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miro\OneDrive\Υπολογιστής\ΔΑΣΙΛΑΣ\"/>
    </mc:Choice>
  </mc:AlternateContent>
  <xr:revisionPtr revIDLastSave="0" documentId="13_ncr:1_{860CC3F3-66BF-4AE2-B85D-676876827C42}" xr6:coauthVersionLast="47" xr6:coauthVersionMax="47" xr10:uidLastSave="{00000000-0000-0000-0000-000000000000}"/>
  <bookViews>
    <workbookView xWindow="-108" yWindow="-108" windowWidth="23256" windowHeight="12456" tabRatio="500" firstSheet="10" activeTab="14" xr2:uid="{00000000-000D-0000-FFFF-FFFF00000000}"/>
  </bookViews>
  <sheets>
    <sheet name="Ερωτηματολόγιο" sheetId="1" r:id="rId1"/>
    <sheet name="Screenshots" sheetId="2" r:id="rId2"/>
    <sheet name="ΟΜΟΛΟΓΑ ΧΑΑ" sheetId="3" r:id="rId3"/>
    <sheet name="ΟΜΟΛΟΓΑ USA" sheetId="4" r:id="rId4"/>
    <sheet name="Ομολογα" sheetId="5" r:id="rId5"/>
    <sheet name="Εκτίμηση Ομολόγου" sheetId="6" r:id="rId6"/>
    <sheet name="ΧΑΑ" sheetId="7" r:id="rId7"/>
    <sheet name="Αμοιβαία" sheetId="8" r:id="rId8"/>
    <sheet name="NYSE" sheetId="9" r:id="rId9"/>
    <sheet name="NASDAQ" sheetId="10" r:id="rId10"/>
    <sheet name="USA Ret" sheetId="12" r:id="rId11"/>
    <sheet name="GREECE Ret" sheetId="11" r:id="rId12"/>
    <sheet name="GREECE Markowitz" sheetId="13" r:id="rId13"/>
    <sheet name="USA Markowitz" sheetId="14" r:id="rId14"/>
    <sheet name="GREECE Sharpe" sheetId="15" r:id="rId15"/>
    <sheet name="USA Sharpe" sheetId="16" r:id="rId16"/>
    <sheet name="Composite" sheetId="17" r:id="rId17"/>
    <sheet name="Investment" sheetId="18" r:id="rId18"/>
    <sheet name="Forecasts Greece" sheetId="19" r:id="rId19"/>
    <sheet name="Forecasts USA" sheetId="20" r:id="rId20"/>
  </sheets>
  <definedNames>
    <definedName name="AER">'GREECE Markowitz'!$R$2:$W$2</definedName>
    <definedName name="anscount">22</definedName>
    <definedName name="comments" localSheetId="3">'ΟΜΟΛΟΓΑ USA'!#REF!</definedName>
    <definedName name="COV">'GREECE Markowitz'!$M$11:$R$16</definedName>
    <definedName name="COVij" localSheetId="12">'GREECE Markowitz'!$M$20:$R$25</definedName>
    <definedName name="COVij" localSheetId="13">'USA Markowitz'!$M$20:$R$25</definedName>
    <definedName name="ER">#REF!</definedName>
    <definedName name="n">#REF!</definedName>
    <definedName name="opap" localSheetId="6">ΧΑΑ!#REF!</definedName>
    <definedName name="_xlnm.Print_Area" localSheetId="0">Ερωτηματολόγιο!$B$1:$H$89</definedName>
    <definedName name="R_1">#REF!</definedName>
    <definedName name="R_2">#REF!</definedName>
    <definedName name="Rij">#REF!</definedName>
    <definedName name="solver_adj" localSheetId="12" hidden="1">'GREECE Markowitz'!$V$43:$V$48</definedName>
    <definedName name="solver_adj" localSheetId="14" hidden="1">'GREECE Sharpe'!$I$51:$I$56</definedName>
    <definedName name="solver_adj" localSheetId="13" hidden="1">'USA Markowitz'!$V$43:$V$48</definedName>
    <definedName name="solver_adj" localSheetId="15" hidden="1">'USA Sharpe'!$P$51:$P$56</definedName>
    <definedName name="solver_cvg" localSheetId="12" hidden="1">0.0001</definedName>
    <definedName name="solver_cvg" localSheetId="14" hidden="1">0.0001</definedName>
    <definedName name="solver_cvg" localSheetId="13" hidden="1">0.0001</definedName>
    <definedName name="solver_cvg" localSheetId="15" hidden="1">0.0001</definedName>
    <definedName name="solver_drv" localSheetId="12" hidden="1">1</definedName>
    <definedName name="solver_drv" localSheetId="14" hidden="1">1</definedName>
    <definedName name="solver_drv" localSheetId="13" hidden="1">1</definedName>
    <definedName name="solver_drv" localSheetId="15" hidden="1">1</definedName>
    <definedName name="solver_eng" localSheetId="12" hidden="1">1</definedName>
    <definedName name="solver_eng" localSheetId="14" hidden="1">1</definedName>
    <definedName name="solver_eng" localSheetId="13" hidden="1">1</definedName>
    <definedName name="solver_eng" localSheetId="15" hidden="1">1</definedName>
    <definedName name="solver_est" localSheetId="12" hidden="1">1</definedName>
    <definedName name="solver_est" localSheetId="14" hidden="1">1</definedName>
    <definedName name="solver_est" localSheetId="13" hidden="1">1</definedName>
    <definedName name="solver_est" localSheetId="15" hidden="1">1</definedName>
    <definedName name="solver_itr" localSheetId="12" hidden="1">2147483647</definedName>
    <definedName name="solver_itr" localSheetId="14" hidden="1">2147483647</definedName>
    <definedName name="solver_itr" localSheetId="13" hidden="1">2147483647</definedName>
    <definedName name="solver_itr" localSheetId="15" hidden="1">2147483647</definedName>
    <definedName name="solver_lhs1" localSheetId="12" hidden="1">'GREECE Markowitz'!$V$43:$V$48</definedName>
    <definedName name="solver_lhs1" localSheetId="14" hidden="1">'GREECE Sharpe'!$I$57</definedName>
    <definedName name="solver_lhs1" localSheetId="13" hidden="1">'USA Markowitz'!$V$43:$V$47</definedName>
    <definedName name="solver_lhs1" localSheetId="15" hidden="1">'USA Sharpe'!$P$51:$P$56</definedName>
    <definedName name="solver_lhs10" localSheetId="12" hidden="1">'GREECE Markowitz'!$V$48</definedName>
    <definedName name="solver_lhs10" localSheetId="13" hidden="1">'USA Markowitz'!$U$49</definedName>
    <definedName name="solver_lhs11" localSheetId="12" hidden="1">'GREECE Markowitz'!$V$49</definedName>
    <definedName name="solver_lhs11" localSheetId="13" hidden="1">'USA Markowitz'!$U$49</definedName>
    <definedName name="solver_lhs12" localSheetId="12" hidden="1">'GREECE Markowitz'!$V$49</definedName>
    <definedName name="solver_lhs12" localSheetId="13" hidden="1">'USA Markowitz'!$U$49</definedName>
    <definedName name="solver_lhs13" localSheetId="12" hidden="1">'GREECE Markowitz'!$V$49</definedName>
    <definedName name="solver_lhs13" localSheetId="13" hidden="1">'USA Markowitz'!$U$49</definedName>
    <definedName name="solver_lhs2" localSheetId="12" hidden="1">'GREECE Markowitz'!$V$43:$V$48</definedName>
    <definedName name="solver_lhs2" localSheetId="14" hidden="1">'GREECE Sharpe'!$P$51:$P$56</definedName>
    <definedName name="solver_lhs2" localSheetId="13" hidden="1">'USA Markowitz'!$V$43:$V$48</definedName>
    <definedName name="solver_lhs2" localSheetId="15" hidden="1">'USA Sharpe'!$P$51:$P$56</definedName>
    <definedName name="solver_lhs3" localSheetId="12" hidden="1">'GREECE Markowitz'!$V$49</definedName>
    <definedName name="solver_lhs3" localSheetId="14" hidden="1">'GREECE Sharpe'!$P$57</definedName>
    <definedName name="solver_lhs3" localSheetId="13" hidden="1">'USA Markowitz'!$V$49</definedName>
    <definedName name="solver_lhs3" localSheetId="15" hidden="1">'USA Sharpe'!$P$57</definedName>
    <definedName name="solver_lhs4" localSheetId="12" hidden="1">'GREECE Markowitz'!$V$45</definedName>
    <definedName name="solver_lhs4" localSheetId="13" hidden="1">'USA Markowitz'!$T$46</definedName>
    <definedName name="solver_lhs5" localSheetId="12" hidden="1">'GREECE Markowitz'!$V$45</definedName>
    <definedName name="solver_lhs5" localSheetId="13" hidden="1">'USA Markowitz'!$T$47</definedName>
    <definedName name="solver_lhs6" localSheetId="12" hidden="1">'GREECE Markowitz'!$V$46</definedName>
    <definedName name="solver_lhs6" localSheetId="13" hidden="1">'USA Markowitz'!$T$48</definedName>
    <definedName name="solver_lhs7" localSheetId="12" hidden="1">'GREECE Markowitz'!$V$47</definedName>
    <definedName name="solver_lhs7" localSheetId="13" hidden="1">'USA Markowitz'!$T$49</definedName>
    <definedName name="solver_lhs8" localSheetId="12" hidden="1">'GREECE Markowitz'!$V$47</definedName>
    <definedName name="solver_lhs8" localSheetId="13" hidden="1">'USA Markowitz'!$U$49</definedName>
    <definedName name="solver_lhs9" localSheetId="12" hidden="1">'GREECE Markowitz'!$V$48</definedName>
    <definedName name="solver_lhs9" localSheetId="13" hidden="1">'USA Markowitz'!$U$49</definedName>
    <definedName name="solver_mip" localSheetId="12" hidden="1">2147483647</definedName>
    <definedName name="solver_mip" localSheetId="14" hidden="1">2147483647</definedName>
    <definedName name="solver_mip" localSheetId="13" hidden="1">2147483647</definedName>
    <definedName name="solver_mip" localSheetId="15" hidden="1">2147483647</definedName>
    <definedName name="solver_mni" localSheetId="12" hidden="1">30</definedName>
    <definedName name="solver_mni" localSheetId="14" hidden="1">30</definedName>
    <definedName name="solver_mni" localSheetId="13" hidden="1">30</definedName>
    <definedName name="solver_mni" localSheetId="15" hidden="1">30</definedName>
    <definedName name="solver_mrt" localSheetId="12" hidden="1">0.075</definedName>
    <definedName name="solver_mrt" localSheetId="14" hidden="1">0.075</definedName>
    <definedName name="solver_mrt" localSheetId="13" hidden="1">0.075</definedName>
    <definedName name="solver_mrt" localSheetId="15" hidden="1">0.075</definedName>
    <definedName name="solver_msl" localSheetId="12" hidden="1">2</definedName>
    <definedName name="solver_msl" localSheetId="14" hidden="1">2</definedName>
    <definedName name="solver_msl" localSheetId="13" hidden="1">2</definedName>
    <definedName name="solver_msl" localSheetId="15" hidden="1">2</definedName>
    <definedName name="solver_neg" localSheetId="12" hidden="1">2</definedName>
    <definedName name="solver_neg" localSheetId="14" hidden="1">2</definedName>
    <definedName name="solver_neg" localSheetId="13" hidden="1">2</definedName>
    <definedName name="solver_neg" localSheetId="15" hidden="1">1</definedName>
    <definedName name="solver_nod" localSheetId="12" hidden="1">2147483647</definedName>
    <definedName name="solver_nod" localSheetId="14" hidden="1">2147483647</definedName>
    <definedName name="solver_nod" localSheetId="13" hidden="1">2147483647</definedName>
    <definedName name="solver_nod" localSheetId="15" hidden="1">2147483647</definedName>
    <definedName name="solver_num" localSheetId="12" hidden="1">3</definedName>
    <definedName name="solver_num" localSheetId="14" hidden="1">1</definedName>
    <definedName name="solver_num" localSheetId="13" hidden="1">3</definedName>
    <definedName name="solver_num" localSheetId="15" hidden="1">3</definedName>
    <definedName name="solver_nwt" localSheetId="12" hidden="1">1</definedName>
    <definedName name="solver_nwt" localSheetId="14" hidden="1">1</definedName>
    <definedName name="solver_nwt" localSheetId="13" hidden="1">1</definedName>
    <definedName name="solver_nwt" localSheetId="15" hidden="1">1</definedName>
    <definedName name="solver_opt" localSheetId="12" hidden="1">'GREECE Markowitz'!$V$54</definedName>
    <definedName name="solver_opt" localSheetId="14" hidden="1">'GREECE Sharpe'!$I$59</definedName>
    <definedName name="solver_opt" localSheetId="13" hidden="1">'USA Markowitz'!$V$54</definedName>
    <definedName name="solver_opt" localSheetId="15" hidden="1">'USA Sharpe'!$P$59</definedName>
    <definedName name="solver_pre" localSheetId="12" hidden="1">0.000001</definedName>
    <definedName name="solver_pre" localSheetId="14" hidden="1">0.000001</definedName>
    <definedName name="solver_pre" localSheetId="13" hidden="1">0.000001</definedName>
    <definedName name="solver_pre" localSheetId="15" hidden="1">0.000001</definedName>
    <definedName name="solver_rbv" localSheetId="12" hidden="1">1</definedName>
    <definedName name="solver_rbv" localSheetId="14" hidden="1">1</definedName>
    <definedName name="solver_rbv" localSheetId="13" hidden="1">1</definedName>
    <definedName name="solver_rbv" localSheetId="15" hidden="1">1</definedName>
    <definedName name="solver_rel1" localSheetId="12" hidden="1">1</definedName>
    <definedName name="solver_rel1" localSheetId="14" hidden="1">2</definedName>
    <definedName name="solver_rel1" localSheetId="13" hidden="1">3</definedName>
    <definedName name="solver_rel1" localSheetId="15" hidden="1">1</definedName>
    <definedName name="solver_rel10" localSheetId="12" hidden="1">3</definedName>
    <definedName name="solver_rel10" localSheetId="13" hidden="1">2</definedName>
    <definedName name="solver_rel11" localSheetId="12" hidden="1">2</definedName>
    <definedName name="solver_rel11" localSheetId="13" hidden="1">2</definedName>
    <definedName name="solver_rel12" localSheetId="12" hidden="1">2</definedName>
    <definedName name="solver_rel12" localSheetId="13" hidden="1">2</definedName>
    <definedName name="solver_rel13" localSheetId="12" hidden="1">2</definedName>
    <definedName name="solver_rel13" localSheetId="13" hidden="1">2</definedName>
    <definedName name="solver_rel2" localSheetId="12" hidden="1">3</definedName>
    <definedName name="solver_rel2" localSheetId="14" hidden="1">3</definedName>
    <definedName name="solver_rel2" localSheetId="13" hidden="1">1</definedName>
    <definedName name="solver_rel2" localSheetId="15" hidden="1">3</definedName>
    <definedName name="solver_rel3" localSheetId="12" hidden="1">2</definedName>
    <definedName name="solver_rel3" localSheetId="14" hidden="1">2</definedName>
    <definedName name="solver_rel3" localSheetId="13" hidden="1">2</definedName>
    <definedName name="solver_rel3" localSheetId="15" hidden="1">2</definedName>
    <definedName name="solver_rel4" localSheetId="12" hidden="1">1</definedName>
    <definedName name="solver_rel4" localSheetId="13" hidden="1">3</definedName>
    <definedName name="solver_rel5" localSheetId="12" hidden="1">3</definedName>
    <definedName name="solver_rel5" localSheetId="13" hidden="1">3</definedName>
    <definedName name="solver_rel6" localSheetId="12" hidden="1">3</definedName>
    <definedName name="solver_rel6" localSheetId="13" hidden="1">3</definedName>
    <definedName name="solver_rel7" localSheetId="12" hidden="1">1</definedName>
    <definedName name="solver_rel7" localSheetId="13" hidden="1">2</definedName>
    <definedName name="solver_rel8" localSheetId="12" hidden="1">3</definedName>
    <definedName name="solver_rel8" localSheetId="13" hidden="1">2</definedName>
    <definedName name="solver_rel9" localSheetId="12" hidden="1">1</definedName>
    <definedName name="solver_rel9" localSheetId="13" hidden="1">2</definedName>
    <definedName name="solver_rhs1" localSheetId="12" hidden="1">25%</definedName>
    <definedName name="solver_rhs1" localSheetId="14" hidden="1">100%</definedName>
    <definedName name="solver_rhs1" localSheetId="13" hidden="1">8%</definedName>
    <definedName name="solver_rhs1" localSheetId="15" hidden="1">25%</definedName>
    <definedName name="solver_rhs10" localSheetId="12" hidden="1">8%</definedName>
    <definedName name="solver_rhs10" localSheetId="13" hidden="1">100%</definedName>
    <definedName name="solver_rhs11" localSheetId="12" hidden="1">100%</definedName>
    <definedName name="solver_rhs11" localSheetId="13" hidden="1">100%</definedName>
    <definedName name="solver_rhs12" localSheetId="12" hidden="1">100%</definedName>
    <definedName name="solver_rhs12" localSheetId="13" hidden="1">100%</definedName>
    <definedName name="solver_rhs13" localSheetId="12" hidden="1">100%</definedName>
    <definedName name="solver_rhs13" localSheetId="13" hidden="1">100%</definedName>
    <definedName name="solver_rhs2" localSheetId="12" hidden="1">8%</definedName>
    <definedName name="solver_rhs2" localSheetId="14" hidden="1">8%</definedName>
    <definedName name="solver_rhs2" localSheetId="13" hidden="1">25%</definedName>
    <definedName name="solver_rhs2" localSheetId="15" hidden="1">8%</definedName>
    <definedName name="solver_rhs3" localSheetId="12" hidden="1">100%</definedName>
    <definedName name="solver_rhs3" localSheetId="14" hidden="1">100%</definedName>
    <definedName name="solver_rhs3" localSheetId="13" hidden="1">100%</definedName>
    <definedName name="solver_rhs3" localSheetId="15" hidden="1">100%</definedName>
    <definedName name="solver_rhs4" localSheetId="12" hidden="1">25%</definedName>
    <definedName name="solver_rhs4" localSheetId="13" hidden="1">0%</definedName>
    <definedName name="solver_rhs5" localSheetId="12" hidden="1">8%</definedName>
    <definedName name="solver_rhs5" localSheetId="13" hidden="1">0%</definedName>
    <definedName name="solver_rhs6" localSheetId="12" hidden="1">8%</definedName>
    <definedName name="solver_rhs6" localSheetId="13" hidden="1">0%</definedName>
    <definedName name="solver_rhs7" localSheetId="12" hidden="1">25%</definedName>
    <definedName name="solver_rhs7" localSheetId="13" hidden="1">100%</definedName>
    <definedName name="solver_rhs8" localSheetId="12" hidden="1">8%</definedName>
    <definedName name="solver_rhs8" localSheetId="13" hidden="1">100%</definedName>
    <definedName name="solver_rhs9" localSheetId="12" hidden="1">25%</definedName>
    <definedName name="solver_rhs9" localSheetId="13" hidden="1">100%</definedName>
    <definedName name="solver_rlx" localSheetId="12" hidden="1">2</definedName>
    <definedName name="solver_rlx" localSheetId="14" hidden="1">2</definedName>
    <definedName name="solver_rlx" localSheetId="13" hidden="1">2</definedName>
    <definedName name="solver_rlx" localSheetId="15" hidden="1">2</definedName>
    <definedName name="solver_rsd" localSheetId="12" hidden="1">0</definedName>
    <definedName name="solver_rsd" localSheetId="14" hidden="1">0</definedName>
    <definedName name="solver_rsd" localSheetId="13" hidden="1">0</definedName>
    <definedName name="solver_rsd" localSheetId="15" hidden="1">0</definedName>
    <definedName name="solver_scl" localSheetId="12" hidden="1">1</definedName>
    <definedName name="solver_scl" localSheetId="14" hidden="1">1</definedName>
    <definedName name="solver_scl" localSheetId="13" hidden="1">1</definedName>
    <definedName name="solver_scl" localSheetId="15" hidden="1">1</definedName>
    <definedName name="solver_sho" localSheetId="12" hidden="1">2</definedName>
    <definedName name="solver_sho" localSheetId="14" hidden="1">2</definedName>
    <definedName name="solver_sho" localSheetId="13" hidden="1">2</definedName>
    <definedName name="solver_sho" localSheetId="15" hidden="1">2</definedName>
    <definedName name="solver_ssz" localSheetId="12" hidden="1">100</definedName>
    <definedName name="solver_ssz" localSheetId="14" hidden="1">100</definedName>
    <definedName name="solver_ssz" localSheetId="13" hidden="1">100</definedName>
    <definedName name="solver_ssz" localSheetId="15" hidden="1">100</definedName>
    <definedName name="solver_tim" localSheetId="12" hidden="1">2147483647</definedName>
    <definedName name="solver_tim" localSheetId="14" hidden="1">2147483647</definedName>
    <definedName name="solver_tim" localSheetId="13" hidden="1">2147483647</definedName>
    <definedName name="solver_tim" localSheetId="15" hidden="1">2147483647</definedName>
    <definedName name="solver_tol" localSheetId="12" hidden="1">0.01</definedName>
    <definedName name="solver_tol" localSheetId="14" hidden="1">0.01</definedName>
    <definedName name="solver_tol" localSheetId="13" hidden="1">0.01</definedName>
    <definedName name="solver_tol" localSheetId="15" hidden="1">0.01</definedName>
    <definedName name="solver_typ" localSheetId="12" hidden="1">1</definedName>
    <definedName name="solver_typ" localSheetId="14" hidden="1">2</definedName>
    <definedName name="solver_typ" localSheetId="13" hidden="1">1</definedName>
    <definedName name="solver_typ" localSheetId="15" hidden="1">1</definedName>
    <definedName name="solver_val" localSheetId="12" hidden="1">0</definedName>
    <definedName name="solver_val" localSheetId="14" hidden="1">0</definedName>
    <definedName name="solver_val" localSheetId="13" hidden="1">0</definedName>
    <definedName name="solver_val" localSheetId="15" hidden="1">0</definedName>
    <definedName name="solver_ver" localSheetId="12" hidden="1">3</definedName>
    <definedName name="solver_ver" localSheetId="14" hidden="1">3</definedName>
    <definedName name="solver_ver" localSheetId="13" hidden="1">3</definedName>
    <definedName name="solver_ver" localSheetId="15" hidden="1">3</definedName>
    <definedName name="USaeg">'USA Markowitz'!$R$2:$W$2</definedName>
    <definedName name="UScovij">'USA Markowitz'!$M$20:$R$25</definedName>
    <definedName name="USw">'USA Markowitz'!$T$20:$T$25</definedName>
    <definedName name="USwr">'USA Markowitz'!$R$2:$W$2</definedName>
    <definedName name="v">'GREECE Markowitz'!$T$20:$T$25</definedName>
    <definedName name="VarRm" localSheetId="14">'GREECE Sharpe'!$D$27</definedName>
    <definedName name="VarRm" localSheetId="15">'USA Sharpe'!$D$27</definedName>
    <definedName name="W">#REF!</definedName>
    <definedName name="w_c">#REF!</definedName>
    <definedName name="Wr">'GREECE Markowitz'!$T$20:$T$25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64" i="15" l="1"/>
  <c r="P61" i="15" a="1"/>
  <c r="P61" i="15" s="1"/>
  <c r="P62" i="15" s="1"/>
  <c r="P59" i="15" a="1"/>
  <c r="P59" i="15" s="1"/>
  <c r="O64" i="15"/>
  <c r="O61" i="15" a="1"/>
  <c r="O61" i="15" s="1"/>
  <c r="O62" i="15" s="1"/>
  <c r="O59" i="15" a="1"/>
  <c r="O59" i="15" s="1"/>
  <c r="N64" i="15"/>
  <c r="N61" i="15" a="1"/>
  <c r="N61" i="15" s="1"/>
  <c r="N62" i="15" s="1"/>
  <c r="N59" i="15"/>
  <c r="N59" i="15" a="1"/>
  <c r="K64" i="15"/>
  <c r="K61" i="15" a="1"/>
  <c r="K61" i="15" s="1"/>
  <c r="K62" i="15" s="1"/>
  <c r="K59" i="15"/>
  <c r="K59" i="15" a="1"/>
  <c r="J64" i="15"/>
  <c r="J61" i="15" a="1"/>
  <c r="J61" i="15" s="1"/>
  <c r="J62" i="15" s="1"/>
  <c r="J59" i="15" a="1"/>
  <c r="J59" i="15" s="1"/>
  <c r="I64" i="15"/>
  <c r="G64" i="15"/>
  <c r="G61" i="15" a="1"/>
  <c r="G61" i="15" s="1"/>
  <c r="G62" i="15" s="1"/>
  <c r="P57" i="15"/>
  <c r="O57" i="15"/>
  <c r="N57" i="15"/>
  <c r="L57" i="15"/>
  <c r="K57" i="15"/>
  <c r="J57" i="15"/>
  <c r="O56" i="15"/>
  <c r="N56" i="15"/>
  <c r="L56" i="15"/>
  <c r="K56" i="15"/>
  <c r="J56" i="15"/>
  <c r="O55" i="15"/>
  <c r="N55" i="15"/>
  <c r="L55" i="15"/>
  <c r="K55" i="15"/>
  <c r="J55" i="15"/>
  <c r="O54" i="15"/>
  <c r="N54" i="15"/>
  <c r="L54" i="15"/>
  <c r="K54" i="15"/>
  <c r="J54" i="15"/>
  <c r="O53" i="15"/>
  <c r="N53" i="15"/>
  <c r="L53" i="15"/>
  <c r="K53" i="15"/>
  <c r="J53" i="15"/>
  <c r="O52" i="15"/>
  <c r="N52" i="15"/>
  <c r="L52" i="15"/>
  <c r="K52" i="15"/>
  <c r="J52" i="15"/>
  <c r="O51" i="15"/>
  <c r="N51" i="15"/>
  <c r="L51" i="15"/>
  <c r="K51" i="15"/>
  <c r="J51" i="15"/>
  <c r="E14" i="15"/>
  <c r="F14" i="15"/>
  <c r="G14" i="15"/>
  <c r="H14" i="15"/>
  <c r="I14" i="15"/>
  <c r="D14" i="15"/>
  <c r="G57" i="15"/>
  <c r="G52" i="15"/>
  <c r="G59" i="15" s="1" a="1"/>
  <c r="G59" i="15" s="1"/>
  <c r="G53" i="15"/>
  <c r="G54" i="15"/>
  <c r="G55" i="15"/>
  <c r="G56" i="15"/>
  <c r="G51" i="15"/>
  <c r="D31" i="15"/>
  <c r="D11" i="15"/>
  <c r="D20" i="15" s="1"/>
  <c r="J20" i="15" s="1"/>
  <c r="D26" i="15" s="1"/>
  <c r="E9" i="15"/>
  <c r="F9" i="15"/>
  <c r="G9" i="15"/>
  <c r="H9" i="15"/>
  <c r="I9" i="15"/>
  <c r="D9" i="15"/>
  <c r="E8" i="15"/>
  <c r="F8" i="15"/>
  <c r="G8" i="15"/>
  <c r="H8" i="15"/>
  <c r="I8" i="15"/>
  <c r="D8" i="15"/>
  <c r="E6" i="15"/>
  <c r="F6" i="15"/>
  <c r="G6" i="15"/>
  <c r="H6" i="15"/>
  <c r="I6" i="15"/>
  <c r="D6" i="15"/>
  <c r="E4" i="15"/>
  <c r="F4" i="15"/>
  <c r="F18" i="15" s="1"/>
  <c r="J18" i="15" s="1"/>
  <c r="D28" i="15" s="1"/>
  <c r="G4" i="15"/>
  <c r="H4" i="15"/>
  <c r="I4" i="15"/>
  <c r="D4" i="15"/>
  <c r="E5" i="15"/>
  <c r="F5" i="15"/>
  <c r="G5" i="15"/>
  <c r="H5" i="15"/>
  <c r="I5" i="15"/>
  <c r="D5" i="15"/>
  <c r="D30" i="15"/>
  <c r="D27" i="15"/>
  <c r="D25" i="15"/>
  <c r="C13" i="15"/>
  <c r="J19" i="15"/>
  <c r="E20" i="15"/>
  <c r="F20" i="15"/>
  <c r="G20" i="15"/>
  <c r="H20" i="15"/>
  <c r="I20" i="15"/>
  <c r="E19" i="15"/>
  <c r="F19" i="15"/>
  <c r="G19" i="15"/>
  <c r="H19" i="15"/>
  <c r="I19" i="15"/>
  <c r="D19" i="15"/>
  <c r="E18" i="15"/>
  <c r="G18" i="15"/>
  <c r="H18" i="15"/>
  <c r="I18" i="15"/>
  <c r="D18" i="15"/>
  <c r="D17" i="15" a="1"/>
  <c r="D17" i="15" s="1"/>
  <c r="D12" i="15"/>
  <c r="I12" i="15"/>
  <c r="E12" i="15"/>
  <c r="F12" i="15"/>
  <c r="G12" i="15"/>
  <c r="H12" i="15"/>
  <c r="E11" i="15"/>
  <c r="F11" i="15"/>
  <c r="G11" i="15"/>
  <c r="H11" i="15"/>
  <c r="I11" i="15"/>
  <c r="P56" i="14"/>
  <c r="Q56" i="14"/>
  <c r="R56" i="14"/>
  <c r="T56" i="14"/>
  <c r="U56" i="14"/>
  <c r="V56" i="14"/>
  <c r="O56" i="14"/>
  <c r="M54" i="14"/>
  <c r="U52" i="14" a="1"/>
  <c r="U52" i="14" s="1"/>
  <c r="U54" i="14" s="1"/>
  <c r="V52" i="14" a="1"/>
  <c r="V52" i="14" s="1"/>
  <c r="V54" i="14" s="1"/>
  <c r="T52" i="14" a="1"/>
  <c r="T52" i="14" s="1"/>
  <c r="T54" i="14" s="1"/>
  <c r="P52" i="14" a="1"/>
  <c r="P52" i="14" s="1"/>
  <c r="P54" i="14" s="1"/>
  <c r="Q52" i="14" a="1"/>
  <c r="Q52" i="14" s="1"/>
  <c r="Q54" i="14" s="1"/>
  <c r="R52" i="14" a="1"/>
  <c r="R52" i="14" s="1"/>
  <c r="R54" i="14" s="1"/>
  <c r="O52" i="14" a="1"/>
  <c r="O52" i="14" s="1"/>
  <c r="O54" i="14" s="1"/>
  <c r="M52" i="14" a="1"/>
  <c r="M52" i="14" s="1"/>
  <c r="P51" i="14" a="1"/>
  <c r="P51" i="14" s="1"/>
  <c r="Q51" i="14" a="1"/>
  <c r="Q51" i="14" s="1"/>
  <c r="R51" i="14" a="1"/>
  <c r="R51" i="14" s="1"/>
  <c r="O51" i="14" a="1"/>
  <c r="O51" i="14" s="1"/>
  <c r="U51" i="14" a="1"/>
  <c r="U51" i="14" s="1"/>
  <c r="V51" i="14" a="1"/>
  <c r="V51" i="14" s="1"/>
  <c r="T51" i="14" a="1"/>
  <c r="T51" i="14" s="1"/>
  <c r="M51" i="14" a="1"/>
  <c r="M51" i="14" s="1"/>
  <c r="M52" i="13" a="1"/>
  <c r="M52" i="13" s="1"/>
  <c r="M51" i="13" a="1"/>
  <c r="M51" i="13" s="1"/>
  <c r="P49" i="14"/>
  <c r="Q49" i="14"/>
  <c r="R49" i="14"/>
  <c r="T49" i="14"/>
  <c r="U49" i="14"/>
  <c r="V49" i="14"/>
  <c r="O49" i="14"/>
  <c r="M49" i="14"/>
  <c r="M44" i="14"/>
  <c r="M45" i="14"/>
  <c r="M46" i="14"/>
  <c r="M47" i="14"/>
  <c r="M48" i="14"/>
  <c r="M43" i="14"/>
  <c r="S28" i="14" a="1"/>
  <c r="S28" i="14" s="1"/>
  <c r="S30" i="13"/>
  <c r="S29" i="14" a="1"/>
  <c r="S29" i="14" s="1"/>
  <c r="S30" i="14" s="1"/>
  <c r="S29" i="13" a="1"/>
  <c r="S29" i="13" s="1"/>
  <c r="S28" i="13" a="1"/>
  <c r="S28" i="13" s="1"/>
  <c r="T26" i="14"/>
  <c r="T21" i="14"/>
  <c r="T22" i="14"/>
  <c r="T23" i="14"/>
  <c r="T24" i="14"/>
  <c r="T25" i="14"/>
  <c r="T20" i="14"/>
  <c r="R25" i="14"/>
  <c r="Q25" i="14"/>
  <c r="P25" i="14"/>
  <c r="O25" i="14"/>
  <c r="N25" i="14"/>
  <c r="M25" i="14"/>
  <c r="R24" i="14"/>
  <c r="Q24" i="14"/>
  <c r="P24" i="14"/>
  <c r="O24" i="14"/>
  <c r="N24" i="14"/>
  <c r="M24" i="14"/>
  <c r="R23" i="14"/>
  <c r="Q23" i="14"/>
  <c r="P23" i="14"/>
  <c r="O23" i="14"/>
  <c r="P22" i="14" s="1"/>
  <c r="N23" i="14"/>
  <c r="P21" i="14" s="1"/>
  <c r="M23" i="14"/>
  <c r="R22" i="14"/>
  <c r="Q22" i="14"/>
  <c r="O22" i="14"/>
  <c r="N22" i="14"/>
  <c r="O21" i="14" s="1"/>
  <c r="M22" i="14"/>
  <c r="O20" i="14" s="1"/>
  <c r="R21" i="14"/>
  <c r="Q21" i="14"/>
  <c r="N21" i="14"/>
  <c r="M21" i="14"/>
  <c r="N20" i="14" s="1"/>
  <c r="R20" i="14"/>
  <c r="Q20" i="14"/>
  <c r="P20" i="14"/>
  <c r="M20" i="14"/>
  <c r="R16" i="14"/>
  <c r="Q15" i="14"/>
  <c r="P14" i="14"/>
  <c r="O13" i="14"/>
  <c r="N12" i="14"/>
  <c r="M11" i="14"/>
  <c r="Y2" i="14"/>
  <c r="S5" i="14"/>
  <c r="T5" i="14"/>
  <c r="U5" i="14"/>
  <c r="V5" i="14"/>
  <c r="W5" i="14"/>
  <c r="R5" i="14"/>
  <c r="S4" i="14"/>
  <c r="T4" i="14"/>
  <c r="U4" i="14"/>
  <c r="V4" i="14"/>
  <c r="W4" i="14"/>
  <c r="R4" i="14"/>
  <c r="S3" i="14"/>
  <c r="T3" i="14"/>
  <c r="U3" i="14"/>
  <c r="V3" i="14"/>
  <c r="W3" i="14"/>
  <c r="R3" i="14"/>
  <c r="S2" i="14"/>
  <c r="T2" i="14"/>
  <c r="U2" i="14"/>
  <c r="V2" i="14"/>
  <c r="W2" i="14"/>
  <c r="R2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46" i="14"/>
  <c r="J147" i="14"/>
  <c r="J148" i="14"/>
  <c r="J149" i="14"/>
  <c r="J150" i="14"/>
  <c r="J151" i="14"/>
  <c r="J152" i="14"/>
  <c r="J153" i="14"/>
  <c r="J154" i="14"/>
  <c r="J155" i="14"/>
  <c r="J156" i="14"/>
  <c r="J157" i="14"/>
  <c r="J158" i="14"/>
  <c r="J159" i="14"/>
  <c r="J160" i="14"/>
  <c r="J161" i="14"/>
  <c r="J162" i="14"/>
  <c r="J163" i="14"/>
  <c r="J164" i="14"/>
  <c r="J165" i="14"/>
  <c r="J166" i="14"/>
  <c r="J167" i="14"/>
  <c r="J168" i="14"/>
  <c r="J169" i="14"/>
  <c r="J170" i="14"/>
  <c r="J171" i="14"/>
  <c r="J172" i="14"/>
  <c r="J173" i="14"/>
  <c r="J174" i="14"/>
  <c r="J175" i="14"/>
  <c r="J176" i="14"/>
  <c r="J177" i="14"/>
  <c r="J178" i="14"/>
  <c r="J179" i="14"/>
  <c r="J180" i="14"/>
  <c r="J181" i="14"/>
  <c r="J182" i="14"/>
  <c r="J183" i="14"/>
  <c r="J184" i="14"/>
  <c r="J185" i="14"/>
  <c r="J186" i="14"/>
  <c r="J187" i="14"/>
  <c r="J188" i="14"/>
  <c r="J189" i="14"/>
  <c r="J190" i="14"/>
  <c r="J191" i="14"/>
  <c r="J192" i="14"/>
  <c r="J193" i="14"/>
  <c r="J194" i="14"/>
  <c r="J195" i="14"/>
  <c r="J196" i="14"/>
  <c r="J197" i="14"/>
  <c r="J198" i="14"/>
  <c r="J199" i="14"/>
  <c r="J200" i="14"/>
  <c r="J201" i="14"/>
  <c r="J202" i="14"/>
  <c r="J203" i="14"/>
  <c r="J204" i="14"/>
  <c r="J205" i="14"/>
  <c r="J206" i="14"/>
  <c r="J207" i="14"/>
  <c r="J208" i="14"/>
  <c r="J209" i="14"/>
  <c r="J210" i="14"/>
  <c r="J211" i="14"/>
  <c r="J212" i="14"/>
  <c r="J213" i="14"/>
  <c r="J214" i="14"/>
  <c r="J215" i="14"/>
  <c r="J216" i="14"/>
  <c r="J217" i="14"/>
  <c r="J218" i="14"/>
  <c r="J219" i="14"/>
  <c r="J220" i="14"/>
  <c r="J221" i="14"/>
  <c r="J222" i="14"/>
  <c r="J223" i="14"/>
  <c r="J224" i="14"/>
  <c r="J225" i="14"/>
  <c r="J226" i="14"/>
  <c r="J227" i="14"/>
  <c r="J228" i="14"/>
  <c r="J229" i="14"/>
  <c r="J230" i="14"/>
  <c r="J231" i="14"/>
  <c r="J232" i="14"/>
  <c r="J233" i="14"/>
  <c r="J234" i="14"/>
  <c r="J235" i="14"/>
  <c r="J236" i="14"/>
  <c r="J237" i="14"/>
  <c r="J238" i="14"/>
  <c r="J239" i="14"/>
  <c r="J240" i="14"/>
  <c r="J241" i="14"/>
  <c r="J242" i="14"/>
  <c r="J243" i="14"/>
  <c r="J244" i="14"/>
  <c r="J245" i="14"/>
  <c r="J246" i="14"/>
  <c r="J247" i="14"/>
  <c r="J248" i="14"/>
  <c r="J249" i="14"/>
  <c r="J250" i="14"/>
  <c r="J251" i="14"/>
  <c r="J252" i="14"/>
  <c r="J253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253" i="14"/>
  <c r="G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E198" i="14"/>
  <c r="E199" i="14"/>
  <c r="E200" i="14"/>
  <c r="E201" i="14"/>
  <c r="E202" i="14"/>
  <c r="E203" i="14"/>
  <c r="E204" i="14"/>
  <c r="E205" i="14"/>
  <c r="E206" i="14"/>
  <c r="E207" i="14"/>
  <c r="E208" i="14"/>
  <c r="E209" i="14"/>
  <c r="E210" i="14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E235" i="14"/>
  <c r="E236" i="14"/>
  <c r="E237" i="14"/>
  <c r="E238" i="14"/>
  <c r="E239" i="14"/>
  <c r="E240" i="14"/>
  <c r="E241" i="14"/>
  <c r="E242" i="14"/>
  <c r="E243" i="14"/>
  <c r="E244" i="14"/>
  <c r="E245" i="14"/>
  <c r="E246" i="14"/>
  <c r="E247" i="14"/>
  <c r="E248" i="14"/>
  <c r="E249" i="14"/>
  <c r="E250" i="14"/>
  <c r="E251" i="14"/>
  <c r="E252" i="14"/>
  <c r="E253" i="14"/>
  <c r="E5" i="14"/>
  <c r="D253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5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T56" i="13"/>
  <c r="P56" i="13"/>
  <c r="Q56" i="13"/>
  <c r="R56" i="13"/>
  <c r="U56" i="13"/>
  <c r="V56" i="13"/>
  <c r="O56" i="13"/>
  <c r="P49" i="13"/>
  <c r="O49" i="13"/>
  <c r="Q49" i="13"/>
  <c r="R49" i="13"/>
  <c r="M49" i="13"/>
  <c r="M43" i="13"/>
  <c r="I57" i="15" l="1"/>
  <c r="I59" i="15" a="1"/>
  <c r="I59" i="15" s="1"/>
  <c r="I61" i="15" a="1"/>
  <c r="I61" i="15" s="1"/>
  <c r="I62" i="15" s="1"/>
  <c r="D23" i="15"/>
  <c r="I17" i="15"/>
  <c r="H17" i="15"/>
  <c r="G17" i="15"/>
  <c r="F17" i="15"/>
  <c r="E17" i="15"/>
  <c r="C5" i="13"/>
  <c r="T49" i="13"/>
  <c r="U49" i="13"/>
  <c r="V49" i="13"/>
  <c r="M44" i="13"/>
  <c r="M45" i="13"/>
  <c r="M46" i="13"/>
  <c r="M47" i="13"/>
  <c r="M48" i="13"/>
  <c r="T26" i="13"/>
  <c r="T21" i="13"/>
  <c r="T22" i="13"/>
  <c r="T23" i="13"/>
  <c r="T24" i="13"/>
  <c r="T25" i="13"/>
  <c r="T20" i="13"/>
  <c r="R24" i="13"/>
  <c r="Q25" i="13"/>
  <c r="R23" i="13"/>
  <c r="R22" i="13"/>
  <c r="R21" i="13"/>
  <c r="R20" i="13"/>
  <c r="Q23" i="13"/>
  <c r="Q22" i="13"/>
  <c r="Q21" i="13"/>
  <c r="Q20" i="13"/>
  <c r="P22" i="13"/>
  <c r="P21" i="13"/>
  <c r="P20" i="13"/>
  <c r="O21" i="13"/>
  <c r="O20" i="13"/>
  <c r="R25" i="13"/>
  <c r="Q24" i="13"/>
  <c r="P24" i="13"/>
  <c r="P25" i="13"/>
  <c r="P23" i="13"/>
  <c r="O23" i="13"/>
  <c r="O24" i="13"/>
  <c r="O25" i="13"/>
  <c r="O22" i="13"/>
  <c r="N22" i="13"/>
  <c r="N23" i="13"/>
  <c r="N24" i="13"/>
  <c r="N25" i="13"/>
  <c r="N21" i="13"/>
  <c r="M21" i="13"/>
  <c r="N20" i="13" s="1"/>
  <c r="M22" i="13"/>
  <c r="M23" i="13"/>
  <c r="M24" i="13"/>
  <c r="M25" i="13"/>
  <c r="R16" i="13"/>
  <c r="Q15" i="13"/>
  <c r="P14" i="13"/>
  <c r="O13" i="13"/>
  <c r="N12" i="13"/>
  <c r="M11" i="13"/>
  <c r="M20" i="13" s="1"/>
  <c r="V52" i="13" l="1" a="1"/>
  <c r="V52" i="13" s="1"/>
  <c r="V54" i="13" s="1"/>
  <c r="Q52" i="13" a="1"/>
  <c r="Q52" i="13" s="1"/>
  <c r="Q54" i="13" s="1"/>
  <c r="M54" i="13"/>
  <c r="T52" i="13" a="1"/>
  <c r="T52" i="13" s="1"/>
  <c r="T54" i="13" s="1"/>
  <c r="P52" i="13" a="1"/>
  <c r="P52" i="13" s="1"/>
  <c r="P54" i="13" s="1"/>
  <c r="O52" i="13" a="1"/>
  <c r="O52" i="13" s="1"/>
  <c r="O54" i="13" s="1"/>
  <c r="R52" i="13" a="1"/>
  <c r="R52" i="13" s="1"/>
  <c r="R54" i="13" s="1"/>
  <c r="U52" i="13" a="1"/>
  <c r="U52" i="13" s="1"/>
  <c r="U54" i="13" s="1"/>
  <c r="S5" i="13"/>
  <c r="T5" i="13"/>
  <c r="U5" i="13"/>
  <c r="V5" i="13"/>
  <c r="W5" i="13"/>
  <c r="R5" i="13"/>
  <c r="S4" i="13"/>
  <c r="T4" i="13"/>
  <c r="U4" i="13"/>
  <c r="V4" i="13"/>
  <c r="W4" i="13"/>
  <c r="S3" i="13"/>
  <c r="T3" i="13"/>
  <c r="U3" i="13"/>
  <c r="V3" i="13"/>
  <c r="W3" i="13"/>
  <c r="R3" i="13"/>
  <c r="R4" i="13" s="1"/>
  <c r="S2" i="13"/>
  <c r="T2" i="13"/>
  <c r="U2" i="13"/>
  <c r="V2" i="13"/>
  <c r="W2" i="13"/>
  <c r="R2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5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218" i="13"/>
  <c r="J219" i="13"/>
  <c r="J220" i="13"/>
  <c r="J221" i="13"/>
  <c r="J222" i="13"/>
  <c r="J223" i="13"/>
  <c r="J224" i="13"/>
  <c r="J225" i="13"/>
  <c r="J226" i="13"/>
  <c r="J227" i="13"/>
  <c r="J228" i="13"/>
  <c r="J229" i="13"/>
  <c r="J230" i="13"/>
  <c r="J231" i="13"/>
  <c r="J232" i="13"/>
  <c r="J233" i="13"/>
  <c r="J234" i="13"/>
  <c r="J235" i="13"/>
  <c r="J236" i="13"/>
  <c r="J237" i="13"/>
  <c r="J238" i="13"/>
  <c r="J239" i="13"/>
  <c r="J240" i="13"/>
  <c r="J241" i="13"/>
  <c r="J242" i="13"/>
  <c r="J243" i="13"/>
  <c r="J244" i="13"/>
  <c r="J245" i="13"/>
  <c r="J246" i="13"/>
  <c r="J247" i="13"/>
  <c r="J248" i="13"/>
  <c r="J249" i="13"/>
  <c r="J250" i="13"/>
  <c r="J251" i="13"/>
  <c r="J5" i="13"/>
  <c r="C6" i="13"/>
  <c r="D6" i="13"/>
  <c r="E6" i="13"/>
  <c r="F6" i="13"/>
  <c r="G6" i="13"/>
  <c r="H6" i="13"/>
  <c r="C7" i="13"/>
  <c r="D7" i="13"/>
  <c r="E7" i="13"/>
  <c r="F7" i="13"/>
  <c r="G7" i="13"/>
  <c r="H7" i="13"/>
  <c r="C8" i="13"/>
  <c r="D8" i="13"/>
  <c r="E8" i="13"/>
  <c r="F8" i="13"/>
  <c r="G8" i="13"/>
  <c r="H8" i="13"/>
  <c r="C9" i="13"/>
  <c r="D9" i="13"/>
  <c r="E9" i="13"/>
  <c r="F9" i="13"/>
  <c r="G9" i="13"/>
  <c r="H9" i="13"/>
  <c r="C10" i="13"/>
  <c r="D10" i="13"/>
  <c r="E10" i="13"/>
  <c r="F10" i="13"/>
  <c r="G10" i="13"/>
  <c r="H10" i="13"/>
  <c r="C11" i="13"/>
  <c r="D11" i="13"/>
  <c r="E11" i="13"/>
  <c r="F11" i="13"/>
  <c r="G11" i="13"/>
  <c r="H11" i="13"/>
  <c r="C12" i="13"/>
  <c r="D12" i="13"/>
  <c r="E12" i="13"/>
  <c r="F12" i="13"/>
  <c r="G12" i="13"/>
  <c r="H12" i="13"/>
  <c r="C13" i="13"/>
  <c r="D13" i="13"/>
  <c r="E13" i="13"/>
  <c r="F13" i="13"/>
  <c r="G13" i="13"/>
  <c r="H13" i="13"/>
  <c r="C14" i="13"/>
  <c r="D14" i="13"/>
  <c r="E14" i="13"/>
  <c r="F14" i="13"/>
  <c r="G14" i="13"/>
  <c r="H14" i="13"/>
  <c r="C15" i="13"/>
  <c r="D15" i="13"/>
  <c r="E15" i="13"/>
  <c r="F15" i="13"/>
  <c r="G15" i="13"/>
  <c r="H15" i="13"/>
  <c r="C16" i="13"/>
  <c r="D16" i="13"/>
  <c r="E16" i="13"/>
  <c r="F16" i="13"/>
  <c r="G16" i="13"/>
  <c r="H16" i="13"/>
  <c r="C17" i="13"/>
  <c r="D17" i="13"/>
  <c r="E17" i="13"/>
  <c r="F17" i="13"/>
  <c r="G17" i="13"/>
  <c r="H17" i="13"/>
  <c r="C18" i="13"/>
  <c r="D18" i="13"/>
  <c r="E18" i="13"/>
  <c r="F18" i="13"/>
  <c r="G18" i="13"/>
  <c r="H18" i="13"/>
  <c r="C19" i="13"/>
  <c r="D19" i="13"/>
  <c r="E19" i="13"/>
  <c r="F19" i="13"/>
  <c r="G19" i="13"/>
  <c r="H19" i="13"/>
  <c r="C20" i="13"/>
  <c r="D20" i="13"/>
  <c r="E20" i="13"/>
  <c r="F20" i="13"/>
  <c r="G20" i="13"/>
  <c r="H20" i="13"/>
  <c r="C21" i="13"/>
  <c r="D21" i="13"/>
  <c r="E21" i="13"/>
  <c r="F21" i="13"/>
  <c r="G21" i="13"/>
  <c r="H21" i="13"/>
  <c r="C22" i="13"/>
  <c r="D22" i="13"/>
  <c r="E22" i="13"/>
  <c r="F22" i="13"/>
  <c r="G22" i="13"/>
  <c r="H22" i="13"/>
  <c r="C23" i="13"/>
  <c r="D23" i="13"/>
  <c r="E23" i="13"/>
  <c r="F23" i="13"/>
  <c r="G23" i="13"/>
  <c r="H23" i="13"/>
  <c r="C24" i="13"/>
  <c r="D24" i="13"/>
  <c r="E24" i="13"/>
  <c r="F24" i="13"/>
  <c r="G24" i="13"/>
  <c r="H24" i="13"/>
  <c r="C25" i="13"/>
  <c r="D25" i="13"/>
  <c r="E25" i="13"/>
  <c r="F25" i="13"/>
  <c r="G25" i="13"/>
  <c r="H25" i="13"/>
  <c r="C26" i="13"/>
  <c r="D26" i="13"/>
  <c r="E26" i="13"/>
  <c r="F26" i="13"/>
  <c r="G26" i="13"/>
  <c r="H26" i="13"/>
  <c r="C27" i="13"/>
  <c r="D27" i="13"/>
  <c r="E27" i="13"/>
  <c r="F27" i="13"/>
  <c r="G27" i="13"/>
  <c r="H27" i="13"/>
  <c r="C28" i="13"/>
  <c r="D28" i="13"/>
  <c r="E28" i="13"/>
  <c r="F28" i="13"/>
  <c r="G28" i="13"/>
  <c r="H28" i="13"/>
  <c r="C29" i="13"/>
  <c r="D29" i="13"/>
  <c r="E29" i="13"/>
  <c r="F29" i="13"/>
  <c r="G29" i="13"/>
  <c r="H29" i="13"/>
  <c r="C30" i="13"/>
  <c r="D30" i="13"/>
  <c r="E30" i="13"/>
  <c r="F30" i="13"/>
  <c r="G30" i="13"/>
  <c r="H30" i="13"/>
  <c r="C31" i="13"/>
  <c r="D31" i="13"/>
  <c r="E31" i="13"/>
  <c r="F31" i="13"/>
  <c r="G31" i="13"/>
  <c r="H31" i="13"/>
  <c r="C32" i="13"/>
  <c r="D32" i="13"/>
  <c r="E32" i="13"/>
  <c r="F32" i="13"/>
  <c r="G32" i="13"/>
  <c r="H32" i="13"/>
  <c r="C33" i="13"/>
  <c r="D33" i="13"/>
  <c r="E33" i="13"/>
  <c r="F33" i="13"/>
  <c r="G33" i="13"/>
  <c r="H33" i="13"/>
  <c r="C34" i="13"/>
  <c r="D34" i="13"/>
  <c r="E34" i="13"/>
  <c r="F34" i="13"/>
  <c r="G34" i="13"/>
  <c r="H34" i="13"/>
  <c r="C35" i="13"/>
  <c r="D35" i="13"/>
  <c r="E35" i="13"/>
  <c r="F35" i="13"/>
  <c r="G35" i="13"/>
  <c r="H35" i="13"/>
  <c r="C36" i="13"/>
  <c r="D36" i="13"/>
  <c r="E36" i="13"/>
  <c r="F36" i="13"/>
  <c r="G36" i="13"/>
  <c r="H36" i="13"/>
  <c r="C37" i="13"/>
  <c r="D37" i="13"/>
  <c r="E37" i="13"/>
  <c r="F37" i="13"/>
  <c r="G37" i="13"/>
  <c r="H37" i="13"/>
  <c r="C38" i="13"/>
  <c r="D38" i="13"/>
  <c r="E38" i="13"/>
  <c r="F38" i="13"/>
  <c r="G38" i="13"/>
  <c r="H38" i="13"/>
  <c r="C39" i="13"/>
  <c r="D39" i="13"/>
  <c r="E39" i="13"/>
  <c r="F39" i="13"/>
  <c r="G39" i="13"/>
  <c r="H39" i="13"/>
  <c r="C40" i="13"/>
  <c r="D40" i="13"/>
  <c r="E40" i="13"/>
  <c r="F40" i="13"/>
  <c r="G40" i="13"/>
  <c r="H40" i="13"/>
  <c r="C41" i="13"/>
  <c r="D41" i="13"/>
  <c r="E41" i="13"/>
  <c r="F41" i="13"/>
  <c r="G41" i="13"/>
  <c r="H41" i="13"/>
  <c r="C42" i="13"/>
  <c r="D42" i="13"/>
  <c r="E42" i="13"/>
  <c r="F42" i="13"/>
  <c r="G42" i="13"/>
  <c r="H42" i="13"/>
  <c r="C43" i="13"/>
  <c r="D43" i="13"/>
  <c r="E43" i="13"/>
  <c r="F43" i="13"/>
  <c r="G43" i="13"/>
  <c r="H43" i="13"/>
  <c r="C44" i="13"/>
  <c r="D44" i="13"/>
  <c r="E44" i="13"/>
  <c r="F44" i="13"/>
  <c r="G44" i="13"/>
  <c r="H44" i="13"/>
  <c r="C45" i="13"/>
  <c r="D45" i="13"/>
  <c r="E45" i="13"/>
  <c r="F45" i="13"/>
  <c r="G45" i="13"/>
  <c r="H45" i="13"/>
  <c r="C46" i="13"/>
  <c r="D46" i="13"/>
  <c r="E46" i="13"/>
  <c r="F46" i="13"/>
  <c r="G46" i="13"/>
  <c r="H46" i="13"/>
  <c r="C47" i="13"/>
  <c r="D47" i="13"/>
  <c r="E47" i="13"/>
  <c r="F47" i="13"/>
  <c r="G47" i="13"/>
  <c r="H47" i="13"/>
  <c r="C48" i="13"/>
  <c r="D48" i="13"/>
  <c r="E48" i="13"/>
  <c r="F48" i="13"/>
  <c r="G48" i="13"/>
  <c r="H48" i="13"/>
  <c r="C49" i="13"/>
  <c r="D49" i="13"/>
  <c r="E49" i="13"/>
  <c r="F49" i="13"/>
  <c r="G49" i="13"/>
  <c r="H49" i="13"/>
  <c r="C50" i="13"/>
  <c r="D50" i="13"/>
  <c r="E50" i="13"/>
  <c r="F50" i="13"/>
  <c r="G50" i="13"/>
  <c r="H50" i="13"/>
  <c r="C51" i="13"/>
  <c r="D51" i="13"/>
  <c r="E51" i="13"/>
  <c r="F51" i="13"/>
  <c r="G51" i="13"/>
  <c r="H51" i="13"/>
  <c r="C52" i="13"/>
  <c r="D52" i="13"/>
  <c r="E52" i="13"/>
  <c r="F52" i="13"/>
  <c r="G52" i="13"/>
  <c r="H52" i="13"/>
  <c r="C53" i="13"/>
  <c r="D53" i="13"/>
  <c r="E53" i="13"/>
  <c r="F53" i="13"/>
  <c r="G53" i="13"/>
  <c r="H53" i="13"/>
  <c r="C54" i="13"/>
  <c r="D54" i="13"/>
  <c r="E54" i="13"/>
  <c r="F54" i="13"/>
  <c r="G54" i="13"/>
  <c r="H54" i="13"/>
  <c r="C55" i="13"/>
  <c r="D55" i="13"/>
  <c r="E55" i="13"/>
  <c r="F55" i="13"/>
  <c r="G55" i="13"/>
  <c r="H55" i="13"/>
  <c r="C56" i="13"/>
  <c r="D56" i="13"/>
  <c r="E56" i="13"/>
  <c r="F56" i="13"/>
  <c r="G56" i="13"/>
  <c r="H56" i="13"/>
  <c r="C57" i="13"/>
  <c r="D57" i="13"/>
  <c r="E57" i="13"/>
  <c r="F57" i="13"/>
  <c r="G57" i="13"/>
  <c r="H57" i="13"/>
  <c r="C58" i="13"/>
  <c r="D58" i="13"/>
  <c r="E58" i="13"/>
  <c r="F58" i="13"/>
  <c r="G58" i="13"/>
  <c r="H58" i="13"/>
  <c r="C59" i="13"/>
  <c r="D59" i="13"/>
  <c r="E59" i="13"/>
  <c r="F59" i="13"/>
  <c r="G59" i="13"/>
  <c r="H59" i="13"/>
  <c r="C60" i="13"/>
  <c r="D60" i="13"/>
  <c r="E60" i="13"/>
  <c r="F60" i="13"/>
  <c r="G60" i="13"/>
  <c r="H60" i="13"/>
  <c r="C61" i="13"/>
  <c r="D61" i="13"/>
  <c r="E61" i="13"/>
  <c r="F61" i="13"/>
  <c r="G61" i="13"/>
  <c r="H61" i="13"/>
  <c r="C62" i="13"/>
  <c r="D62" i="13"/>
  <c r="E62" i="13"/>
  <c r="F62" i="13"/>
  <c r="G62" i="13"/>
  <c r="H62" i="13"/>
  <c r="C63" i="13"/>
  <c r="D63" i="13"/>
  <c r="E63" i="13"/>
  <c r="F63" i="13"/>
  <c r="G63" i="13"/>
  <c r="H63" i="13"/>
  <c r="C64" i="13"/>
  <c r="D64" i="13"/>
  <c r="E64" i="13"/>
  <c r="F64" i="13"/>
  <c r="G64" i="13"/>
  <c r="H64" i="13"/>
  <c r="C65" i="13"/>
  <c r="D65" i="13"/>
  <c r="E65" i="13"/>
  <c r="F65" i="13"/>
  <c r="G65" i="13"/>
  <c r="H65" i="13"/>
  <c r="C66" i="13"/>
  <c r="D66" i="13"/>
  <c r="E66" i="13"/>
  <c r="F66" i="13"/>
  <c r="G66" i="13"/>
  <c r="H66" i="13"/>
  <c r="C67" i="13"/>
  <c r="D67" i="13"/>
  <c r="E67" i="13"/>
  <c r="F67" i="13"/>
  <c r="G67" i="13"/>
  <c r="H67" i="13"/>
  <c r="C68" i="13"/>
  <c r="D68" i="13"/>
  <c r="E68" i="13"/>
  <c r="F68" i="13"/>
  <c r="G68" i="13"/>
  <c r="H68" i="13"/>
  <c r="C69" i="13"/>
  <c r="D69" i="13"/>
  <c r="E69" i="13"/>
  <c r="F69" i="13"/>
  <c r="G69" i="13"/>
  <c r="H69" i="13"/>
  <c r="C70" i="13"/>
  <c r="D70" i="13"/>
  <c r="E70" i="13"/>
  <c r="F70" i="13"/>
  <c r="G70" i="13"/>
  <c r="H70" i="13"/>
  <c r="C71" i="13"/>
  <c r="D71" i="13"/>
  <c r="E71" i="13"/>
  <c r="F71" i="13"/>
  <c r="G71" i="13"/>
  <c r="H71" i="13"/>
  <c r="C72" i="13"/>
  <c r="D72" i="13"/>
  <c r="E72" i="13"/>
  <c r="F72" i="13"/>
  <c r="G72" i="13"/>
  <c r="H72" i="13"/>
  <c r="C73" i="13"/>
  <c r="D73" i="13"/>
  <c r="E73" i="13"/>
  <c r="F73" i="13"/>
  <c r="G73" i="13"/>
  <c r="H73" i="13"/>
  <c r="C74" i="13"/>
  <c r="D74" i="13"/>
  <c r="E74" i="13"/>
  <c r="F74" i="13"/>
  <c r="G74" i="13"/>
  <c r="H74" i="13"/>
  <c r="C75" i="13"/>
  <c r="D75" i="13"/>
  <c r="E75" i="13"/>
  <c r="F75" i="13"/>
  <c r="G75" i="13"/>
  <c r="H75" i="13"/>
  <c r="C76" i="13"/>
  <c r="D76" i="13"/>
  <c r="E76" i="13"/>
  <c r="F76" i="13"/>
  <c r="G76" i="13"/>
  <c r="H76" i="13"/>
  <c r="C77" i="13"/>
  <c r="D77" i="13"/>
  <c r="E77" i="13"/>
  <c r="F77" i="13"/>
  <c r="G77" i="13"/>
  <c r="H77" i="13"/>
  <c r="C78" i="13"/>
  <c r="D78" i="13"/>
  <c r="E78" i="13"/>
  <c r="F78" i="13"/>
  <c r="G78" i="13"/>
  <c r="H78" i="13"/>
  <c r="C79" i="13"/>
  <c r="D79" i="13"/>
  <c r="E79" i="13"/>
  <c r="F79" i="13"/>
  <c r="G79" i="13"/>
  <c r="H79" i="13"/>
  <c r="C80" i="13"/>
  <c r="D80" i="13"/>
  <c r="E80" i="13"/>
  <c r="F80" i="13"/>
  <c r="G80" i="13"/>
  <c r="H80" i="13"/>
  <c r="C81" i="13"/>
  <c r="D81" i="13"/>
  <c r="E81" i="13"/>
  <c r="F81" i="13"/>
  <c r="G81" i="13"/>
  <c r="H81" i="13"/>
  <c r="C82" i="13"/>
  <c r="D82" i="13"/>
  <c r="E82" i="13"/>
  <c r="F82" i="13"/>
  <c r="G82" i="13"/>
  <c r="H82" i="13"/>
  <c r="C83" i="13"/>
  <c r="D83" i="13"/>
  <c r="E83" i="13"/>
  <c r="F83" i="13"/>
  <c r="G83" i="13"/>
  <c r="H83" i="13"/>
  <c r="C84" i="13"/>
  <c r="D84" i="13"/>
  <c r="E84" i="13"/>
  <c r="F84" i="13"/>
  <c r="G84" i="13"/>
  <c r="H84" i="13"/>
  <c r="C85" i="13"/>
  <c r="D85" i="13"/>
  <c r="E85" i="13"/>
  <c r="F85" i="13"/>
  <c r="G85" i="13"/>
  <c r="H85" i="13"/>
  <c r="C86" i="13"/>
  <c r="D86" i="13"/>
  <c r="E86" i="13"/>
  <c r="F86" i="13"/>
  <c r="G86" i="13"/>
  <c r="H86" i="13"/>
  <c r="C87" i="13"/>
  <c r="D87" i="13"/>
  <c r="E87" i="13"/>
  <c r="F87" i="13"/>
  <c r="G87" i="13"/>
  <c r="H87" i="13"/>
  <c r="C88" i="13"/>
  <c r="D88" i="13"/>
  <c r="E88" i="13"/>
  <c r="F88" i="13"/>
  <c r="G88" i="13"/>
  <c r="H88" i="13"/>
  <c r="C89" i="13"/>
  <c r="D89" i="13"/>
  <c r="E89" i="13"/>
  <c r="F89" i="13"/>
  <c r="G89" i="13"/>
  <c r="H89" i="13"/>
  <c r="C90" i="13"/>
  <c r="D90" i="13"/>
  <c r="E90" i="13"/>
  <c r="F90" i="13"/>
  <c r="G90" i="13"/>
  <c r="H90" i="13"/>
  <c r="C91" i="13"/>
  <c r="D91" i="13"/>
  <c r="E91" i="13"/>
  <c r="F91" i="13"/>
  <c r="G91" i="13"/>
  <c r="H91" i="13"/>
  <c r="C92" i="13"/>
  <c r="D92" i="13"/>
  <c r="E92" i="13"/>
  <c r="F92" i="13"/>
  <c r="G92" i="13"/>
  <c r="H92" i="13"/>
  <c r="C93" i="13"/>
  <c r="D93" i="13"/>
  <c r="E93" i="13"/>
  <c r="F93" i="13"/>
  <c r="G93" i="13"/>
  <c r="H93" i="13"/>
  <c r="C94" i="13"/>
  <c r="D94" i="13"/>
  <c r="E94" i="13"/>
  <c r="F94" i="13"/>
  <c r="G94" i="13"/>
  <c r="H94" i="13"/>
  <c r="C95" i="13"/>
  <c r="D95" i="13"/>
  <c r="E95" i="13"/>
  <c r="F95" i="13"/>
  <c r="G95" i="13"/>
  <c r="H95" i="13"/>
  <c r="C96" i="13"/>
  <c r="D96" i="13"/>
  <c r="E96" i="13"/>
  <c r="F96" i="13"/>
  <c r="G96" i="13"/>
  <c r="H96" i="13"/>
  <c r="C97" i="13"/>
  <c r="D97" i="13"/>
  <c r="E97" i="13"/>
  <c r="F97" i="13"/>
  <c r="G97" i="13"/>
  <c r="H97" i="13"/>
  <c r="C98" i="13"/>
  <c r="D98" i="13"/>
  <c r="E98" i="13"/>
  <c r="F98" i="13"/>
  <c r="G98" i="13"/>
  <c r="H98" i="13"/>
  <c r="C99" i="13"/>
  <c r="D99" i="13"/>
  <c r="E99" i="13"/>
  <c r="F99" i="13"/>
  <c r="G99" i="13"/>
  <c r="H99" i="13"/>
  <c r="C100" i="13"/>
  <c r="D100" i="13"/>
  <c r="E100" i="13"/>
  <c r="F100" i="13"/>
  <c r="G100" i="13"/>
  <c r="H100" i="13"/>
  <c r="C101" i="13"/>
  <c r="D101" i="13"/>
  <c r="E101" i="13"/>
  <c r="F101" i="13"/>
  <c r="G101" i="13"/>
  <c r="H101" i="13"/>
  <c r="C102" i="13"/>
  <c r="D102" i="13"/>
  <c r="E102" i="13"/>
  <c r="F102" i="13"/>
  <c r="G102" i="13"/>
  <c r="H102" i="13"/>
  <c r="C103" i="13"/>
  <c r="D103" i="13"/>
  <c r="E103" i="13"/>
  <c r="F103" i="13"/>
  <c r="G103" i="13"/>
  <c r="H103" i="13"/>
  <c r="C104" i="13"/>
  <c r="D104" i="13"/>
  <c r="E104" i="13"/>
  <c r="F104" i="13"/>
  <c r="G104" i="13"/>
  <c r="H104" i="13"/>
  <c r="C105" i="13"/>
  <c r="D105" i="13"/>
  <c r="E105" i="13"/>
  <c r="F105" i="13"/>
  <c r="G105" i="13"/>
  <c r="H105" i="13"/>
  <c r="C106" i="13"/>
  <c r="D106" i="13"/>
  <c r="E106" i="13"/>
  <c r="F106" i="13"/>
  <c r="G106" i="13"/>
  <c r="H106" i="13"/>
  <c r="C107" i="13"/>
  <c r="D107" i="13"/>
  <c r="E107" i="13"/>
  <c r="F107" i="13"/>
  <c r="G107" i="13"/>
  <c r="H107" i="13"/>
  <c r="C108" i="13"/>
  <c r="D108" i="13"/>
  <c r="E108" i="13"/>
  <c r="F108" i="13"/>
  <c r="G108" i="13"/>
  <c r="H108" i="13"/>
  <c r="C109" i="13"/>
  <c r="D109" i="13"/>
  <c r="E109" i="13"/>
  <c r="F109" i="13"/>
  <c r="G109" i="13"/>
  <c r="H109" i="13"/>
  <c r="C110" i="13"/>
  <c r="D110" i="13"/>
  <c r="E110" i="13"/>
  <c r="F110" i="13"/>
  <c r="G110" i="13"/>
  <c r="H110" i="13"/>
  <c r="C111" i="13"/>
  <c r="D111" i="13"/>
  <c r="E111" i="13"/>
  <c r="F111" i="13"/>
  <c r="G111" i="13"/>
  <c r="H111" i="13"/>
  <c r="C112" i="13"/>
  <c r="D112" i="13"/>
  <c r="E112" i="13"/>
  <c r="F112" i="13"/>
  <c r="G112" i="13"/>
  <c r="H112" i="13"/>
  <c r="C113" i="13"/>
  <c r="D113" i="13"/>
  <c r="E113" i="13"/>
  <c r="F113" i="13"/>
  <c r="G113" i="13"/>
  <c r="H113" i="13"/>
  <c r="C114" i="13"/>
  <c r="D114" i="13"/>
  <c r="E114" i="13"/>
  <c r="F114" i="13"/>
  <c r="G114" i="13"/>
  <c r="H114" i="13"/>
  <c r="C115" i="13"/>
  <c r="D115" i="13"/>
  <c r="E115" i="13"/>
  <c r="F115" i="13"/>
  <c r="G115" i="13"/>
  <c r="H115" i="13"/>
  <c r="C116" i="13"/>
  <c r="D116" i="13"/>
  <c r="E116" i="13"/>
  <c r="F116" i="13"/>
  <c r="G116" i="13"/>
  <c r="H116" i="13"/>
  <c r="C117" i="13"/>
  <c r="D117" i="13"/>
  <c r="E117" i="13"/>
  <c r="F117" i="13"/>
  <c r="G117" i="13"/>
  <c r="H117" i="13"/>
  <c r="C118" i="13"/>
  <c r="D118" i="13"/>
  <c r="E118" i="13"/>
  <c r="F118" i="13"/>
  <c r="G118" i="13"/>
  <c r="H118" i="13"/>
  <c r="C119" i="13"/>
  <c r="D119" i="13"/>
  <c r="E119" i="13"/>
  <c r="F119" i="13"/>
  <c r="G119" i="13"/>
  <c r="H119" i="13"/>
  <c r="C120" i="13"/>
  <c r="D120" i="13"/>
  <c r="E120" i="13"/>
  <c r="F120" i="13"/>
  <c r="G120" i="13"/>
  <c r="H120" i="13"/>
  <c r="C121" i="13"/>
  <c r="D121" i="13"/>
  <c r="E121" i="13"/>
  <c r="F121" i="13"/>
  <c r="G121" i="13"/>
  <c r="H121" i="13"/>
  <c r="C122" i="13"/>
  <c r="D122" i="13"/>
  <c r="E122" i="13"/>
  <c r="F122" i="13"/>
  <c r="G122" i="13"/>
  <c r="H122" i="13"/>
  <c r="C123" i="13"/>
  <c r="D123" i="13"/>
  <c r="E123" i="13"/>
  <c r="F123" i="13"/>
  <c r="G123" i="13"/>
  <c r="H123" i="13"/>
  <c r="C124" i="13"/>
  <c r="D124" i="13"/>
  <c r="E124" i="13"/>
  <c r="F124" i="13"/>
  <c r="G124" i="13"/>
  <c r="H124" i="13"/>
  <c r="C125" i="13"/>
  <c r="D125" i="13"/>
  <c r="E125" i="13"/>
  <c r="F125" i="13"/>
  <c r="G125" i="13"/>
  <c r="H125" i="13"/>
  <c r="C126" i="13"/>
  <c r="D126" i="13"/>
  <c r="E126" i="13"/>
  <c r="F126" i="13"/>
  <c r="G126" i="13"/>
  <c r="H126" i="13"/>
  <c r="C127" i="13"/>
  <c r="D127" i="13"/>
  <c r="E127" i="13"/>
  <c r="F127" i="13"/>
  <c r="G127" i="13"/>
  <c r="H127" i="13"/>
  <c r="C128" i="13"/>
  <c r="D128" i="13"/>
  <c r="E128" i="13"/>
  <c r="F128" i="13"/>
  <c r="G128" i="13"/>
  <c r="H128" i="13"/>
  <c r="C129" i="13"/>
  <c r="D129" i="13"/>
  <c r="E129" i="13"/>
  <c r="F129" i="13"/>
  <c r="G129" i="13"/>
  <c r="H129" i="13"/>
  <c r="C130" i="13"/>
  <c r="D130" i="13"/>
  <c r="E130" i="13"/>
  <c r="F130" i="13"/>
  <c r="G130" i="13"/>
  <c r="H130" i="13"/>
  <c r="C131" i="13"/>
  <c r="D131" i="13"/>
  <c r="E131" i="13"/>
  <c r="F131" i="13"/>
  <c r="G131" i="13"/>
  <c r="H131" i="13"/>
  <c r="C132" i="13"/>
  <c r="D132" i="13"/>
  <c r="E132" i="13"/>
  <c r="F132" i="13"/>
  <c r="G132" i="13"/>
  <c r="H132" i="13"/>
  <c r="C133" i="13"/>
  <c r="D133" i="13"/>
  <c r="E133" i="13"/>
  <c r="F133" i="13"/>
  <c r="G133" i="13"/>
  <c r="H133" i="13"/>
  <c r="C134" i="13"/>
  <c r="D134" i="13"/>
  <c r="E134" i="13"/>
  <c r="F134" i="13"/>
  <c r="G134" i="13"/>
  <c r="H134" i="13"/>
  <c r="C135" i="13"/>
  <c r="D135" i="13"/>
  <c r="E135" i="13"/>
  <c r="F135" i="13"/>
  <c r="G135" i="13"/>
  <c r="H135" i="13"/>
  <c r="C136" i="13"/>
  <c r="D136" i="13"/>
  <c r="E136" i="13"/>
  <c r="F136" i="13"/>
  <c r="G136" i="13"/>
  <c r="H136" i="13"/>
  <c r="C137" i="13"/>
  <c r="D137" i="13"/>
  <c r="E137" i="13"/>
  <c r="F137" i="13"/>
  <c r="G137" i="13"/>
  <c r="H137" i="13"/>
  <c r="C138" i="13"/>
  <c r="D138" i="13"/>
  <c r="E138" i="13"/>
  <c r="F138" i="13"/>
  <c r="G138" i="13"/>
  <c r="H138" i="13"/>
  <c r="C139" i="13"/>
  <c r="D139" i="13"/>
  <c r="E139" i="13"/>
  <c r="F139" i="13"/>
  <c r="G139" i="13"/>
  <c r="H139" i="13"/>
  <c r="C140" i="13"/>
  <c r="D140" i="13"/>
  <c r="E140" i="13"/>
  <c r="F140" i="13"/>
  <c r="G140" i="13"/>
  <c r="H140" i="13"/>
  <c r="C141" i="13"/>
  <c r="D141" i="13"/>
  <c r="E141" i="13"/>
  <c r="F141" i="13"/>
  <c r="G141" i="13"/>
  <c r="H141" i="13"/>
  <c r="C142" i="13"/>
  <c r="D142" i="13"/>
  <c r="E142" i="13"/>
  <c r="F142" i="13"/>
  <c r="G142" i="13"/>
  <c r="H142" i="13"/>
  <c r="C143" i="13"/>
  <c r="D143" i="13"/>
  <c r="E143" i="13"/>
  <c r="F143" i="13"/>
  <c r="G143" i="13"/>
  <c r="H143" i="13"/>
  <c r="C144" i="13"/>
  <c r="D144" i="13"/>
  <c r="E144" i="13"/>
  <c r="F144" i="13"/>
  <c r="G144" i="13"/>
  <c r="H144" i="13"/>
  <c r="C145" i="13"/>
  <c r="D145" i="13"/>
  <c r="E145" i="13"/>
  <c r="F145" i="13"/>
  <c r="G145" i="13"/>
  <c r="H145" i="13"/>
  <c r="C146" i="13"/>
  <c r="D146" i="13"/>
  <c r="E146" i="13"/>
  <c r="F146" i="13"/>
  <c r="G146" i="13"/>
  <c r="H146" i="13"/>
  <c r="C147" i="13"/>
  <c r="D147" i="13"/>
  <c r="E147" i="13"/>
  <c r="F147" i="13"/>
  <c r="G147" i="13"/>
  <c r="H147" i="13"/>
  <c r="C148" i="13"/>
  <c r="D148" i="13"/>
  <c r="E148" i="13"/>
  <c r="F148" i="13"/>
  <c r="G148" i="13"/>
  <c r="H148" i="13"/>
  <c r="C149" i="13"/>
  <c r="D149" i="13"/>
  <c r="E149" i="13"/>
  <c r="F149" i="13"/>
  <c r="G149" i="13"/>
  <c r="H149" i="13"/>
  <c r="C150" i="13"/>
  <c r="D150" i="13"/>
  <c r="E150" i="13"/>
  <c r="F150" i="13"/>
  <c r="G150" i="13"/>
  <c r="H150" i="13"/>
  <c r="C151" i="13"/>
  <c r="D151" i="13"/>
  <c r="E151" i="13"/>
  <c r="F151" i="13"/>
  <c r="G151" i="13"/>
  <c r="H151" i="13"/>
  <c r="C152" i="13"/>
  <c r="D152" i="13"/>
  <c r="E152" i="13"/>
  <c r="F152" i="13"/>
  <c r="G152" i="13"/>
  <c r="H152" i="13"/>
  <c r="C153" i="13"/>
  <c r="D153" i="13"/>
  <c r="E153" i="13"/>
  <c r="F153" i="13"/>
  <c r="G153" i="13"/>
  <c r="H153" i="13"/>
  <c r="C154" i="13"/>
  <c r="D154" i="13"/>
  <c r="E154" i="13"/>
  <c r="F154" i="13"/>
  <c r="G154" i="13"/>
  <c r="H154" i="13"/>
  <c r="C155" i="13"/>
  <c r="D155" i="13"/>
  <c r="E155" i="13"/>
  <c r="F155" i="13"/>
  <c r="G155" i="13"/>
  <c r="H155" i="13"/>
  <c r="C156" i="13"/>
  <c r="D156" i="13"/>
  <c r="E156" i="13"/>
  <c r="F156" i="13"/>
  <c r="G156" i="13"/>
  <c r="H156" i="13"/>
  <c r="C157" i="13"/>
  <c r="D157" i="13"/>
  <c r="E157" i="13"/>
  <c r="F157" i="13"/>
  <c r="G157" i="13"/>
  <c r="H157" i="13"/>
  <c r="C158" i="13"/>
  <c r="D158" i="13"/>
  <c r="E158" i="13"/>
  <c r="F158" i="13"/>
  <c r="G158" i="13"/>
  <c r="H158" i="13"/>
  <c r="C159" i="13"/>
  <c r="D159" i="13"/>
  <c r="E159" i="13"/>
  <c r="F159" i="13"/>
  <c r="G159" i="13"/>
  <c r="H159" i="13"/>
  <c r="C160" i="13"/>
  <c r="D160" i="13"/>
  <c r="E160" i="13"/>
  <c r="F160" i="13"/>
  <c r="G160" i="13"/>
  <c r="H160" i="13"/>
  <c r="C161" i="13"/>
  <c r="D161" i="13"/>
  <c r="E161" i="13"/>
  <c r="F161" i="13"/>
  <c r="G161" i="13"/>
  <c r="H161" i="13"/>
  <c r="C162" i="13"/>
  <c r="D162" i="13"/>
  <c r="E162" i="13"/>
  <c r="F162" i="13"/>
  <c r="G162" i="13"/>
  <c r="H162" i="13"/>
  <c r="C163" i="13"/>
  <c r="D163" i="13"/>
  <c r="E163" i="13"/>
  <c r="F163" i="13"/>
  <c r="G163" i="13"/>
  <c r="H163" i="13"/>
  <c r="C164" i="13"/>
  <c r="D164" i="13"/>
  <c r="E164" i="13"/>
  <c r="F164" i="13"/>
  <c r="G164" i="13"/>
  <c r="H164" i="13"/>
  <c r="C165" i="13"/>
  <c r="D165" i="13"/>
  <c r="E165" i="13"/>
  <c r="F165" i="13"/>
  <c r="G165" i="13"/>
  <c r="H165" i="13"/>
  <c r="C166" i="13"/>
  <c r="D166" i="13"/>
  <c r="E166" i="13"/>
  <c r="F166" i="13"/>
  <c r="G166" i="13"/>
  <c r="H166" i="13"/>
  <c r="C167" i="13"/>
  <c r="D167" i="13"/>
  <c r="E167" i="13"/>
  <c r="F167" i="13"/>
  <c r="G167" i="13"/>
  <c r="H167" i="13"/>
  <c r="C168" i="13"/>
  <c r="D168" i="13"/>
  <c r="E168" i="13"/>
  <c r="F168" i="13"/>
  <c r="G168" i="13"/>
  <c r="H168" i="13"/>
  <c r="C169" i="13"/>
  <c r="D169" i="13"/>
  <c r="E169" i="13"/>
  <c r="F169" i="13"/>
  <c r="G169" i="13"/>
  <c r="H169" i="13"/>
  <c r="C170" i="13"/>
  <c r="D170" i="13"/>
  <c r="E170" i="13"/>
  <c r="F170" i="13"/>
  <c r="G170" i="13"/>
  <c r="H170" i="13"/>
  <c r="C171" i="13"/>
  <c r="D171" i="13"/>
  <c r="E171" i="13"/>
  <c r="F171" i="13"/>
  <c r="G171" i="13"/>
  <c r="H171" i="13"/>
  <c r="C172" i="13"/>
  <c r="D172" i="13"/>
  <c r="E172" i="13"/>
  <c r="F172" i="13"/>
  <c r="G172" i="13"/>
  <c r="H172" i="13"/>
  <c r="C173" i="13"/>
  <c r="D173" i="13"/>
  <c r="E173" i="13"/>
  <c r="F173" i="13"/>
  <c r="G173" i="13"/>
  <c r="H173" i="13"/>
  <c r="C174" i="13"/>
  <c r="D174" i="13"/>
  <c r="E174" i="13"/>
  <c r="F174" i="13"/>
  <c r="G174" i="13"/>
  <c r="H174" i="13"/>
  <c r="C175" i="13"/>
  <c r="D175" i="13"/>
  <c r="E175" i="13"/>
  <c r="F175" i="13"/>
  <c r="G175" i="13"/>
  <c r="H175" i="13"/>
  <c r="C176" i="13"/>
  <c r="D176" i="13"/>
  <c r="E176" i="13"/>
  <c r="F176" i="13"/>
  <c r="G176" i="13"/>
  <c r="H176" i="13"/>
  <c r="C177" i="13"/>
  <c r="D177" i="13"/>
  <c r="E177" i="13"/>
  <c r="F177" i="13"/>
  <c r="G177" i="13"/>
  <c r="H177" i="13"/>
  <c r="C178" i="13"/>
  <c r="D178" i="13"/>
  <c r="E178" i="13"/>
  <c r="F178" i="13"/>
  <c r="G178" i="13"/>
  <c r="H178" i="13"/>
  <c r="C179" i="13"/>
  <c r="D179" i="13"/>
  <c r="E179" i="13"/>
  <c r="F179" i="13"/>
  <c r="G179" i="13"/>
  <c r="H179" i="13"/>
  <c r="C180" i="13"/>
  <c r="D180" i="13"/>
  <c r="E180" i="13"/>
  <c r="F180" i="13"/>
  <c r="G180" i="13"/>
  <c r="H180" i="13"/>
  <c r="C181" i="13"/>
  <c r="D181" i="13"/>
  <c r="E181" i="13"/>
  <c r="F181" i="13"/>
  <c r="G181" i="13"/>
  <c r="H181" i="13"/>
  <c r="C182" i="13"/>
  <c r="D182" i="13"/>
  <c r="E182" i="13"/>
  <c r="F182" i="13"/>
  <c r="G182" i="13"/>
  <c r="H182" i="13"/>
  <c r="C183" i="13"/>
  <c r="D183" i="13"/>
  <c r="E183" i="13"/>
  <c r="F183" i="13"/>
  <c r="G183" i="13"/>
  <c r="H183" i="13"/>
  <c r="C184" i="13"/>
  <c r="D184" i="13"/>
  <c r="E184" i="13"/>
  <c r="F184" i="13"/>
  <c r="G184" i="13"/>
  <c r="H184" i="13"/>
  <c r="C185" i="13"/>
  <c r="D185" i="13"/>
  <c r="E185" i="13"/>
  <c r="F185" i="13"/>
  <c r="G185" i="13"/>
  <c r="H185" i="13"/>
  <c r="C186" i="13"/>
  <c r="D186" i="13"/>
  <c r="E186" i="13"/>
  <c r="F186" i="13"/>
  <c r="G186" i="13"/>
  <c r="H186" i="13"/>
  <c r="C187" i="13"/>
  <c r="D187" i="13"/>
  <c r="E187" i="13"/>
  <c r="F187" i="13"/>
  <c r="G187" i="13"/>
  <c r="H187" i="13"/>
  <c r="C188" i="13"/>
  <c r="D188" i="13"/>
  <c r="E188" i="13"/>
  <c r="F188" i="13"/>
  <c r="G188" i="13"/>
  <c r="H188" i="13"/>
  <c r="C189" i="13"/>
  <c r="D189" i="13"/>
  <c r="E189" i="13"/>
  <c r="F189" i="13"/>
  <c r="G189" i="13"/>
  <c r="H189" i="13"/>
  <c r="C190" i="13"/>
  <c r="D190" i="13"/>
  <c r="E190" i="13"/>
  <c r="F190" i="13"/>
  <c r="G190" i="13"/>
  <c r="H190" i="13"/>
  <c r="C191" i="13"/>
  <c r="D191" i="13"/>
  <c r="E191" i="13"/>
  <c r="F191" i="13"/>
  <c r="G191" i="13"/>
  <c r="H191" i="13"/>
  <c r="C192" i="13"/>
  <c r="D192" i="13"/>
  <c r="E192" i="13"/>
  <c r="F192" i="13"/>
  <c r="G192" i="13"/>
  <c r="H192" i="13"/>
  <c r="C193" i="13"/>
  <c r="D193" i="13"/>
  <c r="E193" i="13"/>
  <c r="F193" i="13"/>
  <c r="G193" i="13"/>
  <c r="H193" i="13"/>
  <c r="C194" i="13"/>
  <c r="D194" i="13"/>
  <c r="E194" i="13"/>
  <c r="F194" i="13"/>
  <c r="G194" i="13"/>
  <c r="H194" i="13"/>
  <c r="C195" i="13"/>
  <c r="D195" i="13"/>
  <c r="E195" i="13"/>
  <c r="F195" i="13"/>
  <c r="G195" i="13"/>
  <c r="H195" i="13"/>
  <c r="C196" i="13"/>
  <c r="D196" i="13"/>
  <c r="E196" i="13"/>
  <c r="F196" i="13"/>
  <c r="G196" i="13"/>
  <c r="H196" i="13"/>
  <c r="C197" i="13"/>
  <c r="D197" i="13"/>
  <c r="E197" i="13"/>
  <c r="F197" i="13"/>
  <c r="G197" i="13"/>
  <c r="H197" i="13"/>
  <c r="C198" i="13"/>
  <c r="D198" i="13"/>
  <c r="E198" i="13"/>
  <c r="F198" i="13"/>
  <c r="G198" i="13"/>
  <c r="H198" i="13"/>
  <c r="C199" i="13"/>
  <c r="D199" i="13"/>
  <c r="E199" i="13"/>
  <c r="F199" i="13"/>
  <c r="G199" i="13"/>
  <c r="H199" i="13"/>
  <c r="C200" i="13"/>
  <c r="D200" i="13"/>
  <c r="E200" i="13"/>
  <c r="F200" i="13"/>
  <c r="G200" i="13"/>
  <c r="H200" i="13"/>
  <c r="C201" i="13"/>
  <c r="D201" i="13"/>
  <c r="E201" i="13"/>
  <c r="F201" i="13"/>
  <c r="G201" i="13"/>
  <c r="H201" i="13"/>
  <c r="C202" i="13"/>
  <c r="D202" i="13"/>
  <c r="E202" i="13"/>
  <c r="F202" i="13"/>
  <c r="G202" i="13"/>
  <c r="H202" i="13"/>
  <c r="C203" i="13"/>
  <c r="D203" i="13"/>
  <c r="E203" i="13"/>
  <c r="F203" i="13"/>
  <c r="G203" i="13"/>
  <c r="H203" i="13"/>
  <c r="C204" i="13"/>
  <c r="D204" i="13"/>
  <c r="E204" i="13"/>
  <c r="F204" i="13"/>
  <c r="G204" i="13"/>
  <c r="H204" i="13"/>
  <c r="C205" i="13"/>
  <c r="D205" i="13"/>
  <c r="E205" i="13"/>
  <c r="F205" i="13"/>
  <c r="G205" i="13"/>
  <c r="H205" i="13"/>
  <c r="C206" i="13"/>
  <c r="D206" i="13"/>
  <c r="E206" i="13"/>
  <c r="F206" i="13"/>
  <c r="G206" i="13"/>
  <c r="H206" i="13"/>
  <c r="C207" i="13"/>
  <c r="D207" i="13"/>
  <c r="E207" i="13"/>
  <c r="F207" i="13"/>
  <c r="G207" i="13"/>
  <c r="H207" i="13"/>
  <c r="C208" i="13"/>
  <c r="D208" i="13"/>
  <c r="E208" i="13"/>
  <c r="F208" i="13"/>
  <c r="G208" i="13"/>
  <c r="H208" i="13"/>
  <c r="C209" i="13"/>
  <c r="D209" i="13"/>
  <c r="E209" i="13"/>
  <c r="F209" i="13"/>
  <c r="G209" i="13"/>
  <c r="H209" i="13"/>
  <c r="C210" i="13"/>
  <c r="D210" i="13"/>
  <c r="E210" i="13"/>
  <c r="F210" i="13"/>
  <c r="G210" i="13"/>
  <c r="H210" i="13"/>
  <c r="C211" i="13"/>
  <c r="D211" i="13"/>
  <c r="E211" i="13"/>
  <c r="F211" i="13"/>
  <c r="G211" i="13"/>
  <c r="H211" i="13"/>
  <c r="C212" i="13"/>
  <c r="D212" i="13"/>
  <c r="E212" i="13"/>
  <c r="F212" i="13"/>
  <c r="G212" i="13"/>
  <c r="H212" i="13"/>
  <c r="C213" i="13"/>
  <c r="D213" i="13"/>
  <c r="E213" i="13"/>
  <c r="F213" i="13"/>
  <c r="G213" i="13"/>
  <c r="H213" i="13"/>
  <c r="C214" i="13"/>
  <c r="D214" i="13"/>
  <c r="E214" i="13"/>
  <c r="F214" i="13"/>
  <c r="G214" i="13"/>
  <c r="H214" i="13"/>
  <c r="C215" i="13"/>
  <c r="D215" i="13"/>
  <c r="E215" i="13"/>
  <c r="F215" i="13"/>
  <c r="G215" i="13"/>
  <c r="H215" i="13"/>
  <c r="C216" i="13"/>
  <c r="D216" i="13"/>
  <c r="E216" i="13"/>
  <c r="F216" i="13"/>
  <c r="G216" i="13"/>
  <c r="H216" i="13"/>
  <c r="C217" i="13"/>
  <c r="D217" i="13"/>
  <c r="E217" i="13"/>
  <c r="F217" i="13"/>
  <c r="G217" i="13"/>
  <c r="H217" i="13"/>
  <c r="C218" i="13"/>
  <c r="D218" i="13"/>
  <c r="E218" i="13"/>
  <c r="F218" i="13"/>
  <c r="G218" i="13"/>
  <c r="H218" i="13"/>
  <c r="C219" i="13"/>
  <c r="D219" i="13"/>
  <c r="E219" i="13"/>
  <c r="F219" i="13"/>
  <c r="G219" i="13"/>
  <c r="H219" i="13"/>
  <c r="C220" i="13"/>
  <c r="D220" i="13"/>
  <c r="E220" i="13"/>
  <c r="F220" i="13"/>
  <c r="G220" i="13"/>
  <c r="H220" i="13"/>
  <c r="C221" i="13"/>
  <c r="D221" i="13"/>
  <c r="E221" i="13"/>
  <c r="F221" i="13"/>
  <c r="G221" i="13"/>
  <c r="H221" i="13"/>
  <c r="C222" i="13"/>
  <c r="D222" i="13"/>
  <c r="E222" i="13"/>
  <c r="F222" i="13"/>
  <c r="G222" i="13"/>
  <c r="H222" i="13"/>
  <c r="C223" i="13"/>
  <c r="D223" i="13"/>
  <c r="E223" i="13"/>
  <c r="F223" i="13"/>
  <c r="G223" i="13"/>
  <c r="H223" i="13"/>
  <c r="C224" i="13"/>
  <c r="D224" i="13"/>
  <c r="E224" i="13"/>
  <c r="F224" i="13"/>
  <c r="G224" i="13"/>
  <c r="H224" i="13"/>
  <c r="C225" i="13"/>
  <c r="D225" i="13"/>
  <c r="E225" i="13"/>
  <c r="F225" i="13"/>
  <c r="G225" i="13"/>
  <c r="H225" i="13"/>
  <c r="C226" i="13"/>
  <c r="D226" i="13"/>
  <c r="E226" i="13"/>
  <c r="F226" i="13"/>
  <c r="G226" i="13"/>
  <c r="H226" i="13"/>
  <c r="C227" i="13"/>
  <c r="D227" i="13"/>
  <c r="E227" i="13"/>
  <c r="F227" i="13"/>
  <c r="G227" i="13"/>
  <c r="H227" i="13"/>
  <c r="C228" i="13"/>
  <c r="D228" i="13"/>
  <c r="E228" i="13"/>
  <c r="F228" i="13"/>
  <c r="G228" i="13"/>
  <c r="H228" i="13"/>
  <c r="C229" i="13"/>
  <c r="D229" i="13"/>
  <c r="E229" i="13"/>
  <c r="F229" i="13"/>
  <c r="G229" i="13"/>
  <c r="H229" i="13"/>
  <c r="C230" i="13"/>
  <c r="D230" i="13"/>
  <c r="E230" i="13"/>
  <c r="F230" i="13"/>
  <c r="G230" i="13"/>
  <c r="H230" i="13"/>
  <c r="C231" i="13"/>
  <c r="D231" i="13"/>
  <c r="E231" i="13"/>
  <c r="F231" i="13"/>
  <c r="G231" i="13"/>
  <c r="H231" i="13"/>
  <c r="C232" i="13"/>
  <c r="D232" i="13"/>
  <c r="E232" i="13"/>
  <c r="F232" i="13"/>
  <c r="G232" i="13"/>
  <c r="H232" i="13"/>
  <c r="C233" i="13"/>
  <c r="D233" i="13"/>
  <c r="E233" i="13"/>
  <c r="F233" i="13"/>
  <c r="G233" i="13"/>
  <c r="H233" i="13"/>
  <c r="C234" i="13"/>
  <c r="D234" i="13"/>
  <c r="E234" i="13"/>
  <c r="F234" i="13"/>
  <c r="G234" i="13"/>
  <c r="H234" i="13"/>
  <c r="C235" i="13"/>
  <c r="D235" i="13"/>
  <c r="E235" i="13"/>
  <c r="F235" i="13"/>
  <c r="G235" i="13"/>
  <c r="H235" i="13"/>
  <c r="C236" i="13"/>
  <c r="D236" i="13"/>
  <c r="E236" i="13"/>
  <c r="F236" i="13"/>
  <c r="G236" i="13"/>
  <c r="H236" i="13"/>
  <c r="C237" i="13"/>
  <c r="D237" i="13"/>
  <c r="E237" i="13"/>
  <c r="F237" i="13"/>
  <c r="G237" i="13"/>
  <c r="H237" i="13"/>
  <c r="C238" i="13"/>
  <c r="D238" i="13"/>
  <c r="E238" i="13"/>
  <c r="F238" i="13"/>
  <c r="G238" i="13"/>
  <c r="H238" i="13"/>
  <c r="C239" i="13"/>
  <c r="D239" i="13"/>
  <c r="E239" i="13"/>
  <c r="F239" i="13"/>
  <c r="G239" i="13"/>
  <c r="H239" i="13"/>
  <c r="C240" i="13"/>
  <c r="D240" i="13"/>
  <c r="E240" i="13"/>
  <c r="F240" i="13"/>
  <c r="G240" i="13"/>
  <c r="H240" i="13"/>
  <c r="C241" i="13"/>
  <c r="D241" i="13"/>
  <c r="E241" i="13"/>
  <c r="F241" i="13"/>
  <c r="G241" i="13"/>
  <c r="H241" i="13"/>
  <c r="C242" i="13"/>
  <c r="D242" i="13"/>
  <c r="E242" i="13"/>
  <c r="F242" i="13"/>
  <c r="G242" i="13"/>
  <c r="H242" i="13"/>
  <c r="C243" i="13"/>
  <c r="D243" i="13"/>
  <c r="E243" i="13"/>
  <c r="F243" i="13"/>
  <c r="G243" i="13"/>
  <c r="H243" i="13"/>
  <c r="C244" i="13"/>
  <c r="D244" i="13"/>
  <c r="E244" i="13"/>
  <c r="F244" i="13"/>
  <c r="G244" i="13"/>
  <c r="H244" i="13"/>
  <c r="C245" i="13"/>
  <c r="D245" i="13"/>
  <c r="E245" i="13"/>
  <c r="F245" i="13"/>
  <c r="G245" i="13"/>
  <c r="H245" i="13"/>
  <c r="C246" i="13"/>
  <c r="D246" i="13"/>
  <c r="E246" i="13"/>
  <c r="F246" i="13"/>
  <c r="G246" i="13"/>
  <c r="H246" i="13"/>
  <c r="C247" i="13"/>
  <c r="D247" i="13"/>
  <c r="E247" i="13"/>
  <c r="F247" i="13"/>
  <c r="G247" i="13"/>
  <c r="H247" i="13"/>
  <c r="C248" i="13"/>
  <c r="D248" i="13"/>
  <c r="E248" i="13"/>
  <c r="F248" i="13"/>
  <c r="G248" i="13"/>
  <c r="H248" i="13"/>
  <c r="C249" i="13"/>
  <c r="D249" i="13"/>
  <c r="E249" i="13"/>
  <c r="F249" i="13"/>
  <c r="G249" i="13"/>
  <c r="H249" i="13"/>
  <c r="C250" i="13"/>
  <c r="D250" i="13"/>
  <c r="E250" i="13"/>
  <c r="F250" i="13"/>
  <c r="G250" i="13"/>
  <c r="H250" i="13"/>
  <c r="C251" i="13"/>
  <c r="D251" i="13"/>
  <c r="E251" i="13"/>
  <c r="F251" i="13"/>
  <c r="G251" i="13"/>
  <c r="H251" i="13"/>
  <c r="D5" i="13"/>
  <c r="E5" i="13"/>
  <c r="F5" i="13"/>
  <c r="G5" i="13"/>
  <c r="H5" i="13"/>
  <c r="R21" i="11"/>
  <c r="Q51" i="13" l="1" a="1"/>
  <c r="Q51" i="13" s="1"/>
  <c r="O51" i="13" a="1"/>
  <c r="O51" i="13" s="1"/>
  <c r="V51" i="13" a="1"/>
  <c r="V51" i="13" s="1"/>
  <c r="P51" i="13" a="1"/>
  <c r="P51" i="13" s="1"/>
  <c r="T51" i="13" a="1"/>
  <c r="T51" i="13" s="1"/>
  <c r="Y2" i="13"/>
  <c r="R51" i="13" a="1"/>
  <c r="R51" i="13" s="1"/>
  <c r="U51" i="13" a="1"/>
  <c r="U51" i="13" s="1"/>
  <c r="P26" i="12"/>
  <c r="Q26" i="12"/>
  <c r="R26" i="12"/>
  <c r="S26" i="12"/>
  <c r="T26" i="12"/>
  <c r="U26" i="12"/>
  <c r="O26" i="12"/>
  <c r="O26" i="11"/>
  <c r="P23" i="12"/>
  <c r="Q23" i="12"/>
  <c r="R23" i="12"/>
  <c r="S23" i="12"/>
  <c r="T23" i="12"/>
  <c r="U23" i="12"/>
  <c r="O23" i="12"/>
  <c r="O23" i="11"/>
  <c r="P21" i="12"/>
  <c r="Q21" i="12"/>
  <c r="R21" i="12"/>
  <c r="S21" i="12"/>
  <c r="T21" i="12"/>
  <c r="U21" i="12"/>
  <c r="O21" i="12"/>
  <c r="P19" i="12"/>
  <c r="Q19" i="12"/>
  <c r="R19" i="12"/>
  <c r="S19" i="12"/>
  <c r="T19" i="12"/>
  <c r="U19" i="12"/>
  <c r="O19" i="12"/>
  <c r="O16" i="12"/>
  <c r="P16" i="12"/>
  <c r="Q16" i="12"/>
  <c r="R16" i="12"/>
  <c r="S16" i="12"/>
  <c r="T16" i="12"/>
  <c r="U16" i="12"/>
  <c r="N16" i="12"/>
  <c r="T14" i="12"/>
  <c r="S14" i="12"/>
  <c r="R14" i="12"/>
  <c r="P14" i="12"/>
  <c r="Q14" i="12"/>
  <c r="O14" i="12"/>
  <c r="S13" i="12"/>
  <c r="T13" i="12"/>
  <c r="R13" i="12"/>
  <c r="E9" i="12"/>
  <c r="Q13" i="12" s="1"/>
  <c r="O13" i="12"/>
  <c r="P13" i="12"/>
  <c r="O11" i="12"/>
  <c r="P11" i="12"/>
  <c r="R11" i="12"/>
  <c r="S11" i="12"/>
  <c r="T11" i="12"/>
  <c r="U11" i="12"/>
  <c r="N11" i="12"/>
  <c r="O9" i="12"/>
  <c r="P9" i="12"/>
  <c r="R9" i="12"/>
  <c r="S9" i="12"/>
  <c r="T9" i="12"/>
  <c r="U9" i="12"/>
  <c r="N9" i="12"/>
  <c r="U7" i="12"/>
  <c r="O8" i="12"/>
  <c r="P8" i="12"/>
  <c r="Q8" i="12"/>
  <c r="Q9" i="12" s="1"/>
  <c r="Q11" i="12" s="1"/>
  <c r="R8" i="12"/>
  <c r="S8" i="12"/>
  <c r="T8" i="12"/>
  <c r="U8" i="12"/>
  <c r="N8" i="12"/>
  <c r="O7" i="12"/>
  <c r="P7" i="12"/>
  <c r="Q7" i="12"/>
  <c r="R7" i="12"/>
  <c r="S7" i="12"/>
  <c r="T7" i="12"/>
  <c r="P26" i="11"/>
  <c r="Q26" i="11"/>
  <c r="R26" i="11"/>
  <c r="S26" i="11"/>
  <c r="T26" i="11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5" i="12"/>
  <c r="E6" i="12"/>
  <c r="E7" i="12"/>
  <c r="E8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5" i="12"/>
  <c r="N7" i="12" s="1"/>
  <c r="B5" i="11"/>
  <c r="C5" i="11"/>
  <c r="E14" i="5" l="1"/>
  <c r="E15" i="5"/>
  <c r="BF9" i="7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H5" i="11"/>
  <c r="G5" i="11"/>
  <c r="F5" i="11"/>
  <c r="E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J11" i="4"/>
  <c r="J12" i="4"/>
  <c r="K22" i="4" s="1"/>
  <c r="J12" i="3"/>
  <c r="J11" i="3"/>
  <c r="J10" i="3"/>
  <c r="D13" i="20"/>
  <c r="B33" i="20" s="1"/>
  <c r="B13" i="20"/>
  <c r="B30" i="20" s="1"/>
  <c r="B33" i="19"/>
  <c r="B30" i="19"/>
  <c r="D13" i="19"/>
  <c r="B13" i="19"/>
  <c r="N53" i="18"/>
  <c r="H52" i="18"/>
  <c r="V49" i="18"/>
  <c r="U47" i="18"/>
  <c r="O47" i="18"/>
  <c r="J47" i="18"/>
  <c r="U46" i="18"/>
  <c r="O46" i="18"/>
  <c r="P49" i="18" s="1"/>
  <c r="E45" i="18"/>
  <c r="E43" i="18"/>
  <c r="R34" i="18"/>
  <c r="T53" i="18" s="1"/>
  <c r="L34" i="18"/>
  <c r="T24" i="18"/>
  <c r="N24" i="18"/>
  <c r="H23" i="18"/>
  <c r="V20" i="18"/>
  <c r="P20" i="18"/>
  <c r="U18" i="18"/>
  <c r="O18" i="18"/>
  <c r="J18" i="18"/>
  <c r="U17" i="18"/>
  <c r="O17" i="18"/>
  <c r="U16" i="18"/>
  <c r="O16" i="18"/>
  <c r="F2" i="18"/>
  <c r="C37" i="17"/>
  <c r="C5" i="17"/>
  <c r="G34" i="16"/>
  <c r="G33" i="16"/>
  <c r="G32" i="16"/>
  <c r="G31" i="16"/>
  <c r="G30" i="16"/>
  <c r="G29" i="16"/>
  <c r="G35" i="16" s="1"/>
  <c r="G34" i="15"/>
  <c r="G33" i="15"/>
  <c r="G32" i="15"/>
  <c r="G31" i="15"/>
  <c r="G30" i="15"/>
  <c r="G29" i="15"/>
  <c r="G35" i="15" s="1"/>
  <c r="N3" i="14"/>
  <c r="L3" i="14"/>
  <c r="N3" i="13"/>
  <c r="L3" i="13"/>
  <c r="E52" i="6"/>
  <c r="C42" i="6"/>
  <c r="C41" i="6"/>
  <c r="C40" i="6" s="1"/>
  <c r="B52" i="6" s="1"/>
  <c r="C38" i="6"/>
  <c r="E21" i="6"/>
  <c r="C11" i="6"/>
  <c r="G21" i="6" s="1"/>
  <c r="F22" i="6" s="1"/>
  <c r="F25" i="6" s="1"/>
  <c r="C10" i="6"/>
  <c r="C9" i="6" s="1"/>
  <c r="C7" i="6"/>
  <c r="D21" i="6" s="1"/>
  <c r="D16" i="5"/>
  <c r="C16" i="5"/>
  <c r="C15" i="5"/>
  <c r="C14" i="5"/>
  <c r="D7" i="5"/>
  <c r="E6" i="5"/>
  <c r="D6" i="5"/>
  <c r="D15" i="5" s="1"/>
  <c r="E5" i="5"/>
  <c r="N22" i="4"/>
  <c r="L22" i="4"/>
  <c r="J10" i="4"/>
  <c r="I22" i="4" s="1"/>
  <c r="J8" i="4"/>
  <c r="L22" i="3"/>
  <c r="N22" i="3"/>
  <c r="M23" i="3" s="1"/>
  <c r="M26" i="3" s="1"/>
  <c r="I22" i="3"/>
  <c r="J8" i="3"/>
  <c r="E83" i="1"/>
  <c r="E87" i="1" s="1"/>
  <c r="O16" i="11" l="1"/>
  <c r="P21" i="11" s="1"/>
  <c r="Q8" i="11"/>
  <c r="Q9" i="11" s="1"/>
  <c r="P16" i="11"/>
  <c r="R8" i="11"/>
  <c r="R9" i="11" s="1"/>
  <c r="S16" i="11"/>
  <c r="T8" i="11"/>
  <c r="T9" i="11" s="1"/>
  <c r="S8" i="11"/>
  <c r="S9" i="11" s="1"/>
  <c r="T14" i="11"/>
  <c r="T7" i="11"/>
  <c r="T13" i="11"/>
  <c r="Q16" i="11"/>
  <c r="R14" i="11"/>
  <c r="R7" i="11"/>
  <c r="S19" i="11" s="1"/>
  <c r="R13" i="11"/>
  <c r="O14" i="11"/>
  <c r="N7" i="11"/>
  <c r="O19" i="11" s="1"/>
  <c r="Q14" i="11"/>
  <c r="Q13" i="11"/>
  <c r="O13" i="11"/>
  <c r="S14" i="11"/>
  <c r="S7" i="11"/>
  <c r="T19" i="11" s="1"/>
  <c r="S13" i="11"/>
  <c r="R16" i="11"/>
  <c r="P8" i="11"/>
  <c r="P9" i="11" s="1"/>
  <c r="O8" i="11"/>
  <c r="O9" i="11" s="1"/>
  <c r="O11" i="11" s="1"/>
  <c r="N16" i="11"/>
  <c r="O21" i="11" s="1"/>
  <c r="P14" i="11"/>
  <c r="P7" i="11"/>
  <c r="Q19" i="11" s="1"/>
  <c r="Q23" i="11" s="1"/>
  <c r="P13" i="11"/>
  <c r="O7" i="11"/>
  <c r="P19" i="11" s="1"/>
  <c r="P23" i="11" s="1"/>
  <c r="Q7" i="11"/>
  <c r="R19" i="11" s="1"/>
  <c r="R23" i="11" s="1"/>
  <c r="N8" i="11"/>
  <c r="N9" i="11" s="1"/>
  <c r="N11" i="11" s="1"/>
  <c r="T16" i="11"/>
  <c r="T23" i="11" s="1"/>
  <c r="T21" i="11"/>
  <c r="S23" i="11"/>
  <c r="S21" i="11"/>
  <c r="Q21" i="11"/>
  <c r="M23" i="4"/>
  <c r="M26" i="4" s="1"/>
  <c r="C13" i="6"/>
  <c r="B21" i="6"/>
  <c r="C22" i="6" s="1"/>
  <c r="F24" i="6" s="1"/>
  <c r="F27" i="6" s="1"/>
  <c r="F28" i="6" s="1"/>
  <c r="J23" i="4"/>
  <c r="M25" i="4" s="1"/>
  <c r="M28" i="4" s="1"/>
  <c r="M29" i="4" s="1"/>
  <c r="C44" i="6"/>
  <c r="J23" i="3"/>
  <c r="M25" i="3" s="1"/>
  <c r="M28" i="3" s="1"/>
  <c r="M29" i="3" s="1"/>
  <c r="D52" i="6"/>
  <c r="C53" i="6" s="1"/>
  <c r="F55" i="6" s="1"/>
  <c r="F58" i="6" s="1"/>
  <c r="F59" i="6" s="1"/>
  <c r="J14" i="4"/>
  <c r="G52" i="6"/>
  <c r="F53" i="6" s="1"/>
  <c r="F56" i="6" s="1"/>
  <c r="K22" i="3"/>
  <c r="J14" i="3"/>
  <c r="T11" i="11" l="1"/>
  <c r="S11" i="11"/>
  <c r="P11" i="11"/>
  <c r="R11" i="11"/>
  <c r="Q11" i="11"/>
  <c r="K15" i="4"/>
  <c r="J15" i="4"/>
  <c r="C45" i="6"/>
  <c r="D45" i="6"/>
  <c r="K15" i="3"/>
  <c r="J15" i="3"/>
  <c r="C14" i="6"/>
  <c r="D1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<sst xmlns="http://schemas.openxmlformats.org/spreadsheetml/2006/main" count="9903" uniqueCount="3771">
  <si>
    <t>ΑΝΑΛΥΣΗ ΠΡΟΦΙΛ ΕΠΕΝΔΥΤΟΥ</t>
  </si>
  <si>
    <t>ΕΡΩΤΗΜΑΤΟΛΟΓΙΟ</t>
  </si>
  <si>
    <t>ΟΔΗΓΙΕΣ: Παρακαλεισθε να σημειωσετε με ενα Χ την απαντηση η</t>
  </si>
  <si>
    <t>οποια αφορα την οικογενεια σας. Αφου γραψετε δε τον αριθμο στο</t>
  </si>
  <si>
    <t>κενο δεξια πρεπει να αθροισετε τους αριθμους και να διαιρεσετε το</t>
  </si>
  <si>
    <t xml:space="preserve">αθροισμα αυτο με το 9 (αριθμός ερωτήσεων). Ο μεσος αυτος θα σας δειξει τον </t>
  </si>
  <si>
    <t xml:space="preserve">βαθμό κινδυνου που σας χαρακρηριζει, σε μια κλιμακα κινδυνου απο 1 </t>
  </si>
  <si>
    <t>(μικρος βαθμος αποφυγής κινδυνου ή επενδυτής υψηλου κινδυνου)</t>
  </si>
  <si>
    <t xml:space="preserve">εως 9 (υψηλος βαθμος αποφυγης κινδυνου ή επενδυτης χαμηλου κινδυνου). </t>
  </si>
  <si>
    <t xml:space="preserve">Με βαση τελος τoν βαθμο κινδυνου αυτο θα συγκροτηθει </t>
  </si>
  <si>
    <t>χαρτοφυλακιο επενδυσεως απο τιτλους χωρίς κινδυνο και με κίνδυνο</t>
  </si>
  <si>
    <t>A.</t>
  </si>
  <si>
    <t>ΗΛΙΚΙΑ - Η ηλικια μου ειναι πλησιεστερη στα:</t>
  </si>
  <si>
    <t>(1) 30</t>
  </si>
  <si>
    <t>(3) 40</t>
  </si>
  <si>
    <t>(5) 50</t>
  </si>
  <si>
    <t>(7) 60</t>
  </si>
  <si>
    <t>(9) 70</t>
  </si>
  <si>
    <t>ΑΠΑΝΤΗΣΗ</t>
  </si>
  <si>
    <t>[</t>
  </si>
  <si>
    <t>]</t>
  </si>
  <si>
    <t>Β.</t>
  </si>
  <si>
    <t>ΕΙΣΟΔΗΜΑ - Το παρον ετησιο εισοδημα μου απο ολες τις πηγες</t>
  </si>
  <si>
    <t>σε χιλιάδες ευρώ ειναι:</t>
  </si>
  <si>
    <t>(2) 41 και ανω</t>
  </si>
  <si>
    <t>(4) 31-40</t>
  </si>
  <si>
    <t>(5) 21-30</t>
  </si>
  <si>
    <t>(6) 10-20</t>
  </si>
  <si>
    <t>(8)6-9</t>
  </si>
  <si>
    <t>Γ.</t>
  </si>
  <si>
    <t>ΕΤΗΣΙΑ ΕΞΟΔΑ - Σε σχεση με τα εσοδα μου τα εξοδα μου</t>
  </si>
  <si>
    <t>ανερχονται σε ποσοστο:</t>
  </si>
  <si>
    <t>(1) 40%</t>
  </si>
  <si>
    <t>(3) 70%</t>
  </si>
  <si>
    <t>(5) 80%</t>
  </si>
  <si>
    <t>(7) 90%</t>
  </si>
  <si>
    <t>(9)100%</t>
  </si>
  <si>
    <t>Δ.</t>
  </si>
  <si>
    <t>ΑΡΙΘΜΟΣ ΕΞΑΡΤΟΝΕΝΩΝ ΜΕΛΩΝ ΟΙΚΟΓΕΝΕΙΑΣ - Προς το παρον εχω</t>
  </si>
  <si>
    <t>αυτα τα μελη οικογενειας που εξαρτωνται</t>
  </si>
  <si>
    <t>(1) 0</t>
  </si>
  <si>
    <t>(4) 1</t>
  </si>
  <si>
    <t>(6) 2-3</t>
  </si>
  <si>
    <t>(8) 4-5</t>
  </si>
  <si>
    <t>(9) 6</t>
  </si>
  <si>
    <t>και ανω</t>
  </si>
  <si>
    <t>Ε.</t>
  </si>
  <si>
    <t xml:space="preserve">ΕΚΤΙΜΗΣΗ ΑΞΙΑΣ ΠΕΡΙΟΥΣΙΑΚΩΝ ΣΤΟΙΧΕΙΩΝ - </t>
  </si>
  <si>
    <t>Το σπιτιμου, οι καταθεσεις, οι επενδυσεις και η ασφαλιση μου</t>
  </si>
  <si>
    <t>αθροιζονται σε χιλιάδες ευρώ:</t>
  </si>
  <si>
    <t>(1) 151 και ανω</t>
  </si>
  <si>
    <t>(3) 91-150</t>
  </si>
  <si>
    <t>(5) 51-90</t>
  </si>
  <si>
    <t>(7) 16-50</t>
  </si>
  <si>
    <t>(9) 15</t>
  </si>
  <si>
    <t>Ζ.</t>
  </si>
  <si>
    <t>ΕΚΤΙΜΗΣΗ ΥΠΟΧΡΕΩΣΕΩΝ - ΟΙ βραχυπροθεσμες ωφειλες μου, τα</t>
  </si>
  <si>
    <t>τα ενυποθηκα δανεια, οι δοσεις και λοιπες ωφειλες</t>
  </si>
  <si>
    <t>σε σχεση με τα περιουσιακα μου στοιχεια</t>
  </si>
  <si>
    <t>(1) 30%</t>
  </si>
  <si>
    <t>(3) 50%</t>
  </si>
  <si>
    <t>(5) 75%</t>
  </si>
  <si>
    <t>(9) 100%</t>
  </si>
  <si>
    <t>ΣΤ.</t>
  </si>
  <si>
    <t>ΑΠΟΤΑΜΙΕΥΣΕΙΣ - Εχω ρευστο, καταθεσεις η αλλα ρευστοποιησιμα</t>
  </si>
  <si>
    <t>περιουσιακα στοιχεια για καλυψη των παραπανω υποχρεωσεων:</t>
  </si>
  <si>
    <t>(1) 6 μηνες</t>
  </si>
  <si>
    <t>(3) 4 μηνες</t>
  </si>
  <si>
    <t>(5) 3 μηνες</t>
  </si>
  <si>
    <t>(7) 2 μηνες</t>
  </si>
  <si>
    <t>(9) 1 μηνα</t>
  </si>
  <si>
    <t>Η.</t>
  </si>
  <si>
    <t>ΑΣΦΑΛΕΙΕΣ ΖΩΗΣ - Οι ασφαλειες ζωης μου ανερχοντα σε χιλιάδες ευρώ:</t>
  </si>
  <si>
    <t>(3) 60</t>
  </si>
  <si>
    <t>(5) 150</t>
  </si>
  <si>
    <t>(7) 180</t>
  </si>
  <si>
    <t>(9) 250</t>
  </si>
  <si>
    <t>Θ.</t>
  </si>
  <si>
    <t>ΙΑΤΡΙΚΗ ΑΣΦΑΛΙΣΗ - Η ιατρικη μου ασφαλιση περιλαμβανει:</t>
  </si>
  <si>
    <t>(1) Βασικη</t>
  </si>
  <si>
    <t>(5) Βασικη/Iατρικη</t>
  </si>
  <si>
    <t>(9) Βασικη/Iατρικη  /Kαταστροφων</t>
  </si>
  <si>
    <t>ΓΕΝΙΚΗ ΒΑΘΜΟΛΟΓΙΑ</t>
  </si>
  <si>
    <t xml:space="preserve">ΜΕΣΟΣ ΟΡΟΣ ΒΑΘΜΟΛΟΓΙΑΣ </t>
  </si>
  <si>
    <t>ΚΛΙΜΑΚΑ ΑΠΟ 1 ΕΩΣ 9</t>
  </si>
  <si>
    <t>ΒΑΘΜΟΣ ΑΠΟΦΥΓΗΣ ΚΙΝΔΥΝΟΥ (%)</t>
  </si>
  <si>
    <t>ΣΕ ΧΡΕΟΓΡΑΦΑ ΜΗΔΕΝΙΚΟΥ ΚΙΝΔΥΝΟΥ</t>
  </si>
  <si>
    <t>RISK AVERSION</t>
  </si>
  <si>
    <t>ΟΣΟ ΜΕΓΑΛΥΤΕΡΟ ΣΗΜΑΙΝΕΙ ΕΠΕΝΔΥΤΗΣ ΛΙΓΟΤΕΡΟ ΡΙΨΟΚΙΝΔΥΝΟΣ</t>
  </si>
  <si>
    <t>ΑΝΟΧΗ ΣΤΟΝ ΚΙΝΔΥΝΟ (%)</t>
  </si>
  <si>
    <t>ΣΕ ΧΡΕΟΓΡΑΦΑ ΜΕ ΚΙΝΔΥΝΟ</t>
  </si>
  <si>
    <t>RISK TOLERANCE</t>
  </si>
  <si>
    <t>ΟΣΟ MΕΓΑΛΥΤΕΡΟ  ΣΗΜΑΙΝΕΙ ΕΠΕΝΔΥΤΗΣ ΠΕΡΙΣΣΟΤΕΡΟ ΡΙΨΟΚΙΝΔΥΝΟΣ</t>
  </si>
  <si>
    <t>GREECE 10 YEAR BOND YIELD</t>
  </si>
  <si>
    <t>Date</t>
  </si>
  <si>
    <t>Price</t>
  </si>
  <si>
    <t>Open</t>
  </si>
  <si>
    <t>High</t>
  </si>
  <si>
    <t>Low</t>
  </si>
  <si>
    <t>Change %</t>
  </si>
  <si>
    <t>https://www.investing.com/rates-bonds/greece-10-year-bond-yield-historical-data</t>
  </si>
  <si>
    <t>23/10/2025</t>
  </si>
  <si>
    <t>ΔΙΑΔΙΚΑΣΙΑ YΠΟΛΟΓΙΣΜΟΥ ΑΞΙΑΣ ΟΜOΛΟΓΩΝ και ΟΜΟΛΟΓΙΩΝ</t>
  </si>
  <si>
    <t>[ΖΗΤΟΥΜΕΝΟ Η ΤΙΜΗ ΠΩΛΗΣΗΣ]</t>
  </si>
  <si>
    <t>ΤΙΜΗ ΟΜΟΛΟΓΙΑΣ (ΥΠΟΘΕΤΟΥΜΕ ΣΤΗΝ ΟΝΟΜΑΣΤΙΚΗ ΑΞΙΑ ΤΗΝ ΗΜΕΡΟΜΗΝΙΑ ΑΓΟΡΑΣ 100%)</t>
  </si>
  <si>
    <t>V</t>
  </si>
  <si>
    <t>ΤΙΜΗ ΣΤΟ ΑΡΤΙΟ ή ΟΝΟΜΑΣΤΙΚΗ ΑΞΙΑ ΟΜΟΛΟΓΙΑΣ</t>
  </si>
  <si>
    <t>[Face Value or Par value]</t>
  </si>
  <si>
    <t>n</t>
  </si>
  <si>
    <t>ΧΡΟΝΟΣ ΓΙΑ ΝΑ ΛΗΞΗ</t>
  </si>
  <si>
    <t>[Life to Maturity]</t>
  </si>
  <si>
    <t>ΕΠΙΤΟΚΙΟ-ΑΠΟΔΟΣΗ ΤΗΝ ΗΜΕΡΟΜΗΝΙΑ ΑΓΟΡΑΣ ΤΟΥ ΟΜΟΛΟΓΙΑΣ</t>
  </si>
  <si>
    <t>nm</t>
  </si>
  <si>
    <t>πχ ΕΔΩ 1/3/2018</t>
  </si>
  <si>
    <t>m</t>
  </si>
  <si>
    <t>ΚΑΘΕ ΠΕΡΙΟΔΟΣ (1 ΕΤΟΣ, 2 ΕΞΑΜΗΜΟ, 12 ΜΗΝΕΣ)</t>
  </si>
  <si>
    <t>[every period]</t>
  </si>
  <si>
    <t>ΕΠΙΤΟΚΙΟ-ΑΠΟΔΟΣΗ ΤΗΝ ΗΜΕΡΟΜΗΝΙΑ ΑΠΟΤΙΜΗΣΗΣ ΤΟΥ ΟΜΟΛΟΓΟΥ</t>
  </si>
  <si>
    <t>Ct</t>
  </si>
  <si>
    <t>ΤΟΚΟΣ ΚΟΥΠΟΝΙΟΥ ΣΤΟ ΧΡΟΝΟ t</t>
  </si>
  <si>
    <t>[Coupon Interest]</t>
  </si>
  <si>
    <t>πχ ΕΔΏ 24/5/2018</t>
  </si>
  <si>
    <t>(ΑΡΓΟΤΕΡΑ ΗΜΕΡΟΜΗΝΙΑ ΡΕΥΣΤΟΠΟΙΗΣΗΣ ΧΑΡΤΟΦΥΛΑΚΙΟΥ Ή ΕΚΤΙΜΗΣΗΣ ΤΙΜΩΝ ΜΕΤΑ ΈΝΑ ΕΤΟΣ)</t>
  </si>
  <si>
    <t>%C</t>
  </si>
  <si>
    <t>ΕΠΙΤΟΚΙΟ ΚΟΥΠΟΝΙΟΥ</t>
  </si>
  <si>
    <t>[Coupon Rate]</t>
  </si>
  <si>
    <t>i</t>
  </si>
  <si>
    <t>ΕΠΙΤΟΚΙΟ ΑΓΟΡΑΣ</t>
  </si>
  <si>
    <t>[Market Rate]</t>
  </si>
  <si>
    <t>Pt</t>
  </si>
  <si>
    <t>ΚΑΘΑΡΗ ΤΙΜΗ ΑΓΟΡΑΣ</t>
  </si>
  <si>
    <t>[Bond Price]</t>
  </si>
  <si>
    <t>ΑΝΑΛΥΤΙΚΑ</t>
  </si>
  <si>
    <t>ΠΛΗΡΩΜΕΣ ΠΕΡΙΟΔΟΥ (ΕΤΗΣΙΕΣ)</t>
  </si>
  <si>
    <t>ΠΑΡΟΥΣΑ ΑΞΙΑ ΤΟΚΟΜΕΡΙΔΙΩΝ</t>
  </si>
  <si>
    <t>ΠΑΡΟΥΣΑ ΑΞΙΑ ΤΙΜΗΣ ΚΑΤΑ ΤΗΝ ΛΗΞΗ</t>
  </si>
  <si>
    <t>ΡΟΕΣ</t>
  </si>
  <si>
    <t>PVIFA(r,n)</t>
  </si>
  <si>
    <t>PVIF(r,n)</t>
  </si>
  <si>
    <t>x</t>
  </si>
  <si>
    <t>παρουσα αξια τοκομεριδιων</t>
  </si>
  <si>
    <t>παρουσα αξια τιμης ληξης</t>
  </si>
  <si>
    <t>αγοραια τιμη ομολ.</t>
  </si>
  <si>
    <t>πωληση υπο(-), υπερ(+) το αρτιο</t>
  </si>
  <si>
    <t>ΤΙΜΗ ΟΜΟΛΟΓΙΑΣ ΤΗΝ ΗΜΕΡΟΜΗΝΙΑ ΑΠΟΤΙΜΗΣΗΣ ΤΟΥ ΟΜΟΛΟΓΟΥ</t>
  </si>
  <si>
    <t>απόδοση-στη-λήξη</t>
  </si>
  <si>
    <t>ΥΠΟΛΟΓΙΣΜΟΣ ΤΙΜΗΣ ΟΜΟΛΟΓΙΑΣ</t>
  </si>
  <si>
    <t>ΥΠΟΛΟΓΙΣΜΟΣ ΑΠΟΔΟΣΗΣ ΣΤΗ ΛΗΞΗ</t>
  </si>
  <si>
    <t>USA 10 YEAR BOND YIELD</t>
  </si>
  <si>
    <t>https://www.investing.com/rates-bonds/u.s.-10-year-bond-yield-historical-data</t>
  </si>
  <si>
    <t>πχ ΕΔΏ 1/3/2018</t>
  </si>
  <si>
    <t>πχ ΕΔΏ 31/5/2017</t>
  </si>
  <si>
    <t>Spreads 10ετών κρατικών ομολόγων</t>
  </si>
  <si>
    <t>ΣΕ ΕΤΗΣΙΑ ΒΑΣΗ</t>
  </si>
  <si>
    <t>Χώρα</t>
  </si>
  <si>
    <t>Απόδοση</t>
  </si>
  <si>
    <t>Spread έναντι Bund</t>
  </si>
  <si>
    <t>Spread έναντι T-bond</t>
  </si>
  <si>
    <t>Γερμανία</t>
  </si>
  <si>
    <t>ETΗΣΙΟΠOIHMENO ΣΕ ΠΕΡΙΟΔΙΚΟ</t>
  </si>
  <si>
    <t>Ελλάδα</t>
  </si>
  <si>
    <t>ΙΣΧΥΕΙ Η ΣΧΕΣΗ</t>
  </si>
  <si>
    <t>ΗΠΑ</t>
  </si>
  <si>
    <t>n= Αριθμός Ετών</t>
  </si>
  <si>
    <t>m= περίοδοι ανα Ετος</t>
  </si>
  <si>
    <t>R το Ετησιο Επιτοκιο</t>
  </si>
  <si>
    <t>r=R/m το Περιοδικο Επιτοκιο</t>
  </si>
  <si>
    <t>ΣΕ ΗΜΕΡΗΣΙΑ ΒΑΣΗ</t>
  </si>
  <si>
    <t>http://www.naftemporiki.gr/finance/spreads</t>
  </si>
  <si>
    <t>https://www.investing.com/rates-bonds/</t>
  </si>
  <si>
    <t xml:space="preserve">EURIBOR </t>
  </si>
  <si>
    <t>XAA</t>
  </si>
  <si>
    <t>ΕΠΙΤΟΚΙΟ-ΑΠΟΔΟΣΗ ΤΗΝ ΗΜΕΡΟΜΗΝΙΑ ΑΓΟΡΑΣ ΤΟΥ ΟΜΟΛΟΓΟΥ</t>
  </si>
  <si>
    <t>πχ ΕΔΏ 16/5/2018</t>
  </si>
  <si>
    <t>πχ ΕΔΏ 16/5/2019</t>
  </si>
  <si>
    <t>πχ ΕΔΏ 24/5/2019</t>
  </si>
  <si>
    <t>USA</t>
  </si>
  <si>
    <t>AGNr</t>
  </si>
  <si>
    <t>HRMr</t>
  </si>
  <si>
    <t>MTLNr</t>
  </si>
  <si>
    <t>EURBr</t>
  </si>
  <si>
    <t>ATG</t>
  </si>
  <si>
    <t>ΜΕΤΡΑ ΑΠΟΔΟΣΗΣ ΚΑΙ ΚΙΝΔΥΝΟΥ</t>
  </si>
  <si>
    <t>ΜΕΣΗ ΑΠΟΔΟΣΗ</t>
  </si>
  <si>
    <t>μ</t>
  </si>
  <si>
    <t>ΔΙΑΚΥΜΑΝΣΗ</t>
  </si>
  <si>
    <t>σ^2</t>
  </si>
  <si>
    <t>ΣΥΝΟΛΙΚΟΣ ΚΙΝΔΥΝΟΣ</t>
  </si>
  <si>
    <t>ΤΥΠΙΚΗ ΑΠΟΚΛΙΣΗ</t>
  </si>
  <si>
    <t>σ</t>
  </si>
  <si>
    <t>ΣΥΝΤΕΛΕΣΤΗΣ ΜΕΤΑΒΛΗΤΟΤΗΤΑΣ</t>
  </si>
  <si>
    <t>σ/μ</t>
  </si>
  <si>
    <t>α ΜΕΤΟΧΗΣ</t>
  </si>
  <si>
    <t>β ΜΕΤΟΧΗΣ</t>
  </si>
  <si>
    <t>ΣΥΣΤΗΜΑΤΙΚΟΣ ΚΙΝΔΥΝΟΣ</t>
  </si>
  <si>
    <t>ΗΜΕΡΕΣ ΣΤΟ ΕΤΟΣ</t>
  </si>
  <si>
    <t>ΑΠΟΔΟΣΗ ΣΕ ΕΤΗΣΙΑ ΒΑΣΗ</t>
  </si>
  <si>
    <r>
      <rPr>
        <b/>
        <sz val="10"/>
        <rFont val="Arial Greek"/>
        <charset val="161"/>
      </rPr>
      <t>(1+R)=(1+R/m)</t>
    </r>
    <r>
      <rPr>
        <b/>
        <vertAlign val="superscript"/>
        <sz val="10"/>
        <rFont val="Arial Greek"/>
        <charset val="161"/>
      </rPr>
      <t>mn</t>
    </r>
  </si>
  <si>
    <t>R/m= Επιτόκιο περιόδου</t>
  </si>
  <si>
    <t>*</t>
  </si>
  <si>
    <r>
      <rPr>
        <b/>
        <sz val="10"/>
        <rFont val="Arial Greek"/>
        <charset val="161"/>
      </rPr>
      <t>R= [(1+R/m)</t>
    </r>
    <r>
      <rPr>
        <b/>
        <vertAlign val="superscript"/>
        <sz val="10"/>
        <rFont val="Arial Greek"/>
        <charset val="161"/>
      </rPr>
      <t>mn</t>
    </r>
    <r>
      <rPr>
        <b/>
        <sz val="10"/>
        <rFont val="Arial Greek"/>
        <charset val="161"/>
      </rPr>
      <t>]-1</t>
    </r>
  </si>
  <si>
    <t>R= Ετήσια Αποδοση</t>
  </si>
  <si>
    <t>**</t>
  </si>
  <si>
    <t>ΤΕΛΟΣ ΧΑΡΤΟΦΥΚΑΚΙΟΥ</t>
  </si>
  <si>
    <t>ΠΡΟΒΛΕΨΗ ΤΙΜΩΝ ΜΕ ΒΑΣΗ ΈΝΑ ΕΤΟΣ ΠΡΙΝ</t>
  </si>
  <si>
    <t>ΧΑΡΤΟΦΥΛΑΚΙΟ</t>
  </si>
  <si>
    <t>AVERAGE (AEG)</t>
  </si>
  <si>
    <t>ΜΕΣΗ ΑΠΌΔΟΣΗ ΧΑΡΤΟΦΥΛΑΚΙΟΥ</t>
  </si>
  <si>
    <t xml:space="preserve">ME </t>
  </si>
  <si>
    <t>VARIANCE</t>
  </si>
  <si>
    <t>ΔΙΑΚ. ΧΑΡΤΟΦΥΛΑΚΙΟΥ</t>
  </si>
  <si>
    <t>STAND DEV</t>
  </si>
  <si>
    <t>ΤΥΠ.ΑΠΟΚΛ. ΧΑΡΤΟΦΥΛΑΚΙΟΥ</t>
  </si>
  <si>
    <t>ΠΙΝΑΚΑΣ ΣΥΝΔΙΑΚΥΜΑΝΣΕΩΝ</t>
  </si>
  <si>
    <t>COUNT</t>
  </si>
  <si>
    <t>COVARIANCE MATRIX</t>
  </si>
  <si>
    <t>Δεδομενα/Αναλυση δεδομενων/Συνδιακυμανση</t>
  </si>
  <si>
    <t>ΣΥΜΠΛΗΡΩΣΗ ΠΙΝΑΚΑ ΜΕ TRANSPOSE</t>
  </si>
  <si>
    <t>Wr</t>
  </si>
  <si>
    <t>MMULT(TRANSPOSE(COVRij-ER);(COVRij-ER))/n)</t>
  </si>
  <si>
    <t>COVRij</t>
  </si>
  <si>
    <t>ΠΙΝΑΚΑΣ ΣΥΝΔΙΑΚΥΜΑΝΣΗΣ ΑΠΟΔΟΣΕΩΝ</t>
  </si>
  <si>
    <t>ER</t>
  </si>
  <si>
    <t>ΑΝΑΜΕΝΟΜΕΝΗ ΑΠΟΔΟΣΗ</t>
  </si>
  <si>
    <t>n= ΑΡΙΘΜΟΣ ΠΑΡΑΤΗΡΗΣΕΩΝ</t>
  </si>
  <si>
    <t>SUM(TRANSPOSE(W)*ER)</t>
  </si>
  <si>
    <t>MMULT(TRANSPOSE(Rij-ER);(Rij-ER))/n</t>
  </si>
  <si>
    <t>Αναμενομενη Αποδοση Χαρτοφυλακιου</t>
  </si>
  <si>
    <t>Rij</t>
  </si>
  <si>
    <t>ΠΙΝΑΚΑΣ ΑΠΟΔΟΣΕΩΝ</t>
  </si>
  <si>
    <t>Συνδιακυμανση Χαρτοφυλακιου</t>
  </si>
  <si>
    <t>Τυπικη Αποκλιση Χαρτοφυλακιου</t>
  </si>
  <si>
    <t>MMULT(MMULT(TRANSPOSE(Wr);COVij);Wr)</t>
  </si>
  <si>
    <t>CTRL+SHIFT+ENTER</t>
  </si>
  <si>
    <t>Σεναρια Χαρτοφυλακιου</t>
  </si>
  <si>
    <t>ΕΛΑΧΙΣΤΟΠΟΙΗΣΗ ΚΙΝΔΥΝΟΥ</t>
  </si>
  <si>
    <t>ΜΕΓΙΣΤΟΠΟΙΗΣΗ ΚΕΡΔΟΥΣ</t>
  </si>
  <si>
    <t>Risk Minimized</t>
  </si>
  <si>
    <t>Return Maximized</t>
  </si>
  <si>
    <t>ΙΣΟΜΕΡΕΣ</t>
  </si>
  <si>
    <t>Min</t>
  </si>
  <si>
    <t>Long</t>
  </si>
  <si>
    <t>0% to 25%</t>
  </si>
  <si>
    <t>8% to 25%</t>
  </si>
  <si>
    <t>Var</t>
  </si>
  <si>
    <t>Only</t>
  </si>
  <si>
    <t>Weights</t>
  </si>
  <si>
    <t>ΜΕΤΟΧΕΣ</t>
  </si>
  <si>
    <t>Portfolio</t>
  </si>
  <si>
    <t xml:space="preserve">Αθροισμα </t>
  </si>
  <si>
    <t>Αναμ. Αποδ.</t>
  </si>
  <si>
    <t>Διακ.</t>
  </si>
  <si>
    <t>Τυπικη Αποκλ.</t>
  </si>
  <si>
    <t>Data/Solver</t>
  </si>
  <si>
    <t>MIN-MAX</t>
  </si>
  <si>
    <t>MMULT(MMULT(TRANSPOSE(USW);USCOVij);USW)</t>
  </si>
  <si>
    <t>ΑΠΌ</t>
  </si>
  <si>
    <t>ΕΩΣ</t>
  </si>
  <si>
    <t>R1</t>
  </si>
  <si>
    <t>R2</t>
  </si>
  <si>
    <t>R3</t>
  </si>
  <si>
    <t>R4</t>
  </si>
  <si>
    <t>R5</t>
  </si>
  <si>
    <t>R6</t>
  </si>
  <si>
    <t>Μέγεθος δείγματος</t>
  </si>
  <si>
    <t>INTERCEPT</t>
  </si>
  <si>
    <t>αλφα</t>
  </si>
  <si>
    <t>SLOPE</t>
  </si>
  <si>
    <t>βητα</t>
  </si>
  <si>
    <t>ΜΕΣΗ ΑΠΟΔΟΣΗ ΧΑΡΤΟΦΥΛΑΚΙΟΥ ΑΞΙΟΓΡΑΦΩΝ ΜΕ ΚΙΝΔΥΝΟ (RISK PORTFOLIO)</t>
  </si>
  <si>
    <t>w1</t>
  </si>
  <si>
    <t>w2</t>
  </si>
  <si>
    <t>w3</t>
  </si>
  <si>
    <t>w4</t>
  </si>
  <si>
    <t>w5</t>
  </si>
  <si>
    <t>w6</t>
  </si>
  <si>
    <t>ΣΥΝΟΛΑ</t>
  </si>
  <si>
    <t>wi*Ri</t>
  </si>
  <si>
    <t>wi*bi</t>
  </si>
  <si>
    <t>wi*αi</t>
  </si>
  <si>
    <t>ΜΕΣΗ ΑΠΟΔΟΣΗ ΧΑΡΤΟΦΥΛΑΚΙΟΥ</t>
  </si>
  <si>
    <t>ΜΕΓΙΣΤΟΠΟΙΗΣΗ ΑΠΟΔΟΣΗΣ</t>
  </si>
  <si>
    <t>ΜΕ ΑΛΛΑΓΗ ΠΟΣΟΣΤΩΝ</t>
  </si>
  <si>
    <t>Μεσο σταθμ. βητα</t>
  </si>
  <si>
    <r>
      <rPr>
        <b/>
        <sz val="10"/>
        <rFont val="Arial Greek"/>
        <charset val="161"/>
      </rPr>
      <t>β</t>
    </r>
    <r>
      <rPr>
        <b/>
        <vertAlign val="subscript"/>
        <sz val="10"/>
        <rFont val="Arial Greek"/>
        <charset val="161"/>
      </rPr>
      <t>p</t>
    </r>
  </si>
  <si>
    <t>MMULT(D12:I12;G29:G34)</t>
  </si>
  <si>
    <t>Μεσο σταθμ. Αλφα</t>
  </si>
  <si>
    <r>
      <rPr>
        <b/>
        <sz val="10"/>
        <rFont val="Arial Greek"/>
        <charset val="161"/>
      </rPr>
      <t>α</t>
    </r>
    <r>
      <rPr>
        <b/>
        <vertAlign val="subscript"/>
        <sz val="10"/>
        <rFont val="Arial Greek"/>
        <charset val="161"/>
      </rPr>
      <t>p</t>
    </r>
  </si>
  <si>
    <t>ΔΙΑΚ. ΑΓΟΡΑΣ</t>
  </si>
  <si>
    <r>
      <rPr>
        <sz val="10"/>
        <rFont val="Arial Greek"/>
        <charset val="161"/>
      </rPr>
      <t>σ</t>
    </r>
    <r>
      <rPr>
        <vertAlign val="superscript"/>
        <sz val="10"/>
        <rFont val="Arial Greek"/>
        <charset val="161"/>
      </rPr>
      <t>2</t>
    </r>
    <r>
      <rPr>
        <vertAlign val="subscript"/>
        <sz val="10"/>
        <rFont val="Arial Greek"/>
        <charset val="161"/>
      </rPr>
      <t>m</t>
    </r>
  </si>
  <si>
    <t>τιμες εκκινησης</t>
  </si>
  <si>
    <t>ΑΠΟΔΟΣΗ ΧΑΡΤ</t>
  </si>
  <si>
    <t>Rp</t>
  </si>
  <si>
    <t>Συνολικός Κίνδυνος Χαρτοφυλακίου</t>
  </si>
  <si>
    <t>Σημ.: Αριστοποιηση ερημην του επιπεδου κινδυνου του επενδυτου</t>
  </si>
  <si>
    <t>Διακυμανση</t>
  </si>
  <si>
    <r>
      <rPr>
        <sz val="10"/>
        <rFont val="Arial Greek"/>
        <charset val="161"/>
      </rPr>
      <t>σ</t>
    </r>
    <r>
      <rPr>
        <vertAlign val="superscript"/>
        <sz val="10"/>
        <rFont val="Arial Greek"/>
        <charset val="161"/>
      </rPr>
      <t>2</t>
    </r>
    <r>
      <rPr>
        <vertAlign val="subscript"/>
        <sz val="10"/>
        <rFont val="Arial Greek"/>
        <charset val="161"/>
      </rPr>
      <t>p</t>
    </r>
  </si>
  <si>
    <t>Τυπ. Αποκλιση</t>
  </si>
  <si>
    <r>
      <rPr>
        <sz val="10"/>
        <rFont val="Arial Greek"/>
        <charset val="161"/>
      </rPr>
      <t>σ</t>
    </r>
    <r>
      <rPr>
        <vertAlign val="subscript"/>
        <sz val="10"/>
        <rFont val="Arial Greek"/>
        <charset val="161"/>
      </rPr>
      <t>p</t>
    </r>
  </si>
  <si>
    <t>Α</t>
  </si>
  <si>
    <t>Όταν ο αριθμός των αξιογράφων (n) που περιλαμβάνονται στο χαρτοφυλάκιο είναι μεγάλος</t>
  </si>
  <si>
    <t>ΓΙΑ ΣΥΝΘΕΣΗ (W) ΠΟΥ ΕΛΑΧΙΣΤΟΠΟΙΕΙ</t>
  </si>
  <si>
    <t xml:space="preserve"> τότε ο παραπάνω τύπος μετασχηματίζεται ως ακολούθως</t>
  </si>
  <si>
    <t xml:space="preserve"> ΤΟΝ ΚΙΝΔΥΝΟ</t>
  </si>
  <si>
    <t>Εργαλεία/Προσθετα/Ανάλυση</t>
  </si>
  <si>
    <t>και Επίλυση</t>
  </si>
  <si>
    <r>
      <rPr>
        <b/>
        <sz val="18"/>
        <rFont val="Arial Greek"/>
        <charset val="161"/>
      </rPr>
      <t>σ</t>
    </r>
    <r>
      <rPr>
        <b/>
        <vertAlign val="subscript"/>
        <sz val="18"/>
        <rFont val="Arial Greek"/>
        <charset val="161"/>
      </rPr>
      <t>p</t>
    </r>
    <r>
      <rPr>
        <b/>
        <sz val="18"/>
        <rFont val="Arial Greek"/>
        <charset val="161"/>
      </rPr>
      <t>=β</t>
    </r>
    <r>
      <rPr>
        <b/>
        <vertAlign val="subscript"/>
        <sz val="18"/>
        <rFont val="Arial Greek"/>
        <charset val="161"/>
      </rPr>
      <t>p</t>
    </r>
    <r>
      <rPr>
        <b/>
        <sz val="18"/>
        <rFont val="Arial Greek"/>
        <charset val="161"/>
      </rPr>
      <t>*σ</t>
    </r>
    <r>
      <rPr>
        <b/>
        <vertAlign val="subscript"/>
        <sz val="18"/>
        <rFont val="Arial Greek"/>
        <charset val="161"/>
      </rPr>
      <t>m</t>
    </r>
  </si>
  <si>
    <t>Portfolio Scenarios</t>
  </si>
  <si>
    <t>ΑΓΟΡΑ</t>
  </si>
  <si>
    <t>ΜΟΝΟ</t>
  </si>
  <si>
    <t>Stock</t>
  </si>
  <si>
    <t>Αναμενομενη Αποδοση</t>
  </si>
  <si>
    <t>Expected Return</t>
  </si>
  <si>
    <t>Συντ. βητα (β)</t>
  </si>
  <si>
    <t>CAPITAL ASSET PRICING MODEL</t>
  </si>
  <si>
    <t>ΛΑΜΒΑΝΟΥΜΕ ΥΠΟΨΗ ΚΑΙ ΤΟ ΠΡΟΦΙΛ ΕΠΕΝΔΥΤΟΥ</t>
  </si>
  <si>
    <t>Efficient stock portfolio.</t>
  </si>
  <si>
    <t>CAPM</t>
  </si>
  <si>
    <t>Find the weightings of stocks in an efficient portfolio which maximizes the portfolio rate of</t>
  </si>
  <si>
    <t>ΑΝΑΛΥΣΗ ΑΠΟΔΟΣΗΣ-ΚΙΝΔΥΝΟΥ ΧΑΡΤΟΦΥΛΑΚΙΟΥ</t>
  </si>
  <si>
    <t>return for a given level of risk.  This worksheet uses the Sharpe single-index model; you</t>
  </si>
  <si>
    <r>
      <rPr>
        <sz val="7.5"/>
        <color rgb="FF000000"/>
        <rFont val="PA-SansSerif"/>
        <family val="2"/>
        <charset val="1"/>
      </rPr>
      <t xml:space="preserve">ΜΕ ΕΝΑ ΜΕΡΟΣ  (%) ΕΠΕΝΔΥΜΕΝΟ ΣΕ ΧΡΕΟΓΡΑΦΑ ΜΕ ΚΙΝΔΥΝΟ ΚΑΙ ΤΟ ΥΠΟΛΟΙΠΟ ΣΕ ΧΡΕΟΓΡΑΦΑ ΜΗΔΕΝΙΚΟΥ ΚΙΝΔΥΝΟΥ </t>
    </r>
    <r>
      <rPr>
        <sz val="10"/>
        <rFont val="Arial Greek"/>
        <charset val="161"/>
      </rPr>
      <t xml:space="preserve"> </t>
    </r>
  </si>
  <si>
    <t>can also use the Markowitz method if you have covariance terms available.</t>
  </si>
  <si>
    <t>ΓΙΑ Greece</t>
  </si>
  <si>
    <t>Rf</t>
  </si>
  <si>
    <t>ετησιως</t>
  </si>
  <si>
    <t>(Covariances for n securities are difficult to calculate, so we use the Rm statistics)</t>
  </si>
  <si>
    <t>(Composite Portfolio)</t>
  </si>
  <si>
    <t>ΣΥΝΘΕΤΟ ΧΑΡΤΟΦ</t>
  </si>
  <si>
    <t>ΠΟΣΟΣΤΑ ΑΠΌ ΜΟΝΤΕΛΟ SHARP</t>
  </si>
  <si>
    <t>Ριψοκίνδυνο Χαρτ (χρεόγραφα j)</t>
  </si>
  <si>
    <t>Wp</t>
  </si>
  <si>
    <t>Wf</t>
  </si>
  <si>
    <t xml:space="preserve">ΥΠΟΛΟΓΙΣΜΕΝΑ ΒΑΣΗ </t>
  </si>
  <si>
    <t>ΑΠΌ ΒΑΣΗ ΔΕΔΟΜΕΝΩΝ</t>
  </si>
  <si>
    <t xml:space="preserve">ΏΣΤΕ </t>
  </si>
  <si>
    <t>ΑΠΟΔΟΣΗ ΣΕ ΗΜΕΡΗΣΙΑ ΒΑΣΗ</t>
  </si>
  <si>
    <t>ΝΑ ΙΣΟΥΤΑΙ ΜΕ</t>
  </si>
  <si>
    <t>ΑΠΌ ΕΡΩΤΗΜΑΤΟΛΟΓΙΟ</t>
  </si>
  <si>
    <t>E(Rp)</t>
  </si>
  <si>
    <t>ΜΕΤΑΦΟΡΑ ΑΠΌ SHARPE</t>
  </si>
  <si>
    <t>Var(p)</t>
  </si>
  <si>
    <t>σ(p)</t>
  </si>
  <si>
    <t>Var(c)</t>
  </si>
  <si>
    <t>YΠΟΛΟΓΙΣΜΕΝΑ</t>
  </si>
  <si>
    <t>σ[c]</t>
  </si>
  <si>
    <t>Ε(Rc)</t>
  </si>
  <si>
    <t>ΓΙΑ USA</t>
  </si>
  <si>
    <t>ΑΡΧΙΚΗ ΔΟΜΗ XAPΤOΦYΛAKIOY</t>
  </si>
  <si>
    <t>ΔΟΜΗ XAPΤOΦYΛAKIOY ΤΕΛΟΣ ΕΞΑΜΗΝΟΥ</t>
  </si>
  <si>
    <t>ΔΟΜΗ XAPΤOΦYΛAKIOY ΈΝΑ ΕΤΟΣ ΜΕΤΑ</t>
  </si>
  <si>
    <t>ευρω</t>
  </si>
  <si>
    <t>TITΛOΣ  XPEΩΓPAΦOY</t>
  </si>
  <si>
    <t>ΣΥΜΒΟΛΟ</t>
  </si>
  <si>
    <t>ΒΑΘΜΟΣ ΚΙΝΔΥΝΟΥ (συντ. βητα)</t>
  </si>
  <si>
    <t>ΠOΣOΣTO ΣYMMETOXHΣ ΣΤΟ ΣΥΝΟΛΟ AΞIAΣ</t>
  </si>
  <si>
    <t>MONAΔA ΔIAΠPΑΓΜΑΤΕΥΣHΣ</t>
  </si>
  <si>
    <t>ΠOΣOTHTA [ΣΥΝΟΛΙΚΟ ΚΟΣΤΟΣ πριν /(ΜΟΝΑΔΑ ΔΙΑΠΡΑΓΜΑΤΕΣΥΣΗΣ x ΜΟΝΑΔΙΑΙΟ ΚΟΣΤΟΣ)]</t>
  </si>
  <si>
    <t>KOΣTOΣ MONAΔAΣ (ΑΠΌ ΒΑΣΗ ΔΕΔΟΜΕΝΩΝ)</t>
  </si>
  <si>
    <t>ΣYNOΛIKO KOΣTOΣ πριν ΤΗΝ ΣΤΡΟΓΓΥΛΟΠΟΙΗΣΗ</t>
  </si>
  <si>
    <t>ΣYNOΛIKO KOΣTOΣ μετα ΤΗΝ ΣΤΡΟΓΓΥΛΟΠΟΙΗΣΗ [ΠΟΣΟΤΗΤΑ x ΜΟΝΑΔΙΑΙΟ ΚΟΣΤΟΣ]</t>
  </si>
  <si>
    <t>ΠOΣOTHTA</t>
  </si>
  <si>
    <t>ΠOΣOΣTO ΑΠΟΔΟΣΗΣ</t>
  </si>
  <si>
    <t>ΜΕΤΟΧΗ 1</t>
  </si>
  <si>
    <t xml:space="preserve">ΜΕΤΟΧΗ 2 </t>
  </si>
  <si>
    <t xml:space="preserve">ΜΕΤΟΧΗ 3 </t>
  </si>
  <si>
    <t xml:space="preserve">Αμοιβαίο 1 </t>
  </si>
  <si>
    <t xml:space="preserve">Αμοιβαίο 2 </t>
  </si>
  <si>
    <t>Αμοιβαίο 3</t>
  </si>
  <si>
    <t>Risk-free rate</t>
  </si>
  <si>
    <t>ΟΜΟΛΟΓΟ</t>
  </si>
  <si>
    <t>ΜΗΔΕΝΙΚΟΥ</t>
  </si>
  <si>
    <t>ΔΕΔΟΥΛΕΥΜΕΝΟΙ ΤΟΚΟΙ</t>
  </si>
  <si>
    <t>ΑΡΧΙΚΟ ΠΟΣΟ</t>
  </si>
  <si>
    <t>ΣΥΝΟΛΙΚΑ ΑΔΙΑΘΕΤΑ ΤΑΜΕΙΑΚΑ ΥΠΟΛΟΙΠΑ</t>
  </si>
  <si>
    <t>ΥΠΟΛΟΙΠΟ</t>
  </si>
  <si>
    <t>ΔΑΝΕΙΣΜΟΣ</t>
  </si>
  <si>
    <t>ΚΑΙ ΑΓΟΡΑ</t>
  </si>
  <si>
    <t>ΑΠΟΔΟΣΗ ΧΑΡΤΟΦΥΛΑΚΙΟΥ</t>
  </si>
  <si>
    <t>ΜΕΤΟΧΩΝ</t>
  </si>
  <si>
    <t>ΔΕΔΟΜΕΝΟ</t>
  </si>
  <si>
    <t>ΠΡΑΓΜΑΤΙΚΕΣ</t>
  </si>
  <si>
    <t>ΑΓΟΡΑΣ</t>
  </si>
  <si>
    <t>ΤΙΜΕΣ ΑΓΟΡΑΣ</t>
  </si>
  <si>
    <t>ΕΚΤΙΜΗΜΕΝΕΣ</t>
  </si>
  <si>
    <t>ΑΡΧΙΚΑ %</t>
  </si>
  <si>
    <t xml:space="preserve">ΜΕΧΡΙ ΝΑ ΒΡΟΥΜΕ </t>
  </si>
  <si>
    <t>ΤΑ ΑΡΙΣΤΑ</t>
  </si>
  <si>
    <t>$</t>
  </si>
  <si>
    <t>ΜΕΤΟΧΗ 4</t>
  </si>
  <si>
    <t>ΜΕΤΟΧΗ 5</t>
  </si>
  <si>
    <t>ΜΕΤΟΧΗ 6</t>
  </si>
  <si>
    <t>ΟΙΚΟΝΟΜΕΤΡΙΚΗ ΑΝΑΛΥΣΗ</t>
  </si>
  <si>
    <t>Greece</t>
  </si>
  <si>
    <t>/10/2023</t>
  </si>
  <si>
    <t>/1/2024</t>
  </si>
  <si>
    <t>Rm</t>
  </si>
  <si>
    <t>ΑΡΙΘΜΟΣ ΠΑΡΑΤΗΡΗΣΕΩΝ</t>
  </si>
  <si>
    <t>Ri</t>
  </si>
  <si>
    <t xml:space="preserve">ΠΡΟΒΛΕΨΕΙΣ ΒΑΣΕΙ ΕΚΤΙΜΗΣΕΩΝ ΑΓΟΡΑΣ ΚΑΙ ΕΡΕΥΝΗΤΗ  </t>
  </si>
  <si>
    <t>ΔΤ ΧΑΑ</t>
  </si>
  <si>
    <t>ΠΙΘΑΝΟΤΗΤΑ</t>
  </si>
  <si>
    <t>ΑΠΟΔΟΣΗ</t>
  </si>
  <si>
    <t>ΑΠΟΔΟΣΗ ΔΤ ΧΑΑ</t>
  </si>
  <si>
    <r>
      <rPr>
        <sz val="10"/>
        <rFont val="Arial"/>
        <family val="2"/>
        <charset val="161"/>
      </rPr>
      <t>r=(1+R)</t>
    </r>
    <r>
      <rPr>
        <vertAlign val="superscript"/>
        <sz val="11"/>
        <rFont val="Arial"/>
        <family val="2"/>
        <charset val="161"/>
      </rPr>
      <t>(1/mn)</t>
    </r>
    <r>
      <rPr>
        <sz val="11"/>
        <color rgb="FF000000"/>
        <rFont val="Calibri"/>
        <family val="2"/>
        <charset val="161"/>
      </rPr>
      <t>-1</t>
    </r>
  </si>
  <si>
    <t>ΈΝΑ ΕΤΟΣ ΜΕΤΑ</t>
  </si>
  <si>
    <t>ΜΕΣΗ ΗΜΕΡΗΣΙΑ ΑΠΟΔΟΣΗ ΔΤΧΑΑ</t>
  </si>
  <si>
    <t>ή</t>
  </si>
  <si>
    <t>ΑΠΟΔΟΣΗ ΟΜΟΛΟΓΟΥ</t>
  </si>
  <si>
    <t>ΜΕΣΗ ΗΜΕΡΗΣΙΑ ΑΠΟΔΟΣΗ ΟΜΟΛΟΓΟΥ</t>
  </si>
  <si>
    <t>`</t>
  </si>
  <si>
    <t>ΤΙΜΕΣ ΚΑΙ ΑΠΟΔΟΣΗ ΧΡΕΟΓΡΑΦΩΝ</t>
  </si>
  <si>
    <t>ΑΠΟΔΟΣΗ ΕΤΗΣΙΟΥ ΟΜΟΛΟΓΟΥ</t>
  </si>
  <si>
    <t>ΑΝΑΜΕΝΟΜΕΝΗ ΗΜΕΡΗΣΙΑ ΑΠΟΔΟΣΗ</t>
  </si>
  <si>
    <t>ΑΝΑΜΕΝΟΜΕΝΗ ΕΤΗΣΙΑ ΑΠΟΔΟΣΗ</t>
  </si>
  <si>
    <r>
      <rPr>
        <sz val="10"/>
        <rFont val="Arial"/>
        <family val="2"/>
        <charset val="161"/>
      </rPr>
      <t>R=(1+r)</t>
    </r>
    <r>
      <rPr>
        <vertAlign val="superscript"/>
        <sz val="10"/>
        <rFont val="Arial"/>
        <family val="2"/>
        <charset val="161"/>
      </rPr>
      <t>mn</t>
    </r>
    <r>
      <rPr>
        <sz val="10"/>
        <rFont val="Arial"/>
        <family val="2"/>
        <charset val="161"/>
      </rPr>
      <t>-1</t>
    </r>
  </si>
  <si>
    <t>ΤΙΜΕΣ ΧΡΕΟΓΡΑΦΩΝ</t>
  </si>
  <si>
    <t>ΠΑΡΕΥΡΕΘΗΚΑ ΣΤΟ ΜΑΘΗΜΑ ΑΛΛΑ ΕΙΧΑ ΠΡΟΒΛΗΜΑ ΜΕ ΤΟ EXCEL ΟΠΟΤΕ ΤΟ ΟΛΟΚΛΗΡΩΣΑ ΜΕ ΑΛΛΟΝ ΥΠΟΛΟΓΙΣΤΗ ΤΗΝ ΕΠΟΜΕΝΗ ΜΕΡΑ</t>
  </si>
  <si>
    <t>Ημ/νία</t>
  </si>
  <si>
    <t>Τελευταία</t>
  </si>
  <si>
    <t>Άνοιγμα</t>
  </si>
  <si>
    <t>Υψηλό</t>
  </si>
  <si>
    <t>Χαμηλό</t>
  </si>
  <si>
    <t>Όγκος</t>
  </si>
  <si>
    <t>Αλλ.%</t>
  </si>
  <si>
    <t>23.10.2024</t>
  </si>
  <si>
    <t>30,90M</t>
  </si>
  <si>
    <t>24.10.2024</t>
  </si>
  <si>
    <t>30,38M</t>
  </si>
  <si>
    <t>25.10.2024</t>
  </si>
  <si>
    <t>27,93M</t>
  </si>
  <si>
    <t>29.10.2024</t>
  </si>
  <si>
    <t>51,64M</t>
  </si>
  <si>
    <t>30.10.2024</t>
  </si>
  <si>
    <t>31,21M</t>
  </si>
  <si>
    <t>31.10.2024</t>
  </si>
  <si>
    <t>32,63M</t>
  </si>
  <si>
    <t>01.11.2024</t>
  </si>
  <si>
    <t>27,55M</t>
  </si>
  <si>
    <t>04.11.2024</t>
  </si>
  <si>
    <t>15,31M</t>
  </si>
  <si>
    <t>05.11.2024</t>
  </si>
  <si>
    <t>29,20M</t>
  </si>
  <si>
    <t>06.11.2024</t>
  </si>
  <si>
    <t>34,61M</t>
  </si>
  <si>
    <t>07.11.2024</t>
  </si>
  <si>
    <t>19,72M</t>
  </si>
  <si>
    <t>08.11.2024</t>
  </si>
  <si>
    <t>43,10M</t>
  </si>
  <si>
    <t>11.11.2024</t>
  </si>
  <si>
    <t>37,97M</t>
  </si>
  <si>
    <t>12.11.2024</t>
  </si>
  <si>
    <t>38,16M</t>
  </si>
  <si>
    <t>13.11.2024</t>
  </si>
  <si>
    <t>36,87M</t>
  </si>
  <si>
    <t>14.11.2024</t>
  </si>
  <si>
    <t>32,76M</t>
  </si>
  <si>
    <t>15.11.2024</t>
  </si>
  <si>
    <t>33,59M</t>
  </si>
  <si>
    <t>18.11.2024</t>
  </si>
  <si>
    <t>29,34M</t>
  </si>
  <si>
    <t>19.11.2024</t>
  </si>
  <si>
    <t>35,36M</t>
  </si>
  <si>
    <t>20.11.2024</t>
  </si>
  <si>
    <t>19,08M</t>
  </si>
  <si>
    <t>21.11.2024</t>
  </si>
  <si>
    <t>15,89M</t>
  </si>
  <si>
    <t>22.11.2024</t>
  </si>
  <si>
    <t>19,85M</t>
  </si>
  <si>
    <t>25.11.2024</t>
  </si>
  <si>
    <t>40,58M</t>
  </si>
  <si>
    <t>26.11.2024</t>
  </si>
  <si>
    <t>13,85M</t>
  </si>
  <si>
    <t>27.11.2024</t>
  </si>
  <si>
    <t>20,49M</t>
  </si>
  <si>
    <t>28.11.2024</t>
  </si>
  <si>
    <t>96,13M</t>
  </si>
  <si>
    <t>29.11.2024</t>
  </si>
  <si>
    <t>26,34M</t>
  </si>
  <si>
    <t>02.12.2024</t>
  </si>
  <si>
    <t>35,50M</t>
  </si>
  <si>
    <t>03.12.2024</t>
  </si>
  <si>
    <t>31,11M</t>
  </si>
  <si>
    <t>04.12.2024</t>
  </si>
  <si>
    <t>31,98M</t>
  </si>
  <si>
    <t>05.12.2024</t>
  </si>
  <si>
    <t>50,57M</t>
  </si>
  <si>
    <t>06.12.2024</t>
  </si>
  <si>
    <t>30,76M</t>
  </si>
  <si>
    <t>09.12.2024</t>
  </si>
  <si>
    <t>32,36M</t>
  </si>
  <si>
    <t>10.12.2024</t>
  </si>
  <si>
    <t>32,37M</t>
  </si>
  <si>
    <t>11.12.2024</t>
  </si>
  <si>
    <t>21,16M</t>
  </si>
  <si>
    <t>12.12.2024</t>
  </si>
  <si>
    <t>30,65M</t>
  </si>
  <si>
    <t>13.12.2024</t>
  </si>
  <si>
    <t>20,81M</t>
  </si>
  <si>
    <t>16.12.2024</t>
  </si>
  <si>
    <t>28,66M</t>
  </si>
  <si>
    <t>17.12.2024</t>
  </si>
  <si>
    <t>24,37M</t>
  </si>
  <si>
    <t>18.12.2024</t>
  </si>
  <si>
    <t>45,46M</t>
  </si>
  <si>
    <t>19.12.2024</t>
  </si>
  <si>
    <t>19,45M</t>
  </si>
  <si>
    <t>20.12.2024</t>
  </si>
  <si>
    <t>55,00M</t>
  </si>
  <si>
    <t>23.12.2024</t>
  </si>
  <si>
    <t>16,30M</t>
  </si>
  <si>
    <t>27.12.2024</t>
  </si>
  <si>
    <t>14,90M</t>
  </si>
  <si>
    <t>30.12.2024</t>
  </si>
  <si>
    <t>20,11M</t>
  </si>
  <si>
    <t>31.12.2024</t>
  </si>
  <si>
    <t>16,91M</t>
  </si>
  <si>
    <t>02.01.2025</t>
  </si>
  <si>
    <t>15,34M</t>
  </si>
  <si>
    <t>03.01.2025</t>
  </si>
  <si>
    <t>20,51M</t>
  </si>
  <si>
    <t>07.01.2025</t>
  </si>
  <si>
    <t>43,29M</t>
  </si>
  <si>
    <t>08.01.2025</t>
  </si>
  <si>
    <t>39,39M</t>
  </si>
  <si>
    <t>09.01.2025</t>
  </si>
  <si>
    <t>34,28M</t>
  </si>
  <si>
    <t>10.01.2025</t>
  </si>
  <si>
    <t>28,26M</t>
  </si>
  <si>
    <t>13.01.2025</t>
  </si>
  <si>
    <t>27,11M</t>
  </si>
  <si>
    <t>14.01.2025</t>
  </si>
  <si>
    <t>22,91M</t>
  </si>
  <si>
    <t>15.01.2025</t>
  </si>
  <si>
    <t>25,91M</t>
  </si>
  <si>
    <t>16.01.2025</t>
  </si>
  <si>
    <t>24,36M</t>
  </si>
  <si>
    <t>17.01.2025</t>
  </si>
  <si>
    <t>38,67M</t>
  </si>
  <si>
    <t>20.01.2025</t>
  </si>
  <si>
    <t>25,23M</t>
  </si>
  <si>
    <t>21.01.2025</t>
  </si>
  <si>
    <t>19,98M</t>
  </si>
  <si>
    <t>22.01.2025</t>
  </si>
  <si>
    <t>28,97M</t>
  </si>
  <si>
    <t>23.01.2025</t>
  </si>
  <si>
    <t>115,09M</t>
  </si>
  <si>
    <t>24.01.2025</t>
  </si>
  <si>
    <t>27,83M</t>
  </si>
  <si>
    <t>27.01.2025</t>
  </si>
  <si>
    <t>21,30M</t>
  </si>
  <si>
    <t>28.01.2025</t>
  </si>
  <si>
    <t>24,44M</t>
  </si>
  <si>
    <t>29.01.2025</t>
  </si>
  <si>
    <t>24,90M</t>
  </si>
  <si>
    <t>30.01.2025</t>
  </si>
  <si>
    <t>21,38M</t>
  </si>
  <si>
    <t>31.01.2025</t>
  </si>
  <si>
    <t>23,78M</t>
  </si>
  <si>
    <t>03.02.2025</t>
  </si>
  <si>
    <t>42,96M</t>
  </si>
  <si>
    <t>04.02.2025</t>
  </si>
  <si>
    <t>34,33M</t>
  </si>
  <si>
    <t>05.02.2025</t>
  </si>
  <si>
    <t>20,06M</t>
  </si>
  <si>
    <t>06.02.2025</t>
  </si>
  <si>
    <t>28,35M</t>
  </si>
  <si>
    <t>07.02.2025</t>
  </si>
  <si>
    <t>23,98M</t>
  </si>
  <si>
    <t>10.02.2025</t>
  </si>
  <si>
    <t>22,83M</t>
  </si>
  <si>
    <t>11.02.2025</t>
  </si>
  <si>
    <t>19,42M</t>
  </si>
  <si>
    <t>12.02.2025</t>
  </si>
  <si>
    <t>33,05M</t>
  </si>
  <si>
    <t>13.02.2025</t>
  </si>
  <si>
    <t>46,01M</t>
  </si>
  <si>
    <t>14.02.2025</t>
  </si>
  <si>
    <t>21,70M</t>
  </si>
  <si>
    <t>17.02.2025</t>
  </si>
  <si>
    <t>20,46M</t>
  </si>
  <si>
    <t>18.02.2025</t>
  </si>
  <si>
    <t>29,62M</t>
  </si>
  <si>
    <t>19.02.2025</t>
  </si>
  <si>
    <t>30,21M</t>
  </si>
  <si>
    <t>20.02.2025</t>
  </si>
  <si>
    <t>23,41M</t>
  </si>
  <si>
    <t>21.02.2025</t>
  </si>
  <si>
    <t>27,82M</t>
  </si>
  <si>
    <t>24.02.2025</t>
  </si>
  <si>
    <t>47,14M</t>
  </si>
  <si>
    <t>25.02.2025</t>
  </si>
  <si>
    <t>76,01M</t>
  </si>
  <si>
    <t>26.02.2025</t>
  </si>
  <si>
    <t>25,22M</t>
  </si>
  <si>
    <t>27.02.2025</t>
  </si>
  <si>
    <t>29,74M</t>
  </si>
  <si>
    <t>28.02.2025</t>
  </si>
  <si>
    <t>85,59M</t>
  </si>
  <si>
    <t>04.03.2025</t>
  </si>
  <si>
    <t>69,16M</t>
  </si>
  <si>
    <t>05.03.2025</t>
  </si>
  <si>
    <t>116,39M</t>
  </si>
  <si>
    <t>06.03.2025</t>
  </si>
  <si>
    <t>43,26M</t>
  </si>
  <si>
    <t>07.03.2025</t>
  </si>
  <si>
    <t>44,43M</t>
  </si>
  <si>
    <t>10.03.2025</t>
  </si>
  <si>
    <t>51,19M</t>
  </si>
  <si>
    <t>11.03.2025</t>
  </si>
  <si>
    <t>45,34M</t>
  </si>
  <si>
    <t>12.03.2025</t>
  </si>
  <si>
    <t>65,25M</t>
  </si>
  <si>
    <t>13.03.2025</t>
  </si>
  <si>
    <t>52,45M</t>
  </si>
  <si>
    <t>14.03.2025</t>
  </si>
  <si>
    <t>45,57M</t>
  </si>
  <si>
    <t>17.03.2025</t>
  </si>
  <si>
    <t>22,35M</t>
  </si>
  <si>
    <t>18.03.2025</t>
  </si>
  <si>
    <t>79,31M</t>
  </si>
  <si>
    <t>19.03.2025</t>
  </si>
  <si>
    <t>42,11M</t>
  </si>
  <si>
    <t>20.03.2025</t>
  </si>
  <si>
    <t>39,38M</t>
  </si>
  <si>
    <t>21.03.2025</t>
  </si>
  <si>
    <t>118,16M</t>
  </si>
  <si>
    <t>24.03.2025</t>
  </si>
  <si>
    <t>40,49M</t>
  </si>
  <si>
    <t>26.03.2025</t>
  </si>
  <si>
    <t>77,96M</t>
  </si>
  <si>
    <t>27.03.2025</t>
  </si>
  <si>
    <t>28.03.2025</t>
  </si>
  <si>
    <t>34,43M</t>
  </si>
  <si>
    <t>31.03.2025</t>
  </si>
  <si>
    <t>50,61M</t>
  </si>
  <si>
    <t>01.04.2025</t>
  </si>
  <si>
    <t>31,65M</t>
  </si>
  <si>
    <t>02.04.2025</t>
  </si>
  <si>
    <t>27,17M</t>
  </si>
  <si>
    <t>03.04.2025</t>
  </si>
  <si>
    <t>43,31M</t>
  </si>
  <si>
    <t>04.04.2025</t>
  </si>
  <si>
    <t>86,64M</t>
  </si>
  <si>
    <t>07.04.2025</t>
  </si>
  <si>
    <t>90,46M</t>
  </si>
  <si>
    <t>08.04.2025</t>
  </si>
  <si>
    <t>68,70M</t>
  </si>
  <si>
    <t>09.04.2025</t>
  </si>
  <si>
    <t>56,36M</t>
  </si>
  <si>
    <t>10.04.2025</t>
  </si>
  <si>
    <t>75,14M</t>
  </si>
  <si>
    <t>11.04.2025</t>
  </si>
  <si>
    <t>43,88M</t>
  </si>
  <si>
    <t>14.04.2025</t>
  </si>
  <si>
    <t>32,07M</t>
  </si>
  <si>
    <t>15.04.2025</t>
  </si>
  <si>
    <t>28,88M</t>
  </si>
  <si>
    <t>16.04.2025</t>
  </si>
  <si>
    <t>23,85M</t>
  </si>
  <si>
    <t>17.04.2025</t>
  </si>
  <si>
    <t>18,92M</t>
  </si>
  <si>
    <t>22.04.2025</t>
  </si>
  <si>
    <t>28,51M</t>
  </si>
  <si>
    <t>23.04.2025</t>
  </si>
  <si>
    <t>28,79M</t>
  </si>
  <si>
    <t>24.04.2025</t>
  </si>
  <si>
    <t>24,75M</t>
  </si>
  <si>
    <t>25.04.2025</t>
  </si>
  <si>
    <t>21,49M</t>
  </si>
  <si>
    <t>28.04.2025</t>
  </si>
  <si>
    <t>20,68M</t>
  </si>
  <si>
    <t>29.04.2025</t>
  </si>
  <si>
    <t>31,40M</t>
  </si>
  <si>
    <t>30.04.2025</t>
  </si>
  <si>
    <t>35,68M</t>
  </si>
  <si>
    <t>02.05.2025</t>
  </si>
  <si>
    <t>37,77M</t>
  </si>
  <si>
    <t>05.05.2025</t>
  </si>
  <si>
    <t>18,90M</t>
  </si>
  <si>
    <t>06.05.2025</t>
  </si>
  <si>
    <t>26,05M</t>
  </si>
  <si>
    <t>07.05.2025</t>
  </si>
  <si>
    <t>28,33M</t>
  </si>
  <si>
    <t>08.05.2025</t>
  </si>
  <si>
    <t>24,98M</t>
  </si>
  <si>
    <t>09.05.2025</t>
  </si>
  <si>
    <t>54,27M</t>
  </si>
  <si>
    <t>12.05.2025</t>
  </si>
  <si>
    <t>43,18M</t>
  </si>
  <si>
    <t>13.05.2025</t>
  </si>
  <si>
    <t>37,83M</t>
  </si>
  <si>
    <t>14.05.2025</t>
  </si>
  <si>
    <t>31,55M</t>
  </si>
  <si>
    <t>15.05.2025</t>
  </si>
  <si>
    <t>32,45M</t>
  </si>
  <si>
    <t>16.05.2025</t>
  </si>
  <si>
    <t>29,08M</t>
  </si>
  <si>
    <t>19.05.2025</t>
  </si>
  <si>
    <t>30,29M</t>
  </si>
  <si>
    <t>20.05.2025</t>
  </si>
  <si>
    <t>39,07M</t>
  </si>
  <si>
    <t>21.05.2025</t>
  </si>
  <si>
    <t>40,12M</t>
  </si>
  <si>
    <t>22.05.2025</t>
  </si>
  <si>
    <t>32,29M</t>
  </si>
  <si>
    <t>23.05.2025</t>
  </si>
  <si>
    <t>26.05.2025</t>
  </si>
  <si>
    <t>20,58M</t>
  </si>
  <si>
    <t>27.05.2025</t>
  </si>
  <si>
    <t>33,55M</t>
  </si>
  <si>
    <t>28.05.2025</t>
  </si>
  <si>
    <t>103,78M</t>
  </si>
  <si>
    <t>29.05.2025</t>
  </si>
  <si>
    <t>37,02M</t>
  </si>
  <si>
    <t>30.05.2025</t>
  </si>
  <si>
    <t>108,33M</t>
  </si>
  <si>
    <t>02.06.2025</t>
  </si>
  <si>
    <t>31,79M</t>
  </si>
  <si>
    <t>03.06.2025</t>
  </si>
  <si>
    <t>31,30M</t>
  </si>
  <si>
    <t>04.06.2025</t>
  </si>
  <si>
    <t>36,81M</t>
  </si>
  <si>
    <t>05.06.2025</t>
  </si>
  <si>
    <t>40,15M</t>
  </si>
  <si>
    <t>06.06.2025</t>
  </si>
  <si>
    <t>23,18M</t>
  </si>
  <si>
    <t>10.06.2025</t>
  </si>
  <si>
    <t>30,25M</t>
  </si>
  <si>
    <t>11.06.2025</t>
  </si>
  <si>
    <t>29,17M</t>
  </si>
  <si>
    <t>12.06.2025</t>
  </si>
  <si>
    <t>27,77M</t>
  </si>
  <si>
    <t>13.06.2025</t>
  </si>
  <si>
    <t>51,63M</t>
  </si>
  <si>
    <t>16.06.2025</t>
  </si>
  <si>
    <t>27,40M</t>
  </si>
  <si>
    <t>17.06.2025</t>
  </si>
  <si>
    <t>24,09M</t>
  </si>
  <si>
    <t>18.06.2025</t>
  </si>
  <si>
    <t>32,65M</t>
  </si>
  <si>
    <t>19.06.2025</t>
  </si>
  <si>
    <t>33,77M</t>
  </si>
  <si>
    <t>20.06.2025</t>
  </si>
  <si>
    <t>49,44M</t>
  </si>
  <si>
    <t>23.06.2025</t>
  </si>
  <si>
    <t>26,82M</t>
  </si>
  <si>
    <t>24.06.2025</t>
  </si>
  <si>
    <t>66,53M</t>
  </si>
  <si>
    <t>25.06.2025</t>
  </si>
  <si>
    <t>28,07M</t>
  </si>
  <si>
    <t>26.06.2025</t>
  </si>
  <si>
    <t>34,71M</t>
  </si>
  <si>
    <t>27.06.2025</t>
  </si>
  <si>
    <t>23,59M</t>
  </si>
  <si>
    <t>30.06.2025</t>
  </si>
  <si>
    <t>33,01M</t>
  </si>
  <si>
    <t>01.07.2025</t>
  </si>
  <si>
    <t>48,33M</t>
  </si>
  <si>
    <t>02.07.2025</t>
  </si>
  <si>
    <t>63,73M</t>
  </si>
  <si>
    <t>03.07.2025</t>
  </si>
  <si>
    <t>47,02M</t>
  </si>
  <si>
    <t>04.07.2025</t>
  </si>
  <si>
    <t>32,04M</t>
  </si>
  <si>
    <t>07.07.2025</t>
  </si>
  <si>
    <t>24,66M</t>
  </si>
  <si>
    <t>08.07.2025</t>
  </si>
  <si>
    <t>59,90M</t>
  </si>
  <si>
    <t>09.07.2025</t>
  </si>
  <si>
    <t>50,64M</t>
  </si>
  <si>
    <t>10.07.2025</t>
  </si>
  <si>
    <t>41,83M</t>
  </si>
  <si>
    <t>11.07.2025</t>
  </si>
  <si>
    <t>35,80M</t>
  </si>
  <si>
    <t>14.07.2025</t>
  </si>
  <si>
    <t>33,74M</t>
  </si>
  <si>
    <t>15.07.2025</t>
  </si>
  <si>
    <t>42,24M</t>
  </si>
  <si>
    <t>16.07.2025</t>
  </si>
  <si>
    <t>38,01M</t>
  </si>
  <si>
    <t>17.07.2025</t>
  </si>
  <si>
    <t>48,32M</t>
  </si>
  <si>
    <t>18.07.2025</t>
  </si>
  <si>
    <t>34,03M</t>
  </si>
  <si>
    <t>21.07.2025</t>
  </si>
  <si>
    <t>22.07.2025</t>
  </si>
  <si>
    <t>35,46M</t>
  </si>
  <si>
    <t>23.07.2025</t>
  </si>
  <si>
    <t>50,97M</t>
  </si>
  <si>
    <t>24.07.2025</t>
  </si>
  <si>
    <t>34,66M</t>
  </si>
  <si>
    <t>25.07.2025</t>
  </si>
  <si>
    <t>26,65M</t>
  </si>
  <si>
    <t>28.07.2025</t>
  </si>
  <si>
    <t>25,06M</t>
  </si>
  <si>
    <t>29.07.2025</t>
  </si>
  <si>
    <t>30.07.2025</t>
  </si>
  <si>
    <t>31.07.2025</t>
  </si>
  <si>
    <t>36,29M</t>
  </si>
  <si>
    <t>01.08.2025</t>
  </si>
  <si>
    <t>56,71M</t>
  </si>
  <si>
    <t>04.08.2025</t>
  </si>
  <si>
    <t>47,08M</t>
  </si>
  <si>
    <t>05.08.2025</t>
  </si>
  <si>
    <t>39,69M</t>
  </si>
  <si>
    <t>06.08.2025</t>
  </si>
  <si>
    <t>38,31M</t>
  </si>
  <si>
    <t>07.08.2025</t>
  </si>
  <si>
    <t>33,07M</t>
  </si>
  <si>
    <t>08.08.2025</t>
  </si>
  <si>
    <t>27,65M</t>
  </si>
  <si>
    <t>11.08.2025</t>
  </si>
  <si>
    <t>30,67M</t>
  </si>
  <si>
    <t>12.08.2025</t>
  </si>
  <si>
    <t>30,95M</t>
  </si>
  <si>
    <t>13.08.2025</t>
  </si>
  <si>
    <t>26,88M</t>
  </si>
  <si>
    <t>14.08.2025</t>
  </si>
  <si>
    <t>29,23M</t>
  </si>
  <si>
    <t>18.08.2025</t>
  </si>
  <si>
    <t>37,03M</t>
  </si>
  <si>
    <t>19.08.2025</t>
  </si>
  <si>
    <t>39,09M</t>
  </si>
  <si>
    <t>20.08.2025</t>
  </si>
  <si>
    <t>28,22M</t>
  </si>
  <si>
    <t>21.08.2025</t>
  </si>
  <si>
    <t>30,00M</t>
  </si>
  <si>
    <t>22.08.2025</t>
  </si>
  <si>
    <t>31,94M</t>
  </si>
  <si>
    <t>25.08.2025</t>
  </si>
  <si>
    <t>72,34M</t>
  </si>
  <si>
    <t>26.08.2025</t>
  </si>
  <si>
    <t>78,14M</t>
  </si>
  <si>
    <t>27.08.2025</t>
  </si>
  <si>
    <t>40,19M</t>
  </si>
  <si>
    <t>28.08.2025</t>
  </si>
  <si>
    <t>34,67M</t>
  </si>
  <si>
    <t>29.08.2025</t>
  </si>
  <si>
    <t>37,31M</t>
  </si>
  <si>
    <t>01.09.2025</t>
  </si>
  <si>
    <t>26,20M</t>
  </si>
  <si>
    <t>02.09.2025</t>
  </si>
  <si>
    <t>28,74M</t>
  </si>
  <si>
    <t>03.09.2025</t>
  </si>
  <si>
    <t>27,19M</t>
  </si>
  <si>
    <t>04.09.2025</t>
  </si>
  <si>
    <t>50,74M</t>
  </si>
  <si>
    <t>05.09.2025</t>
  </si>
  <si>
    <t>26,55M</t>
  </si>
  <si>
    <t>08.09.2025</t>
  </si>
  <si>
    <t>25,40M</t>
  </si>
  <si>
    <t>09.09.2025</t>
  </si>
  <si>
    <t>10.09.2025</t>
  </si>
  <si>
    <t>31,12M</t>
  </si>
  <si>
    <t>11.09.2025</t>
  </si>
  <si>
    <t>32,03M</t>
  </si>
  <si>
    <t>12.09.2025</t>
  </si>
  <si>
    <t>15.09.2025</t>
  </si>
  <si>
    <t>27,13M</t>
  </si>
  <si>
    <t>16.09.2025</t>
  </si>
  <si>
    <t>26,96M</t>
  </si>
  <si>
    <t>17.09.2025</t>
  </si>
  <si>
    <t>44,34M</t>
  </si>
  <si>
    <t>18.09.2025</t>
  </si>
  <si>
    <t>27,29M</t>
  </si>
  <si>
    <t>19.09.2025</t>
  </si>
  <si>
    <t>65,50M</t>
  </si>
  <si>
    <t>22.09.2025</t>
  </si>
  <si>
    <t>32,75M</t>
  </si>
  <si>
    <t>23.09.2025</t>
  </si>
  <si>
    <t>31,45M</t>
  </si>
  <si>
    <t>24.09.2025</t>
  </si>
  <si>
    <t>39,35M</t>
  </si>
  <si>
    <t>25.09.2025</t>
  </si>
  <si>
    <t>61,19M</t>
  </si>
  <si>
    <t>26.09.2025</t>
  </si>
  <si>
    <t>29.09.2025</t>
  </si>
  <si>
    <t>22,94M</t>
  </si>
  <si>
    <t>30.09.2025</t>
  </si>
  <si>
    <t>77,79M</t>
  </si>
  <si>
    <t>01.10.2025</t>
  </si>
  <si>
    <t>38,78M</t>
  </si>
  <si>
    <t>02.10.2025</t>
  </si>
  <si>
    <t>36,08M</t>
  </si>
  <si>
    <t>03.10.2025</t>
  </si>
  <si>
    <t>36,94M</t>
  </si>
  <si>
    <t>06.10.2025</t>
  </si>
  <si>
    <t>31,25M</t>
  </si>
  <si>
    <t>07.10.2025</t>
  </si>
  <si>
    <t>37,81M</t>
  </si>
  <si>
    <t>08.10.2025</t>
  </si>
  <si>
    <t>41,43M</t>
  </si>
  <si>
    <t>09.10.2025</t>
  </si>
  <si>
    <t>70,83M</t>
  </si>
  <si>
    <t>10.10.2025</t>
  </si>
  <si>
    <t>46,24M</t>
  </si>
  <si>
    <t>13.10.2025</t>
  </si>
  <si>
    <t>46,61M</t>
  </si>
  <si>
    <t>14.10.2025</t>
  </si>
  <si>
    <t>45,74M</t>
  </si>
  <si>
    <t>15.10.2025</t>
  </si>
  <si>
    <t>35,06M</t>
  </si>
  <si>
    <t>16.10.2025</t>
  </si>
  <si>
    <t>51,80M</t>
  </si>
  <si>
    <t>17.10.2025</t>
  </si>
  <si>
    <t>69,29M</t>
  </si>
  <si>
    <t>20.10.2025</t>
  </si>
  <si>
    <t>44,45M</t>
  </si>
  <si>
    <t>21.10.2025</t>
  </si>
  <si>
    <t>36,28M</t>
  </si>
  <si>
    <t>22.10.2025</t>
  </si>
  <si>
    <t>30,27M</t>
  </si>
  <si>
    <t>305,19K</t>
  </si>
  <si>
    <t>291,30K</t>
  </si>
  <si>
    <t>575,33K</t>
  </si>
  <si>
    <t>387,31K</t>
  </si>
  <si>
    <t>290,37K</t>
  </si>
  <si>
    <t>457,05K</t>
  </si>
  <si>
    <t>380,56K</t>
  </si>
  <si>
    <t>270,60K</t>
  </si>
  <si>
    <t>251,11K</t>
  </si>
  <si>
    <t>247,89K</t>
  </si>
  <si>
    <t>589,82K</t>
  </si>
  <si>
    <t>206,39K</t>
  </si>
  <si>
    <t>430,45K</t>
  </si>
  <si>
    <t>656,06K</t>
  </si>
  <si>
    <t>532,19K</t>
  </si>
  <si>
    <t>641,00K</t>
  </si>
  <si>
    <t>348,81K</t>
  </si>
  <si>
    <t>214,43K</t>
  </si>
  <si>
    <t>395,59K</t>
  </si>
  <si>
    <t>572,23K</t>
  </si>
  <si>
    <t>383,02K</t>
  </si>
  <si>
    <t>477,26K</t>
  </si>
  <si>
    <t>1,25M</t>
  </si>
  <si>
    <t>127,50K</t>
  </si>
  <si>
    <t>173,87K</t>
  </si>
  <si>
    <t>125,27K</t>
  </si>
  <si>
    <t>264,57K</t>
  </si>
  <si>
    <t>257,30K</t>
  </si>
  <si>
    <t>550,03K</t>
  </si>
  <si>
    <t>318,21K</t>
  </si>
  <si>
    <t>344,88K</t>
  </si>
  <si>
    <t>257,32K</t>
  </si>
  <si>
    <t>204,90K</t>
  </si>
  <si>
    <t>168,21K</t>
  </si>
  <si>
    <t>146,23K</t>
  </si>
  <si>
    <t>353,85K</t>
  </si>
  <si>
    <t>187,13K</t>
  </si>
  <si>
    <t>169,63K</t>
  </si>
  <si>
    <t>521,48K</t>
  </si>
  <si>
    <t>146,79K</t>
  </si>
  <si>
    <t>196,58K</t>
  </si>
  <si>
    <t>376,55K</t>
  </si>
  <si>
    <t>166,79K</t>
  </si>
  <si>
    <t>167,14K</t>
  </si>
  <si>
    <t>190,12K</t>
  </si>
  <si>
    <t>120,55K</t>
  </si>
  <si>
    <t>128,70K</t>
  </si>
  <si>
    <t>104,05K</t>
  </si>
  <si>
    <t>353,28K</t>
  </si>
  <si>
    <t>355,25K</t>
  </si>
  <si>
    <t>287,80K</t>
  </si>
  <si>
    <t>404,06K</t>
  </si>
  <si>
    <t>262,31K</t>
  </si>
  <si>
    <t>223,02K</t>
  </si>
  <si>
    <t>281,24K</t>
  </si>
  <si>
    <t>261,86K</t>
  </si>
  <si>
    <t>401,72K</t>
  </si>
  <si>
    <t>158,94K</t>
  </si>
  <si>
    <t>278,49K</t>
  </si>
  <si>
    <t>317,73K</t>
  </si>
  <si>
    <t>338,65K</t>
  </si>
  <si>
    <t>304,03K</t>
  </si>
  <si>
    <t>107,81K</t>
  </si>
  <si>
    <t>392,66K</t>
  </si>
  <si>
    <t>350,15K</t>
  </si>
  <si>
    <t>299,00K</t>
  </si>
  <si>
    <t>261,92K</t>
  </si>
  <si>
    <t>339,83K</t>
  </si>
  <si>
    <t>176,80K</t>
  </si>
  <si>
    <t>301,95K</t>
  </si>
  <si>
    <t>321,04K</t>
  </si>
  <si>
    <t>203,40K</t>
  </si>
  <si>
    <t>240,25K</t>
  </si>
  <si>
    <t>356,74K</t>
  </si>
  <si>
    <t>389,76K</t>
  </si>
  <si>
    <t>545,32K</t>
  </si>
  <si>
    <t>306,01K</t>
  </si>
  <si>
    <t>170,01K</t>
  </si>
  <si>
    <t>208,05K</t>
  </si>
  <si>
    <t>176,31K</t>
  </si>
  <si>
    <t>352,78K</t>
  </si>
  <si>
    <t>255,91K</t>
  </si>
  <si>
    <t>543,75K</t>
  </si>
  <si>
    <t>393,26K</t>
  </si>
  <si>
    <t>266,53K</t>
  </si>
  <si>
    <t>309,86K</t>
  </si>
  <si>
    <t>679,01K</t>
  </si>
  <si>
    <t>309,39K</t>
  </si>
  <si>
    <t>322,66K</t>
  </si>
  <si>
    <t>127,77K</t>
  </si>
  <si>
    <t>127,21K</t>
  </si>
  <si>
    <t>255,50K</t>
  </si>
  <si>
    <t>149,35K</t>
  </si>
  <si>
    <t>206,00K</t>
  </si>
  <si>
    <t>322,80K</t>
  </si>
  <si>
    <t>290,54K</t>
  </si>
  <si>
    <t>105,01K</t>
  </si>
  <si>
    <t>391,78K</t>
  </si>
  <si>
    <t>439,88K</t>
  </si>
  <si>
    <t>500,56K</t>
  </si>
  <si>
    <t>1,37M</t>
  </si>
  <si>
    <t>439,09K</t>
  </si>
  <si>
    <t>886,51K</t>
  </si>
  <si>
    <t>352,80K</t>
  </si>
  <si>
    <t>287,54K</t>
  </si>
  <si>
    <t>565,03K</t>
  </si>
  <si>
    <t>185,78K</t>
  </si>
  <si>
    <t>298,77K</t>
  </si>
  <si>
    <t>374,63K</t>
  </si>
  <si>
    <t>972,28K</t>
  </si>
  <si>
    <t>969,97K</t>
  </si>
  <si>
    <t>749,86K</t>
  </si>
  <si>
    <t>650,34K</t>
  </si>
  <si>
    <t>855,91K</t>
  </si>
  <si>
    <t>752,42K</t>
  </si>
  <si>
    <t>441,16K</t>
  </si>
  <si>
    <t>300,69K</t>
  </si>
  <si>
    <t>347,95K</t>
  </si>
  <si>
    <t>313,42K</t>
  </si>
  <si>
    <t>620,98K</t>
  </si>
  <si>
    <t>219,18K</t>
  </si>
  <si>
    <t>1,40M</t>
  </si>
  <si>
    <t>981,41K</t>
  </si>
  <si>
    <t>528,19K</t>
  </si>
  <si>
    <t>700,83K</t>
  </si>
  <si>
    <t>501,40K</t>
  </si>
  <si>
    <t>558,60K</t>
  </si>
  <si>
    <t>499,01K</t>
  </si>
  <si>
    <t>587,54K</t>
  </si>
  <si>
    <t>457,90K</t>
  </si>
  <si>
    <t>623,05K</t>
  </si>
  <si>
    <t>311,50K</t>
  </si>
  <si>
    <t>911,36K</t>
  </si>
  <si>
    <t>813,11K</t>
  </si>
  <si>
    <t>762,59K</t>
  </si>
  <si>
    <t>580,74K</t>
  </si>
  <si>
    <t>378,83K</t>
  </si>
  <si>
    <t>329,32K</t>
  </si>
  <si>
    <t>302,24K</t>
  </si>
  <si>
    <t>314,76K</t>
  </si>
  <si>
    <t>421,48K</t>
  </si>
  <si>
    <t>358,13K</t>
  </si>
  <si>
    <t>339,71K</t>
  </si>
  <si>
    <t>253,70K</t>
  </si>
  <si>
    <t>488,71K</t>
  </si>
  <si>
    <t>351,73K</t>
  </si>
  <si>
    <t>2,70M</t>
  </si>
  <si>
    <t>394,80K</t>
  </si>
  <si>
    <t>260,38K</t>
  </si>
  <si>
    <t>625,05K</t>
  </si>
  <si>
    <t>351,40K</t>
  </si>
  <si>
    <t>297,65K</t>
  </si>
  <si>
    <t>729,57K</t>
  </si>
  <si>
    <t>305,87K</t>
  </si>
  <si>
    <t>314,90K</t>
  </si>
  <si>
    <t>487,30K</t>
  </si>
  <si>
    <t>383,36K</t>
  </si>
  <si>
    <t>252,90K</t>
  </si>
  <si>
    <t>235,07K</t>
  </si>
  <si>
    <t>258,20K</t>
  </si>
  <si>
    <t>782,15K</t>
  </si>
  <si>
    <t>125,60K</t>
  </si>
  <si>
    <t>419,33K</t>
  </si>
  <si>
    <t>234,67K</t>
  </si>
  <si>
    <t>266,20K</t>
  </si>
  <si>
    <t>153,07K</t>
  </si>
  <si>
    <t>314,71K</t>
  </si>
  <si>
    <t>155,95K</t>
  </si>
  <si>
    <t>157,31K</t>
  </si>
  <si>
    <t>191,04K</t>
  </si>
  <si>
    <t>147,77K</t>
  </si>
  <si>
    <t>123,87K</t>
  </si>
  <si>
    <t>266,37K</t>
  </si>
  <si>
    <t>470,08K</t>
  </si>
  <si>
    <t>483,89K</t>
  </si>
  <si>
    <t>322,31K</t>
  </si>
  <si>
    <t>348,10K</t>
  </si>
  <si>
    <t>339,46K</t>
  </si>
  <si>
    <t>465,94K</t>
  </si>
  <si>
    <t>301,23K</t>
  </si>
  <si>
    <t>329,38K</t>
  </si>
  <si>
    <t>525,44K</t>
  </si>
  <si>
    <t>325,85K</t>
  </si>
  <si>
    <t>285,16K</t>
  </si>
  <si>
    <t>209,10K</t>
  </si>
  <si>
    <t>543,28K</t>
  </si>
  <si>
    <t>214,74K</t>
  </si>
  <si>
    <t>314,42K</t>
  </si>
  <si>
    <t>397,70K</t>
  </si>
  <si>
    <t>271,49K</t>
  </si>
  <si>
    <t>221,63K</t>
  </si>
  <si>
    <t>320,11K</t>
  </si>
  <si>
    <t>323,15K</t>
  </si>
  <si>
    <t>182,74K</t>
  </si>
  <si>
    <t>124,99K</t>
  </si>
  <si>
    <t>200,06K</t>
  </si>
  <si>
    <t>347,68K</t>
  </si>
  <si>
    <t>273,73K</t>
  </si>
  <si>
    <t>276,76K</t>
  </si>
  <si>
    <t>203,78K</t>
  </si>
  <si>
    <t>353,39K</t>
  </si>
  <si>
    <t>314,46K</t>
  </si>
  <si>
    <t>147,21K</t>
  </si>
  <si>
    <t>271,70K</t>
  </si>
  <si>
    <t>322,00K</t>
  </si>
  <si>
    <t>888,72K</t>
  </si>
  <si>
    <t>304,05K</t>
  </si>
  <si>
    <t>494,77K</t>
  </si>
  <si>
    <t>357,31K</t>
  </si>
  <si>
    <t>98,75K</t>
  </si>
  <si>
    <t>316,48K</t>
  </si>
  <si>
    <t>311,77K</t>
  </si>
  <si>
    <t>415,45K</t>
  </si>
  <si>
    <t>500,72K</t>
  </si>
  <si>
    <t>344,41K</t>
  </si>
  <si>
    <t>420,54K</t>
  </si>
  <si>
    <t>434,05K</t>
  </si>
  <si>
    <t>333,50K</t>
  </si>
  <si>
    <t>175,55K</t>
  </si>
  <si>
    <t>223,66K</t>
  </si>
  <si>
    <t>348,94K</t>
  </si>
  <si>
    <t>239,81K</t>
  </si>
  <si>
    <t>415,04K</t>
  </si>
  <si>
    <t>1,09M</t>
  </si>
  <si>
    <t>253,07K</t>
  </si>
  <si>
    <t>323,98K</t>
  </si>
  <si>
    <t>164,86K</t>
  </si>
  <si>
    <t>360,45K</t>
  </si>
  <si>
    <t>416,49K</t>
  </si>
  <si>
    <t>213,95K</t>
  </si>
  <si>
    <t>796,60K</t>
  </si>
  <si>
    <t>860,42K</t>
  </si>
  <si>
    <t>303,45K</t>
  </si>
  <si>
    <t>388,61K</t>
  </si>
  <si>
    <t>141,10K</t>
  </si>
  <si>
    <t>221,66K</t>
  </si>
  <si>
    <t>206,71K</t>
  </si>
  <si>
    <t>328,88K</t>
  </si>
  <si>
    <t>247,93K</t>
  </si>
  <si>
    <t>1,31M</t>
  </si>
  <si>
    <t>4,01M</t>
  </si>
  <si>
    <t>1,21M</t>
  </si>
  <si>
    <t>2,25M</t>
  </si>
  <si>
    <t>2,43M</t>
  </si>
  <si>
    <t>747,53K</t>
  </si>
  <si>
    <t>1,04M</t>
  </si>
  <si>
    <t>870,67K</t>
  </si>
  <si>
    <t>OPAr</t>
  </si>
  <si>
    <t>46,27K</t>
  </si>
  <si>
    <t>35,96K</t>
  </si>
  <si>
    <t>24,20K</t>
  </si>
  <si>
    <t>55,59K</t>
  </si>
  <si>
    <t>74,26K</t>
  </si>
  <si>
    <t>60,12K</t>
  </si>
  <si>
    <t>28,59K</t>
  </si>
  <si>
    <t>47,64K</t>
  </si>
  <si>
    <t>21,50K</t>
  </si>
  <si>
    <t>39,49K</t>
  </si>
  <si>
    <t>21,81K</t>
  </si>
  <si>
    <t>43,93K</t>
  </si>
  <si>
    <t>60,50K</t>
  </si>
  <si>
    <t>43,10K</t>
  </si>
  <si>
    <t>24,49K</t>
  </si>
  <si>
    <t>22,16K</t>
  </si>
  <si>
    <t>107,83K</t>
  </si>
  <si>
    <t>82,73K</t>
  </si>
  <si>
    <t>129,38K</t>
  </si>
  <si>
    <t>80,97K</t>
  </si>
  <si>
    <t>68,42K</t>
  </si>
  <si>
    <t>69,13K</t>
  </si>
  <si>
    <t>75,48K</t>
  </si>
  <si>
    <t>53,80K</t>
  </si>
  <si>
    <t>39,00K</t>
  </si>
  <si>
    <t>27,91K</t>
  </si>
  <si>
    <t>63,18K</t>
  </si>
  <si>
    <t>35,28K</t>
  </si>
  <si>
    <t>86,92K</t>
  </si>
  <si>
    <t>109,41K</t>
  </si>
  <si>
    <t>172,67K</t>
  </si>
  <si>
    <t>123,90K</t>
  </si>
  <si>
    <t>74,15K</t>
  </si>
  <si>
    <t>91,04K</t>
  </si>
  <si>
    <t>39,83K</t>
  </si>
  <si>
    <t>97,70K</t>
  </si>
  <si>
    <t>109,50K</t>
  </si>
  <si>
    <t>77,21K</t>
  </si>
  <si>
    <t>85,79K</t>
  </si>
  <si>
    <t>68,68K</t>
  </si>
  <si>
    <t>91,81K</t>
  </si>
  <si>
    <t>101,83K</t>
  </si>
  <si>
    <t>38,00K</t>
  </si>
  <si>
    <t>58,44K</t>
  </si>
  <si>
    <t>41,86K</t>
  </si>
  <si>
    <t>39,95K</t>
  </si>
  <si>
    <t>85,39K</t>
  </si>
  <si>
    <t>138,60K</t>
  </si>
  <si>
    <t>160,85K</t>
  </si>
  <si>
    <t>67,66K</t>
  </si>
  <si>
    <t>108,23K</t>
  </si>
  <si>
    <t>69,12K</t>
  </si>
  <si>
    <t>70,80K</t>
  </si>
  <si>
    <t>63,69K</t>
  </si>
  <si>
    <t>52,06K</t>
  </si>
  <si>
    <t>81,69K</t>
  </si>
  <si>
    <t>79,80K</t>
  </si>
  <si>
    <t>78,08K</t>
  </si>
  <si>
    <t>395,14K</t>
  </si>
  <si>
    <t>340,17K</t>
  </si>
  <si>
    <t>126,16K</t>
  </si>
  <si>
    <t>68,85K</t>
  </si>
  <si>
    <t>140,31K</t>
  </si>
  <si>
    <t>87,63K</t>
  </si>
  <si>
    <t>60,68K</t>
  </si>
  <si>
    <t>42,38K</t>
  </si>
  <si>
    <t>48,73K</t>
  </si>
  <si>
    <t>123,91K</t>
  </si>
  <si>
    <t>80,48K</t>
  </si>
  <si>
    <t>56,66K</t>
  </si>
  <si>
    <t>76,39K</t>
  </si>
  <si>
    <t>51,91K</t>
  </si>
  <si>
    <t>43,67K</t>
  </si>
  <si>
    <t>49,12K</t>
  </si>
  <si>
    <t>55,78K</t>
  </si>
  <si>
    <t>158,28K</t>
  </si>
  <si>
    <t>69,99K</t>
  </si>
  <si>
    <t>92,94K</t>
  </si>
  <si>
    <t>183,52K</t>
  </si>
  <si>
    <t>173,67K</t>
  </si>
  <si>
    <t>81,78K</t>
  </si>
  <si>
    <t>303,39K</t>
  </si>
  <si>
    <t>117,87K</t>
  </si>
  <si>
    <t>85,58K</t>
  </si>
  <si>
    <t>52,05K</t>
  </si>
  <si>
    <t>52,43K</t>
  </si>
  <si>
    <t>59,14K</t>
  </si>
  <si>
    <t>128,93K</t>
  </si>
  <si>
    <t>76,10K</t>
  </si>
  <si>
    <t>154,31K</t>
  </si>
  <si>
    <t>88,40K</t>
  </si>
  <si>
    <t>155,20K</t>
  </si>
  <si>
    <t>140,08K</t>
  </si>
  <si>
    <t>236,50K</t>
  </si>
  <si>
    <t>237,71K</t>
  </si>
  <si>
    <t>332,17K</t>
  </si>
  <si>
    <t>149,70K</t>
  </si>
  <si>
    <t>326,31K</t>
  </si>
  <si>
    <t>372,24K</t>
  </si>
  <si>
    <t>137,97K</t>
  </si>
  <si>
    <t>237,77K</t>
  </si>
  <si>
    <t>112,43K</t>
  </si>
  <si>
    <t>200,90K</t>
  </si>
  <si>
    <t>117,21K</t>
  </si>
  <si>
    <t>106,10K</t>
  </si>
  <si>
    <t>185,58K</t>
  </si>
  <si>
    <t>110,45K</t>
  </si>
  <si>
    <t>159,28K</t>
  </si>
  <si>
    <t>216,08K</t>
  </si>
  <si>
    <t>352,70K</t>
  </si>
  <si>
    <t>407,45K</t>
  </si>
  <si>
    <t>199,27K</t>
  </si>
  <si>
    <t>173,45K</t>
  </si>
  <si>
    <t>215,36K</t>
  </si>
  <si>
    <t>115,58K</t>
  </si>
  <si>
    <t>162,49K</t>
  </si>
  <si>
    <t>107,57K</t>
  </si>
  <si>
    <t>58,71K</t>
  </si>
  <si>
    <t>46,94K</t>
  </si>
  <si>
    <t>65,34K</t>
  </si>
  <si>
    <t>187,03K</t>
  </si>
  <si>
    <t>189,32K</t>
  </si>
  <si>
    <t>146,54K</t>
  </si>
  <si>
    <t>88,85K</t>
  </si>
  <si>
    <t>496,85K</t>
  </si>
  <si>
    <t>226,55K</t>
  </si>
  <si>
    <t>189,17K</t>
  </si>
  <si>
    <t>143,11K</t>
  </si>
  <si>
    <t>154,72K</t>
  </si>
  <si>
    <t>153,12K</t>
  </si>
  <si>
    <t>89,52K</t>
  </si>
  <si>
    <t>132,29K</t>
  </si>
  <si>
    <t>297,15K</t>
  </si>
  <si>
    <t>97,19K</t>
  </si>
  <si>
    <t>110,08K</t>
  </si>
  <si>
    <t>100,77K</t>
  </si>
  <si>
    <t>211,36K</t>
  </si>
  <si>
    <t>420,32K</t>
  </si>
  <si>
    <t>515,66K</t>
  </si>
  <si>
    <t>282,56K</t>
  </si>
  <si>
    <t>193,06K</t>
  </si>
  <si>
    <t>228,94K</t>
  </si>
  <si>
    <t>188,25K</t>
  </si>
  <si>
    <t>111,47K</t>
  </si>
  <si>
    <t>250,83K</t>
  </si>
  <si>
    <t>114,29K</t>
  </si>
  <si>
    <t>290,89K</t>
  </si>
  <si>
    <t>111,10K</t>
  </si>
  <si>
    <t>195,08K</t>
  </si>
  <si>
    <t>126,27K</t>
  </si>
  <si>
    <t>87,33K</t>
  </si>
  <si>
    <t>93,70K</t>
  </si>
  <si>
    <t>163,34K</t>
  </si>
  <si>
    <t>176,44K</t>
  </si>
  <si>
    <t>131,61K</t>
  </si>
  <si>
    <t>231,68K</t>
  </si>
  <si>
    <t>255,38K</t>
  </si>
  <si>
    <t>185,67K</t>
  </si>
  <si>
    <t>330,05K</t>
  </si>
  <si>
    <t>336,59K</t>
  </si>
  <si>
    <t>205,52K</t>
  </si>
  <si>
    <t>269,18K</t>
  </si>
  <si>
    <t>622,68K</t>
  </si>
  <si>
    <t>165,52K</t>
  </si>
  <si>
    <t>119,12K</t>
  </si>
  <si>
    <t>96,71K</t>
  </si>
  <si>
    <t>68,72K</t>
  </si>
  <si>
    <t>65,24K</t>
  </si>
  <si>
    <t>207,76K</t>
  </si>
  <si>
    <t>148,90K</t>
  </si>
  <si>
    <t>111,33K</t>
  </si>
  <si>
    <t>100,48K</t>
  </si>
  <si>
    <t>236,95K</t>
  </si>
  <si>
    <t>140,01K</t>
  </si>
  <si>
    <t>238,12K</t>
  </si>
  <si>
    <t>180,10K</t>
  </si>
  <si>
    <t>90,26K</t>
  </si>
  <si>
    <t>269,28K</t>
  </si>
  <si>
    <t>102,25K</t>
  </si>
  <si>
    <t>109,44K</t>
  </si>
  <si>
    <t>144,87K</t>
  </si>
  <si>
    <t>134,12K</t>
  </si>
  <si>
    <t>56,74K</t>
  </si>
  <si>
    <t>104,52K</t>
  </si>
  <si>
    <t>68,52K</t>
  </si>
  <si>
    <t>117,57K</t>
  </si>
  <si>
    <t>70,30K</t>
  </si>
  <si>
    <t>92,27K</t>
  </si>
  <si>
    <t>106,56K</t>
  </si>
  <si>
    <t>105,84K</t>
  </si>
  <si>
    <t>78,71K</t>
  </si>
  <si>
    <t>77,49K</t>
  </si>
  <si>
    <t>152,65K</t>
  </si>
  <si>
    <t>284,33K</t>
  </si>
  <si>
    <t>168,33K</t>
  </si>
  <si>
    <t>473,79K</t>
  </si>
  <si>
    <t>336,81K</t>
  </si>
  <si>
    <t>192,90K</t>
  </si>
  <si>
    <t>241,49K</t>
  </si>
  <si>
    <t>183,58K</t>
  </si>
  <si>
    <t>76,05K</t>
  </si>
  <si>
    <t>132,48K</t>
  </si>
  <si>
    <t>68,78K</t>
  </si>
  <si>
    <t>116,66K</t>
  </si>
  <si>
    <t>253,41K</t>
  </si>
  <si>
    <t>162,45K</t>
  </si>
  <si>
    <t>146,58K</t>
  </si>
  <si>
    <t>192,99K</t>
  </si>
  <si>
    <t>112,56K</t>
  </si>
  <si>
    <t>126,81K</t>
  </si>
  <si>
    <t>227,63K</t>
  </si>
  <si>
    <t>98,70K</t>
  </si>
  <si>
    <t>52,27K</t>
  </si>
  <si>
    <t>135,25K</t>
  </si>
  <si>
    <t>116,71K</t>
  </si>
  <si>
    <t>132,21K</t>
  </si>
  <si>
    <t>90,86K</t>
  </si>
  <si>
    <t>78,81K</t>
  </si>
  <si>
    <t>78,53K</t>
  </si>
  <si>
    <t>96,44K</t>
  </si>
  <si>
    <t>125,89K</t>
  </si>
  <si>
    <t>310,92K</t>
  </si>
  <si>
    <t>157,50K</t>
  </si>
  <si>
    <t>149,00K</t>
  </si>
  <si>
    <t>106,13K</t>
  </si>
  <si>
    <t>149,81K</t>
  </si>
  <si>
    <t>105,49K</t>
  </si>
  <si>
    <t>155,75K</t>
  </si>
  <si>
    <t>66,56K</t>
  </si>
  <si>
    <t>121,25K</t>
  </si>
  <si>
    <t>130,84K</t>
  </si>
  <si>
    <t>101,81K</t>
  </si>
  <si>
    <t>77,59K</t>
  </si>
  <si>
    <t>92,96K</t>
  </si>
  <si>
    <t>56,31K</t>
  </si>
  <si>
    <t>135,95K</t>
  </si>
  <si>
    <t>228,97K</t>
  </si>
  <si>
    <t>157,84K</t>
  </si>
  <si>
    <t>122,69K</t>
  </si>
  <si>
    <t>93,34K</t>
  </si>
  <si>
    <t>149,62K</t>
  </si>
  <si>
    <t>183,81K</t>
  </si>
  <si>
    <t>216,12K</t>
  </si>
  <si>
    <t>66,10K</t>
  </si>
  <si>
    <t>112,55K</t>
  </si>
  <si>
    <t>79,62K</t>
  </si>
  <si>
    <t>9,14M</t>
  </si>
  <si>
    <t>6,74M</t>
  </si>
  <si>
    <t>6,01M</t>
  </si>
  <si>
    <t>26,92M</t>
  </si>
  <si>
    <t>7,38M</t>
  </si>
  <si>
    <t>6,70M</t>
  </si>
  <si>
    <t>5,53M</t>
  </si>
  <si>
    <t>2,30M</t>
  </si>
  <si>
    <t>4,40M</t>
  </si>
  <si>
    <t>9,22M</t>
  </si>
  <si>
    <t>3,14M</t>
  </si>
  <si>
    <t>14,66M</t>
  </si>
  <si>
    <t>14,05M</t>
  </si>
  <si>
    <t>16,81M</t>
  </si>
  <si>
    <t>16,07M</t>
  </si>
  <si>
    <t>7,44M</t>
  </si>
  <si>
    <t>7,31M</t>
  </si>
  <si>
    <t>8,20M</t>
  </si>
  <si>
    <t>9,09M</t>
  </si>
  <si>
    <t>4,57M</t>
  </si>
  <si>
    <t>3,78M</t>
  </si>
  <si>
    <t>4,43M</t>
  </si>
  <si>
    <t>8,16M</t>
  </si>
  <si>
    <t>3,15M</t>
  </si>
  <si>
    <t>4,14M</t>
  </si>
  <si>
    <t>3,65M</t>
  </si>
  <si>
    <t>10,19M</t>
  </si>
  <si>
    <t>12,03M</t>
  </si>
  <si>
    <t>6,48M</t>
  </si>
  <si>
    <t>6,50M</t>
  </si>
  <si>
    <t>18,26M</t>
  </si>
  <si>
    <t>6,60M</t>
  </si>
  <si>
    <t>9,05M</t>
  </si>
  <si>
    <t>7,77M</t>
  </si>
  <si>
    <t>3,28M</t>
  </si>
  <si>
    <t>5,65M</t>
  </si>
  <si>
    <t>4,28M</t>
  </si>
  <si>
    <t>6,68M</t>
  </si>
  <si>
    <t>2,85M</t>
  </si>
  <si>
    <t>3,30M</t>
  </si>
  <si>
    <t>3,56M</t>
  </si>
  <si>
    <t>6,39M</t>
  </si>
  <si>
    <t>2,50M</t>
  </si>
  <si>
    <t>2,07M</t>
  </si>
  <si>
    <t>8,12M</t>
  </si>
  <si>
    <t>5,54M</t>
  </si>
  <si>
    <t>1,92M</t>
  </si>
  <si>
    <t>5,61M</t>
  </si>
  <si>
    <t>13,19M</t>
  </si>
  <si>
    <t>10,14M</t>
  </si>
  <si>
    <t>10,45M</t>
  </si>
  <si>
    <t>9,95M</t>
  </si>
  <si>
    <t>7,86M</t>
  </si>
  <si>
    <t>6,18M</t>
  </si>
  <si>
    <t>4,51M</t>
  </si>
  <si>
    <t>4,71M</t>
  </si>
  <si>
    <t>9,58M</t>
  </si>
  <si>
    <t>4,46M</t>
  </si>
  <si>
    <t>7,06M</t>
  </si>
  <si>
    <t>6,12M</t>
  </si>
  <si>
    <t>8,00M</t>
  </si>
  <si>
    <t>5,76M</t>
  </si>
  <si>
    <t>5,87M</t>
  </si>
  <si>
    <t>9,32M</t>
  </si>
  <si>
    <t>5,08M</t>
  </si>
  <si>
    <t>6,95M</t>
  </si>
  <si>
    <t>13,90M</t>
  </si>
  <si>
    <t>6,93M</t>
  </si>
  <si>
    <t>5,35M</t>
  </si>
  <si>
    <t>6,35M</t>
  </si>
  <si>
    <t>5,06M</t>
  </si>
  <si>
    <t>5,71M</t>
  </si>
  <si>
    <t>13,77M</t>
  </si>
  <si>
    <t>16,38M</t>
  </si>
  <si>
    <t>7,17M</t>
  </si>
  <si>
    <t>6,67M</t>
  </si>
  <si>
    <t>5,01M</t>
  </si>
  <si>
    <t>6,32M</t>
  </si>
  <si>
    <t>7,23M</t>
  </si>
  <si>
    <t>8,22M</t>
  </si>
  <si>
    <t>10,79M</t>
  </si>
  <si>
    <t>5,80M</t>
  </si>
  <si>
    <t>32,31M</t>
  </si>
  <si>
    <t>25,55M</t>
  </si>
  <si>
    <t>75,81M</t>
  </si>
  <si>
    <t>13,83M</t>
  </si>
  <si>
    <t>12,30M</t>
  </si>
  <si>
    <t>15,25M</t>
  </si>
  <si>
    <t>26,13M</t>
  </si>
  <si>
    <t>16,96M</t>
  </si>
  <si>
    <t>11,40M</t>
  </si>
  <si>
    <t>9,50M</t>
  </si>
  <si>
    <t>23,99M</t>
  </si>
  <si>
    <t>13,07M</t>
  </si>
  <si>
    <t>10,96M</t>
  </si>
  <si>
    <t>75,82M</t>
  </si>
  <si>
    <t>14,85M</t>
  </si>
  <si>
    <t>7,64M</t>
  </si>
  <si>
    <t>10,24M</t>
  </si>
  <si>
    <t>16,60M</t>
  </si>
  <si>
    <t>13,40M</t>
  </si>
  <si>
    <t>8,29M</t>
  </si>
  <si>
    <t>17,26M</t>
  </si>
  <si>
    <t>26,94M</t>
  </si>
  <si>
    <t>30,82M</t>
  </si>
  <si>
    <t>21,46M</t>
  </si>
  <si>
    <t>16,05M</t>
  </si>
  <si>
    <t>24,46M</t>
  </si>
  <si>
    <t>13,47M</t>
  </si>
  <si>
    <t>9,67M</t>
  </si>
  <si>
    <t>9,10M</t>
  </si>
  <si>
    <t>6,24M</t>
  </si>
  <si>
    <t>5,05M</t>
  </si>
  <si>
    <t>8,83M</t>
  </si>
  <si>
    <t>7,84M</t>
  </si>
  <si>
    <t>6,09M</t>
  </si>
  <si>
    <t>9,23M</t>
  </si>
  <si>
    <t>15,47M</t>
  </si>
  <si>
    <t>11,50M</t>
  </si>
  <si>
    <t>9,74M</t>
  </si>
  <si>
    <t>3,87M</t>
  </si>
  <si>
    <t>9,16M</t>
  </si>
  <si>
    <t>9,40M</t>
  </si>
  <si>
    <t>6,20M</t>
  </si>
  <si>
    <t>24,85M</t>
  </si>
  <si>
    <t>14,42M</t>
  </si>
  <si>
    <t>15,36M</t>
  </si>
  <si>
    <t>8,80M</t>
  </si>
  <si>
    <t>12,57M</t>
  </si>
  <si>
    <t>8,99M</t>
  </si>
  <si>
    <t>6,42M</t>
  </si>
  <si>
    <t>14,16M</t>
  </si>
  <si>
    <t>10,76M</t>
  </si>
  <si>
    <t>7,90M</t>
  </si>
  <si>
    <t>13,39M</t>
  </si>
  <si>
    <t>5,11M</t>
  </si>
  <si>
    <t>12,43M</t>
  </si>
  <si>
    <t>52,91M</t>
  </si>
  <si>
    <t>10,46M</t>
  </si>
  <si>
    <t>44,26M</t>
  </si>
  <si>
    <t>8,90M</t>
  </si>
  <si>
    <t>8,41M</t>
  </si>
  <si>
    <t>9,85M</t>
  </si>
  <si>
    <t>12,38M</t>
  </si>
  <si>
    <t>8,25M</t>
  </si>
  <si>
    <t>8,13M</t>
  </si>
  <si>
    <t>5,37M</t>
  </si>
  <si>
    <t>4,06M</t>
  </si>
  <si>
    <t>11,73M</t>
  </si>
  <si>
    <t>6,83M</t>
  </si>
  <si>
    <t>6,38M</t>
  </si>
  <si>
    <t>10,66M</t>
  </si>
  <si>
    <t>9,12M</t>
  </si>
  <si>
    <t>13,09M</t>
  </si>
  <si>
    <t>12,21M</t>
  </si>
  <si>
    <t>14,02M</t>
  </si>
  <si>
    <t>8,06M</t>
  </si>
  <si>
    <t>14,37M</t>
  </si>
  <si>
    <t>12,45M</t>
  </si>
  <si>
    <t>6,97M</t>
  </si>
  <si>
    <t>10,67M</t>
  </si>
  <si>
    <t>7,71M</t>
  </si>
  <si>
    <t>16,49M</t>
  </si>
  <si>
    <t>12,15M</t>
  </si>
  <si>
    <t>11,89M</t>
  </si>
  <si>
    <t>14,07M</t>
  </si>
  <si>
    <t>6,63M</t>
  </si>
  <si>
    <t>13,62M</t>
  </si>
  <si>
    <t>8,69M</t>
  </si>
  <si>
    <t>20,00M</t>
  </si>
  <si>
    <t>8,11M</t>
  </si>
  <si>
    <t>5,74M</t>
  </si>
  <si>
    <t>11,37M</t>
  </si>
  <si>
    <t>19,55M</t>
  </si>
  <si>
    <t>11,52M</t>
  </si>
  <si>
    <t>4,63M</t>
  </si>
  <si>
    <t>4,62M</t>
  </si>
  <si>
    <t>8,75M</t>
  </si>
  <si>
    <t>11,93M</t>
  </si>
  <si>
    <t>17,73M</t>
  </si>
  <si>
    <t>20,72M</t>
  </si>
  <si>
    <t>13,20M</t>
  </si>
  <si>
    <t>9,76M</t>
  </si>
  <si>
    <t>8,78M</t>
  </si>
  <si>
    <t>8,38M</t>
  </si>
  <si>
    <t>7,43M</t>
  </si>
  <si>
    <t>5,93M</t>
  </si>
  <si>
    <t>6,79M</t>
  </si>
  <si>
    <t>6,13M</t>
  </si>
  <si>
    <t>6,91M</t>
  </si>
  <si>
    <t>13,01M</t>
  </si>
  <si>
    <t>7,19M</t>
  </si>
  <si>
    <t>10,29M</t>
  </si>
  <si>
    <t>51,36M</t>
  </si>
  <si>
    <t>34,99M</t>
  </si>
  <si>
    <t>18,93M</t>
  </si>
  <si>
    <t>10,40M</t>
  </si>
  <si>
    <t>9,68M</t>
  </si>
  <si>
    <t>4,25M</t>
  </si>
  <si>
    <t>5,39M</t>
  </si>
  <si>
    <t>6,41M</t>
  </si>
  <si>
    <t>7,27M</t>
  </si>
  <si>
    <t>5,19M</t>
  </si>
  <si>
    <t>7,29M</t>
  </si>
  <si>
    <t>7,91M</t>
  </si>
  <si>
    <t>7,15M</t>
  </si>
  <si>
    <t>5,99M</t>
  </si>
  <si>
    <t>5,23M</t>
  </si>
  <si>
    <t>3,86M</t>
  </si>
  <si>
    <t>18,22M</t>
  </si>
  <si>
    <t>8,74M</t>
  </si>
  <si>
    <t>5,33M</t>
  </si>
  <si>
    <t>7,11M</t>
  </si>
  <si>
    <t>19,26M</t>
  </si>
  <si>
    <t>24,83M</t>
  </si>
  <si>
    <t>9,33M</t>
  </si>
  <si>
    <t>4,55M</t>
  </si>
  <si>
    <t>23,33M</t>
  </si>
  <si>
    <t>4,88M</t>
  </si>
  <si>
    <t>5,96M</t>
  </si>
  <si>
    <t>8,56M</t>
  </si>
  <si>
    <t>9,44M</t>
  </si>
  <si>
    <t>7,58M</t>
  </si>
  <si>
    <t>15,03M</t>
  </si>
  <si>
    <t>15,72M</t>
  </si>
  <si>
    <t>10,70M</t>
  </si>
  <si>
    <t>8,72M</t>
  </si>
  <si>
    <t>113,10K</t>
  </si>
  <si>
    <t>100,18K</t>
  </si>
  <si>
    <t>83,05K</t>
  </si>
  <si>
    <t>349,02K</t>
  </si>
  <si>
    <t>196,70K</t>
  </si>
  <si>
    <t>198,08K</t>
  </si>
  <si>
    <t>145,35K</t>
  </si>
  <si>
    <t>283,42K</t>
  </si>
  <si>
    <t>132,96K</t>
  </si>
  <si>
    <t>138,94K</t>
  </si>
  <si>
    <t>149,72K</t>
  </si>
  <si>
    <t>86,10K</t>
  </si>
  <si>
    <t>100,63K</t>
  </si>
  <si>
    <t>113,99K</t>
  </si>
  <si>
    <t>98,51K</t>
  </si>
  <si>
    <t>89,13K</t>
  </si>
  <si>
    <t>123,30K</t>
  </si>
  <si>
    <t>134,68K</t>
  </si>
  <si>
    <t>58,95K</t>
  </si>
  <si>
    <t>75,11K</t>
  </si>
  <si>
    <t>57,78K</t>
  </si>
  <si>
    <t>141,36K</t>
  </si>
  <si>
    <t>65,46K</t>
  </si>
  <si>
    <t>275,20K</t>
  </si>
  <si>
    <t>119,70K</t>
  </si>
  <si>
    <t>154,22K</t>
  </si>
  <si>
    <t>284,76K</t>
  </si>
  <si>
    <t>124,21K</t>
  </si>
  <si>
    <t>141,48K</t>
  </si>
  <si>
    <t>115,70K</t>
  </si>
  <si>
    <t>286,22K</t>
  </si>
  <si>
    <t>106,57K</t>
  </si>
  <si>
    <t>111,52K</t>
  </si>
  <si>
    <t>75,35K</t>
  </si>
  <si>
    <t>95,72K</t>
  </si>
  <si>
    <t>81,81K</t>
  </si>
  <si>
    <t>206,15K</t>
  </si>
  <si>
    <t>71,08K</t>
  </si>
  <si>
    <t>74,33K</t>
  </si>
  <si>
    <t>128,82K</t>
  </si>
  <si>
    <t>94,04K</t>
  </si>
  <si>
    <t>357,85K</t>
  </si>
  <si>
    <t>165,34K</t>
  </si>
  <si>
    <t>264,82K</t>
  </si>
  <si>
    <t>344,73K</t>
  </si>
  <si>
    <t>178,43K</t>
  </si>
  <si>
    <t>116,01K</t>
  </si>
  <si>
    <t>133,73K</t>
  </si>
  <si>
    <t>89,07K</t>
  </si>
  <si>
    <t>139,22K</t>
  </si>
  <si>
    <t>120,35K</t>
  </si>
  <si>
    <t>119,72K</t>
  </si>
  <si>
    <t>189,56K</t>
  </si>
  <si>
    <t>188,24K</t>
  </si>
  <si>
    <t>226,59K</t>
  </si>
  <si>
    <t>198,77K</t>
  </si>
  <si>
    <t>107,69K</t>
  </si>
  <si>
    <t>120,62K</t>
  </si>
  <si>
    <t>193,11K</t>
  </si>
  <si>
    <t>246,42K</t>
  </si>
  <si>
    <t>80,80K</t>
  </si>
  <si>
    <t>68,94K</t>
  </si>
  <si>
    <t>78,75K</t>
  </si>
  <si>
    <t>131,62K</t>
  </si>
  <si>
    <t>143,54K</t>
  </si>
  <si>
    <t>205,84K</t>
  </si>
  <si>
    <t>152,87K</t>
  </si>
  <si>
    <t>300,42K</t>
  </si>
  <si>
    <t>365,20K</t>
  </si>
  <si>
    <t>156,44K</t>
  </si>
  <si>
    <t>115,13K</t>
  </si>
  <si>
    <t>151,17K</t>
  </si>
  <si>
    <t>218,64K</t>
  </si>
  <si>
    <t>284,54K</t>
  </si>
  <si>
    <t>292,33K</t>
  </si>
  <si>
    <t>337,52K</t>
  </si>
  <si>
    <t>153,53K</t>
  </si>
  <si>
    <t>128,94K</t>
  </si>
  <si>
    <t>95,84K</t>
  </si>
  <si>
    <t>156,68K</t>
  </si>
  <si>
    <t>122,75K</t>
  </si>
  <si>
    <t>286,82K</t>
  </si>
  <si>
    <t>186,59K</t>
  </si>
  <si>
    <t>488,90K</t>
  </si>
  <si>
    <t>234,94K</t>
  </si>
  <si>
    <t>91,47K</t>
  </si>
  <si>
    <t>503,55K</t>
  </si>
  <si>
    <t>149,78K</t>
  </si>
  <si>
    <t>161,92K</t>
  </si>
  <si>
    <t>263,74K</t>
  </si>
  <si>
    <t>343,46K</t>
  </si>
  <si>
    <t>354,92K</t>
  </si>
  <si>
    <t>221,52K</t>
  </si>
  <si>
    <t>278,47K</t>
  </si>
  <si>
    <t>281,15K</t>
  </si>
  <si>
    <t>194,67K</t>
  </si>
  <si>
    <t>409,10K</t>
  </si>
  <si>
    <t>5,88M</t>
  </si>
  <si>
    <t>242,38K</t>
  </si>
  <si>
    <t>195,03K</t>
  </si>
  <si>
    <t>538,35K</t>
  </si>
  <si>
    <t>144,13K</t>
  </si>
  <si>
    <t>443,80K</t>
  </si>
  <si>
    <t>203,24K</t>
  </si>
  <si>
    <t>135,68K</t>
  </si>
  <si>
    <t>186,56K</t>
  </si>
  <si>
    <t>163,83K</t>
  </si>
  <si>
    <t>157,33K</t>
  </si>
  <si>
    <t>283,07K</t>
  </si>
  <si>
    <t>263,51K</t>
  </si>
  <si>
    <t>140,60K</t>
  </si>
  <si>
    <t>105,38K</t>
  </si>
  <si>
    <t>251,36K</t>
  </si>
  <si>
    <t>190,56K</t>
  </si>
  <si>
    <t>246,33K</t>
  </si>
  <si>
    <t>314,87K</t>
  </si>
  <si>
    <t>404,69K</t>
  </si>
  <si>
    <t>144,64K</t>
  </si>
  <si>
    <t>58,51K</t>
  </si>
  <si>
    <t>104,26K</t>
  </si>
  <si>
    <t>113,96K</t>
  </si>
  <si>
    <t>153,56K</t>
  </si>
  <si>
    <t>115,25K</t>
  </si>
  <si>
    <t>114,91K</t>
  </si>
  <si>
    <t>100,62K</t>
  </si>
  <si>
    <t>105,30K</t>
  </si>
  <si>
    <t>160,42K</t>
  </si>
  <si>
    <t>119,02K</t>
  </si>
  <si>
    <t>100,25K</t>
  </si>
  <si>
    <t>181,90K</t>
  </si>
  <si>
    <t>182,78K</t>
  </si>
  <si>
    <t>97,68K</t>
  </si>
  <si>
    <t>76,38K</t>
  </si>
  <si>
    <t>171,91K</t>
  </si>
  <si>
    <t>376,60K</t>
  </si>
  <si>
    <t>294,64K</t>
  </si>
  <si>
    <t>421,59K</t>
  </si>
  <si>
    <t>289,61K</t>
  </si>
  <si>
    <t>272,06K</t>
  </si>
  <si>
    <t>155,23K</t>
  </si>
  <si>
    <t>164,27K</t>
  </si>
  <si>
    <t>186,54K</t>
  </si>
  <si>
    <t>281,94K</t>
  </si>
  <si>
    <t>309,28K</t>
  </si>
  <si>
    <t>103,81K</t>
  </si>
  <si>
    <t>412,17K</t>
  </si>
  <si>
    <t>367,62K</t>
  </si>
  <si>
    <t>169,02K</t>
  </si>
  <si>
    <t>166,72K</t>
  </si>
  <si>
    <t>89,32K</t>
  </si>
  <si>
    <t>116,86K</t>
  </si>
  <si>
    <t>78,48K</t>
  </si>
  <si>
    <t>289,48K</t>
  </si>
  <si>
    <t>111,34K</t>
  </si>
  <si>
    <t>77,81K</t>
  </si>
  <si>
    <t>98,60K</t>
  </si>
  <si>
    <t>106,83K</t>
  </si>
  <si>
    <t>139,94K</t>
  </si>
  <si>
    <t>111,73K</t>
  </si>
  <si>
    <t>190,94K</t>
  </si>
  <si>
    <t>191,73K</t>
  </si>
  <si>
    <t>146,39K</t>
  </si>
  <si>
    <t>106,06K</t>
  </si>
  <si>
    <t>109,18K</t>
  </si>
  <si>
    <t>78,94K</t>
  </si>
  <si>
    <t>39,98K</t>
  </si>
  <si>
    <t>58,49K</t>
  </si>
  <si>
    <t>52,24K</t>
  </si>
  <si>
    <t>37,06K</t>
  </si>
  <si>
    <t>80,47K</t>
  </si>
  <si>
    <t>135,94K</t>
  </si>
  <si>
    <t>123,63K</t>
  </si>
  <si>
    <t>92,74K</t>
  </si>
  <si>
    <t>104,70K</t>
  </si>
  <si>
    <t>82,15K</t>
  </si>
  <si>
    <t>139,07K</t>
  </si>
  <si>
    <t>134,27K</t>
  </si>
  <si>
    <t>131,01K</t>
  </si>
  <si>
    <t>142,12K</t>
  </si>
  <si>
    <t>48,51K</t>
  </si>
  <si>
    <t>46,87K</t>
  </si>
  <si>
    <t>63,08K</t>
  </si>
  <si>
    <t>102,51K</t>
  </si>
  <si>
    <t>68,55K</t>
  </si>
  <si>
    <t>35,34K</t>
  </si>
  <si>
    <t>68,62K</t>
  </si>
  <si>
    <t>115,72K</t>
  </si>
  <si>
    <t>75,25K</t>
  </si>
  <si>
    <t>66,60K</t>
  </si>
  <si>
    <t>79,37K</t>
  </si>
  <si>
    <t>63,16K</t>
  </si>
  <si>
    <t>53,75K</t>
  </si>
  <si>
    <t>42,68K</t>
  </si>
  <si>
    <t>63,87K</t>
  </si>
  <si>
    <t>85,68K</t>
  </si>
  <si>
    <t>56,60K</t>
  </si>
  <si>
    <t>57,19K</t>
  </si>
  <si>
    <t>129,05K</t>
  </si>
  <si>
    <t>71,58K</t>
  </si>
  <si>
    <t>105,17K</t>
  </si>
  <si>
    <t>99,15K</t>
  </si>
  <si>
    <t>115,11K</t>
  </si>
  <si>
    <t>190,69K</t>
  </si>
  <si>
    <t>357,21K</t>
  </si>
  <si>
    <t>154,89K</t>
  </si>
  <si>
    <t>87,77K</t>
  </si>
  <si>
    <t>242,44K</t>
  </si>
  <si>
    <t>137,91K</t>
  </si>
  <si>
    <t>127,22K</t>
  </si>
  <si>
    <t>689,52K</t>
  </si>
  <si>
    <t>2,98M</t>
  </si>
  <si>
    <t>118,75K</t>
  </si>
  <si>
    <t>62,15K</t>
  </si>
  <si>
    <t>55,47K</t>
  </si>
  <si>
    <t>93,37K</t>
  </si>
  <si>
    <t>99,83K</t>
  </si>
  <si>
    <t>87,15K</t>
  </si>
  <si>
    <t>114,56K</t>
  </si>
  <si>
    <t>181,21K</t>
  </si>
  <si>
    <t>160,80K</t>
  </si>
  <si>
    <t>87,82K</t>
  </si>
  <si>
    <t>179,69K</t>
  </si>
  <si>
    <t>264,74K</t>
  </si>
  <si>
    <t>181,46K</t>
  </si>
  <si>
    <t>118,91K</t>
  </si>
  <si>
    <t>74,04K</t>
  </si>
  <si>
    <t>242,43K</t>
  </si>
  <si>
    <t>91,57K</t>
  </si>
  <si>
    <t>104,65K</t>
  </si>
  <si>
    <t>61,50K</t>
  </si>
  <si>
    <t>53,29K</t>
  </si>
  <si>
    <t>83,60K</t>
  </si>
  <si>
    <t>83,95K</t>
  </si>
  <si>
    <t>68,47K</t>
  </si>
  <si>
    <t>61,60K</t>
  </si>
  <si>
    <t>113,02K</t>
  </si>
  <si>
    <t>31,60K</t>
  </si>
  <si>
    <t>53,24K</t>
  </si>
  <si>
    <t>41,68K</t>
  </si>
  <si>
    <t>94,65K</t>
  </si>
  <si>
    <t>127,94K</t>
  </si>
  <si>
    <t>71,74K</t>
  </si>
  <si>
    <t>71,33K</t>
  </si>
  <si>
    <t>50,40K</t>
  </si>
  <si>
    <t>47,08K</t>
  </si>
  <si>
    <t>217,93K</t>
  </si>
  <si>
    <t>136,10K</t>
  </si>
  <si>
    <t>224,18K</t>
  </si>
  <si>
    <t>190,93K</t>
  </si>
  <si>
    <t>347,25K</t>
  </si>
  <si>
    <t>299,04K</t>
  </si>
  <si>
    <t>159,98K</t>
  </si>
  <si>
    <t>151,45K</t>
  </si>
  <si>
    <t>205,99K</t>
  </si>
  <si>
    <t>130,47K</t>
  </si>
  <si>
    <t>117,96K</t>
  </si>
  <si>
    <t>223,14K</t>
  </si>
  <si>
    <t>132,86K</t>
  </si>
  <si>
    <t>139,09K</t>
  </si>
  <si>
    <t>178,24K</t>
  </si>
  <si>
    <t>116,89K</t>
  </si>
  <si>
    <t>123,55K</t>
  </si>
  <si>
    <t>360,42K</t>
  </si>
  <si>
    <t>155,77K</t>
  </si>
  <si>
    <t>112,53K</t>
  </si>
  <si>
    <t>103,11K</t>
  </si>
  <si>
    <t>493,56K</t>
  </si>
  <si>
    <t>88,42K</t>
  </si>
  <si>
    <t>92,00K</t>
  </si>
  <si>
    <t>72,10K</t>
  </si>
  <si>
    <t>141,59K</t>
  </si>
  <si>
    <t>209,64K</t>
  </si>
  <si>
    <t>199,84K</t>
  </si>
  <si>
    <t>315,99K</t>
  </si>
  <si>
    <t>238,10K</t>
  </si>
  <si>
    <t>149,22K</t>
  </si>
  <si>
    <t>191,33K</t>
  </si>
  <si>
    <t>412,08K</t>
  </si>
  <si>
    <t>176,70K</t>
  </si>
  <si>
    <t>310,38K</t>
  </si>
  <si>
    <t>218,73K</t>
  </si>
  <si>
    <t>196,17K</t>
  </si>
  <si>
    <t>175,19K</t>
  </si>
  <si>
    <t>144,76K</t>
  </si>
  <si>
    <t>112,77K</t>
  </si>
  <si>
    <t>260,34K</t>
  </si>
  <si>
    <t>82,49K</t>
  </si>
  <si>
    <t>87,24K</t>
  </si>
  <si>
    <t>85,43K</t>
  </si>
  <si>
    <t>124,30K</t>
  </si>
  <si>
    <t>96,75K</t>
  </si>
  <si>
    <t>192,85K</t>
  </si>
  <si>
    <t>168,98K</t>
  </si>
  <si>
    <t>80,61K</t>
  </si>
  <si>
    <t>170,86K</t>
  </si>
  <si>
    <t>221,59K</t>
  </si>
  <si>
    <t>341,19K</t>
  </si>
  <si>
    <t>364,37K</t>
  </si>
  <si>
    <t>671,14K</t>
  </si>
  <si>
    <t>1,32M</t>
  </si>
  <si>
    <t>253,42K</t>
  </si>
  <si>
    <t>199,66K</t>
  </si>
  <si>
    <t>202,48K</t>
  </si>
  <si>
    <t>123,11K</t>
  </si>
  <si>
    <t>167,84K</t>
  </si>
  <si>
    <t>158,03K</t>
  </si>
  <si>
    <t>167,85K</t>
  </si>
  <si>
    <t>333,13K</t>
  </si>
  <si>
    <t>318,11K</t>
  </si>
  <si>
    <t>279,44K</t>
  </si>
  <si>
    <t>176,98K</t>
  </si>
  <si>
    <t>187,29K</t>
  </si>
  <si>
    <t>275,90K</t>
  </si>
  <si>
    <t>293,75K</t>
  </si>
  <si>
    <t>200,56K</t>
  </si>
  <si>
    <t>430,17K</t>
  </si>
  <si>
    <t>205,57K</t>
  </si>
  <si>
    <t>235,11K</t>
  </si>
  <si>
    <t>270,38K</t>
  </si>
  <si>
    <t>300,48K</t>
  </si>
  <si>
    <t>274,97K</t>
  </si>
  <si>
    <t>317,81K</t>
  </si>
  <si>
    <t>410,07K</t>
  </si>
  <si>
    <t>143,46K</t>
  </si>
  <si>
    <t>151,88K</t>
  </si>
  <si>
    <t>239,56K</t>
  </si>
  <si>
    <t>591,45K</t>
  </si>
  <si>
    <t>247,66K</t>
  </si>
  <si>
    <t>292,51K</t>
  </si>
  <si>
    <t>246,50K</t>
  </si>
  <si>
    <t>117,72K</t>
  </si>
  <si>
    <t>208,74K</t>
  </si>
  <si>
    <t>241,63K</t>
  </si>
  <si>
    <t>264,09K</t>
  </si>
  <si>
    <t>228,88K</t>
  </si>
  <si>
    <t>216,80K</t>
  </si>
  <si>
    <t>403,08K</t>
  </si>
  <si>
    <t>453,87K</t>
  </si>
  <si>
    <t>353,97K</t>
  </si>
  <si>
    <t>630,93K</t>
  </si>
  <si>
    <t>490,08K</t>
  </si>
  <si>
    <t>622,60K</t>
  </si>
  <si>
    <t>503,47K</t>
  </si>
  <si>
    <t>504,80K</t>
  </si>
  <si>
    <t>549,38K</t>
  </si>
  <si>
    <t>234,84K</t>
  </si>
  <si>
    <t>176,73K</t>
  </si>
  <si>
    <t>399,71K</t>
  </si>
  <si>
    <t>785,23K</t>
  </si>
  <si>
    <t>837,74K</t>
  </si>
  <si>
    <t>536,44K</t>
  </si>
  <si>
    <t>440,87K</t>
  </si>
  <si>
    <t>720,40K</t>
  </si>
  <si>
    <t>331,75K</t>
  </si>
  <si>
    <t>454,12K</t>
  </si>
  <si>
    <t>309,53K</t>
  </si>
  <si>
    <t>187,50K</t>
  </si>
  <si>
    <t>198,06K</t>
  </si>
  <si>
    <t>200,34K</t>
  </si>
  <si>
    <t>484,38K</t>
  </si>
  <si>
    <t>375,88K</t>
  </si>
  <si>
    <t>225,46K</t>
  </si>
  <si>
    <t>213,75K</t>
  </si>
  <si>
    <t>362,59K</t>
  </si>
  <si>
    <t>401,83K</t>
  </si>
  <si>
    <t>418,24K</t>
  </si>
  <si>
    <t>172,29K</t>
  </si>
  <si>
    <t>143,45K</t>
  </si>
  <si>
    <t>171,55K</t>
  </si>
  <si>
    <t>192,78K</t>
  </si>
  <si>
    <t>185,68K</t>
  </si>
  <si>
    <t>253,44K</t>
  </si>
  <si>
    <t>173,57K</t>
  </si>
  <si>
    <t>187,67K</t>
  </si>
  <si>
    <t>154,47K</t>
  </si>
  <si>
    <t>439,49K</t>
  </si>
  <si>
    <t>209,25K</t>
  </si>
  <si>
    <t>238,79K</t>
  </si>
  <si>
    <t>342,33K</t>
  </si>
  <si>
    <t>480,71K</t>
  </si>
  <si>
    <t>699,86K</t>
  </si>
  <si>
    <t>281,04K</t>
  </si>
  <si>
    <t>267,25K</t>
  </si>
  <si>
    <t>230,27K</t>
  </si>
  <si>
    <t>230,19K</t>
  </si>
  <si>
    <t>1,47M</t>
  </si>
  <si>
    <t>190,36K</t>
  </si>
  <si>
    <t>197,45K</t>
  </si>
  <si>
    <t>250,98K</t>
  </si>
  <si>
    <t>167,04K</t>
  </si>
  <si>
    <t>135,88K</t>
  </si>
  <si>
    <t>132,11K</t>
  </si>
  <si>
    <t>101,97K</t>
  </si>
  <si>
    <t>126,63K</t>
  </si>
  <si>
    <t>292,69K</t>
  </si>
  <si>
    <t>169,46K</t>
  </si>
  <si>
    <t>153,78K</t>
  </si>
  <si>
    <t>235,55K</t>
  </si>
  <si>
    <t>230,20K</t>
  </si>
  <si>
    <t>481,00K</t>
  </si>
  <si>
    <t>220,51K</t>
  </si>
  <si>
    <t>358,88K</t>
  </si>
  <si>
    <t>276,75K</t>
  </si>
  <si>
    <t>506,58K</t>
  </si>
  <si>
    <t>369,61K</t>
  </si>
  <si>
    <t>478,23K</t>
  </si>
  <si>
    <t>344,02K</t>
  </si>
  <si>
    <t>501,58K</t>
  </si>
  <si>
    <t>402,08K</t>
  </si>
  <si>
    <t>263,58K</t>
  </si>
  <si>
    <t>264,00K</t>
  </si>
  <si>
    <t>540,71K</t>
  </si>
  <si>
    <t>277,96K</t>
  </si>
  <si>
    <t>378,19K</t>
  </si>
  <si>
    <t>252,02K</t>
  </si>
  <si>
    <t>288,40K</t>
  </si>
  <si>
    <t>354,64K</t>
  </si>
  <si>
    <t>244,03K</t>
  </si>
  <si>
    <t>351,99K</t>
  </si>
  <si>
    <t>277,22K</t>
  </si>
  <si>
    <t>601,92K</t>
  </si>
  <si>
    <t>277,15K</t>
  </si>
  <si>
    <t>239,97K</t>
  </si>
  <si>
    <t>206,22K</t>
  </si>
  <si>
    <t>185,01K</t>
  </si>
  <si>
    <t>159,46K</t>
  </si>
  <si>
    <t>131,80K</t>
  </si>
  <si>
    <t>216,45K</t>
  </si>
  <si>
    <t>288,85K</t>
  </si>
  <si>
    <t>316,36K</t>
  </si>
  <si>
    <t>349,85K</t>
  </si>
  <si>
    <t>568,72K</t>
  </si>
  <si>
    <t>570,47K</t>
  </si>
  <si>
    <t>432,97K</t>
  </si>
  <si>
    <t>312,51K</t>
  </si>
  <si>
    <t>557,12K</t>
  </si>
  <si>
    <t>365,27K</t>
  </si>
  <si>
    <t>200,94K</t>
  </si>
  <si>
    <t>153,09K</t>
  </si>
  <si>
    <t>225,59K</t>
  </si>
  <si>
    <t>135,15K</t>
  </si>
  <si>
    <t>111,87K</t>
  </si>
  <si>
    <t>95,05K</t>
  </si>
  <si>
    <t>160,70K</t>
  </si>
  <si>
    <t>102,26K</t>
  </si>
  <si>
    <t>240,85K</t>
  </si>
  <si>
    <t>119,65K</t>
  </si>
  <si>
    <t>180,27K</t>
  </si>
  <si>
    <t>120,22K</t>
  </si>
  <si>
    <t>110,51K</t>
  </si>
  <si>
    <t>178,88K</t>
  </si>
  <si>
    <t>93,23K</t>
  </si>
  <si>
    <t>85,36K</t>
  </si>
  <si>
    <t>99,63K</t>
  </si>
  <si>
    <t>174,22K</t>
  </si>
  <si>
    <t>275,65K</t>
  </si>
  <si>
    <t>249,25K</t>
  </si>
  <si>
    <t>270,32K</t>
  </si>
  <si>
    <t>349,82K</t>
  </si>
  <si>
    <t>208,11K</t>
  </si>
  <si>
    <t>337,27K</t>
  </si>
  <si>
    <t>228,34K</t>
  </si>
  <si>
    <t>215,35K</t>
  </si>
  <si>
    <t>431,93K</t>
  </si>
  <si>
    <t>229,33K</t>
  </si>
  <si>
    <t>375,28K</t>
  </si>
  <si>
    <t>342,48K</t>
  </si>
  <si>
    <t>541,01K</t>
  </si>
  <si>
    <t>240,04K</t>
  </si>
  <si>
    <t>194,07K</t>
  </si>
  <si>
    <t>168,89K</t>
  </si>
  <si>
    <t>168,94K</t>
  </si>
  <si>
    <t>238,92K</t>
  </si>
  <si>
    <t>246,38K</t>
  </si>
  <si>
    <t>399,64K</t>
  </si>
  <si>
    <t>233,49K</t>
  </si>
  <si>
    <t>157,16K</t>
  </si>
  <si>
    <t>108,46K</t>
  </si>
  <si>
    <t>278,79K</t>
  </si>
  <si>
    <t>560,95K</t>
  </si>
  <si>
    <t>938,83K</t>
  </si>
  <si>
    <t>728,55K</t>
  </si>
  <si>
    <t>560,05K</t>
  </si>
  <si>
    <t>403,05K</t>
  </si>
  <si>
    <t>319,65K</t>
  </si>
  <si>
    <t>315,25K</t>
  </si>
  <si>
    <t>11,21M</t>
  </si>
  <si>
    <t>5,63M</t>
  </si>
  <si>
    <t>6,40M</t>
  </si>
  <si>
    <t>8,64M</t>
  </si>
  <si>
    <t>6,21M</t>
  </si>
  <si>
    <t>4,15M</t>
  </si>
  <si>
    <t>3,80M</t>
  </si>
  <si>
    <t>5,32M</t>
  </si>
  <si>
    <t>3,18M</t>
  </si>
  <si>
    <t>13,70M</t>
  </si>
  <si>
    <t>12,31M</t>
  </si>
  <si>
    <t>5,09M</t>
  </si>
  <si>
    <t>5,49M</t>
  </si>
  <si>
    <t>12,18M</t>
  </si>
  <si>
    <t>13,91M</t>
  </si>
  <si>
    <t>6,90M</t>
  </si>
  <si>
    <t>6,56M</t>
  </si>
  <si>
    <t>3,07M</t>
  </si>
  <si>
    <t>3,02M</t>
  </si>
  <si>
    <t>4,45M</t>
  </si>
  <si>
    <t>2,44M</t>
  </si>
  <si>
    <t>2,89M</t>
  </si>
  <si>
    <t>11,59M</t>
  </si>
  <si>
    <t>11,26M</t>
  </si>
  <si>
    <t>10,43M</t>
  </si>
  <si>
    <t>15,14M</t>
  </si>
  <si>
    <t>10,51M</t>
  </si>
  <si>
    <t>7,72M</t>
  </si>
  <si>
    <t>9,28M</t>
  </si>
  <si>
    <t>5,52M</t>
  </si>
  <si>
    <t>13,21M</t>
  </si>
  <si>
    <t>5,21M</t>
  </si>
  <si>
    <t>29,43M</t>
  </si>
  <si>
    <t>4,72M</t>
  </si>
  <si>
    <t>16,40M</t>
  </si>
  <si>
    <t>3,13M</t>
  </si>
  <si>
    <t>1,80M</t>
  </si>
  <si>
    <t>1,77M</t>
  </si>
  <si>
    <t>2,96M</t>
  </si>
  <si>
    <t>2,39M</t>
  </si>
  <si>
    <t>4,66M</t>
  </si>
  <si>
    <t>13,24M</t>
  </si>
  <si>
    <t>9,57M</t>
  </si>
  <si>
    <t>4,44M</t>
  </si>
  <si>
    <t>7,04M</t>
  </si>
  <si>
    <t>4,35M</t>
  </si>
  <si>
    <t>9,20M</t>
  </si>
  <si>
    <t>9,36M</t>
  </si>
  <si>
    <t>13,06M</t>
  </si>
  <si>
    <t>7,78M</t>
  </si>
  <si>
    <t>3,72M</t>
  </si>
  <si>
    <t>8,24M</t>
  </si>
  <si>
    <t>95,95M</t>
  </si>
  <si>
    <t>8,04M</t>
  </si>
  <si>
    <t>3,52M</t>
  </si>
  <si>
    <t>3,66M</t>
  </si>
  <si>
    <t>3,34M</t>
  </si>
  <si>
    <t>4,37M</t>
  </si>
  <si>
    <t>6,17M</t>
  </si>
  <si>
    <t>13,63M</t>
  </si>
  <si>
    <t>4,04M</t>
  </si>
  <si>
    <t>6,26M</t>
  </si>
  <si>
    <t>7,63M</t>
  </si>
  <si>
    <t>6,02M</t>
  </si>
  <si>
    <t>3,81M</t>
  </si>
  <si>
    <t>6,15M</t>
  </si>
  <si>
    <t>10,07M</t>
  </si>
  <si>
    <t>4,92M</t>
  </si>
  <si>
    <t>9,92M</t>
  </si>
  <si>
    <t>3,84M</t>
  </si>
  <si>
    <t>10,72M</t>
  </si>
  <si>
    <t>5,12M</t>
  </si>
  <si>
    <t>3,46M</t>
  </si>
  <si>
    <t>3,97M</t>
  </si>
  <si>
    <t>21,82M</t>
  </si>
  <si>
    <t>14,12M</t>
  </si>
  <si>
    <t>15,76M</t>
  </si>
  <si>
    <t>13,28M</t>
  </si>
  <si>
    <t>16,85M</t>
  </si>
  <si>
    <t>8,92M</t>
  </si>
  <si>
    <t>10,94M</t>
  </si>
  <si>
    <t>10,18M</t>
  </si>
  <si>
    <t>2,08M</t>
  </si>
  <si>
    <t>15,09M</t>
  </si>
  <si>
    <t>6,80M</t>
  </si>
  <si>
    <t>11,98M</t>
  </si>
  <si>
    <t>8,36M</t>
  </si>
  <si>
    <t>12,76M</t>
  </si>
  <si>
    <t>5,50M</t>
  </si>
  <si>
    <t>5,95M</t>
  </si>
  <si>
    <t>10,85M</t>
  </si>
  <si>
    <t>4,81M</t>
  </si>
  <si>
    <t>6,49M</t>
  </si>
  <si>
    <t>18,38M</t>
  </si>
  <si>
    <t>15,83M</t>
  </si>
  <si>
    <t>12,32M</t>
  </si>
  <si>
    <t>17,54M</t>
  </si>
  <si>
    <t>12,84M</t>
  </si>
  <si>
    <t>7,95M</t>
  </si>
  <si>
    <t>5,20M</t>
  </si>
  <si>
    <t>3,64M</t>
  </si>
  <si>
    <t>6,77M</t>
  </si>
  <si>
    <t>4,47M</t>
  </si>
  <si>
    <t>2,81M</t>
  </si>
  <si>
    <t>2,24M</t>
  </si>
  <si>
    <t>5,42M</t>
  </si>
  <si>
    <t>7,08M</t>
  </si>
  <si>
    <t>10,05M</t>
  </si>
  <si>
    <t>8,62M</t>
  </si>
  <si>
    <t>4,96M</t>
  </si>
  <si>
    <t>5,56M</t>
  </si>
  <si>
    <t>8,03M</t>
  </si>
  <si>
    <t>11,85M</t>
  </si>
  <si>
    <t>7,65M</t>
  </si>
  <si>
    <t>4,24M</t>
  </si>
  <si>
    <t>19,10M</t>
  </si>
  <si>
    <t>10,42M</t>
  </si>
  <si>
    <t>18,19M</t>
  </si>
  <si>
    <t>7,36M</t>
  </si>
  <si>
    <t>5,15M</t>
  </si>
  <si>
    <t>5,55M</t>
  </si>
  <si>
    <t>5,24M</t>
  </si>
  <si>
    <t>4,26M</t>
  </si>
  <si>
    <t>13,44M</t>
  </si>
  <si>
    <t>5,07M</t>
  </si>
  <si>
    <t>3,10M</t>
  </si>
  <si>
    <t>31,47M</t>
  </si>
  <si>
    <t>9,80M</t>
  </si>
  <si>
    <t>14,18M</t>
  </si>
  <si>
    <t>6,10M</t>
  </si>
  <si>
    <t>18,56M</t>
  </si>
  <si>
    <t>26,83M</t>
  </si>
  <si>
    <t>20,29M</t>
  </si>
  <si>
    <t>7,48M</t>
  </si>
  <si>
    <t>22,14M</t>
  </si>
  <si>
    <t>16,11M</t>
  </si>
  <si>
    <t>7,88M</t>
  </si>
  <si>
    <t>7,54M</t>
  </si>
  <si>
    <t>9,01M</t>
  </si>
  <si>
    <t>7,66M</t>
  </si>
  <si>
    <t>12,07M</t>
  </si>
  <si>
    <t>10,16M</t>
  </si>
  <si>
    <t>11,35M</t>
  </si>
  <si>
    <t>9,59M</t>
  </si>
  <si>
    <t>8,66M</t>
  </si>
  <si>
    <t>8,31M</t>
  </si>
  <si>
    <t>6,61M</t>
  </si>
  <si>
    <t>11,96M</t>
  </si>
  <si>
    <t>11,14M</t>
  </si>
  <si>
    <t>7,79M</t>
  </si>
  <si>
    <t>8,18M</t>
  </si>
  <si>
    <t>4,27M</t>
  </si>
  <si>
    <t>9,93M</t>
  </si>
  <si>
    <t>8,94M</t>
  </si>
  <si>
    <t>16,98M</t>
  </si>
  <si>
    <t>11,60M</t>
  </si>
  <si>
    <t>7,30M</t>
  </si>
  <si>
    <t>5,70M</t>
  </si>
  <si>
    <t>3,44M</t>
  </si>
  <si>
    <t>14,96M</t>
  </si>
  <si>
    <t>6,89M</t>
  </si>
  <si>
    <t>7,60M</t>
  </si>
  <si>
    <t>7,20M</t>
  </si>
  <si>
    <t>5,84M</t>
  </si>
  <si>
    <t>6,81M</t>
  </si>
  <si>
    <t>7,81M</t>
  </si>
  <si>
    <t>5,27M</t>
  </si>
  <si>
    <t>11,72M</t>
  </si>
  <si>
    <t>9,07M</t>
  </si>
  <si>
    <t>9,04M</t>
  </si>
  <si>
    <t>10,50M</t>
  </si>
  <si>
    <t>7,87M</t>
  </si>
  <si>
    <t>6,22M</t>
  </si>
  <si>
    <t>4,91M</t>
  </si>
  <si>
    <t>6,96M</t>
  </si>
  <si>
    <t>7,96M</t>
  </si>
  <si>
    <t>4,64M</t>
  </si>
  <si>
    <t>37,99M</t>
  </si>
  <si>
    <t>4,82M</t>
  </si>
  <si>
    <t>8,68M</t>
  </si>
  <si>
    <t>10,08M</t>
  </si>
  <si>
    <t>5,94M</t>
  </si>
  <si>
    <t>8,93M</t>
  </si>
  <si>
    <t>12,94M</t>
  </si>
  <si>
    <t>8,91M</t>
  </si>
  <si>
    <t>8,59M</t>
  </si>
  <si>
    <t>12,25M</t>
  </si>
  <si>
    <t>9,81M</t>
  </si>
  <si>
    <t>5,36M</t>
  </si>
  <si>
    <t>3,99M</t>
  </si>
  <si>
    <t>356,62M</t>
  </si>
  <si>
    <t>282,68M</t>
  </si>
  <si>
    <t>314,00M</t>
  </si>
  <si>
    <t>28.10.2024</t>
  </si>
  <si>
    <t>284,78M</t>
  </si>
  <si>
    <t>373,55M</t>
  </si>
  <si>
    <t>377,43M</t>
  </si>
  <si>
    <t>523,87M</t>
  </si>
  <si>
    <t>531,36M</t>
  </si>
  <si>
    <t>341,51M</t>
  </si>
  <si>
    <t>284,00M</t>
  </si>
  <si>
    <t>555,81M</t>
  </si>
  <si>
    <t>437,52M</t>
  </si>
  <si>
    <t>454,58M</t>
  </si>
  <si>
    <t>451,95M</t>
  </si>
  <si>
    <t>482,72M</t>
  </si>
  <si>
    <t>518,84M</t>
  </si>
  <si>
    <t>545,09M</t>
  </si>
  <si>
    <t>664,32M</t>
  </si>
  <si>
    <t>527,18M</t>
  </si>
  <si>
    <t>497,97M</t>
  </si>
  <si>
    <t>559,01M</t>
  </si>
  <si>
    <t>712,12M</t>
  </si>
  <si>
    <t>533,02M</t>
  </si>
  <si>
    <t>826,66M</t>
  </si>
  <si>
    <t>476,17M</t>
  </si>
  <si>
    <t>451,36M</t>
  </si>
  <si>
    <t>319,22M</t>
  </si>
  <si>
    <t>444,99M</t>
  </si>
  <si>
    <t>429,14M</t>
  </si>
  <si>
    <t>554,43M</t>
  </si>
  <si>
    <t>457,34M</t>
  </si>
  <si>
    <t>466,92M</t>
  </si>
  <si>
    <t>503,92M</t>
  </si>
  <si>
    <t>482,66M</t>
  </si>
  <si>
    <t>512,66M</t>
  </si>
  <si>
    <t>396,06M</t>
  </si>
  <si>
    <t>455,38M</t>
  </si>
  <si>
    <t>579,36M</t>
  </si>
  <si>
    <t>593,67M</t>
  </si>
  <si>
    <t>627,57M</t>
  </si>
  <si>
    <t>560,21M</t>
  </si>
  <si>
    <t>1,12B</t>
  </si>
  <si>
    <t>449,40M</t>
  </si>
  <si>
    <t>24.12.2024</t>
  </si>
  <si>
    <t>230,41M</t>
  </si>
  <si>
    <t>25.12.2024</t>
  </si>
  <si>
    <t>26.12.2024</t>
  </si>
  <si>
    <t>270,36M</t>
  </si>
  <si>
    <t>376,96M</t>
  </si>
  <si>
    <t>383,30M</t>
  </si>
  <si>
    <t>359,22M</t>
  </si>
  <si>
    <t>459,86M</t>
  </si>
  <si>
    <t>455,82M</t>
  </si>
  <si>
    <t>06.01.2025</t>
  </si>
  <si>
    <t>557,04M</t>
  </si>
  <si>
    <t>621,64M</t>
  </si>
  <si>
    <t>463,43M</t>
  </si>
  <si>
    <t>543,82M</t>
  </si>
  <si>
    <t>500,20M</t>
  </si>
  <si>
    <t>454,66M</t>
  </si>
  <si>
    <t>479,12M</t>
  </si>
  <si>
    <t>504,27M</t>
  </si>
  <si>
    <t>558,95M</t>
  </si>
  <si>
    <t>592,22M</t>
  </si>
  <si>
    <t>588,44M</t>
  </si>
  <si>
    <t>444,18M</t>
  </si>
  <si>
    <t>532,23M</t>
  </si>
  <si>
    <t>1,23B</t>
  </si>
  <si>
    <t>915,11M</t>
  </si>
  <si>
    <t>695,19M</t>
  </si>
  <si>
    <t>714,09M</t>
  </si>
  <si>
    <t>768,53M</t>
  </si>
  <si>
    <t>712,89M</t>
  </si>
  <si>
    <t>561,36M</t>
  </si>
  <si>
    <t>552,05M</t>
  </si>
  <si>
    <t>542,25M</t>
  </si>
  <si>
    <t>552,52M</t>
  </si>
  <si>
    <t>494,60M</t>
  </si>
  <si>
    <t>453,44M</t>
  </si>
  <si>
    <t>444,48M</t>
  </si>
  <si>
    <t>513,96M</t>
  </si>
  <si>
    <t>474,57M</t>
  </si>
  <si>
    <t>551,80M</t>
  </si>
  <si>
    <t>438,89M</t>
  </si>
  <si>
    <t>448,50M</t>
  </si>
  <si>
    <t>622,55M</t>
  </si>
  <si>
    <t>615,50M</t>
  </si>
  <si>
    <t>650,49M</t>
  </si>
  <si>
    <t>590,27M</t>
  </si>
  <si>
    <t>739,63M</t>
  </si>
  <si>
    <t>798,30M</t>
  </si>
  <si>
    <t>03.03.2025</t>
  </si>
  <si>
    <t>731,57M</t>
  </si>
  <si>
    <t>815,78M</t>
  </si>
  <si>
    <t>582,35M</t>
  </si>
  <si>
    <t>643,88M</t>
  </si>
  <si>
    <t>763,44M</t>
  </si>
  <si>
    <t>840,18M</t>
  </si>
  <si>
    <t>828,16M</t>
  </si>
  <si>
    <t>712,37M</t>
  </si>
  <si>
    <t>646,78M</t>
  </si>
  <si>
    <t>600,25M</t>
  </si>
  <si>
    <t>564,20M</t>
  </si>
  <si>
    <t>569,82M</t>
  </si>
  <si>
    <t>577,54M</t>
  </si>
  <si>
    <t>550,46M</t>
  </si>
  <si>
    <t>1,03B</t>
  </si>
  <si>
    <t>548,85M</t>
  </si>
  <si>
    <t>25.03.2025</t>
  </si>
  <si>
    <t>452,20M</t>
  </si>
  <si>
    <t>592,65M</t>
  </si>
  <si>
    <t>492,22M</t>
  </si>
  <si>
    <t>532,36M</t>
  </si>
  <si>
    <t>732,22M</t>
  </si>
  <si>
    <t>514,62M</t>
  </si>
  <si>
    <t>492,06M</t>
  </si>
  <si>
    <t>945,75M</t>
  </si>
  <si>
    <t>1,29B</t>
  </si>
  <si>
    <t>1,36B</t>
  </si>
  <si>
    <t>1,05B</t>
  </si>
  <si>
    <t>1,41B</t>
  </si>
  <si>
    <t>1,02B</t>
  </si>
  <si>
    <t>742,81M</t>
  </si>
  <si>
    <t>667,02M</t>
  </si>
  <si>
    <t>529,80M</t>
  </si>
  <si>
    <t>737,55M</t>
  </si>
  <si>
    <t>657,41M</t>
  </si>
  <si>
    <t>21.04.2025</t>
  </si>
  <si>
    <t>620,88M</t>
  </si>
  <si>
    <t>582,33M</t>
  </si>
  <si>
    <t>642,55M</t>
  </si>
  <si>
    <t>558,13M</t>
  </si>
  <si>
    <t>559,05M</t>
  </si>
  <si>
    <t>479,41M</t>
  </si>
  <si>
    <t>434,83M</t>
  </si>
  <si>
    <t>609,37M</t>
  </si>
  <si>
    <t>01.05.2025</t>
  </si>
  <si>
    <t>597,28M</t>
  </si>
  <si>
    <t>589,87M</t>
  </si>
  <si>
    <t>418,69M</t>
  </si>
  <si>
    <t>416,11M</t>
  </si>
  <si>
    <t>533,87M</t>
  </si>
  <si>
    <t>514,86M</t>
  </si>
  <si>
    <t>373,94M</t>
  </si>
  <si>
    <t>653,82M</t>
  </si>
  <si>
    <t>729,87M</t>
  </si>
  <si>
    <t>660,23M</t>
  </si>
  <si>
    <t>736,43M</t>
  </si>
  <si>
    <t>621,26M</t>
  </si>
  <si>
    <t>536,84M</t>
  </si>
  <si>
    <t>441,54M</t>
  </si>
  <si>
    <t>607,90M</t>
  </si>
  <si>
    <t>476,08M</t>
  </si>
  <si>
    <t>497,07M</t>
  </si>
  <si>
    <t>501,34M</t>
  </si>
  <si>
    <t>665,31M</t>
  </si>
  <si>
    <t>801,68M</t>
  </si>
  <si>
    <t>454,68M</t>
  </si>
  <si>
    <t>504,41M</t>
  </si>
  <si>
    <t>409,60M</t>
  </si>
  <si>
    <t>532,85M</t>
  </si>
  <si>
    <t>416,67M</t>
  </si>
  <si>
    <t>09.06.2025</t>
  </si>
  <si>
    <t>485,79M</t>
  </si>
  <si>
    <t>446,85M</t>
  </si>
  <si>
    <t>467,27M</t>
  </si>
  <si>
    <t>455,76M</t>
  </si>
  <si>
    <t>485,94M</t>
  </si>
  <si>
    <t>467,05M</t>
  </si>
  <si>
    <t>423,07M</t>
  </si>
  <si>
    <t>487,54M</t>
  </si>
  <si>
    <t>859,85M</t>
  </si>
  <si>
    <t>503,06M</t>
  </si>
  <si>
    <t>516,07M</t>
  </si>
  <si>
    <t>527,47M</t>
  </si>
  <si>
    <t>536,71M</t>
  </si>
  <si>
    <t>921,34M</t>
  </si>
  <si>
    <t>623,63M</t>
  </si>
  <si>
    <t>593,61M</t>
  </si>
  <si>
    <t>502,60M</t>
  </si>
  <si>
    <t>346,63M</t>
  </si>
  <si>
    <t>442,35M</t>
  </si>
  <si>
    <t>445,68M</t>
  </si>
  <si>
    <t>533,54M</t>
  </si>
  <si>
    <t>452,34M</t>
  </si>
  <si>
    <t>474,10M</t>
  </si>
  <si>
    <t>410,25M</t>
  </si>
  <si>
    <t>498,93M</t>
  </si>
  <si>
    <t>450,19M</t>
  </si>
  <si>
    <t>455,31M</t>
  </si>
  <si>
    <t>497,81M</t>
  </si>
  <si>
    <t>446,59M</t>
  </si>
  <si>
    <t>483,57M</t>
  </si>
  <si>
    <t>446,63M</t>
  </si>
  <si>
    <t>453,01M</t>
  </si>
  <si>
    <t>371,73M</t>
  </si>
  <si>
    <t>416,51M</t>
  </si>
  <si>
    <t>492,12M</t>
  </si>
  <si>
    <t>464,22M</t>
  </si>
  <si>
    <t>689,05M</t>
  </si>
  <si>
    <t>705,16M</t>
  </si>
  <si>
    <t>519,87M</t>
  </si>
  <si>
    <t>466,51M</t>
  </si>
  <si>
    <t>518,97M</t>
  </si>
  <si>
    <t>492,48M</t>
  </si>
  <si>
    <t>452,51M</t>
  </si>
  <si>
    <t>431,52M</t>
  </si>
  <si>
    <t>442,86M</t>
  </si>
  <si>
    <t>521,43M</t>
  </si>
  <si>
    <t>453,53M</t>
  </si>
  <si>
    <t>15.08.2025</t>
  </si>
  <si>
    <t>547,28M</t>
  </si>
  <si>
    <t>416,46M</t>
  </si>
  <si>
    <t>466,01M</t>
  </si>
  <si>
    <t>512,55M</t>
  </si>
  <si>
    <t>414,56M</t>
  </si>
  <si>
    <t>484,73M</t>
  </si>
  <si>
    <t>393,96M</t>
  </si>
  <si>
    <t>490,98M</t>
  </si>
  <si>
    <t>430,99M</t>
  </si>
  <si>
    <t>540,89M</t>
  </si>
  <si>
    <t>497,40M</t>
  </si>
  <si>
    <t>533,19M</t>
  </si>
  <si>
    <t>479,21M</t>
  </si>
  <si>
    <t>457,49M</t>
  </si>
  <si>
    <t>558,93M</t>
  </si>
  <si>
    <t>472,24M</t>
  </si>
  <si>
    <t>449,66M</t>
  </si>
  <si>
    <t>579,92M</t>
  </si>
  <si>
    <t>448,35M</t>
  </si>
  <si>
    <t>421,74M</t>
  </si>
  <si>
    <t>405,19M</t>
  </si>
  <si>
    <t>443,41M</t>
  </si>
  <si>
    <t>512,40M</t>
  </si>
  <si>
    <t>495,16M</t>
  </si>
  <si>
    <t>978,32M</t>
  </si>
  <si>
    <t>627,46M</t>
  </si>
  <si>
    <t>552,04M</t>
  </si>
  <si>
    <t>421,04M</t>
  </si>
  <si>
    <t>509,19M</t>
  </si>
  <si>
    <t>437,56M</t>
  </si>
  <si>
    <t>479,74M</t>
  </si>
  <si>
    <t>584,79M</t>
  </si>
  <si>
    <t>554,41M</t>
  </si>
  <si>
    <t>442,79M</t>
  </si>
  <si>
    <t>426,41M</t>
  </si>
  <si>
    <t>500,01M</t>
  </si>
  <si>
    <t>411,29M</t>
  </si>
  <si>
    <t>423,51M</t>
  </si>
  <si>
    <t>493,08M</t>
  </si>
  <si>
    <t>658,11M</t>
  </si>
  <si>
    <t>414,07M</t>
  </si>
  <si>
    <t>515,34M</t>
  </si>
  <si>
    <t>488,71M</t>
  </si>
  <si>
    <t>481,61M</t>
  </si>
  <si>
    <t>484,93M</t>
  </si>
  <si>
    <t>444,01M</t>
  </si>
  <si>
    <t>436,74M</t>
  </si>
  <si>
    <t>458,46M</t>
  </si>
  <si>
    <t>ΑΠΟΔΟΣΕΙΣ(RETURNS)</t>
  </si>
  <si>
    <t>Trade Date</t>
  </si>
  <si>
    <t>ΓΔ</t>
  </si>
  <si>
    <t>ACBr</t>
  </si>
  <si>
    <t>DOW JONES</t>
  </si>
  <si>
    <t>2,06B</t>
  </si>
  <si>
    <t>1,67B</t>
  </si>
  <si>
    <t>1,57B</t>
  </si>
  <si>
    <t>1,83B</t>
  </si>
  <si>
    <t>1,88B</t>
  </si>
  <si>
    <t>1,68B</t>
  </si>
  <si>
    <t>1,64B</t>
  </si>
  <si>
    <t>2,16B</t>
  </si>
  <si>
    <t>1,74B</t>
  </si>
  <si>
    <t>1,92B</t>
  </si>
  <si>
    <t>1,77B</t>
  </si>
  <si>
    <t>1,60B</t>
  </si>
  <si>
    <t>1,66B</t>
  </si>
  <si>
    <t>1,72B</t>
  </si>
  <si>
    <t>1,40B</t>
  </si>
  <si>
    <t>1,62B</t>
  </si>
  <si>
    <t>1,78B</t>
  </si>
  <si>
    <t>4,47B</t>
  </si>
  <si>
    <t>1,82B</t>
  </si>
  <si>
    <t>1,49B</t>
  </si>
  <si>
    <t>1,51B</t>
  </si>
  <si>
    <t>1,56B</t>
  </si>
  <si>
    <t>1,38B</t>
  </si>
  <si>
    <t>1,42B</t>
  </si>
  <si>
    <t>1,30B</t>
  </si>
  <si>
    <t>1,33B</t>
  </si>
  <si>
    <t>1,28B</t>
  </si>
  <si>
    <t>1,45B</t>
  </si>
  <si>
    <t>1,34B</t>
  </si>
  <si>
    <t>1,55B</t>
  </si>
  <si>
    <t>1,06B</t>
  </si>
  <si>
    <t>1,31B</t>
  </si>
  <si>
    <t>1,54B</t>
  </si>
  <si>
    <t>1,58B</t>
  </si>
  <si>
    <t>1,53B</t>
  </si>
  <si>
    <t>1,43B</t>
  </si>
  <si>
    <t>1,48B</t>
  </si>
  <si>
    <t>1,39B</t>
  </si>
  <si>
    <t>1,59B</t>
  </si>
  <si>
    <t>1,70B</t>
  </si>
  <si>
    <t>1,50B</t>
  </si>
  <si>
    <t>974,43M</t>
  </si>
  <si>
    <t>1,46B</t>
  </si>
  <si>
    <t>3,66B</t>
  </si>
  <si>
    <t>2,83B</t>
  </si>
  <si>
    <t>1,37B</t>
  </si>
  <si>
    <t>1,21B</t>
  </si>
  <si>
    <t>1,32B</t>
  </si>
  <si>
    <t>1,27B</t>
  </si>
  <si>
    <t>2,09B</t>
  </si>
  <si>
    <t>1,24B</t>
  </si>
  <si>
    <t>1,61B</t>
  </si>
  <si>
    <t>1,47B</t>
  </si>
  <si>
    <t>1,76B</t>
  </si>
  <si>
    <t>1,14B</t>
  </si>
  <si>
    <t>1,17B</t>
  </si>
  <si>
    <t>1,20B</t>
  </si>
  <si>
    <t>1,25B</t>
  </si>
  <si>
    <t>1,16B</t>
  </si>
  <si>
    <t>2,71B</t>
  </si>
  <si>
    <t>2,41B</t>
  </si>
  <si>
    <t>2,15B</t>
  </si>
  <si>
    <t>8,41B</t>
  </si>
  <si>
    <t>1,19B</t>
  </si>
  <si>
    <t>1,26B</t>
  </si>
  <si>
    <t>3,33B</t>
  </si>
  <si>
    <t>1,22B</t>
  </si>
  <si>
    <t>1,65B</t>
  </si>
  <si>
    <t>1,44B</t>
  </si>
  <si>
    <t>1,96B</t>
  </si>
  <si>
    <t>1,35B</t>
  </si>
  <si>
    <t>711,22M</t>
  </si>
  <si>
    <t>3,70B</t>
  </si>
  <si>
    <t>1,79B</t>
  </si>
  <si>
    <t>1,15B</t>
  </si>
  <si>
    <t>1,13B</t>
  </si>
  <si>
    <t>797,08M</t>
  </si>
  <si>
    <t>1,91B</t>
  </si>
  <si>
    <t>1,07B</t>
  </si>
  <si>
    <t>1,04B</t>
  </si>
  <si>
    <t>976,29M</t>
  </si>
  <si>
    <t>977,77M</t>
  </si>
  <si>
    <t>NASDAQ</t>
  </si>
  <si>
    <t>5,25M</t>
  </si>
  <si>
    <t>4,68M</t>
  </si>
  <si>
    <t>4,31M</t>
  </si>
  <si>
    <t>7,53M</t>
  </si>
  <si>
    <t>9,61M</t>
  </si>
  <si>
    <t>5,47M</t>
  </si>
  <si>
    <t>3,75M</t>
  </si>
  <si>
    <t>10,32M</t>
  </si>
  <si>
    <t>4,67M</t>
  </si>
  <si>
    <t>4,05M</t>
  </si>
  <si>
    <t>4,42M</t>
  </si>
  <si>
    <t>4,59M</t>
  </si>
  <si>
    <t>4,89M</t>
  </si>
  <si>
    <t>5,92M</t>
  </si>
  <si>
    <t>14,19M</t>
  </si>
  <si>
    <t>7,07M</t>
  </si>
  <si>
    <t>3,85M</t>
  </si>
  <si>
    <t>5,60M</t>
  </si>
  <si>
    <t>5,98M</t>
  </si>
  <si>
    <t>4,30M</t>
  </si>
  <si>
    <t>5,79M</t>
  </si>
  <si>
    <t>4,54M</t>
  </si>
  <si>
    <t>4,32M</t>
  </si>
  <si>
    <t>3,22M</t>
  </si>
  <si>
    <t>8,84M</t>
  </si>
  <si>
    <t>10,48M</t>
  </si>
  <si>
    <t>8,32M</t>
  </si>
  <si>
    <t>24,39M</t>
  </si>
  <si>
    <t>7,98M</t>
  </si>
  <si>
    <t>2,68M</t>
  </si>
  <si>
    <t>2,86M</t>
  </si>
  <si>
    <t>3,49M</t>
  </si>
  <si>
    <t>3,48M</t>
  </si>
  <si>
    <t>3,96M</t>
  </si>
  <si>
    <t>6,57M</t>
  </si>
  <si>
    <t>5,16M</t>
  </si>
  <si>
    <t>6,66M</t>
  </si>
  <si>
    <t>5,22M</t>
  </si>
  <si>
    <t>4,61M</t>
  </si>
  <si>
    <t>5,81M</t>
  </si>
  <si>
    <t>5,03M</t>
  </si>
  <si>
    <t>5,30M</t>
  </si>
  <si>
    <t>4,33M</t>
  </si>
  <si>
    <t>6,64M</t>
  </si>
  <si>
    <t>6,00M</t>
  </si>
  <si>
    <t>8,08M</t>
  </si>
  <si>
    <t>8,63M</t>
  </si>
  <si>
    <t>4,94M</t>
  </si>
  <si>
    <t>4,29M</t>
  </si>
  <si>
    <t>6,07M</t>
  </si>
  <si>
    <t>6,76M</t>
  </si>
  <si>
    <t>5,72M</t>
  </si>
  <si>
    <t>5,82M</t>
  </si>
  <si>
    <t>6,92M</t>
  </si>
  <si>
    <t>6,19M</t>
  </si>
  <si>
    <t>15,86M</t>
  </si>
  <si>
    <t>8,96M</t>
  </si>
  <si>
    <t>8,61M</t>
  </si>
  <si>
    <t>6,36M</t>
  </si>
  <si>
    <t>9,78M</t>
  </si>
  <si>
    <t>6,30M</t>
  </si>
  <si>
    <t>7,92M</t>
  </si>
  <si>
    <t>5,62M</t>
  </si>
  <si>
    <t>5,43M</t>
  </si>
  <si>
    <t>17,28M</t>
  </si>
  <si>
    <t>5,68M</t>
  </si>
  <si>
    <t>3,93M</t>
  </si>
  <si>
    <t>7,25M</t>
  </si>
  <si>
    <t>5,69M</t>
  </si>
  <si>
    <t>7,47M</t>
  </si>
  <si>
    <t>8,79M</t>
  </si>
  <si>
    <t>12,16M</t>
  </si>
  <si>
    <t>11,36M</t>
  </si>
  <si>
    <t>8,71M</t>
  </si>
  <si>
    <t>4,39M</t>
  </si>
  <si>
    <t>5,85M</t>
  </si>
  <si>
    <t>5,66M</t>
  </si>
  <si>
    <t>5,44M</t>
  </si>
  <si>
    <t>9,53M</t>
  </si>
  <si>
    <t>6,11M</t>
  </si>
  <si>
    <t>5,45M</t>
  </si>
  <si>
    <t>4,16M</t>
  </si>
  <si>
    <t>3,09M</t>
  </si>
  <si>
    <t>7,99M</t>
  </si>
  <si>
    <t>5,41M</t>
  </si>
  <si>
    <t>5,83M</t>
  </si>
  <si>
    <t>5,28M</t>
  </si>
  <si>
    <t>8,73M</t>
  </si>
  <si>
    <t>4,20M</t>
  </si>
  <si>
    <t>6,88M</t>
  </si>
  <si>
    <t>5,00M</t>
  </si>
  <si>
    <t>4,11M</t>
  </si>
  <si>
    <t>4,87M</t>
  </si>
  <si>
    <t>15,01M</t>
  </si>
  <si>
    <t>19,33M</t>
  </si>
  <si>
    <t>7,55M</t>
  </si>
  <si>
    <t>10,17M</t>
  </si>
  <si>
    <t>6,84M</t>
  </si>
  <si>
    <t>6,65M</t>
  </si>
  <si>
    <t>5,13M</t>
  </si>
  <si>
    <t>3,70M</t>
  </si>
  <si>
    <t>5,14M</t>
  </si>
  <si>
    <t>4,75M</t>
  </si>
  <si>
    <t>4,93M</t>
  </si>
  <si>
    <t>5,89M</t>
  </si>
  <si>
    <t>3,92M</t>
  </si>
  <si>
    <t>7,40M</t>
  </si>
  <si>
    <t>12,13M</t>
  </si>
  <si>
    <t>7,34M</t>
  </si>
  <si>
    <t>4,95M</t>
  </si>
  <si>
    <t>4,00M</t>
  </si>
  <si>
    <t>4,97M</t>
  </si>
  <si>
    <t>8,02M</t>
  </si>
  <si>
    <t>4,99M</t>
  </si>
  <si>
    <t>3,67M</t>
  </si>
  <si>
    <t>4,18M</t>
  </si>
  <si>
    <t>4,65M</t>
  </si>
  <si>
    <t>13,67M</t>
  </si>
  <si>
    <t>5,40M</t>
  </si>
  <si>
    <t>9,62M</t>
  </si>
  <si>
    <t>7,22M</t>
  </si>
  <si>
    <t>4,74M</t>
  </si>
  <si>
    <t>5,04M</t>
  </si>
  <si>
    <t>4,03M</t>
  </si>
  <si>
    <t>5,73M</t>
  </si>
  <si>
    <t>6,27M</t>
  </si>
  <si>
    <t>4,12M</t>
  </si>
  <si>
    <t>52,29M</t>
  </si>
  <si>
    <t>38,80M</t>
  </si>
  <si>
    <t>36,09M</t>
  </si>
  <si>
    <t>35,42M</t>
  </si>
  <si>
    <t>47,07M</t>
  </si>
  <si>
    <t>64,37M</t>
  </si>
  <si>
    <t>65,28M</t>
  </si>
  <si>
    <t>44,94M</t>
  </si>
  <si>
    <t>28,11M</t>
  </si>
  <si>
    <t>54,56M</t>
  </si>
  <si>
    <t>42,14M</t>
  </si>
  <si>
    <t>38,33M</t>
  </si>
  <si>
    <t>42,01M</t>
  </si>
  <si>
    <t>40,40M</t>
  </si>
  <si>
    <t>48,57M</t>
  </si>
  <si>
    <t>44,92M</t>
  </si>
  <si>
    <t>47,92M</t>
  </si>
  <si>
    <t>44,69M</t>
  </si>
  <si>
    <t>36,21M</t>
  </si>
  <si>
    <t>35,17M</t>
  </si>
  <si>
    <t>38,17M</t>
  </si>
  <si>
    <t>90,15M</t>
  </si>
  <si>
    <t>45,99M</t>
  </si>
  <si>
    <t>33,50M</t>
  </si>
  <si>
    <t>28,48M</t>
  </si>
  <si>
    <t>48,14M</t>
  </si>
  <si>
    <t>38,86M</t>
  </si>
  <si>
    <t>44,38M</t>
  </si>
  <si>
    <t>40,03M</t>
  </si>
  <si>
    <t>44,65M</t>
  </si>
  <si>
    <t>36,91M</t>
  </si>
  <si>
    <t>45,21M</t>
  </si>
  <si>
    <t>32,78M</t>
  </si>
  <si>
    <t>33,16M</t>
  </si>
  <si>
    <t>51,69M</t>
  </si>
  <si>
    <t>56,77M</t>
  </si>
  <si>
    <t>60,88M</t>
  </si>
  <si>
    <t>147,50M</t>
  </si>
  <si>
    <t>40,86M</t>
  </si>
  <si>
    <t>23,23M</t>
  </si>
  <si>
    <t>27,26M</t>
  </si>
  <si>
    <t>42,36M</t>
  </si>
  <si>
    <t>35,56M</t>
  </si>
  <si>
    <t>39,48M</t>
  </si>
  <si>
    <t>55,74M</t>
  </si>
  <si>
    <t>40,24M</t>
  </si>
  <si>
    <t>45,05M</t>
  </si>
  <si>
    <t>37,63M</t>
  </si>
  <si>
    <t>61,71M</t>
  </si>
  <si>
    <t>49,63M</t>
  </si>
  <si>
    <t>39,44M</t>
  </si>
  <si>
    <t>39,83M</t>
  </si>
  <si>
    <t>71,76M</t>
  </si>
  <si>
    <t>68,49M</t>
  </si>
  <si>
    <t>98,07M</t>
  </si>
  <si>
    <t>64,13M</t>
  </si>
  <si>
    <t>60,23M</t>
  </si>
  <si>
    <t>54,70M</t>
  </si>
  <si>
    <t>94,86M</t>
  </si>
  <si>
    <t>75,71M</t>
  </si>
  <si>
    <t>45,49M</t>
  </si>
  <si>
    <t>55,66M</t>
  </si>
  <si>
    <t>101,08M</t>
  </si>
  <si>
    <t>73,06M</t>
  </si>
  <si>
    <t>45,07M</t>
  </si>
  <si>
    <t>39,66M</t>
  </si>
  <si>
    <t>29,93M</t>
  </si>
  <si>
    <t>39,71M</t>
  </si>
  <si>
    <t>33,12M</t>
  </si>
  <si>
    <t>53,72M</t>
  </si>
  <si>
    <t>45,24M</t>
  </si>
  <si>
    <t>53,61M</t>
  </si>
  <si>
    <t>40,90M</t>
  </si>
  <si>
    <t>48,82M</t>
  </si>
  <si>
    <t>32,20M</t>
  </si>
  <si>
    <t>32,32M</t>
  </si>
  <si>
    <t>53,20M</t>
  </si>
  <si>
    <t>51,33M</t>
  </si>
  <si>
    <t>48,01M</t>
  </si>
  <si>
    <t>41,15M</t>
  </si>
  <si>
    <t>56,83M</t>
  </si>
  <si>
    <t>47,18M</t>
  </si>
  <si>
    <t>53,80M</t>
  </si>
  <si>
    <t>47,23M</t>
  </si>
  <si>
    <t>45,17M</t>
  </si>
  <si>
    <t>46,27M</t>
  </si>
  <si>
    <t>72,07M</t>
  </si>
  <si>
    <t>76,14M</t>
  </si>
  <si>
    <t>62,55M</t>
  </si>
  <si>
    <t>61,37M</t>
  </si>
  <si>
    <t>60,11M</t>
  </si>
  <si>
    <t>48,07M</t>
  </si>
  <si>
    <t>42,43M</t>
  </si>
  <si>
    <t>54,39M</t>
  </si>
  <si>
    <t>48,86M</t>
  </si>
  <si>
    <t>94,13M</t>
  </si>
  <si>
    <t>44,30M</t>
  </si>
  <si>
    <t>34,49M</t>
  </si>
  <si>
    <t>34,53M</t>
  </si>
  <si>
    <t>37,09M</t>
  </si>
  <si>
    <t>39,82M</t>
  </si>
  <si>
    <t>65,30M</t>
  </si>
  <si>
    <t>36,41M</t>
  </si>
  <si>
    <t>35,91M</t>
  </si>
  <si>
    <t>103,42M</t>
  </si>
  <si>
    <t>125,91M</t>
  </si>
  <si>
    <t>160,47M</t>
  </si>
  <si>
    <t>120,86M</t>
  </si>
  <si>
    <t>184,40M</t>
  </si>
  <si>
    <t>121,88M</t>
  </si>
  <si>
    <t>87,44M</t>
  </si>
  <si>
    <t>101,35M</t>
  </si>
  <si>
    <t>51,34M</t>
  </si>
  <si>
    <t>59,73M</t>
  </si>
  <si>
    <t>52,16M</t>
  </si>
  <si>
    <t>46,74M</t>
  </si>
  <si>
    <t>52,98M</t>
  </si>
  <si>
    <t>52,93M</t>
  </si>
  <si>
    <t>47,31M</t>
  </si>
  <si>
    <t>38,22M</t>
  </si>
  <si>
    <t>38,74M</t>
  </si>
  <si>
    <t>36,83M</t>
  </si>
  <si>
    <t>57,37M</t>
  </si>
  <si>
    <t>101,01M</t>
  </si>
  <si>
    <t>69,02M</t>
  </si>
  <si>
    <t>51,22M</t>
  </si>
  <si>
    <t>68,62M</t>
  </si>
  <si>
    <t>50,48M</t>
  </si>
  <si>
    <t>36,45M</t>
  </si>
  <si>
    <t>63,78M</t>
  </si>
  <si>
    <t>51,91M</t>
  </si>
  <si>
    <t>49,33M</t>
  </si>
  <si>
    <t>45,03M</t>
  </si>
  <si>
    <t>54,74M</t>
  </si>
  <si>
    <t>46,14M</t>
  </si>
  <si>
    <t>42,50M</t>
  </si>
  <si>
    <t>59,21M</t>
  </si>
  <si>
    <t>78,43M</t>
  </si>
  <si>
    <t>56,29M</t>
  </si>
  <si>
    <t>51,48M</t>
  </si>
  <si>
    <t>70,82M</t>
  </si>
  <si>
    <t>46,38M</t>
  </si>
  <si>
    <t>43,60M</t>
  </si>
  <si>
    <t>55,22M</t>
  </si>
  <si>
    <t>72,86M</t>
  </si>
  <si>
    <t>54,67M</t>
  </si>
  <si>
    <t>60,99M</t>
  </si>
  <si>
    <t>43,90M</t>
  </si>
  <si>
    <t>51,45M</t>
  </si>
  <si>
    <t>43,02M</t>
  </si>
  <si>
    <t>45,39M</t>
  </si>
  <si>
    <t>96,81M</t>
  </si>
  <si>
    <t>55,81M</t>
  </si>
  <si>
    <t>54,06M</t>
  </si>
  <si>
    <t>39,53M</t>
  </si>
  <si>
    <t>50,80M</t>
  </si>
  <si>
    <t>73,19M</t>
  </si>
  <si>
    <t>91,91M</t>
  </si>
  <si>
    <t>78,79M</t>
  </si>
  <si>
    <t>67,94M</t>
  </si>
  <si>
    <t>34,96M</t>
  </si>
  <si>
    <t>50,23M</t>
  </si>
  <si>
    <t>42,85M</t>
  </si>
  <si>
    <t>48,75M</t>
  </si>
  <si>
    <t>44,44M</t>
  </si>
  <si>
    <t>39,77M</t>
  </si>
  <si>
    <t>38,84M</t>
  </si>
  <si>
    <t>42,30M</t>
  </si>
  <si>
    <t>47,49M</t>
  </si>
  <si>
    <t>48,97M</t>
  </si>
  <si>
    <t>51,38M</t>
  </si>
  <si>
    <t>46,40M</t>
  </si>
  <si>
    <t>46,99M</t>
  </si>
  <si>
    <t>46,02M</t>
  </si>
  <si>
    <t>40,27M</t>
  </si>
  <si>
    <t>37,86M</t>
  </si>
  <si>
    <t>51,41M</t>
  </si>
  <si>
    <t>45,51M</t>
  </si>
  <si>
    <t>80,70M</t>
  </si>
  <si>
    <t>104,43M</t>
  </si>
  <si>
    <t>75,11M</t>
  </si>
  <si>
    <t>44,16M</t>
  </si>
  <si>
    <t>108,48M</t>
  </si>
  <si>
    <t>90,22M</t>
  </si>
  <si>
    <t>113,85M</t>
  </si>
  <si>
    <t>61,81M</t>
  </si>
  <si>
    <t>55,67M</t>
  </si>
  <si>
    <t>69,88M</t>
  </si>
  <si>
    <t>51,92M</t>
  </si>
  <si>
    <t>56,04M</t>
  </si>
  <si>
    <t>37,48M</t>
  </si>
  <si>
    <t>39,40M</t>
  </si>
  <si>
    <t>42,26M</t>
  </si>
  <si>
    <t>30,62M</t>
  </si>
  <si>
    <t>42,48M</t>
  </si>
  <si>
    <t>30,98M</t>
  </si>
  <si>
    <t>54,58M</t>
  </si>
  <si>
    <t>31,26M</t>
  </si>
  <si>
    <t>38,07M</t>
  </si>
  <si>
    <t>39,42M</t>
  </si>
  <si>
    <t>44,08M</t>
  </si>
  <si>
    <t>66,43M</t>
  </si>
  <si>
    <t>47,55M</t>
  </si>
  <si>
    <t>54,87M</t>
  </si>
  <si>
    <t>49,00M</t>
  </si>
  <si>
    <t>66,31M</t>
  </si>
  <si>
    <t>83,44M</t>
  </si>
  <si>
    <t>50,21M</t>
  </si>
  <si>
    <t>55,82M</t>
  </si>
  <si>
    <t>42,70M</t>
  </si>
  <si>
    <t>63,42M</t>
  </si>
  <si>
    <t>46,51M</t>
  </si>
  <si>
    <t>44,25M</t>
  </si>
  <si>
    <t>163,74M</t>
  </si>
  <si>
    <t>105,52M</t>
  </si>
  <si>
    <t>60,28M</t>
  </si>
  <si>
    <t>55,20M</t>
  </si>
  <si>
    <t>46,08M</t>
  </si>
  <si>
    <t>40,13M</t>
  </si>
  <si>
    <t>37,70M</t>
  </si>
  <si>
    <t>48,71M</t>
  </si>
  <si>
    <t>42,63M</t>
  </si>
  <si>
    <t>49,16M</t>
  </si>
  <si>
    <t>44,66M</t>
  </si>
  <si>
    <t>31,96M</t>
  </si>
  <si>
    <t>36,50M</t>
  </si>
  <si>
    <t>38,32M</t>
  </si>
  <si>
    <t>62,00M</t>
  </si>
  <si>
    <t>38,14M</t>
  </si>
  <si>
    <t>35,48M</t>
  </si>
  <si>
    <t>33,89M</t>
  </si>
  <si>
    <t>39,78M</t>
  </si>
  <si>
    <t>49,15M</t>
  </si>
  <si>
    <t>90,48M</t>
  </si>
  <si>
    <t>46,70M</t>
  </si>
  <si>
    <t>45,02M</t>
  </si>
  <si>
    <t>AAPL</t>
  </si>
  <si>
    <t>80,94M</t>
  </si>
  <si>
    <t>204,49M</t>
  </si>
  <si>
    <t>161,61M</t>
  </si>
  <si>
    <t>107,65M</t>
  </si>
  <si>
    <t>80,52M</t>
  </si>
  <si>
    <t>53,99M</t>
  </si>
  <si>
    <t>66,58M</t>
  </si>
  <si>
    <t>57,55M</t>
  </si>
  <si>
    <t>68,80M</t>
  </si>
  <si>
    <t>69,28M</t>
  </si>
  <si>
    <t>165,23M</t>
  </si>
  <si>
    <t>117,31M</t>
  </si>
  <si>
    <t>204,78M</t>
  </si>
  <si>
    <t>210,52M</t>
  </si>
  <si>
    <t>155,73M</t>
  </si>
  <si>
    <t>125,41M</t>
  </si>
  <si>
    <t>120,73M</t>
  </si>
  <si>
    <t>114,44M</t>
  </si>
  <si>
    <t>126,55M</t>
  </si>
  <si>
    <t>88,85M</t>
  </si>
  <si>
    <t>66,34M</t>
  </si>
  <si>
    <t>58,01M</t>
  </si>
  <si>
    <t>89,14M</t>
  </si>
  <si>
    <t>95,89M</t>
  </si>
  <si>
    <t>62,30M</t>
  </si>
  <si>
    <t>57,90M</t>
  </si>
  <si>
    <t>37,17M</t>
  </si>
  <si>
    <t>77,99M</t>
  </si>
  <si>
    <t>58,27M</t>
  </si>
  <si>
    <t>50,81M</t>
  </si>
  <si>
    <t>81,40M</t>
  </si>
  <si>
    <t>81,46M</t>
  </si>
  <si>
    <t>96,36M</t>
  </si>
  <si>
    <t>97,56M</t>
  </si>
  <si>
    <t>104,29M</t>
  </si>
  <si>
    <t>87,75M</t>
  </si>
  <si>
    <t>89,00M</t>
  </si>
  <si>
    <t>114,08M</t>
  </si>
  <si>
    <t>131,22M</t>
  </si>
  <si>
    <t>149,34M</t>
  </si>
  <si>
    <t>118,57M</t>
  </si>
  <si>
    <t>132,22M</t>
  </si>
  <si>
    <t>72,70M</t>
  </si>
  <si>
    <t>59,55M</t>
  </si>
  <si>
    <t>76,65M</t>
  </si>
  <si>
    <t>82,67M</t>
  </si>
  <si>
    <t>64,94M</t>
  </si>
  <si>
    <t>76,83M</t>
  </si>
  <si>
    <t>109,71M</t>
  </si>
  <si>
    <t>95,42M</t>
  </si>
  <si>
    <t>85,52M</t>
  </si>
  <si>
    <t>75,70M</t>
  </si>
  <si>
    <t>73,04M</t>
  </si>
  <si>
    <t>62,29M</t>
  </si>
  <si>
    <t>67,58M</t>
  </si>
  <si>
    <t>84,57M</t>
  </si>
  <si>
    <t>81,38M</t>
  </si>
  <si>
    <t>68,34M</t>
  </si>
  <si>
    <t>94,99M</t>
  </si>
  <si>
    <t>87,32M</t>
  </si>
  <si>
    <t>60,96M</t>
  </si>
  <si>
    <t>50,69M</t>
  </si>
  <si>
    <t>56,43M</t>
  </si>
  <si>
    <t>58,13M</t>
  </si>
  <si>
    <t>48,91M</t>
  </si>
  <si>
    <t>68,03M</t>
  </si>
  <si>
    <t>98,09M</t>
  </si>
  <si>
    <t>83,57M</t>
  </si>
  <si>
    <t>93,73M</t>
  </si>
  <si>
    <t>57,07M</t>
  </si>
  <si>
    <t>57,61M</t>
  </si>
  <si>
    <t>77,92M</t>
  </si>
  <si>
    <t>70,30M</t>
  </si>
  <si>
    <t>77,51M</t>
  </si>
  <si>
    <t>118,54M</t>
  </si>
  <si>
    <t>105,38M</t>
  </si>
  <si>
    <t>89,44M</t>
  </si>
  <si>
    <t>68,28M</t>
  </si>
  <si>
    <t>67,09M</t>
  </si>
  <si>
    <t>45,97M</t>
  </si>
  <si>
    <t>74,06M</t>
  </si>
  <si>
    <t>76,05M</t>
  </si>
  <si>
    <t>134,23M</t>
  </si>
  <si>
    <t>100,12M</t>
  </si>
  <si>
    <t>101,75M</t>
  </si>
  <si>
    <t>115,70M</t>
  </si>
  <si>
    <t>115,55M</t>
  </si>
  <si>
    <t>126,71M</t>
  </si>
  <si>
    <t>94,04M</t>
  </si>
  <si>
    <t>98,45M</t>
  </si>
  <si>
    <t>102,37M</t>
  </si>
  <si>
    <t>189,08M</t>
  </si>
  <si>
    <t>174,90M</t>
  </si>
  <si>
    <t>142,22M</t>
  </si>
  <si>
    <t>114,81M</t>
  </si>
  <si>
    <t>100,24M</t>
  </si>
  <si>
    <t>111,90M</t>
  </si>
  <si>
    <t>111,48M</t>
  </si>
  <si>
    <t>111,99M</t>
  </si>
  <si>
    <t>99,03M</t>
  </si>
  <si>
    <t>132,73M</t>
  </si>
  <si>
    <t>169,08M</t>
  </si>
  <si>
    <t>150,36M</t>
  </si>
  <si>
    <t>156,25M</t>
  </si>
  <si>
    <t>162,57M</t>
  </si>
  <si>
    <t>123,81M</t>
  </si>
  <si>
    <t>134,01M</t>
  </si>
  <si>
    <t>146,49M</t>
  </si>
  <si>
    <t>212,79M</t>
  </si>
  <si>
    <t>136,17M</t>
  </si>
  <si>
    <t>181,23M</t>
  </si>
  <si>
    <t>183,45M</t>
  </si>
  <si>
    <t>171,60M</t>
  </si>
  <si>
    <t>219,43M</t>
  </si>
  <si>
    <t>181,72M</t>
  </si>
  <si>
    <t>128,95M</t>
  </si>
  <si>
    <t>100,14M</t>
  </si>
  <si>
    <t>79,59M</t>
  </si>
  <si>
    <t>112,38M</t>
  </si>
  <si>
    <t>83,40M</t>
  </si>
  <si>
    <t>97,77M</t>
  </si>
  <si>
    <t>150,38M</t>
  </si>
  <si>
    <t>94,46M</t>
  </si>
  <si>
    <t>167,56M</t>
  </si>
  <si>
    <t>151,73M</t>
  </si>
  <si>
    <t>108,91M</t>
  </si>
  <si>
    <t>128,96M</t>
  </si>
  <si>
    <t>99,66M</t>
  </si>
  <si>
    <t>114,45M</t>
  </si>
  <si>
    <t>94,62M</t>
  </si>
  <si>
    <t>76,72M</t>
  </si>
  <si>
    <t>71,88M</t>
  </si>
  <si>
    <t>97,54M</t>
  </si>
  <si>
    <t>132,39M</t>
  </si>
  <si>
    <t>112,83M</t>
  </si>
  <si>
    <t>136,99M</t>
  </si>
  <si>
    <t>137,00M</t>
  </si>
  <si>
    <t>97,88M</t>
  </si>
  <si>
    <t>95,90M</t>
  </si>
  <si>
    <t>88,87M</t>
  </si>
  <si>
    <t>131,72M</t>
  </si>
  <si>
    <t>102,35M</t>
  </si>
  <si>
    <t>97,11M</t>
  </si>
  <si>
    <t>84,65M</t>
  </si>
  <si>
    <t>120,15M</t>
  </si>
  <si>
    <t>91,40M</t>
  </si>
  <si>
    <t>88,55M</t>
  </si>
  <si>
    <t>123,47M</t>
  </si>
  <si>
    <t>81,87M</t>
  </si>
  <si>
    <t>99,32M</t>
  </si>
  <si>
    <t>98,91M</t>
  </si>
  <si>
    <t>292,82M</t>
  </si>
  <si>
    <t>164,75M</t>
  </si>
  <si>
    <t>140,91M</t>
  </si>
  <si>
    <t>151,26M</t>
  </si>
  <si>
    <t>122,61M</t>
  </si>
  <si>
    <t>105,13M</t>
  </si>
  <si>
    <t>83,93M</t>
  </si>
  <si>
    <t>88,28M</t>
  </si>
  <si>
    <t>95,14M</t>
  </si>
  <si>
    <t>108,69M</t>
  </si>
  <si>
    <t>190,72M</t>
  </si>
  <si>
    <t>114,74M</t>
  </si>
  <si>
    <t>119,85M</t>
  </si>
  <si>
    <t>80,44M</t>
  </si>
  <si>
    <t>89,07M</t>
  </si>
  <si>
    <t>76,70M</t>
  </si>
  <si>
    <t>145,09M</t>
  </si>
  <si>
    <t>119,48M</t>
  </si>
  <si>
    <t>58,04M</t>
  </si>
  <si>
    <t>131,18M</t>
  </si>
  <si>
    <t>103,25M</t>
  </si>
  <si>
    <t>75,59M</t>
  </si>
  <si>
    <t>104,37M</t>
  </si>
  <si>
    <t>79,24M</t>
  </si>
  <si>
    <t>78,04M</t>
  </si>
  <si>
    <t>77,56M</t>
  </si>
  <si>
    <t>97,28M</t>
  </si>
  <si>
    <t>73,92M</t>
  </si>
  <si>
    <t>94,25M</t>
  </si>
  <si>
    <t>75,77M</t>
  </si>
  <si>
    <t>77,37M</t>
  </si>
  <si>
    <t>92,55M</t>
  </si>
  <si>
    <t>156,97M</t>
  </si>
  <si>
    <t>148,23M</t>
  </si>
  <si>
    <t>112,67M</t>
  </si>
  <si>
    <t>87,36M</t>
  </si>
  <si>
    <t>85,27M</t>
  </si>
  <si>
    <t>89,12M</t>
  </si>
  <si>
    <t>78,68M</t>
  </si>
  <si>
    <t>57,96M</t>
  </si>
  <si>
    <t>78,52M</t>
  </si>
  <si>
    <t>66,66M</t>
  </si>
  <si>
    <t>91,20M</t>
  </si>
  <si>
    <t>105,32M</t>
  </si>
  <si>
    <t>80,69M</t>
  </si>
  <si>
    <t>67,84M</t>
  </si>
  <si>
    <t>75,00M</t>
  </si>
  <si>
    <t>74,32M</t>
  </si>
  <si>
    <t>56,96M</t>
  </si>
  <si>
    <t>75,96M</t>
  </si>
  <si>
    <t>77,48M</t>
  </si>
  <si>
    <t>94,02M</t>
  </si>
  <si>
    <t>86,67M</t>
  </si>
  <si>
    <t>65,52M</t>
  </si>
  <si>
    <t>67,90M</t>
  </si>
  <si>
    <t>81,15M</t>
  </si>
  <si>
    <t>58,39M</t>
  </si>
  <si>
    <t>88,73M</t>
  </si>
  <si>
    <t>60,71M</t>
  </si>
  <si>
    <t>108,99M</t>
  </si>
  <si>
    <t>75,21M</t>
  </si>
  <si>
    <t>53,82M</t>
  </si>
  <si>
    <t>72,12M</t>
  </si>
  <si>
    <t>103,76M</t>
  </si>
  <si>
    <t>168,16M</t>
  </si>
  <si>
    <t>163,82M</t>
  </si>
  <si>
    <t>106,13M</t>
  </si>
  <si>
    <t>90,45M</t>
  </si>
  <si>
    <t>93,13M</t>
  </si>
  <si>
    <t>83,42M</t>
  </si>
  <si>
    <t>96,75M</t>
  </si>
  <si>
    <t>101,63M</t>
  </si>
  <si>
    <t>79,49M</t>
  </si>
  <si>
    <t>74,36M</t>
  </si>
  <si>
    <t>98,12M</t>
  </si>
  <si>
    <t>137,01M</t>
  </si>
  <si>
    <t>133,19M</t>
  </si>
  <si>
    <t>85,32M</t>
  </si>
  <si>
    <t>102,30M</t>
  </si>
  <si>
    <t>71,19M</t>
  </si>
  <si>
    <t>69,34M</t>
  </si>
  <si>
    <t>112,11M</t>
  </si>
  <si>
    <t>79,55M</t>
  </si>
  <si>
    <t>72,67M</t>
  </si>
  <si>
    <t>71,56M</t>
  </si>
  <si>
    <t>77,19M</t>
  </si>
  <si>
    <t>89,33M</t>
  </si>
  <si>
    <t>63,72M</t>
  </si>
  <si>
    <t>54,41M</t>
  </si>
  <si>
    <t>84,02M</t>
  </si>
  <si>
    <t>TSLA</t>
  </si>
  <si>
    <t>19,65M</t>
  </si>
  <si>
    <t>13,58M</t>
  </si>
  <si>
    <t>16,90M</t>
  </si>
  <si>
    <t>14,88M</t>
  </si>
  <si>
    <t>17,64M</t>
  </si>
  <si>
    <t>29,75M</t>
  </si>
  <si>
    <t>53,97M</t>
  </si>
  <si>
    <t>24,23M</t>
  </si>
  <si>
    <t>19,67M</t>
  </si>
  <si>
    <t>17,63M</t>
  </si>
  <si>
    <t>26,68M</t>
  </si>
  <si>
    <t>19,90M</t>
  </si>
  <si>
    <t>16,89M</t>
  </si>
  <si>
    <t>24,50M</t>
  </si>
  <si>
    <t>19,40M</t>
  </si>
  <si>
    <t>21,50M</t>
  </si>
  <si>
    <t>28,25M</t>
  </si>
  <si>
    <t>24,74M</t>
  </si>
  <si>
    <t>18,13M</t>
  </si>
  <si>
    <t>19,19M</t>
  </si>
  <si>
    <t>20,78M</t>
  </si>
  <si>
    <t>24,81M</t>
  </si>
  <si>
    <t>27,69M</t>
  </si>
  <si>
    <t>23,46M</t>
  </si>
  <si>
    <t>18,33M</t>
  </si>
  <si>
    <t>16,27M</t>
  </si>
  <si>
    <t>20,21M</t>
  </si>
  <si>
    <t>18,30M</t>
  </si>
  <si>
    <t>26,01M</t>
  </si>
  <si>
    <t>18,82M</t>
  </si>
  <si>
    <t>19,14M</t>
  </si>
  <si>
    <t>18,47M</t>
  </si>
  <si>
    <t>19,20M</t>
  </si>
  <si>
    <t>20,83M</t>
  </si>
  <si>
    <t>20,18M</t>
  </si>
  <si>
    <t>23,60M</t>
  </si>
  <si>
    <t>22,73M</t>
  </si>
  <si>
    <t>22,96M</t>
  </si>
  <si>
    <t>64,26M</t>
  </si>
  <si>
    <t>19,15M</t>
  </si>
  <si>
    <t>7,16M</t>
  </si>
  <si>
    <t>18,12M</t>
  </si>
  <si>
    <t>13,16M</t>
  </si>
  <si>
    <t>13,25M</t>
  </si>
  <si>
    <t>16,66M</t>
  </si>
  <si>
    <t>20,57M</t>
  </si>
  <si>
    <t>18,14M</t>
  </si>
  <si>
    <t>15,05M</t>
  </si>
  <si>
    <t>20,20M</t>
  </si>
  <si>
    <t>17,60M</t>
  </si>
  <si>
    <t>16,94M</t>
  </si>
  <si>
    <t>19,64M</t>
  </si>
  <si>
    <t>15,30M</t>
  </si>
  <si>
    <t>26,09M</t>
  </si>
  <si>
    <t>27,80M</t>
  </si>
  <si>
    <t>18,39M</t>
  </si>
  <si>
    <t>15,55M</t>
  </si>
  <si>
    <t>35,65M</t>
  </si>
  <si>
    <t>23,49M</t>
  </si>
  <si>
    <t>23,58M</t>
  </si>
  <si>
    <t>54,59M</t>
  </si>
  <si>
    <t>34,22M</t>
  </si>
  <si>
    <t>25,68M</t>
  </si>
  <si>
    <t>20,53M</t>
  </si>
  <si>
    <t>16,34M</t>
  </si>
  <si>
    <t>16,31M</t>
  </si>
  <si>
    <t>22,89M</t>
  </si>
  <si>
    <t>20,82M</t>
  </si>
  <si>
    <t>19,12M</t>
  </si>
  <si>
    <t>23,89M</t>
  </si>
  <si>
    <t>22,76M</t>
  </si>
  <si>
    <t>21,42M</t>
  </si>
  <si>
    <t>24,11M</t>
  </si>
  <si>
    <t>23,51M</t>
  </si>
  <si>
    <t>27,52M</t>
  </si>
  <si>
    <t>26,44M</t>
  </si>
  <si>
    <t>29,39M</t>
  </si>
  <si>
    <t>19,62M</t>
  </si>
  <si>
    <t>21,13M</t>
  </si>
  <si>
    <t>32,85M</t>
  </si>
  <si>
    <t>23,01M</t>
  </si>
  <si>
    <t>23,43M</t>
  </si>
  <si>
    <t>23,30M</t>
  </si>
  <si>
    <t>22,03M</t>
  </si>
  <si>
    <t>32,84M</t>
  </si>
  <si>
    <t>24,25M</t>
  </si>
  <si>
    <t>20,47M</t>
  </si>
  <si>
    <t>19,95M</t>
  </si>
  <si>
    <t>22,47M</t>
  </si>
  <si>
    <t>19,49M</t>
  </si>
  <si>
    <t>39,68M</t>
  </si>
  <si>
    <t>21,00M</t>
  </si>
  <si>
    <t>15,77M</t>
  </si>
  <si>
    <t>16,13M</t>
  </si>
  <si>
    <t>21,63M</t>
  </si>
  <si>
    <t>35,18M</t>
  </si>
  <si>
    <t>19,69M</t>
  </si>
  <si>
    <t>16,09M</t>
  </si>
  <si>
    <t>30,20M</t>
  </si>
  <si>
    <t>49,21M</t>
  </si>
  <si>
    <t>50,43M</t>
  </si>
  <si>
    <t>35,87M</t>
  </si>
  <si>
    <t>50,20M</t>
  </si>
  <si>
    <t>38,02M</t>
  </si>
  <si>
    <t>23,84M</t>
  </si>
  <si>
    <t>19,25M</t>
  </si>
  <si>
    <t>17,20M</t>
  </si>
  <si>
    <t>21,97M</t>
  </si>
  <si>
    <t>21,12M</t>
  </si>
  <si>
    <t>19,48M</t>
  </si>
  <si>
    <t>20,55M</t>
  </si>
  <si>
    <t>22,23M</t>
  </si>
  <si>
    <t>18,97M</t>
  </si>
  <si>
    <t>16,58M</t>
  </si>
  <si>
    <t>14,97M</t>
  </si>
  <si>
    <t>36,46M</t>
  </si>
  <si>
    <t>58,94M</t>
  </si>
  <si>
    <t>20,14M</t>
  </si>
  <si>
    <t>15,10M</t>
  </si>
  <si>
    <t>23,31M</t>
  </si>
  <si>
    <t>15,32M</t>
  </si>
  <si>
    <t>22,82M</t>
  </si>
  <si>
    <t>23,62M</t>
  </si>
  <si>
    <t>21,99M</t>
  </si>
  <si>
    <t>21,34M</t>
  </si>
  <si>
    <t>15,44M</t>
  </si>
  <si>
    <t>19,22M</t>
  </si>
  <si>
    <t>18,03M</t>
  </si>
  <si>
    <t>16,88M</t>
  </si>
  <si>
    <t>20,97M</t>
  </si>
  <si>
    <t>17,09M</t>
  </si>
  <si>
    <t>13,98M</t>
  </si>
  <si>
    <t>34,77M</t>
  </si>
  <si>
    <t>16,63M</t>
  </si>
  <si>
    <t>15,74M</t>
  </si>
  <si>
    <t>20,15M</t>
  </si>
  <si>
    <t>15,29M</t>
  </si>
  <si>
    <t>16,47M</t>
  </si>
  <si>
    <t>15,38M</t>
  </si>
  <si>
    <t>18,95M</t>
  </si>
  <si>
    <t>15,63M</t>
  </si>
  <si>
    <t>15,41M</t>
  </si>
  <si>
    <t>17,53M</t>
  </si>
  <si>
    <t>37,58M</t>
  </si>
  <si>
    <t>24,86M</t>
  </si>
  <si>
    <t>22,31M</t>
  </si>
  <si>
    <t>17,50M</t>
  </si>
  <si>
    <t>21,58M</t>
  </si>
  <si>
    <t>34,54M</t>
  </si>
  <si>
    <t>28,37M</t>
  </si>
  <si>
    <t>16,32M</t>
  </si>
  <si>
    <t>18,66M</t>
  </si>
  <si>
    <t>16,50M</t>
  </si>
  <si>
    <t>16,46M</t>
  </si>
  <si>
    <t>12,06M</t>
  </si>
  <si>
    <t>14,93M</t>
  </si>
  <si>
    <t>15,15M</t>
  </si>
  <si>
    <t>21,21M</t>
  </si>
  <si>
    <t>13,87M</t>
  </si>
  <si>
    <t>19,13M</t>
  </si>
  <si>
    <t>14,31M</t>
  </si>
  <si>
    <t>26,38M</t>
  </si>
  <si>
    <t>51,62M</t>
  </si>
  <si>
    <t>28,98M</t>
  </si>
  <si>
    <t>25,35M</t>
  </si>
  <si>
    <t>19,17M</t>
  </si>
  <si>
    <t>21,36M</t>
  </si>
  <si>
    <t>16,08M</t>
  </si>
  <si>
    <t>15,53M</t>
  </si>
  <si>
    <t>20,19M</t>
  </si>
  <si>
    <t>18,69M</t>
  </si>
  <si>
    <t>20,27M</t>
  </si>
  <si>
    <t>25,21M</t>
  </si>
  <si>
    <t>23,76M</t>
  </si>
  <si>
    <t>21,48M</t>
  </si>
  <si>
    <t>27,72M</t>
  </si>
  <si>
    <t>18,44M</t>
  </si>
  <si>
    <t>24,32M</t>
  </si>
  <si>
    <t>21,64M</t>
  </si>
  <si>
    <t>30,84M</t>
  </si>
  <si>
    <t>18,02M</t>
  </si>
  <si>
    <t>20,96M</t>
  </si>
  <si>
    <t>16,35M</t>
  </si>
  <si>
    <t>15,51M</t>
  </si>
  <si>
    <t>31,99M</t>
  </si>
  <si>
    <t>16,77M</t>
  </si>
  <si>
    <t>14,41M</t>
  </si>
  <si>
    <t>21,61M</t>
  </si>
  <si>
    <t>18,88M</t>
  </si>
  <si>
    <t>17,14M</t>
  </si>
  <si>
    <t>19,71M</t>
  </si>
  <si>
    <t>15,82M</t>
  </si>
  <si>
    <t>18,91M</t>
  </si>
  <si>
    <t>52,47M</t>
  </si>
  <si>
    <t>20,01M</t>
  </si>
  <si>
    <t>19,80M</t>
  </si>
  <si>
    <t>13,53M</t>
  </si>
  <si>
    <t>15,79M</t>
  </si>
  <si>
    <t>16,21M</t>
  </si>
  <si>
    <t>17,62M</t>
  </si>
  <si>
    <t>19,73M</t>
  </si>
  <si>
    <t>22,63M</t>
  </si>
  <si>
    <t>21,22M</t>
  </si>
  <si>
    <t>15,11M</t>
  </si>
  <si>
    <t>21,39M</t>
  </si>
  <si>
    <t>14,62M</t>
  </si>
  <si>
    <t>13,36M</t>
  </si>
  <si>
    <t>18,34M</t>
  </si>
  <si>
    <t>24,13M</t>
  </si>
  <si>
    <t>14,28M</t>
  </si>
  <si>
    <t>14,68M</t>
  </si>
  <si>
    <t>14,69M</t>
  </si>
  <si>
    <t>15,56M</t>
  </si>
  <si>
    <t>19,87M</t>
  </si>
  <si>
    <t>14,67M</t>
  </si>
  <si>
    <t>15,59M</t>
  </si>
  <si>
    <t>18,96M</t>
  </si>
  <si>
    <t>MSFT</t>
  </si>
  <si>
    <t>4,84M</t>
  </si>
  <si>
    <t>5,26M</t>
  </si>
  <si>
    <t>6,55M</t>
  </si>
  <si>
    <t>7,52M</t>
  </si>
  <si>
    <t>7,18M</t>
  </si>
  <si>
    <t>11,33M</t>
  </si>
  <si>
    <t>7,51M</t>
  </si>
  <si>
    <t>8,23M</t>
  </si>
  <si>
    <t>9,06M</t>
  </si>
  <si>
    <t>8,27M</t>
  </si>
  <si>
    <t>12,26M</t>
  </si>
  <si>
    <t>8,67M</t>
  </si>
  <si>
    <t>10,33M</t>
  </si>
  <si>
    <t>8,39M</t>
  </si>
  <si>
    <t>13,45M</t>
  </si>
  <si>
    <t>10,34M</t>
  </si>
  <si>
    <t>9,34M</t>
  </si>
  <si>
    <t>9,52M</t>
  </si>
  <si>
    <t>17,70M</t>
  </si>
  <si>
    <t>3,16M</t>
  </si>
  <si>
    <t>5,59M</t>
  </si>
  <si>
    <t>6,05M</t>
  </si>
  <si>
    <t>8,42M</t>
  </si>
  <si>
    <t>11,18M</t>
  </si>
  <si>
    <t>8,82M</t>
  </si>
  <si>
    <t>10,38M</t>
  </si>
  <si>
    <t>10,77M</t>
  </si>
  <si>
    <t>11,11M</t>
  </si>
  <si>
    <t>16,83M</t>
  </si>
  <si>
    <t>9,89M</t>
  </si>
  <si>
    <t>8,46M</t>
  </si>
  <si>
    <t>6,69M</t>
  </si>
  <si>
    <t>9,65M</t>
  </si>
  <si>
    <t>8,95M</t>
  </si>
  <si>
    <t>7,42M</t>
  </si>
  <si>
    <t>6,94M</t>
  </si>
  <si>
    <t>7,75M</t>
  </si>
  <si>
    <t>10,71M</t>
  </si>
  <si>
    <t>7,97M</t>
  </si>
  <si>
    <t>12,55M</t>
  </si>
  <si>
    <t>10,20M</t>
  </si>
  <si>
    <t>12,04M</t>
  </si>
  <si>
    <t>9,19M</t>
  </si>
  <si>
    <t>12,00M</t>
  </si>
  <si>
    <t>9,64M</t>
  </si>
  <si>
    <t>17,56M</t>
  </si>
  <si>
    <t>8,01M</t>
  </si>
  <si>
    <t>5,29M</t>
  </si>
  <si>
    <t>7,35M</t>
  </si>
  <si>
    <t>7,49M</t>
  </si>
  <si>
    <t>17,05M</t>
  </si>
  <si>
    <t>8,05M</t>
  </si>
  <si>
    <t>7,46M</t>
  </si>
  <si>
    <t>6,75M</t>
  </si>
  <si>
    <t>12,48M</t>
  </si>
  <si>
    <t>10,36M</t>
  </si>
  <si>
    <t>18,08M</t>
  </si>
  <si>
    <t>12,02M</t>
  </si>
  <si>
    <t>18,77M</t>
  </si>
  <si>
    <t>9,94M</t>
  </si>
  <si>
    <t>10,69M</t>
  </si>
  <si>
    <t>10,98M</t>
  </si>
  <si>
    <t>6,29M</t>
  </si>
  <si>
    <t>7,14M</t>
  </si>
  <si>
    <t>9,60M</t>
  </si>
  <si>
    <t>7,33M</t>
  </si>
  <si>
    <t>5,97M</t>
  </si>
  <si>
    <t>5,46M</t>
  </si>
  <si>
    <t>7,85M</t>
  </si>
  <si>
    <t>7,61M</t>
  </si>
  <si>
    <t>6,52M</t>
  </si>
  <si>
    <t>9,02M</t>
  </si>
  <si>
    <t>10,55M</t>
  </si>
  <si>
    <t>10,22M</t>
  </si>
  <si>
    <t>12,64M</t>
  </si>
  <si>
    <t>7,03M</t>
  </si>
  <si>
    <t>6,73M</t>
  </si>
  <si>
    <t>6,99M</t>
  </si>
  <si>
    <t>8,21M</t>
  </si>
  <si>
    <t>6,98M</t>
  </si>
  <si>
    <t>6,59M</t>
  </si>
  <si>
    <t>7,02M</t>
  </si>
  <si>
    <t>8,33M</t>
  </si>
  <si>
    <t>22,61M</t>
  </si>
  <si>
    <t>9,54M</t>
  </si>
  <si>
    <t>10,01M</t>
  </si>
  <si>
    <t>10,90M</t>
  </si>
  <si>
    <t>6,44M</t>
  </si>
  <si>
    <t>6,87M</t>
  </si>
  <si>
    <t>22,13M</t>
  </si>
  <si>
    <t>11,30M</t>
  </si>
  <si>
    <t>9,79M</t>
  </si>
  <si>
    <t>9,29M</t>
  </si>
  <si>
    <t>10,62M</t>
  </si>
  <si>
    <t>11,04M</t>
  </si>
  <si>
    <t>12,68M</t>
  </si>
  <si>
    <t>7,93M</t>
  </si>
  <si>
    <t>7,69M</t>
  </si>
  <si>
    <t>7,26M</t>
  </si>
  <si>
    <t>9,48M</t>
  </si>
  <si>
    <t>9,27M</t>
  </si>
  <si>
    <t>9,03M</t>
  </si>
  <si>
    <t>8,86M</t>
  </si>
  <si>
    <t>6,23M</t>
  </si>
  <si>
    <t>9,15M</t>
  </si>
  <si>
    <t>9,73M</t>
  </si>
  <si>
    <t>4,77M</t>
  </si>
  <si>
    <t>6,72M</t>
  </si>
  <si>
    <t>25,62M</t>
  </si>
  <si>
    <t>8,35M</t>
  </si>
  <si>
    <t>8,47M</t>
  </si>
  <si>
    <t>8,60M</t>
  </si>
  <si>
    <t>11,57M</t>
  </si>
  <si>
    <t>7,73M</t>
  </si>
  <si>
    <t>5,75M</t>
  </si>
  <si>
    <t>13,61M</t>
  </si>
  <si>
    <t>9,47M</t>
  </si>
  <si>
    <t>10,61M</t>
  </si>
  <si>
    <t>7,76M</t>
  </si>
  <si>
    <t>6,34M</t>
  </si>
  <si>
    <t>17,57M</t>
  </si>
  <si>
    <t>16,53M</t>
  </si>
  <si>
    <t>13,38M</t>
  </si>
  <si>
    <t>22,90M</t>
  </si>
  <si>
    <t>14,86M</t>
  </si>
  <si>
    <t>14,72M</t>
  </si>
  <si>
    <t>15,02M</t>
  </si>
  <si>
    <t>13,18M</t>
  </si>
  <si>
    <t>15,91M</t>
  </si>
  <si>
    <t>26,28M</t>
  </si>
  <si>
    <t>16,25M</t>
  </si>
  <si>
    <t>17,29M</t>
  </si>
  <si>
    <t>19,56M</t>
  </si>
  <si>
    <t>14,47M</t>
  </si>
  <si>
    <t>13,26M</t>
  </si>
  <si>
    <t>10,65M</t>
  </si>
  <si>
    <t>24,87M</t>
  </si>
  <si>
    <t>28,14M</t>
  </si>
  <si>
    <t>21,04M</t>
  </si>
  <si>
    <t>15,58M</t>
  </si>
  <si>
    <t>14,95M</t>
  </si>
  <si>
    <t>32,82M</t>
  </si>
  <si>
    <t>13,43M</t>
  </si>
  <si>
    <t>24,56M</t>
  </si>
  <si>
    <t>21,90M</t>
  </si>
  <si>
    <t>20,95M</t>
  </si>
  <si>
    <t>42,46M</t>
  </si>
  <si>
    <t>5,02M</t>
  </si>
  <si>
    <t>8,54M</t>
  </si>
  <si>
    <t>8,97M</t>
  </si>
  <si>
    <t>9,26M</t>
  </si>
  <si>
    <t>12,99M</t>
  </si>
  <si>
    <t>17,92M</t>
  </si>
  <si>
    <t>17,80M</t>
  </si>
  <si>
    <t>22,42M</t>
  </si>
  <si>
    <t>16,19M</t>
  </si>
  <si>
    <t>12,59M</t>
  </si>
  <si>
    <t>17,95M</t>
  </si>
  <si>
    <t>19,82M</t>
  </si>
  <si>
    <t>19,24M</t>
  </si>
  <si>
    <t>20,74M</t>
  </si>
  <si>
    <t>12,10M</t>
  </si>
  <si>
    <t>15,68M</t>
  </si>
  <si>
    <t>13,42M</t>
  </si>
  <si>
    <t>16,15M</t>
  </si>
  <si>
    <t>30,59M</t>
  </si>
  <si>
    <t>26,03M</t>
  </si>
  <si>
    <t>15,57M</t>
  </si>
  <si>
    <t>16,03M</t>
  </si>
  <si>
    <t>21,66M</t>
  </si>
  <si>
    <t>21,56M</t>
  </si>
  <si>
    <t>14,53M</t>
  </si>
  <si>
    <t>16,79M</t>
  </si>
  <si>
    <t>22,17M</t>
  </si>
  <si>
    <t>21,72M</t>
  </si>
  <si>
    <t>25,41M</t>
  </si>
  <si>
    <t>23,93M</t>
  </si>
  <si>
    <t>21,69M</t>
  </si>
  <si>
    <t>28,39M</t>
  </si>
  <si>
    <t>25,25M</t>
  </si>
  <si>
    <t>28,08M</t>
  </si>
  <si>
    <t>15,75M</t>
  </si>
  <si>
    <t>14,21M</t>
  </si>
  <si>
    <t>12,66M</t>
  </si>
  <si>
    <t>14,78M</t>
  </si>
  <si>
    <t>47,48M</t>
  </si>
  <si>
    <t>12,58M</t>
  </si>
  <si>
    <t>12,51M</t>
  </si>
  <si>
    <t>14,48M</t>
  </si>
  <si>
    <t>11,66M</t>
  </si>
  <si>
    <t>17,41M</t>
  </si>
  <si>
    <t>24,02M</t>
  </si>
  <si>
    <t>14,61M</t>
  </si>
  <si>
    <t>24,96M</t>
  </si>
  <si>
    <t>26,52M</t>
  </si>
  <si>
    <t>34,26M</t>
  </si>
  <si>
    <t>22,77M</t>
  </si>
  <si>
    <t>27,92M</t>
  </si>
  <si>
    <t>22,45M</t>
  </si>
  <si>
    <t>19,99M</t>
  </si>
  <si>
    <t>13,93M</t>
  </si>
  <si>
    <t>15,28M</t>
  </si>
  <si>
    <t>20,75M</t>
  </si>
  <si>
    <t>16,04M</t>
  </si>
  <si>
    <t>15,61M</t>
  </si>
  <si>
    <t>16,00M</t>
  </si>
  <si>
    <t>16,24M</t>
  </si>
  <si>
    <t>21,07M</t>
  </si>
  <si>
    <t>12,63M</t>
  </si>
  <si>
    <t>12,71M</t>
  </si>
  <si>
    <t>11,23M</t>
  </si>
  <si>
    <t>21,54M</t>
  </si>
  <si>
    <t>14,39M</t>
  </si>
  <si>
    <t>16,29M</t>
  </si>
  <si>
    <t>12,14M</t>
  </si>
  <si>
    <t>12,09M</t>
  </si>
  <si>
    <t>11,10M</t>
  </si>
  <si>
    <t>12,82M</t>
  </si>
  <si>
    <t>28,02M</t>
  </si>
  <si>
    <t>13,57M</t>
  </si>
  <si>
    <t>13,54M</t>
  </si>
  <si>
    <t>12,28M</t>
  </si>
  <si>
    <t>12,72M</t>
  </si>
  <si>
    <t>12,81M</t>
  </si>
  <si>
    <t>17,47M</t>
  </si>
  <si>
    <t>16,23M</t>
  </si>
  <si>
    <t>15,22M</t>
  </si>
  <si>
    <t>12,54M</t>
  </si>
  <si>
    <t>14,45M</t>
  </si>
  <si>
    <t>23,47M</t>
  </si>
  <si>
    <t>15,43M</t>
  </si>
  <si>
    <t>21,73M</t>
  </si>
  <si>
    <t>13,05M</t>
  </si>
  <si>
    <t>17,12M</t>
  </si>
  <si>
    <t>33,70M</t>
  </si>
  <si>
    <t>12,92M</t>
  </si>
  <si>
    <t>17,81M</t>
  </si>
  <si>
    <t>22,34M</t>
  </si>
  <si>
    <t>21,03M</t>
  </si>
  <si>
    <t>16,22M</t>
  </si>
  <si>
    <t>17,19M</t>
  </si>
  <si>
    <t>11,99M</t>
  </si>
  <si>
    <t>10,78M</t>
  </si>
  <si>
    <t>10,91M</t>
  </si>
  <si>
    <t>11,07M</t>
  </si>
  <si>
    <t>14,09M</t>
  </si>
  <si>
    <t>13,86M</t>
  </si>
  <si>
    <t>13,00M</t>
  </si>
  <si>
    <t>17,96M</t>
  </si>
  <si>
    <t>11,56M</t>
  </si>
  <si>
    <t>14,60M</t>
  </si>
  <si>
    <t>24,77M</t>
  </si>
  <si>
    <t>33,58M</t>
  </si>
  <si>
    <t>16,74M</t>
  </si>
  <si>
    <t>21,67M</t>
  </si>
  <si>
    <t>15,13M</t>
  </si>
  <si>
    <t>18,71M</t>
  </si>
  <si>
    <t>15,99M</t>
  </si>
  <si>
    <t>17,37M</t>
  </si>
  <si>
    <t>17,72M</t>
  </si>
  <si>
    <t>31,19M</t>
  </si>
  <si>
    <t>13,30M</t>
  </si>
  <si>
    <t>15,07M</t>
  </si>
  <si>
    <t>14,76M</t>
  </si>
  <si>
    <t>14,40M</t>
  </si>
  <si>
    <t>17,82M</t>
  </si>
  <si>
    <t>14,82M</t>
  </si>
  <si>
    <t>13,81M</t>
  </si>
  <si>
    <t>14,35M</t>
  </si>
  <si>
    <t>14,33M</t>
  </si>
  <si>
    <t>13,33M</t>
  </si>
  <si>
    <t>12,61M</t>
  </si>
  <si>
    <t>17,99M</t>
  </si>
  <si>
    <t>13,69M</t>
  </si>
  <si>
    <t>14,25M</t>
  </si>
  <si>
    <t>11,19M</t>
  </si>
  <si>
    <t>15,71M</t>
  </si>
  <si>
    <t>15,54M</t>
  </si>
  <si>
    <t>17,79M</t>
  </si>
  <si>
    <t>33,65M</t>
  </si>
  <si>
    <t>18,29M</t>
  </si>
  <si>
    <t>JNJ</t>
  </si>
  <si>
    <t>KO</t>
  </si>
  <si>
    <t>Correlation Matrix</t>
  </si>
  <si>
    <t>ΑΘΡΟΙΣΜΑ</t>
  </si>
  <si>
    <t>CV</t>
  </si>
  <si>
    <t>Άθροισμα</t>
  </si>
  <si>
    <t>RFR</t>
  </si>
  <si>
    <t>CAPM 27/11/2025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</si>
</sst>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64" formatCode="_-* #,##0.00\ _€_-;\-* #,##0.00\ _€_-;_-* \-??\ _€_-;_-@_-"/>
    <numFmt numFmtId="165" formatCode="0.0"/>
    <numFmt numFmtId="166" formatCode="#,##0.00000"/>
    <numFmt numFmtId="167" formatCode="#,##0.0000"/>
    <numFmt numFmtId="168" formatCode="0.00000%"/>
    <numFmt numFmtId="169" formatCode="0.000%"/>
    <numFmt numFmtId="170" formatCode="_(* #,##0.000_);_(* \(#,##0.000\);_(* \-??_);_(@_)"/>
    <numFmt numFmtId="171" formatCode="_(* #,##0_);_(* \(#,##0\);_(* \-??_);_(@_)"/>
    <numFmt numFmtId="172" formatCode="_-* #,##0.000\ _Δ_ρ_χ_-;\-* #,##0.000\ _Δ_ρ_χ_-;_-* \-???\ _Δ_ρ_χ_-;_-@_-"/>
    <numFmt numFmtId="173" formatCode="0_)"/>
    <numFmt numFmtId="174" formatCode="0.000_)"/>
    <numFmt numFmtId="175" formatCode="0.00_)"/>
    <numFmt numFmtId="176" formatCode="0.0000_)"/>
    <numFmt numFmtId="177" formatCode="0.0_)"/>
    <numFmt numFmtId="178" formatCode="_(* #,##0.00_);_(* \(#,##0.00\);_(* \-??_);_(@_)"/>
    <numFmt numFmtId="179" formatCode="0.0%"/>
    <numFmt numFmtId="180" formatCode="dd/mm/yy;@"/>
    <numFmt numFmtId="181" formatCode="0.000"/>
    <numFmt numFmtId="182" formatCode="0.0000%"/>
    <numFmt numFmtId="183" formatCode="0.00000"/>
    <numFmt numFmtId="184" formatCode="0.0000"/>
    <numFmt numFmtId="185" formatCode="0.000000"/>
    <numFmt numFmtId="186" formatCode="#,##0.0000_);[Red]\(#,##0.0000\)"/>
    <numFmt numFmtId="187" formatCode="0.00000000"/>
    <numFmt numFmtId="188" formatCode="#,##0.0"/>
    <numFmt numFmtId="189" formatCode="#,##0.000"/>
    <numFmt numFmtId="190" formatCode="d/m/yyyy;@"/>
    <numFmt numFmtId="191" formatCode="#,##0.000000"/>
  </numFmts>
  <fonts count="67">
    <font>
      <sz val="11"/>
      <color rgb="FF000000"/>
      <name val="Calibri"/>
      <family val="2"/>
      <charset val="161"/>
    </font>
    <font>
      <sz val="10"/>
      <name val="Arial"/>
      <family val="2"/>
      <charset val="161"/>
    </font>
    <font>
      <sz val="11"/>
      <color theme="1"/>
      <name val="Calibri"/>
      <family val="2"/>
      <charset val="161"/>
    </font>
    <font>
      <sz val="10"/>
      <name val="Arial Greek"/>
      <charset val="161"/>
    </font>
    <font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name val="Arial"/>
      <family val="2"/>
      <charset val="161"/>
    </font>
    <font>
      <b/>
      <sz val="10"/>
      <name val="Arial"/>
      <family val="2"/>
      <charset val="161"/>
    </font>
    <font>
      <b/>
      <sz val="11"/>
      <color theme="1"/>
      <name val="Calibri"/>
      <family val="2"/>
      <charset val="161"/>
    </font>
    <font>
      <u/>
      <sz val="11"/>
      <color theme="10"/>
      <name val="Calibri"/>
      <family val="2"/>
      <charset val="161"/>
    </font>
    <font>
      <b/>
      <sz val="9"/>
      <color rgb="FF333333"/>
      <name val="Inherit"/>
      <charset val="1"/>
    </font>
    <font>
      <sz val="14"/>
      <color rgb="FF0EA600"/>
      <name val="Inherit"/>
      <charset val="1"/>
    </font>
    <font>
      <sz val="14"/>
      <color rgb="FF333333"/>
      <name val="Inherit"/>
      <charset val="1"/>
    </font>
    <font>
      <b/>
      <sz val="14"/>
      <color rgb="FF0EA600"/>
      <name val="Inherit"/>
      <charset val="1"/>
    </font>
    <font>
      <b/>
      <sz val="14"/>
      <color rgb="FFFF0000"/>
      <name val="Inherit"/>
      <charset val="1"/>
    </font>
    <font>
      <b/>
      <u/>
      <sz val="11"/>
      <name val="Arial"/>
      <family val="2"/>
      <charset val="161"/>
    </font>
    <font>
      <sz val="11"/>
      <name val="Arial"/>
      <family val="2"/>
      <charset val="161"/>
    </font>
    <font>
      <b/>
      <sz val="10"/>
      <color theme="1"/>
      <name val="Calibri"/>
      <family val="2"/>
      <charset val="161"/>
    </font>
    <font>
      <b/>
      <sz val="11"/>
      <name val="Arial"/>
      <family val="2"/>
      <charset val="161"/>
    </font>
    <font>
      <sz val="11"/>
      <name val="Calibri"/>
      <family val="2"/>
      <charset val="161"/>
    </font>
    <font>
      <b/>
      <sz val="9"/>
      <color rgb="FF333333"/>
      <name val="Times New Roman"/>
      <family val="1"/>
      <charset val="161"/>
    </font>
    <font>
      <b/>
      <sz val="9"/>
      <color rgb="FFFF0000"/>
      <name val="Inherit"/>
      <charset val="1"/>
    </font>
    <font>
      <sz val="12"/>
      <color rgb="FF333333"/>
      <name val="Inherit"/>
      <charset val="1"/>
    </font>
    <font>
      <sz val="8"/>
      <color rgb="FF333333"/>
      <name val="Arial"/>
      <family val="2"/>
      <charset val="161"/>
    </font>
    <font>
      <sz val="8"/>
      <color rgb="FF0EA600"/>
      <name val="Arial"/>
      <family val="2"/>
      <charset val="161"/>
    </font>
    <font>
      <sz val="8"/>
      <color rgb="FFFF0000"/>
      <name val="Arial"/>
      <family val="2"/>
      <charset val="161"/>
    </font>
    <font>
      <b/>
      <sz val="11"/>
      <color rgb="FF000000"/>
      <name val="Calibri"/>
      <family val="2"/>
      <charset val="161"/>
    </font>
    <font>
      <b/>
      <sz val="8"/>
      <color rgb="FFFFFFFF"/>
      <name val="Arial"/>
      <family val="2"/>
      <charset val="161"/>
    </font>
    <font>
      <sz val="9"/>
      <color rgb="FF111111"/>
      <name val="Arial"/>
      <family val="2"/>
      <charset val="161"/>
    </font>
    <font>
      <b/>
      <sz val="10"/>
      <name val="Arial Greek"/>
      <charset val="161"/>
    </font>
    <font>
      <b/>
      <sz val="9"/>
      <color rgb="FF111111"/>
      <name val="Arial"/>
      <family val="2"/>
      <charset val="161"/>
    </font>
    <font>
      <b/>
      <sz val="9"/>
      <color rgb="FF000000"/>
      <name val="Arial"/>
      <family val="2"/>
      <charset val="161"/>
    </font>
    <font>
      <b/>
      <vertAlign val="superscript"/>
      <sz val="10"/>
      <name val="Arial Greek"/>
      <charset val="161"/>
    </font>
    <font>
      <b/>
      <sz val="16"/>
      <color rgb="FF000000"/>
      <name val="Calibri"/>
      <family val="2"/>
      <charset val="161"/>
    </font>
    <font>
      <sz val="9"/>
      <color rgb="FF000000"/>
      <name val="Arial"/>
      <family val="2"/>
      <charset val="161"/>
    </font>
    <font>
      <b/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61"/>
    </font>
    <font>
      <b/>
      <sz val="14"/>
      <name val="Arial Greek"/>
      <charset val="161"/>
    </font>
    <font>
      <b/>
      <sz val="14"/>
      <name val="Arial"/>
      <family val="2"/>
      <charset val="161"/>
    </font>
    <font>
      <sz val="11"/>
      <color rgb="FF00B0F0"/>
      <name val="Calibri"/>
      <family val="2"/>
      <charset val="161"/>
    </font>
    <font>
      <b/>
      <vertAlign val="subscript"/>
      <sz val="10"/>
      <name val="Arial Greek"/>
      <charset val="161"/>
    </font>
    <font>
      <vertAlign val="superscript"/>
      <sz val="10"/>
      <name val="Arial Greek"/>
      <charset val="161"/>
    </font>
    <font>
      <vertAlign val="subscript"/>
      <sz val="10"/>
      <name val="Arial Greek"/>
      <charset val="161"/>
    </font>
    <font>
      <b/>
      <sz val="10"/>
      <name val="Arial Greek"/>
      <family val="2"/>
      <charset val="161"/>
    </font>
    <font>
      <b/>
      <u/>
      <sz val="10"/>
      <name val="Arial Greek"/>
      <charset val="161"/>
    </font>
    <font>
      <b/>
      <sz val="18"/>
      <name val="Arial Greek"/>
      <charset val="161"/>
    </font>
    <font>
      <b/>
      <vertAlign val="subscript"/>
      <sz val="18"/>
      <name val="Arial Greek"/>
      <charset val="161"/>
    </font>
    <font>
      <b/>
      <i/>
      <u/>
      <sz val="10"/>
      <name val="Arial Greek"/>
      <charset val="161"/>
    </font>
    <font>
      <u/>
      <sz val="10"/>
      <name val="Arial Greek"/>
      <family val="2"/>
      <charset val="161"/>
    </font>
    <font>
      <sz val="7.5"/>
      <color rgb="FF000000"/>
      <name val="PA-SansSerif"/>
      <family val="2"/>
      <charset val="1"/>
    </font>
    <font>
      <sz val="10"/>
      <name val="Geneva"/>
      <charset val="161"/>
    </font>
    <font>
      <u/>
      <sz val="10"/>
      <name val="Arial Greek"/>
      <charset val="161"/>
    </font>
    <font>
      <sz val="10"/>
      <name val="Arial Greek"/>
      <family val="2"/>
      <charset val="161"/>
    </font>
    <font>
      <i/>
      <sz val="10"/>
      <name val="Arial Greek"/>
      <family val="2"/>
      <charset val="161"/>
    </font>
    <font>
      <b/>
      <u/>
      <sz val="12"/>
      <name val="Times New Roman"/>
      <family val="1"/>
      <charset val="161"/>
    </font>
    <font>
      <sz val="10"/>
      <name val="Times New Roman"/>
      <family val="1"/>
      <charset val="161"/>
    </font>
    <font>
      <b/>
      <sz val="10"/>
      <name val="Times New Roman"/>
      <family val="1"/>
      <charset val="161"/>
    </font>
    <font>
      <u/>
      <sz val="10"/>
      <name val="Times New Roman"/>
      <family val="1"/>
      <charset val="161"/>
    </font>
    <font>
      <u/>
      <sz val="10"/>
      <name val="Arial"/>
      <family val="2"/>
      <charset val="161"/>
    </font>
    <font>
      <vertAlign val="superscript"/>
      <sz val="11"/>
      <name val="Arial"/>
      <family val="2"/>
      <charset val="161"/>
    </font>
    <font>
      <vertAlign val="superscript"/>
      <sz val="10"/>
      <name val="Arial"/>
      <family val="2"/>
      <charset val="161"/>
    </font>
    <font>
      <sz val="11"/>
      <color rgb="FF000000"/>
      <name val="Calibri"/>
      <family val="2"/>
      <charset val="161"/>
    </font>
    <font>
      <sz val="11"/>
      <name val="Inherit"/>
      <charset val="161"/>
    </font>
    <font>
      <sz val="8"/>
      <name val="Calibri"/>
      <family val="2"/>
      <charset val="161"/>
    </font>
    <font>
      <b/>
      <sz val="10"/>
      <color rgb="FF000000"/>
      <name val="Calibri"/>
      <family val="2"/>
      <charset val="161"/>
    </font>
    <font>
      <sz val="11"/>
      <color theme="4"/>
      <name val="Calibri"/>
      <family val="2"/>
      <charset val="161"/>
    </font>
    <font>
      <b/>
      <sz val="18"/>
      <color rgb="FF000000"/>
      <name val="Calibri"/>
      <family val="2"/>
      <charset val="161"/>
    </font>
  </fonts>
  <fills count="36">
    <fill>
      <patternFill patternType="none"/>
    </fill>
    <fill>
      <patternFill patternType="gray125"/>
    </fill>
    <fill>
      <patternFill patternType="solid">
        <fgColor rgb="FFFFFF00"/>
        <bgColor rgb="FFFFCC00"/>
      </patternFill>
    </fill>
    <fill>
      <patternFill patternType="solid">
        <fgColor rgb="FF92D050"/>
        <bgColor rgb="FFC4BD97"/>
      </patternFill>
    </fill>
    <fill>
      <patternFill patternType="solid">
        <fgColor theme="4" tint="0.59987182226020086"/>
        <bgColor rgb="FFC2D4D4"/>
      </patternFill>
    </fill>
    <fill>
      <patternFill patternType="solid">
        <fgColor rgb="FFEDF4FA"/>
        <bgColor rgb="FFEEEEEE"/>
      </patternFill>
    </fill>
    <fill>
      <patternFill patternType="solid">
        <fgColor rgb="FFFFFFFF"/>
        <bgColor rgb="FFEDF4FA"/>
      </patternFill>
    </fill>
    <fill>
      <patternFill patternType="solid">
        <fgColor rgb="FF90AAB5"/>
        <bgColor rgb="FF8EB4E3"/>
      </patternFill>
    </fill>
    <fill>
      <patternFill patternType="solid">
        <fgColor rgb="FFEEEEEE"/>
        <bgColor rgb="FFEDF4FA"/>
      </patternFill>
    </fill>
    <fill>
      <patternFill patternType="solid">
        <fgColor rgb="FFE6B9B8"/>
        <bgColor rgb="FFC4BD97"/>
      </patternFill>
    </fill>
    <fill>
      <patternFill patternType="solid">
        <fgColor rgb="FFC6D9F1"/>
        <bgColor rgb="FFC2D4D4"/>
      </patternFill>
    </fill>
    <fill>
      <patternFill patternType="solid">
        <fgColor rgb="FFFFFF99"/>
        <bgColor rgb="FFEEEEEE"/>
      </patternFill>
    </fill>
    <fill>
      <patternFill patternType="solid">
        <fgColor rgb="FFBFBFBF"/>
        <bgColor rgb="FFBABABA"/>
      </patternFill>
    </fill>
    <fill>
      <patternFill patternType="solid">
        <fgColor rgb="FFCCFFCC"/>
        <bgColor rgb="FFD7E4BD"/>
      </patternFill>
    </fill>
    <fill>
      <patternFill patternType="solid">
        <fgColor rgb="FFC4BD97"/>
        <bgColor rgb="FFBABABA"/>
      </patternFill>
    </fill>
    <fill>
      <patternFill patternType="solid">
        <fgColor rgb="FF8EB4E3"/>
        <bgColor rgb="FF90AAB5"/>
      </patternFill>
    </fill>
    <fill>
      <patternFill patternType="solid">
        <fgColor rgb="FFE6E0EC"/>
        <bgColor rgb="FFDDE6E6"/>
      </patternFill>
    </fill>
    <fill>
      <patternFill patternType="solid">
        <fgColor rgb="FFC0504D"/>
        <bgColor rgb="FF993366"/>
      </patternFill>
    </fill>
    <fill>
      <patternFill patternType="solid">
        <fgColor rgb="FFD7E4BD"/>
        <bgColor rgb="FFDDE6E6"/>
      </patternFill>
    </fill>
    <fill>
      <patternFill patternType="solid">
        <fgColor rgb="FFDCE6F2"/>
        <bgColor rgb="FFDDE6E6"/>
      </patternFill>
    </fill>
    <fill>
      <patternFill patternType="solid">
        <fgColor rgb="FFFFCC00"/>
        <bgColor rgb="FFFFFF00"/>
      </patternFill>
    </fill>
    <fill>
      <patternFill patternType="solid">
        <fgColor rgb="FF00FF00"/>
        <bgColor rgb="FF0EA600"/>
      </patternFill>
    </fill>
    <fill>
      <patternFill patternType="solid">
        <fgColor rgb="FF00B0F0"/>
        <bgColor rgb="FF00808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rgb="FFC2D4D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rgb="FFFFCC00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BABABA"/>
      </left>
      <right/>
      <top style="medium">
        <color rgb="FFBABABA"/>
      </top>
      <bottom/>
      <diagonal/>
    </border>
    <border>
      <left/>
      <right/>
      <top style="medium">
        <color rgb="FFBABABA"/>
      </top>
      <bottom/>
      <diagonal/>
    </border>
    <border>
      <left/>
      <right style="medium">
        <color rgb="FFBABABA"/>
      </right>
      <top style="medium">
        <color rgb="FFBABABA"/>
      </top>
      <bottom/>
      <diagonal/>
    </border>
    <border>
      <left/>
      <right style="medium">
        <color rgb="FF7997A5"/>
      </right>
      <top/>
      <bottom style="thick">
        <color rgb="FFC2D4D4"/>
      </bottom>
      <diagonal/>
    </border>
    <border>
      <left/>
      <right/>
      <top/>
      <bottom style="medium">
        <color rgb="FFDDE6E6"/>
      </bottom>
      <diagonal/>
    </border>
    <border>
      <left/>
      <right/>
      <top/>
      <bottom style="thick">
        <color rgb="FFC2D4D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</borders>
  <cellStyleXfs count="8">
    <xf numFmtId="0" fontId="0" fillId="0" borderId="0"/>
    <xf numFmtId="9" fontId="61" fillId="0" borderId="0" applyBorder="0" applyProtection="0"/>
    <xf numFmtId="0" fontId="9" fillId="0" borderId="0" applyBorder="0" applyProtection="0"/>
    <xf numFmtId="164" fontId="61" fillId="0" borderId="0" applyBorder="0" applyProtection="0"/>
    <xf numFmtId="0" fontId="2" fillId="0" borderId="0"/>
    <xf numFmtId="9" fontId="61" fillId="0" borderId="0" applyBorder="0" applyProtection="0"/>
    <xf numFmtId="0" fontId="3" fillId="0" borderId="0"/>
    <xf numFmtId="9" fontId="61" fillId="0" borderId="0" applyBorder="0" applyProtection="0"/>
  </cellStyleXfs>
  <cellXfs count="415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fill"/>
    </xf>
    <xf numFmtId="0" fontId="0" fillId="0" borderId="1" xfId="0" applyBorder="1" applyAlignment="1">
      <alignment horizontal="center"/>
    </xf>
    <xf numFmtId="0" fontId="0" fillId="0" borderId="0" xfId="0" applyAlignment="1">
      <alignment horizontal="fill"/>
    </xf>
    <xf numFmtId="0" fontId="0" fillId="0" borderId="2" xfId="0" applyBorder="1"/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4" xfId="0" applyFont="1" applyBorder="1" applyAlignment="1">
      <alignment horizontal="left"/>
    </xf>
    <xf numFmtId="0" fontId="0" fillId="0" borderId="5" xfId="0" applyBorder="1" applyAlignment="1">
      <alignment vertical="top" wrapText="1"/>
    </xf>
    <xf numFmtId="0" fontId="4" fillId="0" borderId="6" xfId="0" applyFont="1" applyBorder="1"/>
    <xf numFmtId="0" fontId="4" fillId="0" borderId="6" xfId="0" applyFont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9" fontId="3" fillId="0" borderId="0" xfId="7" applyFont="1" applyBorder="1" applyProtection="1"/>
    <xf numFmtId="10" fontId="61" fillId="3" borderId="7" xfId="7" applyNumberFormat="1" applyFill="1" applyBorder="1" applyAlignment="1" applyProtection="1">
      <alignment horizontal="center"/>
    </xf>
    <xf numFmtId="0" fontId="6" fillId="0" borderId="0" xfId="0" applyFont="1"/>
    <xf numFmtId="10" fontId="61" fillId="0" borderId="0" xfId="7" applyNumberFormat="1" applyBorder="1" applyAlignment="1" applyProtection="1">
      <alignment horizontal="center"/>
    </xf>
    <xf numFmtId="10" fontId="0" fillId="0" borderId="0" xfId="0" applyNumberFormat="1" applyAlignment="1">
      <alignment horizontal="center"/>
    </xf>
    <xf numFmtId="10" fontId="7" fillId="2" borderId="0" xfId="0" applyNumberFormat="1" applyFont="1" applyFill="1" applyAlignment="1">
      <alignment horizontal="center"/>
    </xf>
    <xf numFmtId="0" fontId="2" fillId="0" borderId="0" xfId="4"/>
    <xf numFmtId="0" fontId="8" fillId="2" borderId="0" xfId="4" applyFont="1" applyFill="1"/>
    <xf numFmtId="0" fontId="8" fillId="0" borderId="0" xfId="4" applyFont="1"/>
    <xf numFmtId="0" fontId="9" fillId="0" borderId="0" xfId="2" applyBorder="1" applyProtection="1"/>
    <xf numFmtId="0" fontId="10" fillId="4" borderId="8" xfId="0" applyFont="1" applyFill="1" applyBorder="1" applyAlignment="1">
      <alignment horizontal="left" vertical="center" indent="1" readingOrder="1"/>
    </xf>
    <xf numFmtId="166" fontId="11" fillId="5" borderId="8" xfId="0" applyNumberFormat="1" applyFont="1" applyFill="1" applyBorder="1" applyAlignment="1">
      <alignment horizontal="right" vertical="center" wrapText="1" readingOrder="1"/>
    </xf>
    <xf numFmtId="167" fontId="12" fillId="5" borderId="9" xfId="0" applyNumberFormat="1" applyFont="1" applyFill="1" applyBorder="1" applyAlignment="1">
      <alignment horizontal="right" vertical="center" wrapText="1" readingOrder="1"/>
    </xf>
    <xf numFmtId="166" fontId="12" fillId="5" borderId="9" xfId="0" applyNumberFormat="1" applyFont="1" applyFill="1" applyBorder="1" applyAlignment="1">
      <alignment horizontal="right" vertical="center" wrapText="1" readingOrder="1"/>
    </xf>
    <xf numFmtId="168" fontId="13" fillId="5" borderId="10" xfId="0" applyNumberFormat="1" applyFont="1" applyFill="1" applyBorder="1" applyAlignment="1">
      <alignment horizontal="right" vertical="center" wrapText="1" indent="1" readingOrder="1"/>
    </xf>
    <xf numFmtId="10" fontId="14" fillId="5" borderId="10" xfId="0" applyNumberFormat="1" applyFont="1" applyFill="1" applyBorder="1" applyAlignment="1">
      <alignment horizontal="right" vertical="center" wrapText="1" indent="1" readingOrder="1"/>
    </xf>
    <xf numFmtId="0" fontId="15" fillId="0" borderId="0" xfId="4" applyFont="1" applyAlignment="1">
      <alignment horizontal="left"/>
    </xf>
    <xf numFmtId="0" fontId="16" fillId="0" borderId="0" xfId="4" applyFont="1"/>
    <xf numFmtId="10" fontId="13" fillId="5" borderId="10" xfId="0" applyNumberFormat="1" applyFont="1" applyFill="1" applyBorder="1" applyAlignment="1">
      <alignment horizontal="right" vertical="center" wrapText="1" indent="1" readingOrder="1"/>
    </xf>
    <xf numFmtId="0" fontId="16" fillId="0" borderId="0" xfId="4" applyFont="1" applyAlignment="1">
      <alignment horizontal="left"/>
    </xf>
    <xf numFmtId="0" fontId="16" fillId="0" borderId="2" xfId="4" applyFont="1" applyBorder="1" applyAlignment="1">
      <alignment horizontal="fill"/>
    </xf>
    <xf numFmtId="0" fontId="17" fillId="0" borderId="0" xfId="4" applyFont="1"/>
    <xf numFmtId="0" fontId="16" fillId="0" borderId="0" xfId="4" applyFont="1" applyAlignment="1">
      <alignment horizontal="center"/>
    </xf>
    <xf numFmtId="3" fontId="16" fillId="0" borderId="0" xfId="4" applyNumberFormat="1" applyFont="1" applyAlignment="1">
      <alignment horizontal="center"/>
    </xf>
    <xf numFmtId="0" fontId="18" fillId="0" borderId="0" xfId="4" applyFont="1"/>
    <xf numFmtId="3" fontId="18" fillId="0" borderId="0" xfId="4" applyNumberFormat="1" applyFont="1" applyAlignment="1">
      <alignment horizontal="center"/>
    </xf>
    <xf numFmtId="0" fontId="2" fillId="0" borderId="0" xfId="4" applyAlignment="1">
      <alignment horizontal="center"/>
    </xf>
    <xf numFmtId="4" fontId="16" fillId="0" borderId="0" xfId="4" applyNumberFormat="1" applyFont="1" applyAlignment="1">
      <alignment horizontal="center"/>
    </xf>
    <xf numFmtId="169" fontId="16" fillId="0" borderId="0" xfId="4" applyNumberFormat="1" applyFont="1" applyAlignment="1">
      <alignment horizontal="center"/>
    </xf>
    <xf numFmtId="169" fontId="18" fillId="0" borderId="0" xfId="4" applyNumberFormat="1" applyFont="1" applyAlignment="1">
      <alignment horizontal="center"/>
    </xf>
    <xf numFmtId="10" fontId="16" fillId="0" borderId="0" xfId="5" applyNumberFormat="1" applyFont="1" applyBorder="1" applyProtection="1"/>
    <xf numFmtId="9" fontId="16" fillId="0" borderId="0" xfId="4" applyNumberFormat="1" applyFont="1"/>
    <xf numFmtId="170" fontId="16" fillId="0" borderId="0" xfId="4" applyNumberFormat="1" applyFont="1"/>
    <xf numFmtId="0" fontId="16" fillId="2" borderId="0" xfId="4" applyFont="1" applyFill="1" applyAlignment="1">
      <alignment horizontal="center"/>
    </xf>
    <xf numFmtId="171" fontId="16" fillId="2" borderId="0" xfId="3" applyNumberFormat="1" applyFont="1" applyFill="1" applyBorder="1" applyAlignment="1" applyProtection="1">
      <alignment horizontal="center"/>
    </xf>
    <xf numFmtId="0" fontId="16" fillId="2" borderId="0" xfId="4" applyFont="1" applyFill="1" applyAlignment="1">
      <alignment horizontal="left"/>
    </xf>
    <xf numFmtId="0" fontId="19" fillId="0" borderId="0" xfId="4" applyFont="1"/>
    <xf numFmtId="172" fontId="2" fillId="0" borderId="0" xfId="4" applyNumberFormat="1"/>
    <xf numFmtId="10" fontId="16" fillId="2" borderId="0" xfId="5" applyNumberFormat="1" applyFont="1" applyFill="1" applyBorder="1" applyAlignment="1" applyProtection="1">
      <alignment horizontal="center"/>
    </xf>
    <xf numFmtId="0" fontId="16" fillId="0" borderId="1" xfId="4" applyFont="1" applyBorder="1" applyAlignment="1">
      <alignment horizontal="center"/>
    </xf>
    <xf numFmtId="171" fontId="16" fillId="0" borderId="1" xfId="3" applyNumberFormat="1" applyFont="1" applyBorder="1" applyAlignment="1" applyProtection="1">
      <alignment horizontal="center"/>
    </xf>
    <xf numFmtId="0" fontId="19" fillId="0" borderId="1" xfId="4" applyFont="1" applyBorder="1"/>
    <xf numFmtId="0" fontId="16" fillId="0" borderId="1" xfId="4" applyFont="1" applyBorder="1" applyAlignment="1">
      <alignment horizontal="left"/>
    </xf>
    <xf numFmtId="0" fontId="16" fillId="0" borderId="1" xfId="4" applyFont="1" applyBorder="1"/>
    <xf numFmtId="0" fontId="16" fillId="0" borderId="1" xfId="4" applyFont="1" applyBorder="1" applyAlignment="1">
      <alignment horizontal="fill"/>
    </xf>
    <xf numFmtId="173" fontId="16" fillId="0" borderId="0" xfId="4" applyNumberFormat="1" applyFont="1" applyAlignment="1">
      <alignment horizontal="center"/>
    </xf>
    <xf numFmtId="174" fontId="16" fillId="0" borderId="0" xfId="4" applyNumberFormat="1" applyFont="1" applyAlignment="1">
      <alignment horizontal="center"/>
    </xf>
    <xf numFmtId="165" fontId="16" fillId="0" borderId="0" xfId="4" applyNumberFormat="1" applyFont="1" applyAlignment="1">
      <alignment horizontal="center"/>
    </xf>
    <xf numFmtId="174" fontId="16" fillId="0" borderId="0" xfId="4" applyNumberFormat="1" applyFont="1"/>
    <xf numFmtId="175" fontId="16" fillId="0" borderId="0" xfId="4" applyNumberFormat="1" applyFont="1" applyAlignment="1">
      <alignment horizontal="center"/>
    </xf>
    <xf numFmtId="2" fontId="16" fillId="0" borderId="0" xfId="4" applyNumberFormat="1" applyFont="1" applyAlignment="1">
      <alignment horizontal="center"/>
    </xf>
    <xf numFmtId="176" fontId="16" fillId="0" borderId="0" xfId="4" applyNumberFormat="1" applyFont="1"/>
    <xf numFmtId="177" fontId="16" fillId="0" borderId="1" xfId="4" applyNumberFormat="1" applyFont="1" applyBorder="1" applyAlignment="1">
      <alignment horizontal="right"/>
    </xf>
    <xf numFmtId="178" fontId="16" fillId="2" borderId="0" xfId="3" applyNumberFormat="1" applyFont="1" applyFill="1" applyBorder="1" applyAlignment="1" applyProtection="1">
      <alignment horizontal="center"/>
    </xf>
    <xf numFmtId="0" fontId="16" fillId="2" borderId="0" xfId="4" applyFont="1" applyFill="1"/>
    <xf numFmtId="179" fontId="16" fillId="0" borderId="0" xfId="5" applyNumberFormat="1" applyFont="1" applyBorder="1" applyProtection="1"/>
    <xf numFmtId="180" fontId="2" fillId="0" borderId="0" xfId="4" applyNumberFormat="1" applyAlignment="1">
      <alignment horizontal="center"/>
    </xf>
    <xf numFmtId="181" fontId="2" fillId="0" borderId="0" xfId="4" applyNumberFormat="1"/>
    <xf numFmtId="10" fontId="2" fillId="0" borderId="0" xfId="4" applyNumberFormat="1"/>
    <xf numFmtId="0" fontId="20" fillId="6" borderId="8" xfId="4" applyFont="1" applyFill="1" applyBorder="1" applyAlignment="1">
      <alignment horizontal="left" indent="1"/>
    </xf>
    <xf numFmtId="181" fontId="20" fillId="6" borderId="9" xfId="4" applyNumberFormat="1" applyFont="1" applyFill="1" applyBorder="1" applyAlignment="1">
      <alignment horizontal="right"/>
    </xf>
    <xf numFmtId="10" fontId="20" fillId="6" borderId="10" xfId="4" applyNumberFormat="1" applyFont="1" applyFill="1" applyBorder="1" applyAlignment="1">
      <alignment horizontal="right" indent="1"/>
    </xf>
    <xf numFmtId="0" fontId="21" fillId="5" borderId="10" xfId="0" applyFont="1" applyFill="1" applyBorder="1" applyAlignment="1">
      <alignment horizontal="right" vertical="center" wrapText="1" indent="1" readingOrder="1"/>
    </xf>
    <xf numFmtId="166" fontId="22" fillId="5" borderId="9" xfId="0" applyNumberFormat="1" applyFont="1" applyFill="1" applyBorder="1" applyAlignment="1">
      <alignment horizontal="right" vertical="center" wrapText="1" readingOrder="1"/>
    </xf>
    <xf numFmtId="0" fontId="16" fillId="0" borderId="0" xfId="4" applyFont="1" applyAlignment="1">
      <alignment horizontal="fill"/>
    </xf>
    <xf numFmtId="0" fontId="23" fillId="0" borderId="0" xfId="0" applyFont="1" applyAlignment="1">
      <alignment vertical="top" wrapText="1"/>
    </xf>
    <xf numFmtId="3" fontId="24" fillId="0" borderId="0" xfId="0" applyNumberFormat="1" applyFont="1" applyAlignment="1">
      <alignment vertical="top" wrapText="1"/>
    </xf>
    <xf numFmtId="3" fontId="23" fillId="0" borderId="0" xfId="0" applyNumberFormat="1" applyFont="1" applyAlignment="1">
      <alignment vertical="top" wrapText="1"/>
    </xf>
    <xf numFmtId="3" fontId="25" fillId="0" borderId="0" xfId="0" applyNumberFormat="1" applyFont="1" applyAlignment="1">
      <alignment vertical="top" wrapText="1"/>
    </xf>
    <xf numFmtId="171" fontId="16" fillId="0" borderId="0" xfId="3" applyNumberFormat="1" applyFont="1" applyBorder="1" applyAlignment="1" applyProtection="1">
      <alignment horizontal="center"/>
    </xf>
    <xf numFmtId="10" fontId="16" fillId="0" borderId="0" xfId="5" applyNumberFormat="1" applyFont="1" applyBorder="1" applyAlignment="1" applyProtection="1">
      <alignment horizontal="center"/>
    </xf>
    <xf numFmtId="0" fontId="2" fillId="0" borderId="1" xfId="4" applyBorder="1"/>
    <xf numFmtId="169" fontId="61" fillId="0" borderId="0" xfId="1" applyNumberFormat="1" applyBorder="1" applyProtection="1"/>
    <xf numFmtId="0" fontId="23" fillId="0" borderId="0" xfId="0" applyFont="1" applyAlignment="1">
      <alignment vertical="top"/>
    </xf>
    <xf numFmtId="0" fontId="26" fillId="0" borderId="0" xfId="0" applyFont="1"/>
    <xf numFmtId="14" fontId="0" fillId="0" borderId="0" xfId="0" applyNumberFormat="1"/>
    <xf numFmtId="0" fontId="27" fillId="7" borderId="11" xfId="0" applyFont="1" applyFill="1" applyBorder="1" applyAlignment="1">
      <alignment horizontal="center" vertical="center" wrapText="1"/>
    </xf>
    <xf numFmtId="0" fontId="28" fillId="6" borderId="12" xfId="0" applyFont="1" applyFill="1" applyBorder="1" applyAlignment="1">
      <alignment wrapText="1"/>
    </xf>
    <xf numFmtId="182" fontId="61" fillId="0" borderId="12" xfId="1" applyNumberFormat="1" applyBorder="1" applyProtection="1"/>
    <xf numFmtId="183" fontId="28" fillId="6" borderId="12" xfId="0" applyNumberFormat="1" applyFont="1" applyFill="1" applyBorder="1" applyAlignment="1">
      <alignment horizontal="right" wrapText="1"/>
    </xf>
    <xf numFmtId="169" fontId="61" fillId="0" borderId="12" xfId="1" applyNumberFormat="1" applyBorder="1" applyProtection="1"/>
    <xf numFmtId="0" fontId="29" fillId="0" borderId="0" xfId="0" applyFont="1" applyAlignment="1">
      <alignment horizontal="left"/>
    </xf>
    <xf numFmtId="0" fontId="30" fillId="6" borderId="12" xfId="0" applyFont="1" applyFill="1" applyBorder="1" applyAlignment="1">
      <alignment wrapText="1"/>
    </xf>
    <xf numFmtId="0" fontId="0" fillId="0" borderId="0" xfId="0" applyAlignment="1">
      <alignment horizontal="left"/>
    </xf>
    <xf numFmtId="0" fontId="28" fillId="6" borderId="13" xfId="0" applyFont="1" applyFill="1" applyBorder="1" applyAlignment="1">
      <alignment wrapText="1"/>
    </xf>
    <xf numFmtId="182" fontId="61" fillId="0" borderId="13" xfId="1" applyNumberFormat="1" applyBorder="1" applyProtection="1"/>
    <xf numFmtId="169" fontId="61" fillId="0" borderId="13" xfId="1" applyNumberFormat="1" applyBorder="1" applyProtection="1"/>
    <xf numFmtId="183" fontId="0" fillId="6" borderId="13" xfId="0" applyNumberFormat="1" applyFill="1" applyBorder="1"/>
    <xf numFmtId="0" fontId="0" fillId="2" borderId="0" xfId="0" applyFill="1" applyAlignment="1">
      <alignment horizontal="left"/>
    </xf>
    <xf numFmtId="0" fontId="29" fillId="2" borderId="0" xfId="0" applyFont="1" applyFill="1" applyAlignment="1">
      <alignment horizontal="left"/>
    </xf>
    <xf numFmtId="0" fontId="29" fillId="0" borderId="0" xfId="0" applyFont="1"/>
    <xf numFmtId="3" fontId="0" fillId="0" borderId="0" xfId="0" applyNumberFormat="1"/>
    <xf numFmtId="1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14" xfId="0" applyBorder="1" applyAlignment="1">
      <alignment horizontal="left"/>
    </xf>
    <xf numFmtId="0" fontId="31" fillId="8" borderId="15" xfId="0" applyFont="1" applyFill="1" applyBorder="1" applyAlignment="1">
      <alignment horizontal="center" vertical="center" wrapText="1"/>
    </xf>
    <xf numFmtId="4" fontId="26" fillId="4" borderId="16" xfId="0" applyNumberFormat="1" applyFont="1" applyFill="1" applyBorder="1" applyAlignment="1">
      <alignment horizontal="center"/>
    </xf>
    <xf numFmtId="0" fontId="0" fillId="0" borderId="17" xfId="0" applyBorder="1" applyAlignment="1">
      <alignment horizontal="left"/>
    </xf>
    <xf numFmtId="183" fontId="0" fillId="0" borderId="0" xfId="0" applyNumberFormat="1"/>
    <xf numFmtId="0" fontId="0" fillId="0" borderId="18" xfId="0" applyBorder="1"/>
    <xf numFmtId="2" fontId="0" fillId="0" borderId="0" xfId="0" applyNumberFormat="1"/>
    <xf numFmtId="184" fontId="0" fillId="0" borderId="0" xfId="0" applyNumberFormat="1" applyAlignment="1">
      <alignment horizontal="center"/>
    </xf>
    <xf numFmtId="0" fontId="0" fillId="0" borderId="18" xfId="0" applyBorder="1" applyAlignment="1">
      <alignment horizontal="center"/>
    </xf>
    <xf numFmtId="3" fontId="0" fillId="0" borderId="0" xfId="0" applyNumberFormat="1" applyAlignment="1">
      <alignment horizontal="center"/>
    </xf>
    <xf numFmtId="10" fontId="4" fillId="0" borderId="0" xfId="1" applyNumberFormat="1" applyFont="1" applyBorder="1" applyProtection="1"/>
    <xf numFmtId="0" fontId="0" fillId="2" borderId="17" xfId="0" applyFill="1" applyBorder="1" applyAlignment="1">
      <alignment horizontal="left"/>
    </xf>
    <xf numFmtId="0" fontId="0" fillId="2" borderId="0" xfId="0" applyFill="1" applyAlignment="1">
      <alignment horizontal="center"/>
    </xf>
    <xf numFmtId="0" fontId="29" fillId="2" borderId="0" xfId="0" applyFont="1" applyFill="1"/>
    <xf numFmtId="0" fontId="0" fillId="2" borderId="19" xfId="0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0" xfId="0" applyBorder="1" applyAlignment="1">
      <alignment horizontal="center"/>
    </xf>
    <xf numFmtId="4" fontId="0" fillId="0" borderId="0" xfId="0" applyNumberFormat="1" applyAlignment="1">
      <alignment horizontal="center"/>
    </xf>
    <xf numFmtId="0" fontId="33" fillId="0" borderId="0" xfId="0" applyFont="1"/>
    <xf numFmtId="4" fontId="26" fillId="4" borderId="16" xfId="0" applyNumberFormat="1" applyFont="1" applyFill="1" applyBorder="1" applyAlignment="1">
      <alignment horizontal="center" wrapText="1"/>
    </xf>
    <xf numFmtId="0" fontId="31" fillId="8" borderId="0" xfId="0" applyFont="1" applyFill="1" applyAlignment="1">
      <alignment horizontal="center" vertical="center" wrapText="1"/>
    </xf>
    <xf numFmtId="0" fontId="0" fillId="0" borderId="14" xfId="0" applyBorder="1"/>
    <xf numFmtId="180" fontId="0" fillId="0" borderId="15" xfId="0" applyNumberFormat="1" applyBorder="1" applyAlignment="1">
      <alignment horizontal="center"/>
    </xf>
    <xf numFmtId="169" fontId="61" fillId="0" borderId="15" xfId="1" applyNumberFormat="1" applyBorder="1" applyProtection="1"/>
    <xf numFmtId="183" fontId="26" fillId="2" borderId="21" xfId="0" applyNumberFormat="1" applyFont="1" applyFill="1" applyBorder="1" applyAlignment="1">
      <alignment horizontal="center"/>
    </xf>
    <xf numFmtId="184" fontId="26" fillId="0" borderId="0" xfId="0" applyNumberFormat="1" applyFont="1" applyAlignment="1">
      <alignment horizontal="center"/>
    </xf>
    <xf numFmtId="180" fontId="0" fillId="0" borderId="0" xfId="0" applyNumberFormat="1"/>
    <xf numFmtId="0" fontId="0" fillId="0" borderId="17" xfId="0" applyBorder="1"/>
    <xf numFmtId="180" fontId="0" fillId="0" borderId="0" xfId="0" applyNumberFormat="1" applyAlignment="1">
      <alignment horizontal="center"/>
    </xf>
    <xf numFmtId="183" fontId="26" fillId="0" borderId="0" xfId="0" applyNumberFormat="1" applyFont="1" applyAlignment="1">
      <alignment horizontal="center"/>
    </xf>
    <xf numFmtId="183" fontId="26" fillId="2" borderId="0" xfId="0" applyNumberFormat="1" applyFont="1" applyFill="1" applyAlignment="1">
      <alignment horizontal="center"/>
    </xf>
    <xf numFmtId="2" fontId="31" fillId="0" borderId="0" xfId="0" applyNumberFormat="1" applyFont="1" applyAlignment="1">
      <alignment horizontal="center" vertical="center" wrapText="1"/>
    </xf>
    <xf numFmtId="184" fontId="31" fillId="0" borderId="0" xfId="0" applyNumberFormat="1" applyFont="1" applyAlignment="1">
      <alignment horizontal="center" vertical="center" wrapText="1"/>
    </xf>
    <xf numFmtId="184" fontId="34" fillId="8" borderId="0" xfId="0" applyNumberFormat="1" applyFont="1" applyFill="1" applyAlignment="1">
      <alignment horizontal="center" vertical="center" wrapText="1"/>
    </xf>
    <xf numFmtId="0" fontId="35" fillId="0" borderId="0" xfId="0" applyFont="1" applyAlignment="1">
      <alignment horizontal="left"/>
    </xf>
    <xf numFmtId="0" fontId="0" fillId="0" borderId="19" xfId="0" applyBorder="1"/>
    <xf numFmtId="180" fontId="0" fillId="0" borderId="6" xfId="0" applyNumberFormat="1" applyBorder="1" applyAlignment="1">
      <alignment horizontal="center"/>
    </xf>
    <xf numFmtId="0" fontId="26" fillId="0" borderId="6" xfId="0" applyFont="1" applyBorder="1" applyAlignment="1">
      <alignment horizontal="center"/>
    </xf>
    <xf numFmtId="1" fontId="26" fillId="2" borderId="0" xfId="0" applyNumberFormat="1" applyFont="1" applyFill="1" applyAlignment="1">
      <alignment horizontal="center"/>
    </xf>
    <xf numFmtId="0" fontId="36" fillId="0" borderId="22" xfId="0" applyFont="1" applyBorder="1" applyAlignment="1">
      <alignment horizontal="center"/>
    </xf>
    <xf numFmtId="183" fontId="0" fillId="9" borderId="0" xfId="0" applyNumberFormat="1" applyFill="1" applyAlignment="1">
      <alignment horizontal="center"/>
    </xf>
    <xf numFmtId="10" fontId="61" fillId="0" borderId="0" xfId="1" applyNumberFormat="1" applyBorder="1" applyAlignment="1" applyProtection="1">
      <alignment horizontal="center"/>
    </xf>
    <xf numFmtId="183" fontId="0" fillId="2" borderId="0" xfId="0" applyNumberFormat="1" applyFill="1" applyAlignment="1">
      <alignment horizontal="center"/>
    </xf>
    <xf numFmtId="0" fontId="26" fillId="0" borderId="0" xfId="0" applyFont="1" applyAlignment="1">
      <alignment horizontal="left"/>
    </xf>
    <xf numFmtId="0" fontId="36" fillId="0" borderId="0" xfId="0" applyFont="1" applyAlignment="1">
      <alignment horizontal="center"/>
    </xf>
    <xf numFmtId="181" fontId="0" fillId="0" borderId="0" xfId="0" applyNumberFormat="1"/>
    <xf numFmtId="183" fontId="0" fillId="0" borderId="0" xfId="0" applyNumberFormat="1" applyAlignment="1">
      <alignment horizontal="center"/>
    </xf>
    <xf numFmtId="0" fontId="0" fillId="0" borderId="6" xfId="0" applyBorder="1"/>
    <xf numFmtId="186" fontId="0" fillId="0" borderId="6" xfId="0" applyNumberFormat="1" applyBorder="1"/>
    <xf numFmtId="0" fontId="35" fillId="0" borderId="0" xfId="0" applyFont="1"/>
    <xf numFmtId="0" fontId="35" fillId="0" borderId="0" xfId="0" applyFont="1" applyAlignment="1">
      <alignment horizontal="center"/>
    </xf>
    <xf numFmtId="9" fontId="35" fillId="0" borderId="0" xfId="0" applyNumberFormat="1" applyFont="1" applyAlignment="1">
      <alignment horizontal="center"/>
    </xf>
    <xf numFmtId="0" fontId="35" fillId="0" borderId="1" xfId="0" applyFont="1" applyBorder="1" applyAlignment="1">
      <alignment horizontal="center"/>
    </xf>
    <xf numFmtId="10" fontId="61" fillId="0" borderId="6" xfId="1" applyNumberFormat="1" applyBorder="1" applyAlignment="1" applyProtection="1">
      <alignment horizontal="center"/>
    </xf>
    <xf numFmtId="10" fontId="0" fillId="0" borderId="0" xfId="0" applyNumberFormat="1" applyAlignment="1">
      <alignment horizontal="right"/>
    </xf>
    <xf numFmtId="179" fontId="0" fillId="0" borderId="0" xfId="0" applyNumberFormat="1" applyAlignment="1">
      <alignment horizontal="center"/>
    </xf>
    <xf numFmtId="183" fontId="26" fillId="0" borderId="0" xfId="0" applyNumberFormat="1" applyFont="1" applyAlignment="1">
      <alignment horizontal="left"/>
    </xf>
    <xf numFmtId="0" fontId="26" fillId="10" borderId="0" xfId="0" applyFont="1" applyFill="1" applyAlignment="1">
      <alignment horizontal="left"/>
    </xf>
    <xf numFmtId="0" fontId="0" fillId="10" borderId="0" xfId="0" applyFill="1"/>
    <xf numFmtId="0" fontId="3" fillId="2" borderId="0" xfId="0" applyFont="1" applyFill="1" applyAlignment="1">
      <alignment horizontal="left"/>
    </xf>
    <xf numFmtId="0" fontId="7" fillId="11" borderId="0" xfId="0" applyFont="1" applyFill="1" applyAlignment="1">
      <alignment horizontal="left"/>
    </xf>
    <xf numFmtId="14" fontId="26" fillId="0" borderId="0" xfId="0" applyNumberFormat="1" applyFont="1"/>
    <xf numFmtId="0" fontId="7" fillId="0" borderId="0" xfId="0" applyFont="1" applyAlignment="1">
      <alignment horizontal="center"/>
    </xf>
    <xf numFmtId="183" fontId="0" fillId="12" borderId="0" xfId="0" applyNumberFormat="1" applyFill="1" applyAlignment="1">
      <alignment horizontal="center"/>
    </xf>
    <xf numFmtId="2" fontId="0" fillId="12" borderId="0" xfId="0" applyNumberFormat="1" applyFill="1" applyAlignment="1">
      <alignment horizontal="center"/>
    </xf>
    <xf numFmtId="0" fontId="29" fillId="0" borderId="0" xfId="0" applyFont="1" applyAlignment="1">
      <alignment horizontal="center"/>
    </xf>
    <xf numFmtId="1" fontId="0" fillId="12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0" fontId="37" fillId="0" borderId="0" xfId="0" applyFont="1"/>
    <xf numFmtId="184" fontId="0" fillId="13" borderId="0" xfId="0" applyNumberFormat="1" applyFill="1" applyAlignment="1">
      <alignment horizontal="center"/>
    </xf>
    <xf numFmtId="0" fontId="38" fillId="0" borderId="0" xfId="0" applyFont="1" applyAlignment="1">
      <alignment vertical="top" wrapText="1"/>
    </xf>
    <xf numFmtId="184" fontId="39" fillId="13" borderId="0" xfId="0" applyNumberFormat="1" applyFont="1" applyFill="1" applyAlignment="1">
      <alignment horizontal="center"/>
    </xf>
    <xf numFmtId="181" fontId="7" fillId="0" borderId="0" xfId="0" applyNumberFormat="1" applyFont="1"/>
    <xf numFmtId="185" fontId="7" fillId="0" borderId="0" xfId="0" applyNumberFormat="1" applyFont="1" applyAlignment="1">
      <alignment horizontal="center"/>
    </xf>
    <xf numFmtId="185" fontId="0" fillId="0" borderId="0" xfId="0" applyNumberFormat="1"/>
    <xf numFmtId="179" fontId="3" fillId="0" borderId="0" xfId="7" applyNumberFormat="1" applyFont="1" applyBorder="1" applyAlignment="1" applyProtection="1">
      <alignment horizontal="center"/>
    </xf>
    <xf numFmtId="0" fontId="3" fillId="0" borderId="0" xfId="0" applyFont="1"/>
    <xf numFmtId="183" fontId="7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0" fontId="3" fillId="0" borderId="4" xfId="7" applyNumberFormat="1" applyFont="1" applyBorder="1" applyAlignment="1" applyProtection="1">
      <alignment horizontal="center"/>
    </xf>
    <xf numFmtId="9" fontId="7" fillId="0" borderId="4" xfId="7" applyFont="1" applyBorder="1" applyAlignment="1" applyProtection="1">
      <alignment horizontal="center"/>
    </xf>
    <xf numFmtId="184" fontId="4" fillId="0" borderId="4" xfId="0" applyNumberFormat="1" applyFont="1" applyBorder="1"/>
    <xf numFmtId="183" fontId="0" fillId="0" borderId="4" xfId="0" applyNumberFormat="1" applyBorder="1" applyAlignment="1">
      <alignment horizontal="center"/>
    </xf>
    <xf numFmtId="183" fontId="7" fillId="14" borderId="4" xfId="0" applyNumberFormat="1" applyFont="1" applyFill="1" applyBorder="1" applyAlignment="1">
      <alignment horizontal="center"/>
    </xf>
    <xf numFmtId="183" fontId="7" fillId="15" borderId="4" xfId="0" applyNumberFormat="1" applyFont="1" applyFill="1" applyBorder="1" applyAlignment="1">
      <alignment horizontal="center"/>
    </xf>
    <xf numFmtId="183" fontId="7" fillId="16" borderId="4" xfId="0" applyNumberFormat="1" applyFont="1" applyFill="1" applyBorder="1" applyAlignment="1">
      <alignment horizontal="center"/>
    </xf>
    <xf numFmtId="184" fontId="0" fillId="0" borderId="4" xfId="0" applyNumberFormat="1" applyBorder="1"/>
    <xf numFmtId="185" fontId="0" fillId="0" borderId="4" xfId="0" applyNumberFormat="1" applyBorder="1"/>
    <xf numFmtId="185" fontId="7" fillId="0" borderId="0" xfId="0" applyNumberFormat="1" applyFont="1"/>
    <xf numFmtId="0" fontId="7" fillId="0" borderId="0" xfId="0" applyFont="1" applyAlignment="1">
      <alignment vertical="top" wrapText="1"/>
    </xf>
    <xf numFmtId="184" fontId="0" fillId="15" borderId="0" xfId="0" applyNumberFormat="1" applyFill="1" applyAlignment="1">
      <alignment horizontal="center"/>
    </xf>
    <xf numFmtId="183" fontId="0" fillId="16" borderId="0" xfId="0" applyNumberFormat="1" applyFill="1" applyAlignment="1">
      <alignment horizontal="center"/>
    </xf>
    <xf numFmtId="0" fontId="3" fillId="0" borderId="0" xfId="0" applyFont="1" applyAlignment="1">
      <alignment horizontal="center"/>
    </xf>
    <xf numFmtId="183" fontId="0" fillId="14" borderId="0" xfId="0" applyNumberFormat="1" applyFill="1" applyAlignment="1">
      <alignment horizontal="center"/>
    </xf>
    <xf numFmtId="0" fontId="43" fillId="0" borderId="0" xfId="0" applyFont="1"/>
    <xf numFmtId="10" fontId="29" fillId="0" borderId="14" xfId="7" applyNumberFormat="1" applyFont="1" applyBorder="1" applyAlignment="1" applyProtection="1">
      <alignment horizontal="center"/>
    </xf>
    <xf numFmtId="0" fontId="3" fillId="0" borderId="21" xfId="0" applyFont="1" applyBorder="1"/>
    <xf numFmtId="10" fontId="29" fillId="0" borderId="17" xfId="7" applyNumberFormat="1" applyFont="1" applyBorder="1" applyAlignment="1" applyProtection="1">
      <alignment horizontal="center"/>
    </xf>
    <xf numFmtId="0" fontId="3" fillId="0" borderId="18" xfId="0" applyFont="1" applyBorder="1"/>
    <xf numFmtId="183" fontId="29" fillId="2" borderId="0" xfId="0" applyNumberFormat="1" applyFont="1" applyFill="1" applyAlignment="1">
      <alignment horizontal="center"/>
    </xf>
    <xf numFmtId="10" fontId="44" fillId="0" borderId="17" xfId="7" applyNumberFormat="1" applyFont="1" applyBorder="1" applyAlignment="1" applyProtection="1">
      <alignment horizontal="center"/>
    </xf>
    <xf numFmtId="9" fontId="29" fillId="0" borderId="19" xfId="0" applyNumberFormat="1" applyFont="1" applyBorder="1" applyAlignment="1">
      <alignment horizontal="center"/>
    </xf>
    <xf numFmtId="0" fontId="0" fillId="0" borderId="20" xfId="0" applyBorder="1"/>
    <xf numFmtId="0" fontId="45" fillId="0" borderId="0" xfId="0" applyFont="1"/>
    <xf numFmtId="10" fontId="0" fillId="0" borderId="0" xfId="0" applyNumberFormat="1"/>
    <xf numFmtId="169" fontId="3" fillId="0" borderId="0" xfId="1" applyNumberFormat="1" applyFont="1" applyBorder="1" applyProtection="1"/>
    <xf numFmtId="185" fontId="0" fillId="0" borderId="0" xfId="0" applyNumberFormat="1" applyAlignment="1">
      <alignment horizontal="center"/>
    </xf>
    <xf numFmtId="185" fontId="0" fillId="0" borderId="0" xfId="0" applyNumberFormat="1" applyAlignment="1">
      <alignment horizontal="left"/>
    </xf>
    <xf numFmtId="185" fontId="0" fillId="4" borderId="0" xfId="0" applyNumberFormat="1" applyFill="1" applyAlignment="1">
      <alignment horizontal="center"/>
    </xf>
    <xf numFmtId="184" fontId="0" fillId="4" borderId="0" xfId="0" applyNumberFormat="1" applyFill="1" applyAlignment="1">
      <alignment horizontal="center"/>
    </xf>
    <xf numFmtId="187" fontId="0" fillId="0" borderId="0" xfId="0" applyNumberFormat="1" applyAlignment="1">
      <alignment horizontal="center"/>
    </xf>
    <xf numFmtId="183" fontId="0" fillId="4" borderId="0" xfId="0" applyNumberFormat="1" applyFill="1" applyAlignment="1">
      <alignment horizontal="center"/>
    </xf>
    <xf numFmtId="0" fontId="47" fillId="0" borderId="0" xfId="0" applyFont="1"/>
    <xf numFmtId="0" fontId="48" fillId="0" borderId="0" xfId="0" applyFont="1"/>
    <xf numFmtId="0" fontId="49" fillId="0" borderId="0" xfId="0" applyFont="1"/>
    <xf numFmtId="0" fontId="29" fillId="17" borderId="0" xfId="0" applyFont="1" applyFill="1"/>
    <xf numFmtId="169" fontId="29" fillId="0" borderId="0" xfId="7" applyNumberFormat="1" applyFont="1" applyBorder="1" applyAlignment="1" applyProtection="1">
      <alignment horizontal="center"/>
    </xf>
    <xf numFmtId="10" fontId="29" fillId="0" borderId="0" xfId="7" applyNumberFormat="1" applyFont="1" applyBorder="1" applyProtection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179" fontId="3" fillId="0" borderId="0" xfId="7" applyNumberFormat="1" applyFont="1" applyBorder="1" applyProtection="1"/>
    <xf numFmtId="10" fontId="29" fillId="2" borderId="0" xfId="7" applyNumberFormat="1" applyFont="1" applyFill="1" applyBorder="1" applyProtection="1"/>
    <xf numFmtId="10" fontId="50" fillId="2" borderId="0" xfId="7" applyNumberFormat="1" applyFont="1" applyFill="1" applyBorder="1" applyProtection="1"/>
    <xf numFmtId="10" fontId="51" fillId="3" borderId="0" xfId="7" applyNumberFormat="1" applyFont="1" applyFill="1" applyBorder="1" applyProtection="1"/>
    <xf numFmtId="9" fontId="52" fillId="0" borderId="0" xfId="7" applyFont="1" applyBorder="1" applyProtection="1"/>
    <xf numFmtId="10" fontId="50" fillId="2" borderId="1" xfId="7" applyNumberFormat="1" applyFont="1" applyFill="1" applyBorder="1" applyProtection="1"/>
    <xf numFmtId="10" fontId="29" fillId="2" borderId="0" xfId="0" applyNumberFormat="1" applyFont="1" applyFill="1"/>
    <xf numFmtId="184" fontId="43" fillId="0" borderId="0" xfId="0" applyNumberFormat="1" applyFont="1"/>
    <xf numFmtId="0" fontId="0" fillId="0" borderId="1" xfId="0" applyBorder="1"/>
    <xf numFmtId="9" fontId="50" fillId="0" borderId="0" xfId="7" applyFont="1" applyBorder="1" applyProtection="1"/>
    <xf numFmtId="10" fontId="3" fillId="0" borderId="0" xfId="1" applyNumberFormat="1" applyFont="1" applyBorder="1" applyAlignment="1" applyProtection="1">
      <alignment horizontal="center"/>
    </xf>
    <xf numFmtId="185" fontId="3" fillId="0" borderId="0" xfId="0" applyNumberFormat="1" applyFont="1"/>
    <xf numFmtId="0" fontId="3" fillId="2" borderId="0" xfId="0" applyFont="1" applyFill="1"/>
    <xf numFmtId="185" fontId="3" fillId="2" borderId="0" xfId="0" applyNumberFormat="1" applyFont="1" applyFill="1"/>
    <xf numFmtId="0" fontId="53" fillId="0" borderId="2" xfId="0" applyFont="1" applyBorder="1"/>
    <xf numFmtId="183" fontId="0" fillId="18" borderId="0" xfId="0" applyNumberFormat="1" applyFill="1" applyAlignment="1">
      <alignment horizontal="center"/>
    </xf>
    <xf numFmtId="10" fontId="50" fillId="19" borderId="0" xfId="7" applyNumberFormat="1" applyFont="1" applyFill="1" applyBorder="1" applyProtection="1"/>
    <xf numFmtId="10" fontId="50" fillId="19" borderId="1" xfId="7" applyNumberFormat="1" applyFont="1" applyFill="1" applyBorder="1" applyProtection="1"/>
    <xf numFmtId="10" fontId="29" fillId="19" borderId="0" xfId="0" applyNumberFormat="1" applyFont="1" applyFill="1"/>
    <xf numFmtId="3" fontId="54" fillId="0" borderId="0" xfId="0" applyNumberFormat="1" applyFont="1" applyAlignment="1">
      <alignment horizontal="left" vertical="top"/>
    </xf>
    <xf numFmtId="3" fontId="55" fillId="0" borderId="0" xfId="0" applyNumberFormat="1" applyFont="1" applyAlignment="1">
      <alignment vertical="top"/>
    </xf>
    <xf numFmtId="3" fontId="56" fillId="0" borderId="23" xfId="0" applyNumberFormat="1" applyFont="1" applyBorder="1" applyAlignment="1">
      <alignment horizontal="center" vertical="top"/>
    </xf>
    <xf numFmtId="14" fontId="7" fillId="2" borderId="2" xfId="0" applyNumberFormat="1" applyFont="1" applyFill="1" applyBorder="1" applyAlignment="1">
      <alignment horizontal="center" wrapText="1"/>
    </xf>
    <xf numFmtId="14" fontId="0" fillId="2" borderId="2" xfId="0" applyNumberFormat="1" applyFill="1" applyBorder="1" applyAlignment="1">
      <alignment horizontal="center" wrapText="1"/>
    </xf>
    <xf numFmtId="3" fontId="55" fillId="0" borderId="2" xfId="0" applyNumberFormat="1" applyFont="1" applyBorder="1" applyAlignment="1">
      <alignment vertical="top"/>
    </xf>
    <xf numFmtId="3" fontId="55" fillId="0" borderId="24" xfId="0" applyNumberFormat="1" applyFont="1" applyBorder="1" applyAlignment="1">
      <alignment horizontal="left" vertical="top" wrapText="1"/>
    </xf>
    <xf numFmtId="3" fontId="55" fillId="0" borderId="23" xfId="0" applyNumberFormat="1" applyFont="1" applyBorder="1" applyAlignment="1">
      <alignment horizontal="left" vertical="top" wrapText="1"/>
    </xf>
    <xf numFmtId="3" fontId="3" fillId="0" borderId="23" xfId="0" applyNumberFormat="1" applyFont="1" applyBorder="1" applyAlignment="1">
      <alignment horizontal="center" vertical="top" wrapText="1"/>
    </xf>
    <xf numFmtId="3" fontId="55" fillId="0" borderId="23" xfId="0" applyNumberFormat="1" applyFont="1" applyBorder="1" applyAlignment="1">
      <alignment horizontal="center" vertical="top" wrapText="1"/>
    </xf>
    <xf numFmtId="3" fontId="55" fillId="0" borderId="24" xfId="0" applyNumberFormat="1" applyFont="1" applyBorder="1" applyAlignment="1">
      <alignment horizontal="center" vertical="top" wrapText="1"/>
    </xf>
    <xf numFmtId="3" fontId="55" fillId="0" borderId="25" xfId="0" applyNumberFormat="1" applyFont="1" applyBorder="1" applyAlignment="1">
      <alignment horizontal="center" vertical="top" wrapText="1"/>
    </xf>
    <xf numFmtId="3" fontId="55" fillId="0" borderId="23" xfId="0" applyNumberFormat="1" applyFont="1" applyBorder="1" applyAlignment="1">
      <alignment horizontal="center" vertical="top"/>
    </xf>
    <xf numFmtId="3" fontId="55" fillId="0" borderId="26" xfId="0" applyNumberFormat="1" applyFont="1" applyBorder="1" applyAlignment="1">
      <alignment horizontal="left" vertical="top"/>
    </xf>
    <xf numFmtId="3" fontId="55" fillId="0" borderId="27" xfId="0" applyNumberFormat="1" applyFont="1" applyBorder="1" applyAlignment="1">
      <alignment horizontal="left" vertical="top"/>
    </xf>
    <xf numFmtId="3" fontId="55" fillId="0" borderId="27" xfId="0" applyNumberFormat="1" applyFont="1" applyBorder="1" applyAlignment="1">
      <alignment vertical="top"/>
    </xf>
    <xf numFmtId="3" fontId="55" fillId="0" borderId="27" xfId="0" applyNumberFormat="1" applyFont="1" applyBorder="1" applyAlignment="1">
      <alignment horizontal="center" vertical="top"/>
    </xf>
    <xf numFmtId="3" fontId="55" fillId="0" borderId="26" xfId="0" applyNumberFormat="1" applyFont="1" applyBorder="1" applyAlignment="1">
      <alignment horizontal="center" vertical="top"/>
    </xf>
    <xf numFmtId="0" fontId="3" fillId="0" borderId="24" xfId="0" applyFont="1" applyBorder="1"/>
    <xf numFmtId="0" fontId="29" fillId="0" borderId="24" xfId="0" applyFont="1" applyBorder="1" applyAlignment="1">
      <alignment horizontal="center"/>
    </xf>
    <xf numFmtId="188" fontId="0" fillId="0" borderId="24" xfId="0" applyNumberFormat="1" applyBorder="1" applyAlignment="1">
      <alignment horizontal="center" vertical="top"/>
    </xf>
    <xf numFmtId="10" fontId="29" fillId="2" borderId="24" xfId="0" applyNumberFormat="1" applyFont="1" applyFill="1" applyBorder="1"/>
    <xf numFmtId="3" fontId="56" fillId="2" borderId="23" xfId="0" applyNumberFormat="1" applyFont="1" applyFill="1" applyBorder="1" applyAlignment="1">
      <alignment horizontal="center" vertical="top"/>
    </xf>
    <xf numFmtId="188" fontId="55" fillId="0" borderId="24" xfId="0" applyNumberFormat="1" applyFont="1" applyBorder="1" applyAlignment="1">
      <alignment horizontal="center" vertical="top"/>
    </xf>
    <xf numFmtId="2" fontId="29" fillId="2" borderId="23" xfId="0" applyNumberFormat="1" applyFont="1" applyFill="1" applyBorder="1"/>
    <xf numFmtId="4" fontId="55" fillId="0" borderId="23" xfId="0" applyNumberFormat="1" applyFont="1" applyBorder="1" applyAlignment="1">
      <alignment horizontal="center" vertical="top"/>
    </xf>
    <xf numFmtId="1" fontId="0" fillId="0" borderId="24" xfId="0" applyNumberFormat="1" applyBorder="1" applyAlignment="1">
      <alignment horizontal="center"/>
    </xf>
    <xf numFmtId="4" fontId="55" fillId="0" borderId="24" xfId="0" applyNumberFormat="1" applyFont="1" applyBorder="1" applyAlignment="1">
      <alignment vertical="top"/>
    </xf>
    <xf numFmtId="4" fontId="55" fillId="0" borderId="23" xfId="0" applyNumberFormat="1" applyFont="1" applyBorder="1" applyAlignment="1">
      <alignment vertical="top"/>
    </xf>
    <xf numFmtId="179" fontId="61" fillId="0" borderId="23" xfId="1" applyNumberFormat="1" applyBorder="1" applyProtection="1"/>
    <xf numFmtId="4" fontId="55" fillId="0" borderId="24" xfId="0" applyNumberFormat="1" applyFont="1" applyBorder="1" applyAlignment="1">
      <alignment horizontal="center" vertical="top"/>
    </xf>
    <xf numFmtId="2" fontId="29" fillId="2" borderId="24" xfId="0" applyNumberFormat="1" applyFont="1" applyFill="1" applyBorder="1"/>
    <xf numFmtId="188" fontId="0" fillId="0" borderId="0" xfId="0" applyNumberFormat="1" applyAlignment="1">
      <alignment horizontal="center"/>
    </xf>
    <xf numFmtId="2" fontId="0" fillId="2" borderId="24" xfId="0" applyNumberFormat="1" applyFill="1" applyBorder="1"/>
    <xf numFmtId="3" fontId="3" fillId="0" borderId="24" xfId="0" applyNumberFormat="1" applyFont="1" applyBorder="1" applyAlignment="1">
      <alignment vertical="top"/>
    </xf>
    <xf numFmtId="2" fontId="26" fillId="2" borderId="24" xfId="0" applyNumberFormat="1" applyFont="1" applyFill="1" applyBorder="1"/>
    <xf numFmtId="0" fontId="3" fillId="20" borderId="24" xfId="0" applyFont="1" applyFill="1" applyBorder="1"/>
    <xf numFmtId="0" fontId="3" fillId="0" borderId="24" xfId="0" applyFont="1" applyBorder="1" applyAlignment="1">
      <alignment horizontal="center"/>
    </xf>
    <xf numFmtId="3" fontId="3" fillId="20" borderId="24" xfId="0" applyNumberFormat="1" applyFont="1" applyFill="1" applyBorder="1" applyAlignment="1">
      <alignment vertical="top"/>
    </xf>
    <xf numFmtId="10" fontId="51" fillId="20" borderId="24" xfId="0" applyNumberFormat="1" applyFont="1" applyFill="1" applyBorder="1"/>
    <xf numFmtId="3" fontId="56" fillId="20" borderId="23" xfId="0" applyNumberFormat="1" applyFont="1" applyFill="1" applyBorder="1" applyAlignment="1">
      <alignment horizontal="center" vertical="top"/>
    </xf>
    <xf numFmtId="10" fontId="29" fillId="20" borderId="23" xfId="7" applyNumberFormat="1" applyFont="1" applyFill="1" applyBorder="1" applyProtection="1"/>
    <xf numFmtId="3" fontId="55" fillId="0" borderId="24" xfId="0" applyNumberFormat="1" applyFont="1" applyBorder="1" applyAlignment="1">
      <alignment horizontal="center" vertical="top"/>
    </xf>
    <xf numFmtId="10" fontId="55" fillId="0" borderId="24" xfId="7" applyNumberFormat="1" applyFont="1" applyBorder="1" applyAlignment="1" applyProtection="1">
      <alignment vertical="top"/>
    </xf>
    <xf numFmtId="179" fontId="55" fillId="20" borderId="24" xfId="7" applyNumberFormat="1" applyFont="1" applyFill="1" applyBorder="1" applyAlignment="1" applyProtection="1">
      <alignment horizontal="center" vertical="top"/>
    </xf>
    <xf numFmtId="3" fontId="0" fillId="0" borderId="24" xfId="0" applyNumberFormat="1" applyBorder="1" applyAlignment="1">
      <alignment vertical="top"/>
    </xf>
    <xf numFmtId="10" fontId="51" fillId="0" borderId="24" xfId="0" applyNumberFormat="1" applyFont="1" applyBorder="1"/>
    <xf numFmtId="3" fontId="56" fillId="0" borderId="23" xfId="0" applyNumberFormat="1" applyFont="1" applyBorder="1" applyAlignment="1">
      <alignment vertical="top"/>
    </xf>
    <xf numFmtId="188" fontId="55" fillId="0" borderId="24" xfId="0" applyNumberFormat="1" applyFont="1" applyBorder="1" applyAlignment="1">
      <alignment vertical="top"/>
    </xf>
    <xf numFmtId="9" fontId="56" fillId="0" borderId="23" xfId="7" applyFont="1" applyBorder="1" applyAlignment="1" applyProtection="1">
      <alignment vertical="top"/>
    </xf>
    <xf numFmtId="3" fontId="57" fillId="0" borderId="23" xfId="0" applyNumberFormat="1" applyFont="1" applyBorder="1" applyAlignment="1">
      <alignment vertical="top"/>
    </xf>
    <xf numFmtId="3" fontId="57" fillId="0" borderId="23" xfId="0" applyNumberFormat="1" applyFont="1" applyBorder="1" applyAlignment="1">
      <alignment horizontal="center" vertical="top"/>
    </xf>
    <xf numFmtId="10" fontId="61" fillId="0" borderId="24" xfId="1" applyNumberFormat="1" applyBorder="1" applyProtection="1"/>
    <xf numFmtId="3" fontId="55" fillId="0" borderId="28" xfId="0" applyNumberFormat="1" applyFont="1" applyBorder="1" applyAlignment="1">
      <alignment horizontal="right" vertical="top"/>
    </xf>
    <xf numFmtId="179" fontId="0" fillId="0" borderId="28" xfId="0" applyNumberFormat="1" applyBorder="1"/>
    <xf numFmtId="3" fontId="55" fillId="0" borderId="29" xfId="0" applyNumberFormat="1" applyFont="1" applyBorder="1" applyAlignment="1">
      <alignment vertical="top"/>
    </xf>
    <xf numFmtId="3" fontId="55" fillId="0" borderId="28" xfId="0" applyNumberFormat="1" applyFont="1" applyBorder="1" applyAlignment="1">
      <alignment vertical="top"/>
    </xf>
    <xf numFmtId="4" fontId="56" fillId="0" borderId="29" xfId="0" applyNumberFormat="1" applyFont="1" applyBorder="1" applyAlignment="1">
      <alignment vertical="top"/>
    </xf>
    <xf numFmtId="3" fontId="56" fillId="0" borderId="29" xfId="0" applyNumberFormat="1" applyFont="1" applyBorder="1" applyAlignment="1">
      <alignment horizontal="center" vertical="top"/>
    </xf>
    <xf numFmtId="189" fontId="55" fillId="0" borderId="28" xfId="0" applyNumberFormat="1" applyFont="1" applyBorder="1" applyAlignment="1">
      <alignment horizontal="center" vertical="top"/>
    </xf>
    <xf numFmtId="10" fontId="61" fillId="0" borderId="29" xfId="1" applyNumberFormat="1" applyBorder="1" applyProtection="1"/>
    <xf numFmtId="183" fontId="0" fillId="0" borderId="2" xfId="0" applyNumberFormat="1" applyBorder="1"/>
    <xf numFmtId="3" fontId="56" fillId="0" borderId="2" xfId="0" applyNumberFormat="1" applyFont="1" applyBorder="1" applyAlignment="1">
      <alignment vertical="top"/>
    </xf>
    <xf numFmtId="3" fontId="56" fillId="0" borderId="2" xfId="0" applyNumberFormat="1" applyFont="1" applyBorder="1" applyAlignment="1">
      <alignment horizontal="center" vertical="top"/>
    </xf>
    <xf numFmtId="179" fontId="4" fillId="0" borderId="0" xfId="1" applyNumberFormat="1" applyFont="1" applyBorder="1" applyAlignment="1" applyProtection="1">
      <alignment horizontal="center"/>
    </xf>
    <xf numFmtId="4" fontId="0" fillId="0" borderId="0" xfId="0" applyNumberFormat="1"/>
    <xf numFmtId="0" fontId="3" fillId="21" borderId="0" xfId="0" applyFont="1" applyFill="1"/>
    <xf numFmtId="0" fontId="51" fillId="0" borderId="0" xfId="0" applyFont="1"/>
    <xf numFmtId="190" fontId="0" fillId="2" borderId="0" xfId="0" applyNumberFormat="1" applyFill="1"/>
    <xf numFmtId="190" fontId="0" fillId="21" borderId="0" xfId="0" applyNumberFormat="1" applyFill="1"/>
    <xf numFmtId="169" fontId="0" fillId="0" borderId="0" xfId="0" applyNumberFormat="1"/>
    <xf numFmtId="9" fontId="58" fillId="0" borderId="0" xfId="0" applyNumberFormat="1" applyFont="1"/>
    <xf numFmtId="2" fontId="0" fillId="0" borderId="24" xfId="0" applyNumberFormat="1" applyBorder="1" applyAlignment="1">
      <alignment horizontal="center" vertical="top"/>
    </xf>
    <xf numFmtId="10" fontId="0" fillId="2" borderId="24" xfId="0" applyNumberFormat="1" applyFill="1" applyBorder="1"/>
    <xf numFmtId="188" fontId="55" fillId="0" borderId="23" xfId="0" applyNumberFormat="1" applyFont="1" applyBorder="1" applyAlignment="1">
      <alignment horizontal="center" vertical="top"/>
    </xf>
    <xf numFmtId="2" fontId="0" fillId="2" borderId="0" xfId="0" applyNumberFormat="1" applyFill="1"/>
    <xf numFmtId="2" fontId="3" fillId="0" borderId="24" xfId="0" applyNumberFormat="1" applyFont="1" applyBorder="1" applyAlignment="1">
      <alignment horizontal="center" vertical="top"/>
    </xf>
    <xf numFmtId="2" fontId="26" fillId="2" borderId="0" xfId="0" applyNumberFormat="1" applyFont="1" applyFill="1"/>
    <xf numFmtId="10" fontId="3" fillId="20" borderId="24" xfId="1" applyNumberFormat="1" applyFont="1" applyFill="1" applyBorder="1" applyAlignment="1" applyProtection="1">
      <alignment vertical="top"/>
    </xf>
    <xf numFmtId="167" fontId="55" fillId="0" borderId="23" xfId="0" applyNumberFormat="1" applyFont="1" applyBorder="1" applyAlignment="1">
      <alignment horizontal="center" vertical="top"/>
    </xf>
    <xf numFmtId="3" fontId="55" fillId="0" borderId="28" xfId="0" applyNumberFormat="1" applyFont="1" applyBorder="1" applyAlignment="1">
      <alignment horizontal="center" vertical="top"/>
    </xf>
    <xf numFmtId="189" fontId="56" fillId="0" borderId="29" xfId="0" applyNumberFormat="1" applyFont="1" applyBorder="1" applyAlignment="1">
      <alignment horizontal="center" vertical="top"/>
    </xf>
    <xf numFmtId="0" fontId="7" fillId="0" borderId="0" xfId="0" applyFont="1"/>
    <xf numFmtId="0" fontId="4" fillId="17" borderId="0" xfId="0" applyFont="1" applyFill="1" applyAlignment="1">
      <alignment horizontal="center"/>
    </xf>
    <xf numFmtId="14" fontId="7" fillId="21" borderId="0" xfId="0" applyNumberFormat="1" applyFont="1" applyFill="1" applyAlignment="1">
      <alignment horizontal="center"/>
    </xf>
    <xf numFmtId="14" fontId="7" fillId="0" borderId="0" xfId="0" applyNumberFormat="1" applyFont="1" applyAlignment="1">
      <alignment horizontal="center"/>
    </xf>
    <xf numFmtId="14" fontId="7" fillId="22" borderId="0" xfId="0" applyNumberFormat="1" applyFont="1" applyFill="1" applyAlignment="1">
      <alignment horizontal="center"/>
    </xf>
    <xf numFmtId="14" fontId="7" fillId="22" borderId="0" xfId="0" applyNumberFormat="1" applyFont="1" applyFill="1" applyAlignment="1">
      <alignment horizontal="center" wrapText="1"/>
    </xf>
    <xf numFmtId="182" fontId="61" fillId="0" borderId="0" xfId="7" applyNumberFormat="1" applyBorder="1" applyAlignment="1" applyProtection="1">
      <alignment horizontal="center"/>
    </xf>
    <xf numFmtId="0" fontId="37" fillId="0" borderId="0" xfId="0" applyFont="1" applyAlignment="1">
      <alignment horizontal="center"/>
    </xf>
    <xf numFmtId="185" fontId="0" fillId="13" borderId="0" xfId="0" applyNumberFormat="1" applyFill="1"/>
    <xf numFmtId="0" fontId="38" fillId="0" borderId="0" xfId="0" applyFont="1" applyAlignment="1">
      <alignment horizontal="center" vertical="top" wrapText="1"/>
    </xf>
    <xf numFmtId="185" fontId="0" fillId="11" borderId="0" xfId="0" applyNumberFormat="1" applyFill="1"/>
    <xf numFmtId="0" fontId="29" fillId="2" borderId="0" xfId="0" applyFont="1" applyFill="1" applyAlignment="1">
      <alignment horizontal="center"/>
    </xf>
    <xf numFmtId="14" fontId="7" fillId="2" borderId="0" xfId="0" applyNumberFormat="1" applyFont="1" applyFill="1" applyAlignment="1">
      <alignment horizontal="center"/>
    </xf>
    <xf numFmtId="0" fontId="7" fillId="13" borderId="0" xfId="0" applyFont="1" applyFill="1"/>
    <xf numFmtId="0" fontId="0" fillId="13" borderId="0" xfId="0" applyFill="1"/>
    <xf numFmtId="0" fontId="7" fillId="13" borderId="4" xfId="0" applyFont="1" applyFill="1" applyBorder="1"/>
    <xf numFmtId="0" fontId="4" fillId="13" borderId="4" xfId="0" applyFont="1" applyFill="1" applyBorder="1"/>
    <xf numFmtId="0" fontId="4" fillId="13" borderId="0" xfId="0" applyFont="1" applyFill="1"/>
    <xf numFmtId="9" fontId="4" fillId="13" borderId="4" xfId="7" applyFont="1" applyFill="1" applyBorder="1" applyProtection="1"/>
    <xf numFmtId="10" fontId="4" fillId="13" borderId="4" xfId="7" applyNumberFormat="1" applyFont="1" applyFill="1" applyBorder="1" applyProtection="1"/>
    <xf numFmtId="179" fontId="0" fillId="13" borderId="4" xfId="0" applyNumberForma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7" fillId="11" borderId="0" xfId="0" applyFont="1" applyFill="1"/>
    <xf numFmtId="0" fontId="4" fillId="11" borderId="0" xfId="0" applyFont="1" applyFill="1"/>
    <xf numFmtId="9" fontId="4" fillId="11" borderId="4" xfId="7" applyFont="1" applyFill="1" applyBorder="1" applyProtection="1"/>
    <xf numFmtId="10" fontId="4" fillId="11" borderId="4" xfId="7" applyNumberFormat="1" applyFont="1" applyFill="1" applyBorder="1" applyProtection="1"/>
    <xf numFmtId="0" fontId="0" fillId="11" borderId="4" xfId="0" applyFill="1" applyBorder="1"/>
    <xf numFmtId="0" fontId="0" fillId="11" borderId="4" xfId="0" applyFill="1" applyBorder="1" applyAlignment="1">
      <alignment horizontal="center"/>
    </xf>
    <xf numFmtId="10" fontId="4" fillId="0" borderId="0" xfId="7" applyNumberFormat="1" applyFont="1" applyBorder="1" applyAlignment="1" applyProtection="1">
      <alignment vertical="top" wrapText="1"/>
    </xf>
    <xf numFmtId="2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90" fontId="0" fillId="21" borderId="2" xfId="0" applyNumberFormat="1" applyFill="1" applyBorder="1" applyAlignment="1">
      <alignment horizontal="center"/>
    </xf>
    <xf numFmtId="14" fontId="10" fillId="4" borderId="8" xfId="0" applyNumberFormat="1" applyFont="1" applyFill="1" applyBorder="1" applyAlignment="1">
      <alignment horizontal="left" vertical="center" indent="1" readingOrder="1"/>
    </xf>
    <xf numFmtId="181" fontId="18" fillId="0" borderId="0" xfId="4" applyNumberFormat="1" applyFont="1" applyAlignment="1">
      <alignment horizontal="center"/>
    </xf>
    <xf numFmtId="185" fontId="16" fillId="0" borderId="0" xfId="4" applyNumberFormat="1" applyFont="1" applyAlignment="1">
      <alignment horizontal="center"/>
    </xf>
    <xf numFmtId="185" fontId="18" fillId="0" borderId="0" xfId="4" applyNumberFormat="1" applyFont="1" applyAlignment="1">
      <alignment horizontal="center"/>
    </xf>
    <xf numFmtId="0" fontId="62" fillId="5" borderId="10" xfId="0" applyFont="1" applyFill="1" applyBorder="1" applyAlignment="1">
      <alignment horizontal="right" vertical="center" wrapText="1" indent="1" readingOrder="1"/>
    </xf>
    <xf numFmtId="0" fontId="26" fillId="23" borderId="0" xfId="0" applyFont="1" applyFill="1" applyAlignment="1">
      <alignment horizontal="center"/>
    </xf>
    <xf numFmtId="0" fontId="0" fillId="24" borderId="0" xfId="0" applyFill="1"/>
    <xf numFmtId="0" fontId="0" fillId="25" borderId="0" xfId="0" applyFill="1"/>
    <xf numFmtId="0" fontId="33" fillId="23" borderId="0" xfId="0" applyFont="1" applyFill="1"/>
    <xf numFmtId="4" fontId="26" fillId="26" borderId="16" xfId="0" applyNumberFormat="1" applyFont="1" applyFill="1" applyBorder="1" applyAlignment="1">
      <alignment horizontal="center"/>
    </xf>
    <xf numFmtId="168" fontId="0" fillId="0" borderId="0" xfId="0" applyNumberFormat="1"/>
    <xf numFmtId="182" fontId="0" fillId="0" borderId="0" xfId="0" applyNumberFormat="1" applyAlignment="1">
      <alignment horizontal="center"/>
    </xf>
    <xf numFmtId="191" fontId="0" fillId="0" borderId="0" xfId="0" applyNumberFormat="1"/>
    <xf numFmtId="0" fontId="64" fillId="24" borderId="0" xfId="0" applyFont="1" applyFill="1" applyAlignment="1">
      <alignment horizontal="center"/>
    </xf>
    <xf numFmtId="0" fontId="26" fillId="24" borderId="0" xfId="0" applyFont="1" applyFill="1" applyAlignment="1">
      <alignment horizontal="center"/>
    </xf>
    <xf numFmtId="0" fontId="26" fillId="27" borderId="0" xfId="0" applyFont="1" applyFill="1" applyAlignment="1">
      <alignment horizontal="center"/>
    </xf>
    <xf numFmtId="0" fontId="0" fillId="23" borderId="0" xfId="0" applyFill="1"/>
    <xf numFmtId="0" fontId="65" fillId="0" borderId="0" xfId="0" applyFont="1"/>
    <xf numFmtId="0" fontId="66" fillId="23" borderId="0" xfId="0" applyFont="1" applyFill="1"/>
    <xf numFmtId="0" fontId="26" fillId="28" borderId="0" xfId="0" applyFont="1" applyFill="1" applyAlignment="1">
      <alignment horizontal="center"/>
    </xf>
    <xf numFmtId="0" fontId="26" fillId="29" borderId="0" xfId="0" applyFont="1" applyFill="1" applyAlignment="1">
      <alignment horizontal="center"/>
    </xf>
    <xf numFmtId="0" fontId="36" fillId="29" borderId="22" xfId="0" applyFont="1" applyFill="1" applyBorder="1" applyAlignment="1">
      <alignment horizontal="center"/>
    </xf>
    <xf numFmtId="0" fontId="26" fillId="29" borderId="0" xfId="0" applyFont="1" applyFill="1"/>
    <xf numFmtId="0" fontId="26" fillId="29" borderId="6" xfId="0" applyFont="1" applyFill="1" applyBorder="1"/>
    <xf numFmtId="183" fontId="26" fillId="30" borderId="0" xfId="0" applyNumberFormat="1" applyFont="1" applyFill="1" applyAlignment="1">
      <alignment horizontal="center"/>
    </xf>
    <xf numFmtId="183" fontId="26" fillId="30" borderId="6" xfId="0" applyNumberFormat="1" applyFont="1" applyFill="1" applyBorder="1" applyAlignment="1">
      <alignment horizontal="center"/>
    </xf>
    <xf numFmtId="0" fontId="0" fillId="30" borderId="0" xfId="0" applyFill="1"/>
    <xf numFmtId="0" fontId="0" fillId="30" borderId="6" xfId="0" applyFill="1" applyBorder="1"/>
    <xf numFmtId="179" fontId="26" fillId="0" borderId="0" xfId="0" applyNumberFormat="1" applyFont="1" applyAlignment="1">
      <alignment horizontal="center"/>
    </xf>
    <xf numFmtId="0" fontId="64" fillId="31" borderId="0" xfId="0" applyFont="1" applyFill="1" applyAlignment="1">
      <alignment horizontal="center"/>
    </xf>
    <xf numFmtId="0" fontId="26" fillId="31" borderId="0" xfId="0" applyFont="1" applyFill="1" applyAlignment="1">
      <alignment horizontal="center"/>
    </xf>
    <xf numFmtId="0" fontId="26" fillId="32" borderId="0" xfId="0" applyFont="1" applyFill="1" applyAlignment="1">
      <alignment horizontal="center"/>
    </xf>
    <xf numFmtId="0" fontId="26" fillId="33" borderId="0" xfId="0" applyFont="1" applyFill="1" applyAlignment="1">
      <alignment horizontal="center"/>
    </xf>
    <xf numFmtId="0" fontId="0" fillId="34" borderId="0" xfId="0" applyFill="1"/>
    <xf numFmtId="14" fontId="2" fillId="0" borderId="0" xfId="4" applyNumberFormat="1"/>
    <xf numFmtId="14" fontId="23" fillId="0" borderId="0" xfId="0" applyNumberFormat="1" applyFont="1" applyAlignment="1">
      <alignment vertical="top" wrapText="1"/>
    </xf>
    <xf numFmtId="166" fontId="24" fillId="0" borderId="0" xfId="0" applyNumberFormat="1" applyFont="1" applyAlignment="1">
      <alignment vertical="top" wrapText="1"/>
    </xf>
    <xf numFmtId="166" fontId="23" fillId="0" borderId="0" xfId="0" applyNumberFormat="1" applyFont="1" applyAlignment="1">
      <alignment vertical="top" wrapText="1"/>
    </xf>
    <xf numFmtId="0" fontId="0" fillId="35" borderId="0" xfId="0" applyFill="1"/>
    <xf numFmtId="183" fontId="7" fillId="0" borderId="0" xfId="0" applyNumberFormat="1" applyFont="1"/>
    <xf numFmtId="0" fontId="4" fillId="0" borderId="3" xfId="0" applyFont="1" applyBorder="1"/>
    <xf numFmtId="0" fontId="4" fillId="0" borderId="0" xfId="0" applyFont="1"/>
    <xf numFmtId="0" fontId="4" fillId="0" borderId="0" xfId="0" applyFont="1" applyAlignment="1">
      <alignment horizontal="left"/>
    </xf>
    <xf numFmtId="0" fontId="35" fillId="0" borderId="6" xfId="0" applyFont="1" applyBorder="1" applyAlignment="1">
      <alignment horizontal="center"/>
    </xf>
  </cellXfs>
  <cellStyles count="8">
    <cellStyle name="Comma 2" xfId="3" xr:uid="{00000000-0005-0000-0000-000006000000}"/>
    <cellStyle name="Excel Built-in Explanatory Text" xfId="7" xr:uid="{00000000-0005-0000-0000-00000A000000}"/>
    <cellStyle name="Normal 2" xfId="4" xr:uid="{00000000-0005-0000-0000-000007000000}"/>
    <cellStyle name="Percent 2" xfId="5" xr:uid="{00000000-0005-0000-0000-000008000000}"/>
    <cellStyle name="Βασικό_CAPM_Markowitz" xfId="6" xr:uid="{00000000-0005-0000-0000-000009000000}"/>
    <cellStyle name="Κανονικό" xfId="0" builtinId="0"/>
    <cellStyle name="Ποσοστό" xfId="1" builtinId="5"/>
    <cellStyle name="Υπερ-σύνδεση" xfId="2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EA600"/>
      <rgbColor rgb="FF000080"/>
      <rgbColor rgb="FF808000"/>
      <rgbColor rgb="FF800080"/>
      <rgbColor rgb="FF008080"/>
      <rgbColor rgb="FFBFBFBF"/>
      <rgbColor rgb="FF90AAB5"/>
      <rgbColor rgb="FF8EB4E3"/>
      <rgbColor rgb="FFC0504D"/>
      <rgbColor rgb="FFEEEEEE"/>
      <rgbColor rgb="FFEDF4FA"/>
      <rgbColor rgb="FF660066"/>
      <rgbColor rgb="FFC2D4D4"/>
      <rgbColor rgb="FF0066CC"/>
      <rgbColor rgb="FFC6D9F1"/>
      <rgbColor rgb="FF000080"/>
      <rgbColor rgb="FFFF00FF"/>
      <rgbColor rgb="FFD7E4BD"/>
      <rgbColor rgb="FF00FFFF"/>
      <rgbColor rgb="FF800080"/>
      <rgbColor rgb="FF800000"/>
      <rgbColor rgb="FF008080"/>
      <rgbColor rgb="FF0000FF"/>
      <rgbColor rgb="FF00B0F0"/>
      <rgbColor rgb="FFDCE6F2"/>
      <rgbColor rgb="FFCCFFCC"/>
      <rgbColor rgb="FFFFFF99"/>
      <rgbColor rgb="FFB9CDE5"/>
      <rgbColor rgb="FFC4BD97"/>
      <rgbColor rgb="FFBABABA"/>
      <rgbColor rgb="FFE6B9B8"/>
      <rgbColor rgb="FF3366FF"/>
      <rgbColor rgb="FFDDE6E6"/>
      <rgbColor rgb="FF92D050"/>
      <rgbColor rgb="FFFFCC00"/>
      <rgbColor rgb="FFE6E0EC"/>
      <rgbColor rgb="FFFF6600"/>
      <rgbColor rgb="FF666699"/>
      <rgbColor rgb="FF7997A5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);" TargetMode="External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26" Type="http://schemas.openxmlformats.org/officeDocument/2006/relationships/image" Target="../media/image39.png"/><Relationship Id="rId3" Type="http://schemas.openxmlformats.org/officeDocument/2006/relationships/image" Target="../media/image21.jpeg"/><Relationship Id="rId21" Type="http://schemas.openxmlformats.org/officeDocument/2006/relationships/image" Target="../media/image36.png"/><Relationship Id="rId34" Type="http://schemas.openxmlformats.org/officeDocument/2006/relationships/image" Target="../media/image47.wmf"/><Relationship Id="rId7" Type="http://schemas.openxmlformats.org/officeDocument/2006/relationships/image" Target="../media/image23.png"/><Relationship Id="rId12" Type="http://schemas.openxmlformats.org/officeDocument/2006/relationships/image" Target="../media/image27.jpeg"/><Relationship Id="rId17" Type="http://schemas.openxmlformats.org/officeDocument/2006/relationships/image" Target="../media/image32.png"/><Relationship Id="rId25" Type="http://schemas.openxmlformats.org/officeDocument/2006/relationships/image" Target="../media/image38.png"/><Relationship Id="rId33" Type="http://schemas.openxmlformats.org/officeDocument/2006/relationships/image" Target="../media/image46.wmf"/><Relationship Id="rId2" Type="http://schemas.openxmlformats.org/officeDocument/2006/relationships/hyperlink" Target="https://www.investing.com/members/201261514" TargetMode="External"/><Relationship Id="rId16" Type="http://schemas.openxmlformats.org/officeDocument/2006/relationships/image" Target="../media/image31.gif"/><Relationship Id="rId20" Type="http://schemas.openxmlformats.org/officeDocument/2006/relationships/image" Target="../media/image35.jpeg"/><Relationship Id="rId29" Type="http://schemas.openxmlformats.org/officeDocument/2006/relationships/image" Target="../media/image42.wmf"/><Relationship Id="rId1" Type="http://schemas.openxmlformats.org/officeDocument/2006/relationships/image" Target="../media/image20.png"/><Relationship Id="rId6" Type="http://schemas.openxmlformats.org/officeDocument/2006/relationships/hyperlink" Target="https://www.investing.com/members/200208223" TargetMode="External"/><Relationship Id="rId11" Type="http://schemas.openxmlformats.org/officeDocument/2006/relationships/image" Target="../media/image26.png"/><Relationship Id="rId24" Type="http://schemas.openxmlformats.org/officeDocument/2006/relationships/hyperlink" Target="https://itunes.apple.com/us/app/investing.com-stocks-forex/id909998122?mt=8" TargetMode="External"/><Relationship Id="rId32" Type="http://schemas.openxmlformats.org/officeDocument/2006/relationships/image" Target="../media/image45.wmf"/><Relationship Id="rId5" Type="http://schemas.openxmlformats.org/officeDocument/2006/relationships/image" Target="../media/image22.jpeg"/><Relationship Id="rId15" Type="http://schemas.openxmlformats.org/officeDocument/2006/relationships/image" Target="../media/image30.png"/><Relationship Id="rId23" Type="http://schemas.openxmlformats.org/officeDocument/2006/relationships/image" Target="../media/image37.png"/><Relationship Id="rId28" Type="http://schemas.openxmlformats.org/officeDocument/2006/relationships/image" Target="../media/image41.wmf"/><Relationship Id="rId10" Type="http://schemas.openxmlformats.org/officeDocument/2006/relationships/image" Target="../media/image25.gif"/><Relationship Id="rId19" Type="http://schemas.openxmlformats.org/officeDocument/2006/relationships/image" Target="../media/image34.gif"/><Relationship Id="rId31" Type="http://schemas.openxmlformats.org/officeDocument/2006/relationships/image" Target="../media/image44.wmf"/><Relationship Id="rId4" Type="http://schemas.openxmlformats.org/officeDocument/2006/relationships/hyperlink" Target="https://www.investing.com/members/138827" TargetMode="External"/><Relationship Id="rId9" Type="http://schemas.openxmlformats.org/officeDocument/2006/relationships/image" Target="../media/image24.jpeg"/><Relationship Id="rId14" Type="http://schemas.openxmlformats.org/officeDocument/2006/relationships/image" Target="../media/image29.jpeg"/><Relationship Id="rId22" Type="http://schemas.openxmlformats.org/officeDocument/2006/relationships/hyperlink" Target="https://play.google.com/store/apps/details?id=com.fusionmedia.investing&amp;referrer=utm_source=com_footer&amp;utm_medium=com_footer&amp;utm_term=com_footer&amp;utm_content=com_footer&amp;utm_campaign=com_footer" TargetMode="External"/><Relationship Id="rId27" Type="http://schemas.openxmlformats.org/officeDocument/2006/relationships/image" Target="../media/image40.png"/><Relationship Id="rId30" Type="http://schemas.openxmlformats.org/officeDocument/2006/relationships/image" Target="../media/image43.wmf"/><Relationship Id="rId35" Type="http://schemas.openxmlformats.org/officeDocument/2006/relationships/image" Target="../media/image48.w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1.wmf"/><Relationship Id="rId2" Type="http://schemas.openxmlformats.org/officeDocument/2006/relationships/image" Target="../media/image50.wmf"/><Relationship Id="rId1" Type="http://schemas.openxmlformats.org/officeDocument/2006/relationships/image" Target="../media/image49.w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4.wmf"/><Relationship Id="rId2" Type="http://schemas.openxmlformats.org/officeDocument/2006/relationships/image" Target="../media/image53.wmf"/><Relationship Id="rId1" Type="http://schemas.openxmlformats.org/officeDocument/2006/relationships/image" Target="../media/image52.wmf"/><Relationship Id="rId4" Type="http://schemas.openxmlformats.org/officeDocument/2006/relationships/image" Target="../media/image55.w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4.wmf"/><Relationship Id="rId2" Type="http://schemas.openxmlformats.org/officeDocument/2006/relationships/image" Target="../media/image53.wmf"/><Relationship Id="rId1" Type="http://schemas.openxmlformats.org/officeDocument/2006/relationships/image" Target="../media/image52.wmf"/><Relationship Id="rId4" Type="http://schemas.openxmlformats.org/officeDocument/2006/relationships/image" Target="../media/image55.w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7.wmf"/><Relationship Id="rId1" Type="http://schemas.openxmlformats.org/officeDocument/2006/relationships/image" Target="../media/image56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53280</xdr:colOff>
      <xdr:row>48</xdr:row>
      <xdr:rowOff>55440</xdr:rowOff>
    </xdr:from>
    <xdr:to>
      <xdr:col>10</xdr:col>
      <xdr:colOff>573480</xdr:colOff>
      <xdr:row>63</xdr:row>
      <xdr:rowOff>81720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3280" y="8742240"/>
          <a:ext cx="6635160" cy="274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556627</xdr:colOff>
      <xdr:row>49</xdr:row>
      <xdr:rowOff>73293</xdr:rowOff>
    </xdr:from>
    <xdr:to>
      <xdr:col>31</xdr:col>
      <xdr:colOff>106587</xdr:colOff>
      <xdr:row>62</xdr:row>
      <xdr:rowOff>165453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150467" y="9034413"/>
          <a:ext cx="11538760" cy="2469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38880</xdr:rowOff>
    </xdr:from>
    <xdr:to>
      <xdr:col>14</xdr:col>
      <xdr:colOff>39960</xdr:colOff>
      <xdr:row>46</xdr:row>
      <xdr:rowOff>37080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611640" y="2753640"/>
          <a:ext cx="7989480" cy="5608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508000</xdr:colOff>
      <xdr:row>16</xdr:row>
      <xdr:rowOff>16933</xdr:rowOff>
    </xdr:from>
    <xdr:to>
      <xdr:col>26</xdr:col>
      <xdr:colOff>465666</xdr:colOff>
      <xdr:row>39</xdr:row>
      <xdr:rowOff>119650</xdr:rowOff>
    </xdr:to>
    <xdr:pic>
      <xdr:nvPicPr>
        <xdr:cNvPr id="8" name="Εικόνα 7">
          <a:extLst>
            <a:ext uri="{FF2B5EF4-FFF2-40B4-BE49-F238E27FC236}">
              <a16:creationId xmlns:a16="http://schemas.microsoft.com/office/drawing/2014/main" id="{AE518090-EC85-E0C4-DC78-575F8A02D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2733" y="2997200"/>
          <a:ext cx="7772400" cy="4386850"/>
        </a:xfrm>
        <a:prstGeom prst="rect">
          <a:avLst/>
        </a:prstGeom>
      </xdr:spPr>
    </xdr:pic>
    <xdr:clientData/>
  </xdr:twoCellAnchor>
  <xdr:twoCellAnchor editAs="oneCell">
    <xdr:from>
      <xdr:col>0</xdr:col>
      <xdr:colOff>59267</xdr:colOff>
      <xdr:row>63</xdr:row>
      <xdr:rowOff>8467</xdr:rowOff>
    </xdr:from>
    <xdr:to>
      <xdr:col>13</xdr:col>
      <xdr:colOff>16934</xdr:colOff>
      <xdr:row>85</xdr:row>
      <xdr:rowOff>77458</xdr:rowOff>
    </xdr:to>
    <xdr:pic>
      <xdr:nvPicPr>
        <xdr:cNvPr id="10" name="Εικόνα 9">
          <a:extLst>
            <a:ext uri="{FF2B5EF4-FFF2-40B4-BE49-F238E27FC236}">
              <a16:creationId xmlns:a16="http://schemas.microsoft.com/office/drawing/2014/main" id="{EBA2AE26-986B-31BB-1826-28D74F424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67" y="11743267"/>
          <a:ext cx="7772400" cy="4166858"/>
        </a:xfrm>
        <a:prstGeom prst="rect">
          <a:avLst/>
        </a:prstGeom>
      </xdr:spPr>
    </xdr:pic>
    <xdr:clientData/>
  </xdr:twoCellAnchor>
  <xdr:twoCellAnchor editAs="oneCell">
    <xdr:from>
      <xdr:col>13</xdr:col>
      <xdr:colOff>494453</xdr:colOff>
      <xdr:row>28</xdr:row>
      <xdr:rowOff>16934</xdr:rowOff>
    </xdr:from>
    <xdr:to>
      <xdr:col>26</xdr:col>
      <xdr:colOff>452119</xdr:colOff>
      <xdr:row>50</xdr:row>
      <xdr:rowOff>116867</xdr:rowOff>
    </xdr:to>
    <xdr:pic>
      <xdr:nvPicPr>
        <xdr:cNvPr id="12" name="Εικόνα 11">
          <a:extLst>
            <a:ext uri="{FF2B5EF4-FFF2-40B4-BE49-F238E27FC236}">
              <a16:creationId xmlns:a16="http://schemas.microsoft.com/office/drawing/2014/main" id="{5ABDA233-7C04-DB9E-CFEA-F2234F6E6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7173" y="5137574"/>
          <a:ext cx="7750386" cy="4123293"/>
        </a:xfrm>
        <a:prstGeom prst="rect">
          <a:avLst/>
        </a:prstGeom>
      </xdr:spPr>
    </xdr:pic>
    <xdr:clientData/>
  </xdr:twoCellAnchor>
  <xdr:twoCellAnchor editAs="oneCell">
    <xdr:from>
      <xdr:col>14</xdr:col>
      <xdr:colOff>194733</xdr:colOff>
      <xdr:row>60</xdr:row>
      <xdr:rowOff>169446</xdr:rowOff>
    </xdr:from>
    <xdr:to>
      <xdr:col>26</xdr:col>
      <xdr:colOff>296333</xdr:colOff>
      <xdr:row>82</xdr:row>
      <xdr:rowOff>1903</xdr:rowOff>
    </xdr:to>
    <xdr:pic>
      <xdr:nvPicPr>
        <xdr:cNvPr id="14" name="Εικόνα 13">
          <a:extLst>
            <a:ext uri="{FF2B5EF4-FFF2-40B4-BE49-F238E27FC236}">
              <a16:creationId xmlns:a16="http://schemas.microsoft.com/office/drawing/2014/main" id="{32D7622A-AA99-E9AE-BCF5-9EC2B664D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0600" y="11345446"/>
          <a:ext cx="7315200" cy="39303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12</xdr:col>
      <xdr:colOff>579120</xdr:colOff>
      <xdr:row>109</xdr:row>
      <xdr:rowOff>169333</xdr:rowOff>
    </xdr:to>
    <xdr:pic>
      <xdr:nvPicPr>
        <xdr:cNvPr id="6" name="Εικόνα 5">
          <a:extLst>
            <a:ext uri="{FF2B5EF4-FFF2-40B4-BE49-F238E27FC236}">
              <a16:creationId xmlns:a16="http://schemas.microsoft.com/office/drawing/2014/main" id="{5D4B163A-738A-9729-7CB8-E9D29564E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27680"/>
          <a:ext cx="7772400" cy="4375573"/>
        </a:xfrm>
        <a:prstGeom prst="rect">
          <a:avLst/>
        </a:prstGeom>
      </xdr:spPr>
    </xdr:pic>
    <xdr:clientData/>
  </xdr:twoCellAnchor>
  <xdr:twoCellAnchor editAs="oneCell">
    <xdr:from>
      <xdr:col>13</xdr:col>
      <xdr:colOff>91440</xdr:colOff>
      <xdr:row>82</xdr:row>
      <xdr:rowOff>60960</xdr:rowOff>
    </xdr:from>
    <xdr:to>
      <xdr:col>26</xdr:col>
      <xdr:colOff>71120</xdr:colOff>
      <xdr:row>106</xdr:row>
      <xdr:rowOff>13917</xdr:rowOff>
    </xdr:to>
    <xdr:pic>
      <xdr:nvPicPr>
        <xdr:cNvPr id="13" name="Εικόνα 12">
          <a:extLst>
            <a:ext uri="{FF2B5EF4-FFF2-40B4-BE49-F238E27FC236}">
              <a16:creationId xmlns:a16="http://schemas.microsoft.com/office/drawing/2014/main" id="{83E83006-E024-5D88-B6CE-89998777C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4160" y="15057120"/>
          <a:ext cx="7772400" cy="4342077"/>
        </a:xfrm>
        <a:prstGeom prst="rect">
          <a:avLst/>
        </a:prstGeom>
      </xdr:spPr>
    </xdr:pic>
    <xdr:clientData/>
  </xdr:twoCellAnchor>
  <xdr:twoCellAnchor editAs="oneCell">
    <xdr:from>
      <xdr:col>13</xdr:col>
      <xdr:colOff>132080</xdr:colOff>
      <xdr:row>107</xdr:row>
      <xdr:rowOff>50800</xdr:rowOff>
    </xdr:from>
    <xdr:to>
      <xdr:col>26</xdr:col>
      <xdr:colOff>111760</xdr:colOff>
      <xdr:row>131</xdr:row>
      <xdr:rowOff>55490</xdr:rowOff>
    </xdr:to>
    <xdr:pic>
      <xdr:nvPicPr>
        <xdr:cNvPr id="16" name="Εικόνα 15">
          <a:extLst>
            <a:ext uri="{FF2B5EF4-FFF2-40B4-BE49-F238E27FC236}">
              <a16:creationId xmlns:a16="http://schemas.microsoft.com/office/drawing/2014/main" id="{BCFEDA66-6795-6678-F5B3-7A3F17D13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9618960"/>
          <a:ext cx="7772400" cy="4393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12</xdr:col>
      <xdr:colOff>579120</xdr:colOff>
      <xdr:row>134</xdr:row>
      <xdr:rowOff>119020</xdr:rowOff>
    </xdr:to>
    <xdr:pic>
      <xdr:nvPicPr>
        <xdr:cNvPr id="7" name="Εικόνα 6">
          <a:extLst>
            <a:ext uri="{FF2B5EF4-FFF2-40B4-BE49-F238E27FC236}">
              <a16:creationId xmlns:a16="http://schemas.microsoft.com/office/drawing/2014/main" id="{DD68F636-4E51-8749-2A83-64E6FC92C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299680"/>
          <a:ext cx="7772400" cy="4325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12</xdr:col>
      <xdr:colOff>579120</xdr:colOff>
      <xdr:row>158</xdr:row>
      <xdr:rowOff>177669</xdr:rowOff>
    </xdr:to>
    <xdr:pic>
      <xdr:nvPicPr>
        <xdr:cNvPr id="11" name="Εικόνα 10">
          <a:extLst>
            <a:ext uri="{FF2B5EF4-FFF2-40B4-BE49-F238E27FC236}">
              <a16:creationId xmlns:a16="http://schemas.microsoft.com/office/drawing/2014/main" id="{5A1F9D63-55DB-3BE3-BDED-EBF53060F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688800"/>
          <a:ext cx="7772400" cy="4383909"/>
        </a:xfrm>
        <a:prstGeom prst="rect">
          <a:avLst/>
        </a:prstGeom>
      </xdr:spPr>
    </xdr:pic>
    <xdr:clientData/>
  </xdr:twoCellAnchor>
  <xdr:twoCellAnchor editAs="oneCell">
    <xdr:from>
      <xdr:col>13</xdr:col>
      <xdr:colOff>274320</xdr:colOff>
      <xdr:row>132</xdr:row>
      <xdr:rowOff>71120</xdr:rowOff>
    </xdr:from>
    <xdr:to>
      <xdr:col>26</xdr:col>
      <xdr:colOff>254000</xdr:colOff>
      <xdr:row>156</xdr:row>
      <xdr:rowOff>59045</xdr:rowOff>
    </xdr:to>
    <xdr:pic>
      <xdr:nvPicPr>
        <xdr:cNvPr id="17" name="Εικόνα 16">
          <a:extLst>
            <a:ext uri="{FF2B5EF4-FFF2-40B4-BE49-F238E27FC236}">
              <a16:creationId xmlns:a16="http://schemas.microsoft.com/office/drawing/2014/main" id="{A3E505D3-0BC4-0764-A30C-80062F3A7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7040" y="24211280"/>
          <a:ext cx="7772400" cy="4377045"/>
        </a:xfrm>
        <a:prstGeom prst="rect">
          <a:avLst/>
        </a:prstGeom>
      </xdr:spPr>
    </xdr:pic>
    <xdr:clientData/>
  </xdr:twoCellAnchor>
  <xdr:twoCellAnchor editAs="oneCell">
    <xdr:from>
      <xdr:col>0</xdr:col>
      <xdr:colOff>72705</xdr:colOff>
      <xdr:row>158</xdr:row>
      <xdr:rowOff>142239</xdr:rowOff>
    </xdr:from>
    <xdr:to>
      <xdr:col>13</xdr:col>
      <xdr:colOff>52385</xdr:colOff>
      <xdr:row>178</xdr:row>
      <xdr:rowOff>74451</xdr:rowOff>
    </xdr:to>
    <xdr:pic>
      <xdr:nvPicPr>
        <xdr:cNvPr id="9" name="Εικόνα 8">
          <a:extLst>
            <a:ext uri="{FF2B5EF4-FFF2-40B4-BE49-F238E27FC236}">
              <a16:creationId xmlns:a16="http://schemas.microsoft.com/office/drawing/2014/main" id="{CD28CCF5-A18E-D32A-60E6-EB95E08BE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05" y="29037279"/>
          <a:ext cx="7772400" cy="3589812"/>
        </a:xfrm>
        <a:prstGeom prst="rect">
          <a:avLst/>
        </a:prstGeom>
      </xdr:spPr>
    </xdr:pic>
    <xdr:clientData/>
  </xdr:twoCellAnchor>
  <xdr:twoCellAnchor editAs="oneCell">
    <xdr:from>
      <xdr:col>13</xdr:col>
      <xdr:colOff>203200</xdr:colOff>
      <xdr:row>157</xdr:row>
      <xdr:rowOff>20320</xdr:rowOff>
    </xdr:from>
    <xdr:to>
      <xdr:col>26</xdr:col>
      <xdr:colOff>182880</xdr:colOff>
      <xdr:row>177</xdr:row>
      <xdr:rowOff>90049</xdr:rowOff>
    </xdr:to>
    <xdr:pic>
      <xdr:nvPicPr>
        <xdr:cNvPr id="20" name="Εικόνα 19">
          <a:extLst>
            <a:ext uri="{FF2B5EF4-FFF2-40B4-BE49-F238E27FC236}">
              <a16:creationId xmlns:a16="http://schemas.microsoft.com/office/drawing/2014/main" id="{72003177-6EFF-D14E-631F-94B2C35C8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5920" y="28732480"/>
          <a:ext cx="7772400" cy="3727329"/>
        </a:xfrm>
        <a:prstGeom prst="rect">
          <a:avLst/>
        </a:prstGeom>
      </xdr:spPr>
    </xdr:pic>
    <xdr:clientData/>
  </xdr:twoCellAnchor>
  <xdr:twoCellAnchor editAs="oneCell">
    <xdr:from>
      <xdr:col>13</xdr:col>
      <xdr:colOff>264160</xdr:colOff>
      <xdr:row>175</xdr:row>
      <xdr:rowOff>81280</xdr:rowOff>
    </xdr:from>
    <xdr:to>
      <xdr:col>26</xdr:col>
      <xdr:colOff>243840</xdr:colOff>
      <xdr:row>198</xdr:row>
      <xdr:rowOff>155788</xdr:rowOff>
    </xdr:to>
    <xdr:pic>
      <xdr:nvPicPr>
        <xdr:cNvPr id="22" name="Εικόνα 21">
          <a:extLst>
            <a:ext uri="{FF2B5EF4-FFF2-40B4-BE49-F238E27FC236}">
              <a16:creationId xmlns:a16="http://schemas.microsoft.com/office/drawing/2014/main" id="{E10B1834-C739-A296-FEE4-161FD5D37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6880" y="32085280"/>
          <a:ext cx="7772400" cy="42807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12</xdr:col>
      <xdr:colOff>579120</xdr:colOff>
      <xdr:row>204</xdr:row>
      <xdr:rowOff>6506</xdr:rowOff>
    </xdr:to>
    <xdr:pic>
      <xdr:nvPicPr>
        <xdr:cNvPr id="15" name="Εικόνα 14">
          <a:extLst>
            <a:ext uri="{FF2B5EF4-FFF2-40B4-BE49-F238E27FC236}">
              <a16:creationId xmlns:a16="http://schemas.microsoft.com/office/drawing/2014/main" id="{B1F2DD19-96C9-480A-311F-28BEA6F74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918400"/>
          <a:ext cx="7772400" cy="439562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200</xdr:row>
      <xdr:rowOff>0</xdr:rowOff>
    </xdr:from>
    <xdr:to>
      <xdr:col>26</xdr:col>
      <xdr:colOff>579120</xdr:colOff>
      <xdr:row>224</xdr:row>
      <xdr:rowOff>770</xdr:rowOff>
    </xdr:to>
    <xdr:pic>
      <xdr:nvPicPr>
        <xdr:cNvPr id="19" name="Εικόνα 18">
          <a:extLst>
            <a:ext uri="{FF2B5EF4-FFF2-40B4-BE49-F238E27FC236}">
              <a16:creationId xmlns:a16="http://schemas.microsoft.com/office/drawing/2014/main" id="{3AF6DE4B-915C-A5F8-3B7E-7D9847E51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2160" y="36576000"/>
          <a:ext cx="7772400" cy="43898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13</xdr:col>
      <xdr:colOff>579120</xdr:colOff>
      <xdr:row>228</xdr:row>
      <xdr:rowOff>135837</xdr:rowOff>
    </xdr:to>
    <xdr:pic>
      <xdr:nvPicPr>
        <xdr:cNvPr id="25" name="Εικόνα 24">
          <a:extLst>
            <a:ext uri="{FF2B5EF4-FFF2-40B4-BE49-F238E27FC236}">
              <a16:creationId xmlns:a16="http://schemas.microsoft.com/office/drawing/2014/main" id="{92E657D5-A48E-8C86-D9C5-C1BCFE95F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440" y="37490400"/>
          <a:ext cx="7772400" cy="43420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561960</xdr:colOff>
      <xdr:row>7</xdr:row>
      <xdr:rowOff>43920</xdr:rowOff>
    </xdr:from>
    <xdr:to>
      <xdr:col>14</xdr:col>
      <xdr:colOff>9360</xdr:colOff>
      <xdr:row>10</xdr:row>
      <xdr:rowOff>148680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flipH="1">
          <a:off x="9833760" y="1514520"/>
          <a:ext cx="10536840" cy="64764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el-GR"/>
        </a:p>
      </xdr:txBody>
    </xdr:sp>
    <xdr:clientData/>
  </xdr:twoCellAnchor>
  <xdr:twoCellAnchor>
    <xdr:from>
      <xdr:col>9</xdr:col>
      <xdr:colOff>523800</xdr:colOff>
      <xdr:row>4</xdr:row>
      <xdr:rowOff>132120</xdr:rowOff>
    </xdr:from>
    <xdr:to>
      <xdr:col>14</xdr:col>
      <xdr:colOff>28440</xdr:colOff>
      <xdr:row>5</xdr:row>
      <xdr:rowOff>102240</xdr:rowOff>
    </xdr:to>
    <xdr:sp macro="" textlink="">
      <xdr:nvSpPr>
        <xdr:cNvPr id="4" name="Lin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 flipH="1">
          <a:off x="9795600" y="981000"/>
          <a:ext cx="10594080" cy="19044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9</xdr:col>
      <xdr:colOff>542880</xdr:colOff>
      <xdr:row>9</xdr:row>
      <xdr:rowOff>43560</xdr:rowOff>
    </xdr:from>
    <xdr:to>
      <xdr:col>13</xdr:col>
      <xdr:colOff>371160</xdr:colOff>
      <xdr:row>11</xdr:row>
      <xdr:rowOff>119880</xdr:rowOff>
    </xdr:to>
    <xdr:sp macro="" textlink="">
      <xdr:nvSpPr>
        <xdr:cNvPr id="5" name="Lin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 flipH="1">
          <a:off x="9814680" y="1876320"/>
          <a:ext cx="10306800" cy="43812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el-GR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561960</xdr:colOff>
      <xdr:row>7</xdr:row>
      <xdr:rowOff>47880</xdr:rowOff>
    </xdr:from>
    <xdr:to>
      <xdr:col>14</xdr:col>
      <xdr:colOff>9360</xdr:colOff>
      <xdr:row>10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 flipH="1">
          <a:off x="8996760" y="1324080"/>
          <a:ext cx="6386040" cy="64764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el-GR"/>
        </a:p>
      </xdr:txBody>
    </xdr:sp>
    <xdr:clientData/>
  </xdr:twoCellAnchor>
  <xdr:twoCellAnchor>
    <xdr:from>
      <xdr:col>9</xdr:col>
      <xdr:colOff>523800</xdr:colOff>
      <xdr:row>4</xdr:row>
      <xdr:rowOff>133560</xdr:rowOff>
    </xdr:from>
    <xdr:to>
      <xdr:col>14</xdr:col>
      <xdr:colOff>28440</xdr:colOff>
      <xdr:row>5</xdr:row>
      <xdr:rowOff>104760</xdr:rowOff>
    </xdr:to>
    <xdr:sp macro="" textlink="">
      <xdr:nvSpPr>
        <xdr:cNvPr id="7" name="Line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 flipH="1">
          <a:off x="8958600" y="866880"/>
          <a:ext cx="6443280" cy="15228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9</xdr:col>
      <xdr:colOff>542880</xdr:colOff>
      <xdr:row>9</xdr:row>
      <xdr:rowOff>47520</xdr:rowOff>
    </xdr:from>
    <xdr:to>
      <xdr:col>13</xdr:col>
      <xdr:colOff>371160</xdr:colOff>
      <xdr:row>11</xdr:row>
      <xdr:rowOff>123840</xdr:rowOff>
    </xdr:to>
    <xdr:sp macro="" textlink="">
      <xdr:nvSpPr>
        <xdr:cNvPr id="8" name="Line 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 flipH="1">
          <a:off x="8977680" y="1685880"/>
          <a:ext cx="6156000" cy="43812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1120320</xdr:colOff>
      <xdr:row>83</xdr:row>
      <xdr:rowOff>180720</xdr:rowOff>
    </xdr:to>
    <xdr:sp macro="" textlink="">
      <xdr:nvSpPr>
        <xdr:cNvPr id="9" name="commentBox_23705_im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660680" y="14735160"/>
          <a:ext cx="1120320" cy="475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780120</xdr:colOff>
      <xdr:row>85</xdr:row>
      <xdr:rowOff>68040</xdr:rowOff>
    </xdr:to>
    <xdr:pic>
      <xdr:nvPicPr>
        <xdr:cNvPr id="10" name="Picture 9" descr="https://i-invdn-com.akamaized.net/defaultUserMaleTmp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60680" y="14735160"/>
          <a:ext cx="780120" cy="725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313920</xdr:colOff>
      <xdr:row>83</xdr:row>
      <xdr:rowOff>9360</xdr:rowOff>
    </xdr:to>
    <xdr:pic>
      <xdr:nvPicPr>
        <xdr:cNvPr id="11" name="Picture 10" descr="James Kaufma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660680" y="14735160"/>
          <a:ext cx="31392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313920</xdr:colOff>
      <xdr:row>83</xdr:row>
      <xdr:rowOff>9360</xdr:rowOff>
    </xdr:to>
    <xdr:pic>
      <xdr:nvPicPr>
        <xdr:cNvPr id="12" name="Picture 11" descr="Steve Bernstein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1660680" y="14735160"/>
          <a:ext cx="31392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313920</xdr:colOff>
      <xdr:row>83</xdr:row>
      <xdr:rowOff>9360</xdr:rowOff>
    </xdr:to>
    <xdr:pic>
      <xdr:nvPicPr>
        <xdr:cNvPr id="13" name="Picture 12" descr="Gino11able .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1660680" y="14735160"/>
          <a:ext cx="31392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1120320</xdr:colOff>
      <xdr:row>83</xdr:row>
      <xdr:rowOff>180720</xdr:rowOff>
    </xdr:to>
    <xdr:sp macro="" textlink="">
      <xdr:nvSpPr>
        <xdr:cNvPr id="14" name="commentBox_ADD_ID_HERE_im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1660680" y="14735160"/>
          <a:ext cx="1120320" cy="475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780120</xdr:colOff>
      <xdr:row>85</xdr:row>
      <xdr:rowOff>68040</xdr:rowOff>
    </xdr:to>
    <xdr:pic>
      <xdr:nvPicPr>
        <xdr:cNvPr id="15" name="Picture 15" descr="https://i-invdn-com.akamaized.net/defaultUserMaleTmp.pn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60680" y="14735160"/>
          <a:ext cx="780120" cy="725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968040</xdr:colOff>
      <xdr:row>83</xdr:row>
      <xdr:rowOff>9360</xdr:rowOff>
    </xdr:to>
    <xdr:pic>
      <xdr:nvPicPr>
        <xdr:cNvPr id="16" name="Picture 24" descr="https://a-invdn-com.akamaized.net/Broker_Button_New/fab_47909261.jp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1660680" y="14735160"/>
          <a:ext cx="96804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152280</xdr:colOff>
      <xdr:row>81</xdr:row>
      <xdr:rowOff>66600</xdr:rowOff>
    </xdr:from>
    <xdr:to>
      <xdr:col>3</xdr:col>
      <xdr:colOff>361440</xdr:colOff>
      <xdr:row>83</xdr:row>
      <xdr:rowOff>9360</xdr:rowOff>
    </xdr:to>
    <xdr:pic>
      <xdr:nvPicPr>
        <xdr:cNvPr id="17" name="Picture 25" descr="https://a-invdn-com.akamaized.net/Broker_Button_New/Forex_Tab/EN/EN_Iforex_Button_100x33_YellowBook_YB.GIF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3143880" y="14735160"/>
          <a:ext cx="98424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209520</xdr:colOff>
      <xdr:row>81</xdr:row>
      <xdr:rowOff>66600</xdr:rowOff>
    </xdr:from>
    <xdr:to>
      <xdr:col>5</xdr:col>
      <xdr:colOff>431640</xdr:colOff>
      <xdr:row>83</xdr:row>
      <xdr:rowOff>9360</xdr:rowOff>
    </xdr:to>
    <xdr:pic>
      <xdr:nvPicPr>
        <xdr:cNvPr id="18" name="Picture 26" descr="https://a-invdn-com.akamaized.net/Broker_Button_New/fab_93952366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4650120" y="14735160"/>
          <a:ext cx="98136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968040</xdr:colOff>
      <xdr:row>83</xdr:row>
      <xdr:rowOff>9360</xdr:rowOff>
    </xdr:to>
    <xdr:pic>
      <xdr:nvPicPr>
        <xdr:cNvPr id="19" name="Picture 27" descr="https://a-invdn-com.akamaized.net/Broker_Button_New/Forex_Tab/Kawase%20Flat%20Logo.jp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1660680" y="14735160"/>
          <a:ext cx="96804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152280</xdr:colOff>
      <xdr:row>81</xdr:row>
      <xdr:rowOff>66600</xdr:rowOff>
    </xdr:from>
    <xdr:to>
      <xdr:col>3</xdr:col>
      <xdr:colOff>361440</xdr:colOff>
      <xdr:row>83</xdr:row>
      <xdr:rowOff>9360</xdr:rowOff>
    </xdr:to>
    <xdr:pic>
      <xdr:nvPicPr>
        <xdr:cNvPr id="20" name="Picture 28" descr="https://a-invdn-com.akamaized.net/Broker_Button_New/fab_2979746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3143880" y="14735160"/>
          <a:ext cx="98424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209520</xdr:colOff>
      <xdr:row>81</xdr:row>
      <xdr:rowOff>66600</xdr:rowOff>
    </xdr:from>
    <xdr:to>
      <xdr:col>5</xdr:col>
      <xdr:colOff>431640</xdr:colOff>
      <xdr:row>83</xdr:row>
      <xdr:rowOff>9360</xdr:rowOff>
    </xdr:to>
    <xdr:pic>
      <xdr:nvPicPr>
        <xdr:cNvPr id="21" name="Picture 29" descr="https://a-invdn-com.akamaized.net/Broker_Button_New/fab_76368117.jp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4650120" y="14735160"/>
          <a:ext cx="98136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968040</xdr:colOff>
      <xdr:row>83</xdr:row>
      <xdr:rowOff>9360</xdr:rowOff>
    </xdr:to>
    <xdr:pic>
      <xdr:nvPicPr>
        <xdr:cNvPr id="22" name="Picture 30" descr="https://a-invdn-com.akamaized.net/Broker_Button_New/Forex_Tab/XM_logo_Jul16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1660680" y="14735160"/>
          <a:ext cx="96804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152280</xdr:colOff>
      <xdr:row>81</xdr:row>
      <xdr:rowOff>66600</xdr:rowOff>
    </xdr:from>
    <xdr:to>
      <xdr:col>3</xdr:col>
      <xdr:colOff>361440</xdr:colOff>
      <xdr:row>83</xdr:row>
      <xdr:rowOff>9360</xdr:rowOff>
    </xdr:to>
    <xdr:pic>
      <xdr:nvPicPr>
        <xdr:cNvPr id="23" name="Picture 31" descr="https://a-invdn-com.akamaized.net/Broker_Button_New/fab_12518343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>
        <a:xfrm>
          <a:off x="3143880" y="14735160"/>
          <a:ext cx="98424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209520</xdr:colOff>
      <xdr:row>81</xdr:row>
      <xdr:rowOff>66600</xdr:rowOff>
    </xdr:from>
    <xdr:to>
      <xdr:col>5</xdr:col>
      <xdr:colOff>431640</xdr:colOff>
      <xdr:row>83</xdr:row>
      <xdr:rowOff>9360</xdr:rowOff>
    </xdr:to>
    <xdr:pic>
      <xdr:nvPicPr>
        <xdr:cNvPr id="24" name="Picture 32" descr="https://a-invdn-com.akamaized.net/Broker_Button_New/fab_61854540.gif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>
        <a:xfrm>
          <a:off x="4650120" y="14735160"/>
          <a:ext cx="98136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968040</xdr:colOff>
      <xdr:row>83</xdr:row>
      <xdr:rowOff>9360</xdr:rowOff>
    </xdr:to>
    <xdr:pic>
      <xdr:nvPicPr>
        <xdr:cNvPr id="25" name="Picture 33" descr="https://a-invdn-com.akamaized.net/Broker_Button_New/Forex_Tab/EN/AVA/AVA_White%20100x33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/>
      </xdr:nvPicPr>
      <xdr:blipFill>
        <a:blip xmlns:r="http://schemas.openxmlformats.org/officeDocument/2006/relationships" r:embed="rId17"/>
        <a:stretch/>
      </xdr:blipFill>
      <xdr:spPr>
        <a:xfrm>
          <a:off x="1660680" y="14735160"/>
          <a:ext cx="96804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152280</xdr:colOff>
      <xdr:row>81</xdr:row>
      <xdr:rowOff>66600</xdr:rowOff>
    </xdr:from>
    <xdr:to>
      <xdr:col>3</xdr:col>
      <xdr:colOff>361440</xdr:colOff>
      <xdr:row>83</xdr:row>
      <xdr:rowOff>9360</xdr:rowOff>
    </xdr:to>
    <xdr:pic>
      <xdr:nvPicPr>
        <xdr:cNvPr id="26" name="Picture 34" descr="https://a-invdn-com.akamaized.net/Broker_Button_New/Forex_Tab/Plus500%20Button%20UpdateSep2016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3143880" y="14735160"/>
          <a:ext cx="98424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968040</xdr:colOff>
      <xdr:row>83</xdr:row>
      <xdr:rowOff>9360</xdr:rowOff>
    </xdr:to>
    <xdr:pic>
      <xdr:nvPicPr>
        <xdr:cNvPr id="27" name="Picture 35" descr="https://a-invdn-com.akamaized.net/Broker_Button_New/fab_6541110.gif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/>
      </xdr:nvPicPr>
      <xdr:blipFill>
        <a:blip xmlns:r="http://schemas.openxmlformats.org/officeDocument/2006/relationships" r:embed="rId19"/>
        <a:stretch/>
      </xdr:blipFill>
      <xdr:spPr>
        <a:xfrm>
          <a:off x="1660680" y="14735160"/>
          <a:ext cx="96804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152280</xdr:colOff>
      <xdr:row>81</xdr:row>
      <xdr:rowOff>66600</xdr:rowOff>
    </xdr:from>
    <xdr:to>
      <xdr:col>3</xdr:col>
      <xdr:colOff>361440</xdr:colOff>
      <xdr:row>83</xdr:row>
      <xdr:rowOff>9360</xdr:rowOff>
    </xdr:to>
    <xdr:pic>
      <xdr:nvPicPr>
        <xdr:cNvPr id="28" name="Picture 36" descr="https://a-invdn-com.akamaized.net/Broker_Button_New/fab_78944716.jp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/>
      </xdr:nvPicPr>
      <xdr:blipFill>
        <a:blip xmlns:r="http://schemas.openxmlformats.org/officeDocument/2006/relationships" r:embed="rId20"/>
        <a:stretch/>
      </xdr:blipFill>
      <xdr:spPr>
        <a:xfrm>
          <a:off x="3143880" y="14735160"/>
          <a:ext cx="98424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2</xdr:col>
      <xdr:colOff>31640</xdr:colOff>
      <xdr:row>90</xdr:row>
      <xdr:rowOff>113760</xdr:rowOff>
    </xdr:to>
    <xdr:pic>
      <xdr:nvPicPr>
        <xdr:cNvPr id="29" name="Picture 50" descr="https://i-invdn-com.akamaized.net/footer/footerMobile4.png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/>
      </xdr:nvPicPr>
      <xdr:blipFill>
        <a:blip xmlns:r="http://schemas.openxmlformats.org/officeDocument/2006/relationships" r:embed="rId21"/>
        <a:stretch/>
      </xdr:blipFill>
      <xdr:spPr>
        <a:xfrm>
          <a:off x="1660680" y="14735160"/>
          <a:ext cx="1596240" cy="167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1403080</xdr:colOff>
      <xdr:row>83</xdr:row>
      <xdr:rowOff>85320</xdr:rowOff>
    </xdr:to>
    <xdr:pic>
      <xdr:nvPicPr>
        <xdr:cNvPr id="30" name="Picture 51" descr="DOWNLOAD APP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/>
      </xdr:nvPicPr>
      <xdr:blipFill>
        <a:blip xmlns:r="http://schemas.openxmlformats.org/officeDocument/2006/relationships" r:embed="rId23"/>
        <a:stretch/>
      </xdr:blipFill>
      <xdr:spPr>
        <a:xfrm>
          <a:off x="1660680" y="14735160"/>
          <a:ext cx="1433520" cy="3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266760</xdr:colOff>
      <xdr:row>81</xdr:row>
      <xdr:rowOff>66600</xdr:rowOff>
    </xdr:from>
    <xdr:to>
      <xdr:col>5</xdr:col>
      <xdr:colOff>154080</xdr:colOff>
      <xdr:row>83</xdr:row>
      <xdr:rowOff>85320</xdr:rowOff>
    </xdr:to>
    <xdr:pic>
      <xdr:nvPicPr>
        <xdr:cNvPr id="31" name="Picture 52" descr="App store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/>
      </xdr:nvPicPr>
      <xdr:blipFill>
        <a:blip xmlns:r="http://schemas.openxmlformats.org/officeDocument/2006/relationships" r:embed="rId25"/>
        <a:stretch/>
      </xdr:blipFill>
      <xdr:spPr>
        <a:xfrm>
          <a:off x="4033440" y="14735160"/>
          <a:ext cx="1320480" cy="3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2</xdr:col>
      <xdr:colOff>41360</xdr:colOff>
      <xdr:row>83</xdr:row>
      <xdr:rowOff>18720</xdr:rowOff>
    </xdr:to>
    <xdr:pic>
      <xdr:nvPicPr>
        <xdr:cNvPr id="32" name="Picture 53" descr="Investing.com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/>
      </xdr:nvPicPr>
      <xdr:blipFill>
        <a:blip xmlns:r="http://schemas.openxmlformats.org/officeDocument/2006/relationships" r:embed="rId26"/>
        <a:stretch/>
      </xdr:blipFill>
      <xdr:spPr>
        <a:xfrm>
          <a:off x="1660680" y="14735160"/>
          <a:ext cx="1605960" cy="313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80</xdr:row>
      <xdr:rowOff>66600</xdr:rowOff>
    </xdr:from>
    <xdr:to>
      <xdr:col>1</xdr:col>
      <xdr:colOff>190440</xdr:colOff>
      <xdr:row>81</xdr:row>
      <xdr:rowOff>28440</xdr:rowOff>
    </xdr:to>
    <xdr:pic>
      <xdr:nvPicPr>
        <xdr:cNvPr id="33" name="Picture 3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55408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285840</xdr:colOff>
      <xdr:row>84</xdr:row>
      <xdr:rowOff>181080</xdr:rowOff>
    </xdr:to>
    <xdr:pic>
      <xdr:nvPicPr>
        <xdr:cNvPr id="34" name="Picture 5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/>
      </xdr:nvPicPr>
      <xdr:blipFill>
        <a:blip xmlns:r="http://schemas.openxmlformats.org/officeDocument/2006/relationships" r:embed="rId28"/>
        <a:stretch/>
      </xdr:blipFill>
      <xdr:spPr>
        <a:xfrm>
          <a:off x="1660680" y="15135120"/>
          <a:ext cx="285840" cy="2574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35" name="Picture 6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85</xdr:row>
      <xdr:rowOff>142920</xdr:rowOff>
    </xdr:from>
    <xdr:to>
      <xdr:col>3</xdr:col>
      <xdr:colOff>166280</xdr:colOff>
      <xdr:row>90</xdr:row>
      <xdr:rowOff>133560</xdr:rowOff>
    </xdr:to>
    <xdr:pic>
      <xdr:nvPicPr>
        <xdr:cNvPr id="36" name="Picture 8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/>
      </xdr:nvPicPr>
      <xdr:blipFill>
        <a:blip xmlns:r="http://schemas.openxmlformats.org/officeDocument/2006/relationships" r:embed="rId29"/>
        <a:stretch/>
      </xdr:blipFill>
      <xdr:spPr>
        <a:xfrm>
          <a:off x="1660680" y="15535440"/>
          <a:ext cx="2505960" cy="89532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85</xdr:row>
      <xdr:rowOff>142920</xdr:rowOff>
    </xdr:from>
    <xdr:to>
      <xdr:col>3</xdr:col>
      <xdr:colOff>166280</xdr:colOff>
      <xdr:row>90</xdr:row>
      <xdr:rowOff>133560</xdr:rowOff>
    </xdr:to>
    <xdr:pic>
      <xdr:nvPicPr>
        <xdr:cNvPr id="37" name="Picture 14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/>
      </xdr:nvPicPr>
      <xdr:blipFill>
        <a:blip xmlns:r="http://schemas.openxmlformats.org/officeDocument/2006/relationships" r:embed="rId30"/>
        <a:stretch/>
      </xdr:blipFill>
      <xdr:spPr>
        <a:xfrm>
          <a:off x="1660680" y="15535440"/>
          <a:ext cx="2505960" cy="89532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285840</xdr:colOff>
      <xdr:row>84</xdr:row>
      <xdr:rowOff>181080</xdr:rowOff>
    </xdr:to>
    <xdr:pic>
      <xdr:nvPicPr>
        <xdr:cNvPr id="38" name="Picture 16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/>
      </xdr:nvPicPr>
      <xdr:blipFill>
        <a:blip xmlns:r="http://schemas.openxmlformats.org/officeDocument/2006/relationships" r:embed="rId31"/>
        <a:stretch/>
      </xdr:blipFill>
      <xdr:spPr>
        <a:xfrm>
          <a:off x="1660680" y="15135120"/>
          <a:ext cx="285840" cy="2574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285840</xdr:colOff>
      <xdr:row>84</xdr:row>
      <xdr:rowOff>181080</xdr:rowOff>
    </xdr:to>
    <xdr:pic>
      <xdr:nvPicPr>
        <xdr:cNvPr id="39" name="Picture 17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/>
      </xdr:nvPicPr>
      <xdr:blipFill>
        <a:blip xmlns:r="http://schemas.openxmlformats.org/officeDocument/2006/relationships" r:embed="rId31"/>
        <a:stretch/>
      </xdr:blipFill>
      <xdr:spPr>
        <a:xfrm>
          <a:off x="1660680" y="15135120"/>
          <a:ext cx="285840" cy="2574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285840</xdr:colOff>
      <xdr:row>84</xdr:row>
      <xdr:rowOff>181080</xdr:rowOff>
    </xdr:to>
    <xdr:pic>
      <xdr:nvPicPr>
        <xdr:cNvPr id="40" name="Picture 18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/>
      </xdr:nvPicPr>
      <xdr:blipFill>
        <a:blip xmlns:r="http://schemas.openxmlformats.org/officeDocument/2006/relationships" r:embed="rId31"/>
        <a:stretch/>
      </xdr:blipFill>
      <xdr:spPr>
        <a:xfrm>
          <a:off x="1660680" y="15135120"/>
          <a:ext cx="285840" cy="2574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1143000</xdr:colOff>
      <xdr:row>84</xdr:row>
      <xdr:rowOff>162000</xdr:rowOff>
    </xdr:to>
    <xdr:pic>
      <xdr:nvPicPr>
        <xdr:cNvPr id="41" name="Picture 19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/>
      </xdr:nvPicPr>
      <xdr:blipFill>
        <a:blip xmlns:r="http://schemas.openxmlformats.org/officeDocument/2006/relationships" r:embed="rId32"/>
        <a:stretch/>
      </xdr:blipFill>
      <xdr:spPr>
        <a:xfrm>
          <a:off x="1660680" y="15135120"/>
          <a:ext cx="1143000" cy="23832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42" name="Picture 20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43" name="Picture 21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44" name="Picture 22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45" name="Picture 23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46" name="Picture 37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47" name="Picture 38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285840</xdr:colOff>
      <xdr:row>84</xdr:row>
      <xdr:rowOff>181080</xdr:rowOff>
    </xdr:to>
    <xdr:pic>
      <xdr:nvPicPr>
        <xdr:cNvPr id="48" name="Picture 39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/>
      </xdr:nvPicPr>
      <xdr:blipFill>
        <a:blip xmlns:r="http://schemas.openxmlformats.org/officeDocument/2006/relationships" r:embed="rId33"/>
        <a:stretch/>
      </xdr:blipFill>
      <xdr:spPr>
        <a:xfrm>
          <a:off x="1660680" y="15135120"/>
          <a:ext cx="285840" cy="2574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285840</xdr:colOff>
      <xdr:row>84</xdr:row>
      <xdr:rowOff>181080</xdr:rowOff>
    </xdr:to>
    <xdr:pic>
      <xdr:nvPicPr>
        <xdr:cNvPr id="49" name="Picture 40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/>
      </xdr:nvPicPr>
      <xdr:blipFill>
        <a:blip xmlns:r="http://schemas.openxmlformats.org/officeDocument/2006/relationships" r:embed="rId33"/>
        <a:stretch/>
      </xdr:blipFill>
      <xdr:spPr>
        <a:xfrm>
          <a:off x="1660680" y="15135120"/>
          <a:ext cx="285840" cy="2574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285840</xdr:colOff>
      <xdr:row>84</xdr:row>
      <xdr:rowOff>181080</xdr:rowOff>
    </xdr:to>
    <xdr:pic>
      <xdr:nvPicPr>
        <xdr:cNvPr id="50" name="Picture 41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/>
      </xdr:nvPicPr>
      <xdr:blipFill>
        <a:blip xmlns:r="http://schemas.openxmlformats.org/officeDocument/2006/relationships" r:embed="rId33"/>
        <a:stretch/>
      </xdr:blipFill>
      <xdr:spPr>
        <a:xfrm>
          <a:off x="1660680" y="15135120"/>
          <a:ext cx="285840" cy="2574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285840</xdr:colOff>
      <xdr:row>84</xdr:row>
      <xdr:rowOff>181080</xdr:rowOff>
    </xdr:to>
    <xdr:pic>
      <xdr:nvPicPr>
        <xdr:cNvPr id="51" name="Picture 42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/>
      </xdr:nvPicPr>
      <xdr:blipFill>
        <a:blip xmlns:r="http://schemas.openxmlformats.org/officeDocument/2006/relationships" r:embed="rId33"/>
        <a:stretch/>
      </xdr:blipFill>
      <xdr:spPr>
        <a:xfrm>
          <a:off x="1660680" y="15135120"/>
          <a:ext cx="285840" cy="2574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285840</xdr:colOff>
      <xdr:row>84</xdr:row>
      <xdr:rowOff>181080</xdr:rowOff>
    </xdr:to>
    <xdr:pic>
      <xdr:nvPicPr>
        <xdr:cNvPr id="52" name="Picture 43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/>
      </xdr:nvPicPr>
      <xdr:blipFill>
        <a:blip xmlns:r="http://schemas.openxmlformats.org/officeDocument/2006/relationships" r:embed="rId28"/>
        <a:stretch/>
      </xdr:blipFill>
      <xdr:spPr>
        <a:xfrm>
          <a:off x="1660680" y="15135120"/>
          <a:ext cx="285840" cy="2574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285840</xdr:colOff>
      <xdr:row>84</xdr:row>
      <xdr:rowOff>181080</xdr:rowOff>
    </xdr:to>
    <xdr:pic>
      <xdr:nvPicPr>
        <xdr:cNvPr id="53" name="Picture 44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/>
      </xdr:nvPicPr>
      <xdr:blipFill>
        <a:blip xmlns:r="http://schemas.openxmlformats.org/officeDocument/2006/relationships" r:embed="rId28"/>
        <a:stretch/>
      </xdr:blipFill>
      <xdr:spPr>
        <a:xfrm>
          <a:off x="1660680" y="15135120"/>
          <a:ext cx="285840" cy="2574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1209600</xdr:colOff>
      <xdr:row>84</xdr:row>
      <xdr:rowOff>162000</xdr:rowOff>
    </xdr:to>
    <xdr:pic>
      <xdr:nvPicPr>
        <xdr:cNvPr id="54" name="Picture 45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/>
      </xdr:nvPicPr>
      <xdr:blipFill>
        <a:blip xmlns:r="http://schemas.openxmlformats.org/officeDocument/2006/relationships" r:embed="rId34"/>
        <a:stretch/>
      </xdr:blipFill>
      <xdr:spPr>
        <a:xfrm>
          <a:off x="1660680" y="15135120"/>
          <a:ext cx="1209600" cy="23832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55" name="Picture 46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2</xdr:col>
      <xdr:colOff>718320</xdr:colOff>
      <xdr:row>84</xdr:row>
      <xdr:rowOff>162000</xdr:rowOff>
    </xdr:to>
    <xdr:pic>
      <xdr:nvPicPr>
        <xdr:cNvPr id="56" name="Picture 47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/>
      </xdr:nvPicPr>
      <xdr:blipFill>
        <a:blip xmlns:r="http://schemas.openxmlformats.org/officeDocument/2006/relationships" r:embed="rId35"/>
        <a:stretch/>
      </xdr:blipFill>
      <xdr:spPr>
        <a:xfrm>
          <a:off x="1660680" y="15135120"/>
          <a:ext cx="2306160" cy="23832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57" name="Picture 48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58" name="Picture 49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59" name="Picture 54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60" name="Picture 55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61" name="Picture 56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62" name="Picture 57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63" name="Picture 58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64" name="Picture 59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65" name="Picture 60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66" name="Picture 61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67" name="Picture 62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68" name="Picture 63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69" name="Picture 64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70" name="Picture 65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71" name="Picture 66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72" name="Picture 67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73" name="Picture 68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74" name="Picture 69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75" name="Picture 70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76" name="Picture 71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77" name="Picture 72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78" name="Picture 73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79" name="Picture 74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80" name="Picture 75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81" name="Picture 76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82" name="Picture 77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131400</xdr:colOff>
      <xdr:row>14</xdr:row>
      <xdr:rowOff>79560</xdr:rowOff>
    </xdr:from>
    <xdr:to>
      <xdr:col>9</xdr:col>
      <xdr:colOff>238680</xdr:colOff>
      <xdr:row>16</xdr:row>
      <xdr:rowOff>3240</xdr:rowOff>
    </xdr:to>
    <xdr:pic>
      <xdr:nvPicPr>
        <xdr:cNvPr id="83" name="Picture 1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438080" y="2971440"/>
          <a:ext cx="1892160" cy="2854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6</xdr:col>
      <xdr:colOff>169560</xdr:colOff>
      <xdr:row>6</xdr:row>
      <xdr:rowOff>65160</xdr:rowOff>
    </xdr:from>
    <xdr:to>
      <xdr:col>9</xdr:col>
      <xdr:colOff>276840</xdr:colOff>
      <xdr:row>8</xdr:row>
      <xdr:rowOff>52200</xdr:rowOff>
    </xdr:to>
    <xdr:pic>
      <xdr:nvPicPr>
        <xdr:cNvPr id="84" name="Picture 2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476240" y="1330200"/>
          <a:ext cx="1892160" cy="3488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6</xdr:col>
      <xdr:colOff>137880</xdr:colOff>
      <xdr:row>11</xdr:row>
      <xdr:rowOff>135000</xdr:rowOff>
    </xdr:from>
    <xdr:to>
      <xdr:col>9</xdr:col>
      <xdr:colOff>245160</xdr:colOff>
      <xdr:row>12</xdr:row>
      <xdr:rowOff>248760</xdr:rowOff>
    </xdr:to>
    <xdr:pic>
      <xdr:nvPicPr>
        <xdr:cNvPr id="85" name="Picture 3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4444560" y="2304720"/>
          <a:ext cx="1892160" cy="294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561960</xdr:colOff>
      <xdr:row>6</xdr:row>
      <xdr:rowOff>19080</xdr:rowOff>
    </xdr:from>
    <xdr:to>
      <xdr:col>7</xdr:col>
      <xdr:colOff>9360</xdr:colOff>
      <xdr:row>9</xdr:row>
      <xdr:rowOff>123840</xdr:rowOff>
    </xdr:to>
    <xdr:sp macro="" textlink="">
      <xdr:nvSpPr>
        <xdr:cNvPr id="86" name="Line 1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/>
      </xdr:nvSpPr>
      <xdr:spPr>
        <a:xfrm flipH="1">
          <a:off x="1784880" y="1104840"/>
          <a:ext cx="5722560" cy="64764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</xdr:col>
      <xdr:colOff>523800</xdr:colOff>
      <xdr:row>3</xdr:row>
      <xdr:rowOff>104760</xdr:rowOff>
    </xdr:from>
    <xdr:to>
      <xdr:col>7</xdr:col>
      <xdr:colOff>28440</xdr:colOff>
      <xdr:row>4</xdr:row>
      <xdr:rowOff>75960</xdr:rowOff>
    </xdr:to>
    <xdr:sp macro="" textlink="">
      <xdr:nvSpPr>
        <xdr:cNvPr id="87" name="Line 2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/>
      </xdr:nvSpPr>
      <xdr:spPr>
        <a:xfrm flipH="1">
          <a:off x="1746720" y="647640"/>
          <a:ext cx="5779800" cy="15228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</xdr:col>
      <xdr:colOff>542880</xdr:colOff>
      <xdr:row>8</xdr:row>
      <xdr:rowOff>19080</xdr:rowOff>
    </xdr:from>
    <xdr:to>
      <xdr:col>6</xdr:col>
      <xdr:colOff>371160</xdr:colOff>
      <xdr:row>10</xdr:row>
      <xdr:rowOff>95040</xdr:rowOff>
    </xdr:to>
    <xdr:sp macro="" textlink="">
      <xdr:nvSpPr>
        <xdr:cNvPr id="88" name="Line 3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/>
      </xdr:nvSpPr>
      <xdr:spPr>
        <a:xfrm flipH="1">
          <a:off x="1765800" y="1467000"/>
          <a:ext cx="5491800" cy="43776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</xdr:col>
      <xdr:colOff>561960</xdr:colOff>
      <xdr:row>37</xdr:row>
      <xdr:rowOff>57240</xdr:rowOff>
    </xdr:from>
    <xdr:to>
      <xdr:col>7</xdr:col>
      <xdr:colOff>9360</xdr:colOff>
      <xdr:row>40</xdr:row>
      <xdr:rowOff>162000</xdr:rowOff>
    </xdr:to>
    <xdr:sp macro="" textlink="">
      <xdr:nvSpPr>
        <xdr:cNvPr id="89" name="Line 1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SpPr/>
      </xdr:nvSpPr>
      <xdr:spPr>
        <a:xfrm flipH="1">
          <a:off x="1784880" y="6753240"/>
          <a:ext cx="5722560" cy="64764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</xdr:col>
      <xdr:colOff>523800</xdr:colOff>
      <xdr:row>34</xdr:row>
      <xdr:rowOff>142920</xdr:rowOff>
    </xdr:from>
    <xdr:to>
      <xdr:col>7</xdr:col>
      <xdr:colOff>28440</xdr:colOff>
      <xdr:row>35</xdr:row>
      <xdr:rowOff>114120</xdr:rowOff>
    </xdr:to>
    <xdr:sp macro="" textlink="">
      <xdr:nvSpPr>
        <xdr:cNvPr id="90" name="Line 2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/>
      </xdr:nvSpPr>
      <xdr:spPr>
        <a:xfrm flipH="1">
          <a:off x="1746720" y="6296040"/>
          <a:ext cx="5779800" cy="15228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</xdr:col>
      <xdr:colOff>542880</xdr:colOff>
      <xdr:row>39</xdr:row>
      <xdr:rowOff>56880</xdr:rowOff>
    </xdr:from>
    <xdr:to>
      <xdr:col>6</xdr:col>
      <xdr:colOff>371160</xdr:colOff>
      <xdr:row>41</xdr:row>
      <xdr:rowOff>133200</xdr:rowOff>
    </xdr:to>
    <xdr:sp macro="" textlink="">
      <xdr:nvSpPr>
        <xdr:cNvPr id="91" name="Line 3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/>
      </xdr:nvSpPr>
      <xdr:spPr>
        <a:xfrm flipH="1">
          <a:off x="1765800" y="7115040"/>
          <a:ext cx="5491800" cy="43812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8</xdr:row>
      <xdr:rowOff>126000</xdr:rowOff>
    </xdr:from>
    <xdr:to>
      <xdr:col>24</xdr:col>
      <xdr:colOff>560880</xdr:colOff>
      <xdr:row>14</xdr:row>
      <xdr:rowOff>47801</xdr:rowOff>
    </xdr:to>
    <xdr:sp macro="" textlink="">
      <xdr:nvSpPr>
        <xdr:cNvPr id="92" name="CustomShape 1">
          <a:extLst>
            <a:ext uri="{FF2B5EF4-FFF2-40B4-BE49-F238E27FC236}">
              <a16:creationId xmlns:a16="http://schemas.microsoft.com/office/drawing/2014/main" id="{00000000-0008-0000-0C00-00005C000000}"/>
            </a:ext>
          </a:extLst>
        </xdr:cNvPr>
        <xdr:cNvSpPr/>
      </xdr:nvSpPr>
      <xdr:spPr>
        <a:xfrm>
          <a:off x="13804920" y="2467080"/>
          <a:ext cx="3645720" cy="101808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l-GR" sz="1200" b="0" u="none" strike="noStrike">
              <a:solidFill>
                <a:srgbClr val="000000"/>
              </a:solidFill>
              <a:uFillTx/>
              <a:latin typeface="Calibri"/>
            </a:rPr>
            <a:t>Η ΣΥΝΔΙΑΚΥΜΑΝΣΗ αποτελεί ένα μέτρο της σχέσης μεταξύ δύο περιοχών δεδομένων. </a:t>
          </a:r>
          <a:br/>
          <a:r>
            <a:rPr lang="el-GR" sz="1200" b="0" u="none" strike="noStrike">
              <a:solidFill>
                <a:srgbClr val="000000"/>
              </a:solidFill>
              <a:uFillTx/>
              <a:latin typeface="Calibri"/>
            </a:rPr>
            <a:t>Το εργαλείο ανάλυσης "Συνδιακύμανση" αποδίδει το μέσο όρο του γινομένου των αποκλίσεων των σημείων δεδομένων από τις αντίστοιχες μέσες τιμές τους.</a:t>
          </a:r>
          <a:endParaRPr lang="el-GR" sz="1200" b="0" u="none" strike="noStrike"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173142</xdr:colOff>
      <xdr:row>16</xdr:row>
      <xdr:rowOff>107262</xdr:rowOff>
    </xdr:from>
    <xdr:to>
      <xdr:col>17</xdr:col>
      <xdr:colOff>443765</xdr:colOff>
      <xdr:row>27</xdr:row>
      <xdr:rowOff>171950</xdr:rowOff>
    </xdr:to>
    <xdr:sp macro="" textlink="">
      <xdr:nvSpPr>
        <xdr:cNvPr id="93" name="CustomShape 1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SpPr/>
      </xdr:nvSpPr>
      <xdr:spPr>
        <a:xfrm flipV="1">
          <a:off x="9856892" y="3949012"/>
          <a:ext cx="3064623" cy="2088750"/>
        </a:xfrm>
        <a:custGeom>
          <a:avLst/>
          <a:gdLst>
            <a:gd name="textAreaLeft" fmla="*/ 0 w 3142800"/>
            <a:gd name="textAreaRight" fmla="*/ 3143160 w 3142800"/>
            <a:gd name="textAreaTop" fmla="*/ 360 h 2085120"/>
            <a:gd name="textAreaBottom" fmla="*/ 2085840 h 208512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525">
          <a:solidFill>
            <a:srgbClr val="4A7EBB"/>
          </a:solidFill>
          <a:round/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19</xdr:col>
      <xdr:colOff>0</xdr:colOff>
      <xdr:row>8</xdr:row>
      <xdr:rowOff>126000</xdr:rowOff>
    </xdr:from>
    <xdr:to>
      <xdr:col>24</xdr:col>
      <xdr:colOff>560880</xdr:colOff>
      <xdr:row>14</xdr:row>
      <xdr:rowOff>47801</xdr:rowOff>
    </xdr:to>
    <xdr:sp macro="" textlink="">
      <xdr:nvSpPr>
        <xdr:cNvPr id="94" name="CustomShape 1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SpPr/>
      </xdr:nvSpPr>
      <xdr:spPr>
        <a:xfrm>
          <a:off x="13804920" y="2467080"/>
          <a:ext cx="3645720" cy="101808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l-GR" sz="1200" b="0" u="none" strike="noStrike">
              <a:solidFill>
                <a:srgbClr val="000000"/>
              </a:solidFill>
              <a:uFillTx/>
              <a:latin typeface="Calibri"/>
            </a:rPr>
            <a:t>Η ΣΥΝΔΙΑΚΥΜΑΝΣΗ αποτελεί ένα μέτρο της σχέσης μεταξύ δύο περιοχών δεδομένων. </a:t>
          </a:r>
          <a:br/>
          <a:r>
            <a:rPr lang="el-GR" sz="1200" b="0" u="none" strike="noStrike">
              <a:solidFill>
                <a:srgbClr val="000000"/>
              </a:solidFill>
              <a:uFillTx/>
              <a:latin typeface="Calibri"/>
            </a:rPr>
            <a:t>Το εργαλείο ανάλυσης "Συνδιακύμανση" αποδίδει το μέσο όρο του γινομένου των αποκλίσεων των σημείων δεδομένων από τις αντίστοιχες μέσες τιμές τους.</a:t>
          </a:r>
          <a:endParaRPr lang="el-GR" sz="1200" b="0" u="none" strike="noStrike">
            <a:uFillTx/>
            <a:latin typeface="Times New Roman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8</xdr:row>
      <xdr:rowOff>126000</xdr:rowOff>
    </xdr:from>
    <xdr:to>
      <xdr:col>25</xdr:col>
      <xdr:colOff>37080</xdr:colOff>
      <xdr:row>14</xdr:row>
      <xdr:rowOff>7160</xdr:rowOff>
    </xdr:to>
    <xdr:sp macro="" textlink="">
      <xdr:nvSpPr>
        <xdr:cNvPr id="96" name="CustomShape 1">
          <a:extLst>
            <a:ext uri="{FF2B5EF4-FFF2-40B4-BE49-F238E27FC236}">
              <a16:creationId xmlns:a16="http://schemas.microsoft.com/office/drawing/2014/main" id="{00000000-0008-0000-0D00-000060000000}"/>
            </a:ext>
          </a:extLst>
        </xdr:cNvPr>
        <xdr:cNvSpPr/>
      </xdr:nvSpPr>
      <xdr:spPr>
        <a:xfrm>
          <a:off x="15034320" y="2467080"/>
          <a:ext cx="3818520" cy="101808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l-GR" sz="1200" b="0" u="none" strike="noStrike">
              <a:solidFill>
                <a:srgbClr val="000000"/>
              </a:solidFill>
              <a:uFillTx/>
              <a:latin typeface="Calibri"/>
            </a:rPr>
            <a:t>Η ΣΥΝΔΙΑΚΥΜΑΝΣΗ αποτελεί ένα μέτρο της σχέσης μεταξύ δύο περιοχών δεδομένων. </a:t>
          </a:r>
          <a:br/>
          <a:r>
            <a:rPr lang="el-GR" sz="1200" b="0" u="none" strike="noStrike">
              <a:solidFill>
                <a:srgbClr val="000000"/>
              </a:solidFill>
              <a:uFillTx/>
              <a:latin typeface="Calibri"/>
            </a:rPr>
            <a:t>Το εργαλείο ανάλυσης "Συνδιακύμανση" αποδίδει το μέσο όρο του γινομένου των αποκλίσεων των σημείων δεδομένων από τις αντίστοιχες μέσες τιμές τους.</a:t>
          </a:r>
          <a:endParaRPr lang="el-GR" sz="1200" b="0" u="none" strike="noStrike"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0</xdr:colOff>
      <xdr:row>8</xdr:row>
      <xdr:rowOff>126000</xdr:rowOff>
    </xdr:from>
    <xdr:to>
      <xdr:col>25</xdr:col>
      <xdr:colOff>37080</xdr:colOff>
      <xdr:row>14</xdr:row>
      <xdr:rowOff>7160</xdr:rowOff>
    </xdr:to>
    <xdr:sp macro="" textlink="">
      <xdr:nvSpPr>
        <xdr:cNvPr id="97" name="CustomShape 1">
          <a:extLst>
            <a:ext uri="{FF2B5EF4-FFF2-40B4-BE49-F238E27FC236}">
              <a16:creationId xmlns:a16="http://schemas.microsoft.com/office/drawing/2014/main" id="{00000000-0008-0000-0D00-000061000000}"/>
            </a:ext>
          </a:extLst>
        </xdr:cNvPr>
        <xdr:cNvSpPr/>
      </xdr:nvSpPr>
      <xdr:spPr>
        <a:xfrm>
          <a:off x="15034320" y="2467080"/>
          <a:ext cx="3818520" cy="101808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l-GR" sz="1200" b="0" u="none" strike="noStrike">
              <a:solidFill>
                <a:srgbClr val="000000"/>
              </a:solidFill>
              <a:uFillTx/>
              <a:latin typeface="Calibri"/>
            </a:rPr>
            <a:t>Η ΣΥΝΔΙΑΚΥΜΑΝΣΗ αποτελεί ένα μέτρο της σχέσης μεταξύ δύο περιοχών δεδομένων. </a:t>
          </a:r>
          <a:br/>
          <a:r>
            <a:rPr lang="el-GR" sz="1200" b="0" u="none" strike="noStrike">
              <a:solidFill>
                <a:srgbClr val="000000"/>
              </a:solidFill>
              <a:uFillTx/>
              <a:latin typeface="Calibri"/>
            </a:rPr>
            <a:t>Το εργαλείο ανάλυσης "Συνδιακύμανση" αποδίδει το μέσο όρο του γινομένου των αποκλίσεων των σημείων δεδομένων από τις αντίστοιχες μέσες τιμές τους.</a:t>
          </a:r>
          <a:endParaRPr lang="el-GR" sz="1200" b="0" u="none" strike="noStrike">
            <a:uFillTx/>
            <a:latin typeface="Times New Roman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1215920</xdr:colOff>
      <xdr:row>25</xdr:row>
      <xdr:rowOff>8120</xdr:rowOff>
    </xdr:from>
    <xdr:to>
      <xdr:col>11</xdr:col>
      <xdr:colOff>404880</xdr:colOff>
      <xdr:row>27</xdr:row>
      <xdr:rowOff>160240</xdr:rowOff>
    </xdr:to>
    <xdr:pic>
      <xdr:nvPicPr>
        <xdr:cNvPr id="98" name="Picture 1">
          <a:extLst>
            <a:ext uri="{FF2B5EF4-FFF2-40B4-BE49-F238E27FC236}">
              <a16:creationId xmlns:a16="http://schemas.microsoft.com/office/drawing/2014/main" id="{00000000-0008-0000-0E00-00006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794960" y="4886280"/>
          <a:ext cx="2107440" cy="5324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8</xdr:col>
      <xdr:colOff>485640</xdr:colOff>
      <xdr:row>30</xdr:row>
      <xdr:rowOff>75080</xdr:rowOff>
    </xdr:from>
    <xdr:to>
      <xdr:col>9</xdr:col>
      <xdr:colOff>625840</xdr:colOff>
      <xdr:row>32</xdr:row>
      <xdr:rowOff>126760</xdr:rowOff>
    </xdr:to>
    <xdr:pic>
      <xdr:nvPicPr>
        <xdr:cNvPr id="99" name="Picture 4">
          <a:extLst>
            <a:ext uri="{FF2B5EF4-FFF2-40B4-BE49-F238E27FC236}">
              <a16:creationId xmlns:a16="http://schemas.microsoft.com/office/drawing/2014/main" id="{00000000-0008-0000-0E00-00006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0047600" y="5857920"/>
          <a:ext cx="1592280" cy="4341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8</xdr:col>
      <xdr:colOff>476280</xdr:colOff>
      <xdr:row>33</xdr:row>
      <xdr:rowOff>7240</xdr:rowOff>
    </xdr:from>
    <xdr:to>
      <xdr:col>9</xdr:col>
      <xdr:colOff>76840</xdr:colOff>
      <xdr:row>34</xdr:row>
      <xdr:rowOff>163840</xdr:rowOff>
    </xdr:to>
    <xdr:pic>
      <xdr:nvPicPr>
        <xdr:cNvPr id="100" name="Picture 5">
          <a:extLst>
            <a:ext uri="{FF2B5EF4-FFF2-40B4-BE49-F238E27FC236}">
              <a16:creationId xmlns:a16="http://schemas.microsoft.com/office/drawing/2014/main" id="{00000000-0008-0000-0E00-00006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0038240" y="6353280"/>
          <a:ext cx="1052640" cy="3358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8</xdr:col>
      <xdr:colOff>485640</xdr:colOff>
      <xdr:row>38</xdr:row>
      <xdr:rowOff>73480</xdr:rowOff>
    </xdr:from>
    <xdr:to>
      <xdr:col>8</xdr:col>
      <xdr:colOff>1310600</xdr:colOff>
      <xdr:row>40</xdr:row>
      <xdr:rowOff>50800</xdr:rowOff>
    </xdr:to>
    <xdr:pic>
      <xdr:nvPicPr>
        <xdr:cNvPr id="101" name="Picture 3">
          <a:extLst>
            <a:ext uri="{FF2B5EF4-FFF2-40B4-BE49-F238E27FC236}">
              <a16:creationId xmlns:a16="http://schemas.microsoft.com/office/drawing/2014/main" id="{00000000-0008-0000-0E00-00006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0047600" y="7324560"/>
          <a:ext cx="842040" cy="339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0</xdr:colOff>
      <xdr:row>24</xdr:row>
      <xdr:rowOff>9720</xdr:rowOff>
    </xdr:from>
    <xdr:to>
      <xdr:col>13</xdr:col>
      <xdr:colOff>218160</xdr:colOff>
      <xdr:row>26</xdr:row>
      <xdr:rowOff>180000</xdr:rowOff>
    </xdr:to>
    <xdr:pic>
      <xdr:nvPicPr>
        <xdr:cNvPr id="102" name="Picture 1">
          <a:extLst>
            <a:ext uri="{FF2B5EF4-FFF2-40B4-BE49-F238E27FC236}">
              <a16:creationId xmlns:a16="http://schemas.microsoft.com/office/drawing/2014/main" id="{00000000-0008-0000-0F00-00006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567160" y="4505400"/>
          <a:ext cx="2097720" cy="5324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9</xdr:col>
      <xdr:colOff>0</xdr:colOff>
      <xdr:row>29</xdr:row>
      <xdr:rowOff>66600</xdr:rowOff>
    </xdr:from>
    <xdr:to>
      <xdr:col>11</xdr:col>
      <xdr:colOff>100800</xdr:colOff>
      <xdr:row>31</xdr:row>
      <xdr:rowOff>167400</xdr:rowOff>
    </xdr:to>
    <xdr:pic>
      <xdr:nvPicPr>
        <xdr:cNvPr id="103" name="Picture 4">
          <a:extLst>
            <a:ext uri="{FF2B5EF4-FFF2-40B4-BE49-F238E27FC236}">
              <a16:creationId xmlns:a16="http://schemas.microsoft.com/office/drawing/2014/main" id="{00000000-0008-0000-0F00-00006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0078560" y="5467320"/>
          <a:ext cx="1589400" cy="4626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9</xdr:col>
      <xdr:colOff>0</xdr:colOff>
      <xdr:row>32</xdr:row>
      <xdr:rowOff>104760</xdr:rowOff>
    </xdr:from>
    <xdr:to>
      <xdr:col>10</xdr:col>
      <xdr:colOff>266040</xdr:colOff>
      <xdr:row>34</xdr:row>
      <xdr:rowOff>88200</xdr:rowOff>
    </xdr:to>
    <xdr:pic>
      <xdr:nvPicPr>
        <xdr:cNvPr id="104" name="Picture 5">
          <a:extLst>
            <a:ext uri="{FF2B5EF4-FFF2-40B4-BE49-F238E27FC236}">
              <a16:creationId xmlns:a16="http://schemas.microsoft.com/office/drawing/2014/main" id="{00000000-0008-0000-0F00-00006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0078560" y="6048360"/>
          <a:ext cx="1010520" cy="3452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9</xdr:col>
      <xdr:colOff>0</xdr:colOff>
      <xdr:row>38</xdr:row>
      <xdr:rowOff>114480</xdr:rowOff>
    </xdr:from>
    <xdr:to>
      <xdr:col>10</xdr:col>
      <xdr:colOff>94680</xdr:colOff>
      <xdr:row>40</xdr:row>
      <xdr:rowOff>91080</xdr:rowOff>
    </xdr:to>
    <xdr:pic>
      <xdr:nvPicPr>
        <xdr:cNvPr id="105" name="Picture 3">
          <a:extLst>
            <a:ext uri="{FF2B5EF4-FFF2-40B4-BE49-F238E27FC236}">
              <a16:creationId xmlns:a16="http://schemas.microsoft.com/office/drawing/2014/main" id="{00000000-0008-0000-0F00-000069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0078560" y="7143840"/>
          <a:ext cx="839160" cy="338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514080</xdr:colOff>
      <xdr:row>8</xdr:row>
      <xdr:rowOff>133200</xdr:rowOff>
    </xdr:from>
    <xdr:to>
      <xdr:col>4</xdr:col>
      <xdr:colOff>819000</xdr:colOff>
      <xdr:row>8</xdr:row>
      <xdr:rowOff>133200</xdr:rowOff>
    </xdr:to>
    <xdr:sp macro="" textlink="">
      <xdr:nvSpPr>
        <xdr:cNvPr id="106" name="Line 1">
          <a:extLst>
            <a:ext uri="{FF2B5EF4-FFF2-40B4-BE49-F238E27FC236}">
              <a16:creationId xmlns:a16="http://schemas.microsoft.com/office/drawing/2014/main" id="{00000000-0008-0000-1000-00006A000000}"/>
            </a:ext>
          </a:extLst>
        </xdr:cNvPr>
        <xdr:cNvSpPr/>
      </xdr:nvSpPr>
      <xdr:spPr>
        <a:xfrm>
          <a:off x="6974640" y="1581120"/>
          <a:ext cx="304920" cy="0"/>
        </a:xfrm>
        <a:prstGeom prst="line">
          <a:avLst/>
        </a:prstGeom>
        <a:ln w="9360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523800</xdr:colOff>
      <xdr:row>7</xdr:row>
      <xdr:rowOff>55800</xdr:rowOff>
    </xdr:from>
    <xdr:to>
      <xdr:col>11</xdr:col>
      <xdr:colOff>113040</xdr:colOff>
      <xdr:row>7</xdr:row>
      <xdr:rowOff>64080</xdr:rowOff>
    </xdr:to>
    <xdr:sp macro="" textlink="">
      <xdr:nvSpPr>
        <xdr:cNvPr id="107" name="CustomShape 1">
          <a:extLst>
            <a:ext uri="{FF2B5EF4-FFF2-40B4-BE49-F238E27FC236}">
              <a16:creationId xmlns:a16="http://schemas.microsoft.com/office/drawing/2014/main" id="{00000000-0008-0000-1000-00006B000000}"/>
            </a:ext>
          </a:extLst>
        </xdr:cNvPr>
        <xdr:cNvSpPr/>
      </xdr:nvSpPr>
      <xdr:spPr>
        <a:xfrm flipV="1">
          <a:off x="8730720" y="1321920"/>
          <a:ext cx="2509560" cy="8280"/>
        </a:xfrm>
        <a:custGeom>
          <a:avLst/>
          <a:gdLst>
            <a:gd name="textAreaLeft" fmla="*/ 0 w 2509560"/>
            <a:gd name="textAreaRight" fmla="*/ 2509920 w 2509560"/>
            <a:gd name="textAreaTop" fmla="*/ -360 h 8280"/>
            <a:gd name="textAreaBottom" fmla="*/ 8280 h 828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525">
          <a:solidFill>
            <a:srgbClr val="4A7EBB"/>
          </a:solidFill>
          <a:round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1</xdr:col>
      <xdr:colOff>95400</xdr:colOff>
      <xdr:row>10</xdr:row>
      <xdr:rowOff>47520</xdr:rowOff>
    </xdr:from>
    <xdr:to>
      <xdr:col>1</xdr:col>
      <xdr:colOff>95760</xdr:colOff>
      <xdr:row>13</xdr:row>
      <xdr:rowOff>17640</xdr:rowOff>
    </xdr:to>
    <xdr:sp macro="" textlink="">
      <xdr:nvSpPr>
        <xdr:cNvPr id="108" name="CustomShape 1">
          <a:extLst>
            <a:ext uri="{FF2B5EF4-FFF2-40B4-BE49-F238E27FC236}">
              <a16:creationId xmlns:a16="http://schemas.microsoft.com/office/drawing/2014/main" id="{00000000-0008-0000-1000-00006C000000}"/>
            </a:ext>
          </a:extLst>
        </xdr:cNvPr>
        <xdr:cNvSpPr/>
      </xdr:nvSpPr>
      <xdr:spPr>
        <a:xfrm>
          <a:off x="878400" y="1857240"/>
          <a:ext cx="360" cy="513000"/>
        </a:xfrm>
        <a:custGeom>
          <a:avLst/>
          <a:gdLst>
            <a:gd name="textAreaLeft" fmla="*/ 0 w 360"/>
            <a:gd name="textAreaRight" fmla="*/ 720 w 360"/>
            <a:gd name="textAreaTop" fmla="*/ 0 h 513000"/>
            <a:gd name="textAreaBottom" fmla="*/ 513360 h 51300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525">
          <a:solidFill>
            <a:srgbClr val="4A7EBB"/>
          </a:solidFill>
          <a:round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2</xdr:col>
      <xdr:colOff>655920</xdr:colOff>
      <xdr:row>4</xdr:row>
      <xdr:rowOff>152280</xdr:rowOff>
    </xdr:from>
    <xdr:to>
      <xdr:col>2</xdr:col>
      <xdr:colOff>656280</xdr:colOff>
      <xdr:row>13</xdr:row>
      <xdr:rowOff>37080</xdr:rowOff>
    </xdr:to>
    <xdr:sp macro="" textlink="">
      <xdr:nvSpPr>
        <xdr:cNvPr id="109" name="CustomShape 1">
          <a:extLst>
            <a:ext uri="{FF2B5EF4-FFF2-40B4-BE49-F238E27FC236}">
              <a16:creationId xmlns:a16="http://schemas.microsoft.com/office/drawing/2014/main" id="{00000000-0008-0000-1000-00006D000000}"/>
            </a:ext>
          </a:extLst>
        </xdr:cNvPr>
        <xdr:cNvSpPr/>
      </xdr:nvSpPr>
      <xdr:spPr>
        <a:xfrm flipH="1">
          <a:off x="3756600" y="876240"/>
          <a:ext cx="360" cy="1513440"/>
        </a:xfrm>
        <a:custGeom>
          <a:avLst/>
          <a:gdLst>
            <a:gd name="textAreaLeft" fmla="*/ -360 w 360"/>
            <a:gd name="textAreaRight" fmla="*/ 360 w 360"/>
            <a:gd name="textAreaTop" fmla="*/ 0 h 1513440"/>
            <a:gd name="textAreaBottom" fmla="*/ 1513800 h 151344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525">
          <a:solidFill>
            <a:srgbClr val="4A7EBB"/>
          </a:solidFill>
          <a:round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3</xdr:col>
      <xdr:colOff>838080</xdr:colOff>
      <xdr:row>8</xdr:row>
      <xdr:rowOff>123840</xdr:rowOff>
    </xdr:from>
    <xdr:to>
      <xdr:col>3</xdr:col>
      <xdr:colOff>838440</xdr:colOff>
      <xdr:row>14</xdr:row>
      <xdr:rowOff>180000</xdr:rowOff>
    </xdr:to>
    <xdr:sp macro="" textlink="">
      <xdr:nvSpPr>
        <xdr:cNvPr id="110" name="CustomShape 1">
          <a:extLst>
            <a:ext uri="{FF2B5EF4-FFF2-40B4-BE49-F238E27FC236}">
              <a16:creationId xmlns:a16="http://schemas.microsoft.com/office/drawing/2014/main" id="{00000000-0008-0000-1000-00006E000000}"/>
            </a:ext>
          </a:extLst>
        </xdr:cNvPr>
        <xdr:cNvSpPr/>
      </xdr:nvSpPr>
      <xdr:spPr>
        <a:xfrm>
          <a:off x="5740200" y="1571760"/>
          <a:ext cx="360" cy="1141920"/>
        </a:xfrm>
        <a:custGeom>
          <a:avLst/>
          <a:gdLst>
            <a:gd name="textAreaLeft" fmla="*/ 0 w 360"/>
            <a:gd name="textAreaRight" fmla="*/ 720 w 360"/>
            <a:gd name="textAreaTop" fmla="*/ 0 h 1141920"/>
            <a:gd name="textAreaBottom" fmla="*/ 1142280 h 114192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525">
          <a:solidFill>
            <a:srgbClr val="4A7EBB"/>
          </a:solidFill>
          <a:round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4</xdr:col>
      <xdr:colOff>514080</xdr:colOff>
      <xdr:row>40</xdr:row>
      <xdr:rowOff>171360</xdr:rowOff>
    </xdr:from>
    <xdr:to>
      <xdr:col>4</xdr:col>
      <xdr:colOff>819000</xdr:colOff>
      <xdr:row>40</xdr:row>
      <xdr:rowOff>171360</xdr:rowOff>
    </xdr:to>
    <xdr:sp macro="" textlink="">
      <xdr:nvSpPr>
        <xdr:cNvPr id="111" name="Line 1">
          <a:extLst>
            <a:ext uri="{FF2B5EF4-FFF2-40B4-BE49-F238E27FC236}">
              <a16:creationId xmlns:a16="http://schemas.microsoft.com/office/drawing/2014/main" id="{00000000-0008-0000-1000-00006F000000}"/>
            </a:ext>
          </a:extLst>
        </xdr:cNvPr>
        <xdr:cNvSpPr/>
      </xdr:nvSpPr>
      <xdr:spPr>
        <a:xfrm>
          <a:off x="6974640" y="7400880"/>
          <a:ext cx="304920" cy="0"/>
        </a:xfrm>
        <a:prstGeom prst="line">
          <a:avLst/>
        </a:prstGeom>
        <a:ln w="9360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523800</xdr:colOff>
      <xdr:row>39</xdr:row>
      <xdr:rowOff>93960</xdr:rowOff>
    </xdr:from>
    <xdr:to>
      <xdr:col>11</xdr:col>
      <xdr:colOff>113040</xdr:colOff>
      <xdr:row>39</xdr:row>
      <xdr:rowOff>102240</xdr:rowOff>
    </xdr:to>
    <xdr:sp macro="" textlink="">
      <xdr:nvSpPr>
        <xdr:cNvPr id="112" name="CustomShape 1">
          <a:extLst>
            <a:ext uri="{FF2B5EF4-FFF2-40B4-BE49-F238E27FC236}">
              <a16:creationId xmlns:a16="http://schemas.microsoft.com/office/drawing/2014/main" id="{00000000-0008-0000-1000-000070000000}"/>
            </a:ext>
          </a:extLst>
        </xdr:cNvPr>
        <xdr:cNvSpPr/>
      </xdr:nvSpPr>
      <xdr:spPr>
        <a:xfrm flipV="1">
          <a:off x="8730720" y="7142040"/>
          <a:ext cx="2509560" cy="8280"/>
        </a:xfrm>
        <a:custGeom>
          <a:avLst/>
          <a:gdLst>
            <a:gd name="textAreaLeft" fmla="*/ 0 w 2509560"/>
            <a:gd name="textAreaRight" fmla="*/ 2509920 w 2509560"/>
            <a:gd name="textAreaTop" fmla="*/ -360 h 8280"/>
            <a:gd name="textAreaBottom" fmla="*/ 8280 h 828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525">
          <a:solidFill>
            <a:srgbClr val="4A7EBB"/>
          </a:solidFill>
          <a:round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1</xdr:col>
      <xdr:colOff>95400</xdr:colOff>
      <xdr:row>42</xdr:row>
      <xdr:rowOff>85680</xdr:rowOff>
    </xdr:from>
    <xdr:to>
      <xdr:col>1</xdr:col>
      <xdr:colOff>95760</xdr:colOff>
      <xdr:row>45</xdr:row>
      <xdr:rowOff>55800</xdr:rowOff>
    </xdr:to>
    <xdr:sp macro="" textlink="">
      <xdr:nvSpPr>
        <xdr:cNvPr id="113" name="CustomShape 1">
          <a:extLst>
            <a:ext uri="{FF2B5EF4-FFF2-40B4-BE49-F238E27FC236}">
              <a16:creationId xmlns:a16="http://schemas.microsoft.com/office/drawing/2014/main" id="{00000000-0008-0000-1000-000071000000}"/>
            </a:ext>
          </a:extLst>
        </xdr:cNvPr>
        <xdr:cNvSpPr/>
      </xdr:nvSpPr>
      <xdr:spPr>
        <a:xfrm>
          <a:off x="878400" y="7677000"/>
          <a:ext cx="360" cy="513000"/>
        </a:xfrm>
        <a:custGeom>
          <a:avLst/>
          <a:gdLst>
            <a:gd name="textAreaLeft" fmla="*/ 0 w 360"/>
            <a:gd name="textAreaRight" fmla="*/ 720 w 360"/>
            <a:gd name="textAreaTop" fmla="*/ 0 h 513000"/>
            <a:gd name="textAreaBottom" fmla="*/ 513360 h 51300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525">
          <a:solidFill>
            <a:srgbClr val="4A7EBB"/>
          </a:solidFill>
          <a:round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2</xdr:col>
      <xdr:colOff>655920</xdr:colOff>
      <xdr:row>37</xdr:row>
      <xdr:rowOff>9360</xdr:rowOff>
    </xdr:from>
    <xdr:to>
      <xdr:col>2</xdr:col>
      <xdr:colOff>656280</xdr:colOff>
      <xdr:row>45</xdr:row>
      <xdr:rowOff>75240</xdr:rowOff>
    </xdr:to>
    <xdr:sp macro="" textlink="">
      <xdr:nvSpPr>
        <xdr:cNvPr id="114" name="CustomShape 1">
          <a:extLst>
            <a:ext uri="{FF2B5EF4-FFF2-40B4-BE49-F238E27FC236}">
              <a16:creationId xmlns:a16="http://schemas.microsoft.com/office/drawing/2014/main" id="{00000000-0008-0000-1000-000072000000}"/>
            </a:ext>
          </a:extLst>
        </xdr:cNvPr>
        <xdr:cNvSpPr/>
      </xdr:nvSpPr>
      <xdr:spPr>
        <a:xfrm flipH="1">
          <a:off x="3756600" y="6696000"/>
          <a:ext cx="360" cy="1513440"/>
        </a:xfrm>
        <a:custGeom>
          <a:avLst/>
          <a:gdLst>
            <a:gd name="textAreaLeft" fmla="*/ -360 w 360"/>
            <a:gd name="textAreaRight" fmla="*/ 360 w 360"/>
            <a:gd name="textAreaTop" fmla="*/ 0 h 1513440"/>
            <a:gd name="textAreaBottom" fmla="*/ 1513800 h 151344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525">
          <a:solidFill>
            <a:srgbClr val="4A7EBB"/>
          </a:solidFill>
          <a:round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3</xdr:col>
      <xdr:colOff>838080</xdr:colOff>
      <xdr:row>40</xdr:row>
      <xdr:rowOff>162000</xdr:rowOff>
    </xdr:from>
    <xdr:to>
      <xdr:col>3</xdr:col>
      <xdr:colOff>838440</xdr:colOff>
      <xdr:row>47</xdr:row>
      <xdr:rowOff>37080</xdr:rowOff>
    </xdr:to>
    <xdr:sp macro="" textlink="">
      <xdr:nvSpPr>
        <xdr:cNvPr id="115" name="CustomShape 1">
          <a:extLst>
            <a:ext uri="{FF2B5EF4-FFF2-40B4-BE49-F238E27FC236}">
              <a16:creationId xmlns:a16="http://schemas.microsoft.com/office/drawing/2014/main" id="{00000000-0008-0000-1000-000073000000}"/>
            </a:ext>
          </a:extLst>
        </xdr:cNvPr>
        <xdr:cNvSpPr/>
      </xdr:nvSpPr>
      <xdr:spPr>
        <a:xfrm>
          <a:off x="5740200" y="7391520"/>
          <a:ext cx="360" cy="1141920"/>
        </a:xfrm>
        <a:custGeom>
          <a:avLst/>
          <a:gdLst>
            <a:gd name="textAreaLeft" fmla="*/ 0 w 360"/>
            <a:gd name="textAreaRight" fmla="*/ 720 w 360"/>
            <a:gd name="textAreaTop" fmla="*/ 0 h 1141920"/>
            <a:gd name="textAreaBottom" fmla="*/ 1142280 h 114192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525">
          <a:solidFill>
            <a:srgbClr val="4A7EBB"/>
          </a:solidFill>
          <a:round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447480</xdr:colOff>
      <xdr:row>19</xdr:row>
      <xdr:rowOff>7920</xdr:rowOff>
    </xdr:from>
    <xdr:to>
      <xdr:col>7</xdr:col>
      <xdr:colOff>447480</xdr:colOff>
      <xdr:row>24</xdr:row>
      <xdr:rowOff>150840</xdr:rowOff>
    </xdr:to>
    <xdr:sp macro="" textlink="">
      <xdr:nvSpPr>
        <xdr:cNvPr id="116" name="Line 1">
          <a:extLst>
            <a:ext uri="{FF2B5EF4-FFF2-40B4-BE49-F238E27FC236}">
              <a16:creationId xmlns:a16="http://schemas.microsoft.com/office/drawing/2014/main" id="{00000000-0008-0000-1100-000074000000}"/>
            </a:ext>
          </a:extLst>
        </xdr:cNvPr>
        <xdr:cNvSpPr/>
      </xdr:nvSpPr>
      <xdr:spPr>
        <a:xfrm flipV="1">
          <a:off x="9163440" y="4857480"/>
          <a:ext cx="0" cy="1047600"/>
        </a:xfrm>
        <a:prstGeom prst="line">
          <a:avLst/>
        </a:prstGeom>
        <a:ln w="9360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438120</xdr:colOff>
      <xdr:row>19</xdr:row>
      <xdr:rowOff>17640</xdr:rowOff>
    </xdr:from>
    <xdr:to>
      <xdr:col>5</xdr:col>
      <xdr:colOff>447480</xdr:colOff>
      <xdr:row>24</xdr:row>
      <xdr:rowOff>169920</xdr:rowOff>
    </xdr:to>
    <xdr:sp macro="" textlink="">
      <xdr:nvSpPr>
        <xdr:cNvPr id="117" name="Line 1">
          <a:extLst>
            <a:ext uri="{FF2B5EF4-FFF2-40B4-BE49-F238E27FC236}">
              <a16:creationId xmlns:a16="http://schemas.microsoft.com/office/drawing/2014/main" id="{00000000-0008-0000-1100-000075000000}"/>
            </a:ext>
          </a:extLst>
        </xdr:cNvPr>
        <xdr:cNvSpPr/>
      </xdr:nvSpPr>
      <xdr:spPr>
        <a:xfrm flipV="1">
          <a:off x="6703200" y="4867200"/>
          <a:ext cx="9360" cy="1056960"/>
        </a:xfrm>
        <a:prstGeom prst="line">
          <a:avLst/>
        </a:prstGeom>
        <a:ln w="9360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152280</xdr:colOff>
      <xdr:row>15</xdr:row>
      <xdr:rowOff>93960</xdr:rowOff>
    </xdr:from>
    <xdr:to>
      <xdr:col>4</xdr:col>
      <xdr:colOff>161640</xdr:colOff>
      <xdr:row>27</xdr:row>
      <xdr:rowOff>170280</xdr:rowOff>
    </xdr:to>
    <xdr:sp macro="" textlink="">
      <xdr:nvSpPr>
        <xdr:cNvPr id="118" name="Line 1">
          <a:extLst>
            <a:ext uri="{FF2B5EF4-FFF2-40B4-BE49-F238E27FC236}">
              <a16:creationId xmlns:a16="http://schemas.microsoft.com/office/drawing/2014/main" id="{00000000-0008-0000-1100-000076000000}"/>
            </a:ext>
          </a:extLst>
        </xdr:cNvPr>
        <xdr:cNvSpPr/>
      </xdr:nvSpPr>
      <xdr:spPr>
        <a:xfrm flipH="1" flipV="1">
          <a:off x="5124960" y="4219560"/>
          <a:ext cx="9360" cy="2247840"/>
        </a:xfrm>
        <a:prstGeom prst="line">
          <a:avLst/>
        </a:prstGeom>
        <a:ln w="9360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7</xdr:col>
      <xdr:colOff>447480</xdr:colOff>
      <xdr:row>50</xdr:row>
      <xdr:rowOff>130680</xdr:rowOff>
    </xdr:from>
    <xdr:to>
      <xdr:col>7</xdr:col>
      <xdr:colOff>447480</xdr:colOff>
      <xdr:row>56</xdr:row>
      <xdr:rowOff>92520</xdr:rowOff>
    </xdr:to>
    <xdr:sp macro="" textlink="">
      <xdr:nvSpPr>
        <xdr:cNvPr id="119" name="Line 1">
          <a:extLst>
            <a:ext uri="{FF2B5EF4-FFF2-40B4-BE49-F238E27FC236}">
              <a16:creationId xmlns:a16="http://schemas.microsoft.com/office/drawing/2014/main" id="{00000000-0008-0000-1100-000077000000}"/>
            </a:ext>
          </a:extLst>
        </xdr:cNvPr>
        <xdr:cNvSpPr/>
      </xdr:nvSpPr>
      <xdr:spPr>
        <a:xfrm flipV="1">
          <a:off x="9163440" y="12001320"/>
          <a:ext cx="0" cy="1047600"/>
        </a:xfrm>
        <a:prstGeom prst="line">
          <a:avLst/>
        </a:prstGeom>
        <a:ln w="9360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438120</xdr:colOff>
      <xdr:row>50</xdr:row>
      <xdr:rowOff>140400</xdr:rowOff>
    </xdr:from>
    <xdr:to>
      <xdr:col>5</xdr:col>
      <xdr:colOff>447480</xdr:colOff>
      <xdr:row>56</xdr:row>
      <xdr:rowOff>111600</xdr:rowOff>
    </xdr:to>
    <xdr:sp macro="" textlink="">
      <xdr:nvSpPr>
        <xdr:cNvPr id="120" name="Line 1">
          <a:extLst>
            <a:ext uri="{FF2B5EF4-FFF2-40B4-BE49-F238E27FC236}">
              <a16:creationId xmlns:a16="http://schemas.microsoft.com/office/drawing/2014/main" id="{00000000-0008-0000-1100-000078000000}"/>
            </a:ext>
          </a:extLst>
        </xdr:cNvPr>
        <xdr:cNvSpPr/>
      </xdr:nvSpPr>
      <xdr:spPr>
        <a:xfrm flipV="1">
          <a:off x="6703200" y="12011040"/>
          <a:ext cx="9360" cy="1056960"/>
        </a:xfrm>
        <a:prstGeom prst="line">
          <a:avLst/>
        </a:prstGeom>
        <a:ln w="9360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152280</xdr:colOff>
      <xdr:row>47</xdr:row>
      <xdr:rowOff>35280</xdr:rowOff>
    </xdr:from>
    <xdr:to>
      <xdr:col>4</xdr:col>
      <xdr:colOff>161640</xdr:colOff>
      <xdr:row>59</xdr:row>
      <xdr:rowOff>111600</xdr:rowOff>
    </xdr:to>
    <xdr:sp macro="" textlink="">
      <xdr:nvSpPr>
        <xdr:cNvPr id="121" name="Line 1">
          <a:extLst>
            <a:ext uri="{FF2B5EF4-FFF2-40B4-BE49-F238E27FC236}">
              <a16:creationId xmlns:a16="http://schemas.microsoft.com/office/drawing/2014/main" id="{00000000-0008-0000-1100-000079000000}"/>
            </a:ext>
          </a:extLst>
        </xdr:cNvPr>
        <xdr:cNvSpPr/>
      </xdr:nvSpPr>
      <xdr:spPr>
        <a:xfrm flipH="1" flipV="1">
          <a:off x="5124960" y="11363040"/>
          <a:ext cx="9360" cy="2248200"/>
        </a:xfrm>
        <a:prstGeom prst="line">
          <a:avLst/>
        </a:prstGeom>
        <a:ln w="9360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647640</xdr:colOff>
      <xdr:row>17</xdr:row>
      <xdr:rowOff>132120</xdr:rowOff>
    </xdr:from>
    <xdr:to>
      <xdr:col>13</xdr:col>
      <xdr:colOff>647640</xdr:colOff>
      <xdr:row>23</xdr:row>
      <xdr:rowOff>65160</xdr:rowOff>
    </xdr:to>
    <xdr:sp macro="" textlink="">
      <xdr:nvSpPr>
        <xdr:cNvPr id="122" name="Line 1">
          <a:extLst>
            <a:ext uri="{FF2B5EF4-FFF2-40B4-BE49-F238E27FC236}">
              <a16:creationId xmlns:a16="http://schemas.microsoft.com/office/drawing/2014/main" id="{00000000-0008-0000-1100-00007A000000}"/>
            </a:ext>
          </a:extLst>
        </xdr:cNvPr>
        <xdr:cNvSpPr/>
      </xdr:nvSpPr>
      <xdr:spPr>
        <a:xfrm flipV="1">
          <a:off x="13177440" y="4619520"/>
          <a:ext cx="0" cy="1019160"/>
        </a:xfrm>
        <a:prstGeom prst="line">
          <a:avLst/>
        </a:prstGeom>
        <a:ln w="9360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647640</xdr:colOff>
      <xdr:row>49</xdr:row>
      <xdr:rowOff>73800</xdr:rowOff>
    </xdr:from>
    <xdr:to>
      <xdr:col>13</xdr:col>
      <xdr:colOff>647640</xdr:colOff>
      <xdr:row>55</xdr:row>
      <xdr:rowOff>6840</xdr:rowOff>
    </xdr:to>
    <xdr:sp macro="" textlink="">
      <xdr:nvSpPr>
        <xdr:cNvPr id="123" name="Line 1">
          <a:extLst>
            <a:ext uri="{FF2B5EF4-FFF2-40B4-BE49-F238E27FC236}">
              <a16:creationId xmlns:a16="http://schemas.microsoft.com/office/drawing/2014/main" id="{00000000-0008-0000-1100-00007B000000}"/>
            </a:ext>
          </a:extLst>
        </xdr:cNvPr>
        <xdr:cNvSpPr/>
      </xdr:nvSpPr>
      <xdr:spPr>
        <a:xfrm flipV="1">
          <a:off x="13177440" y="11763360"/>
          <a:ext cx="0" cy="1019160"/>
        </a:xfrm>
        <a:prstGeom prst="line">
          <a:avLst/>
        </a:prstGeom>
        <a:ln w="9360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47520</xdr:colOff>
      <xdr:row>23</xdr:row>
      <xdr:rowOff>39240</xdr:rowOff>
    </xdr:from>
    <xdr:to>
      <xdr:col>5</xdr:col>
      <xdr:colOff>177480</xdr:colOff>
      <xdr:row>24</xdr:row>
      <xdr:rowOff>77040</xdr:rowOff>
    </xdr:to>
    <xdr:pic>
      <xdr:nvPicPr>
        <xdr:cNvPr id="124" name="Picture 1">
          <a:extLst>
            <a:ext uri="{FF2B5EF4-FFF2-40B4-BE49-F238E27FC236}">
              <a16:creationId xmlns:a16="http://schemas.microsoft.com/office/drawing/2014/main" id="{00000000-0008-0000-1200-00007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295240" y="4324320"/>
          <a:ext cx="1900440" cy="2185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5</xdr:col>
      <xdr:colOff>266760</xdr:colOff>
      <xdr:row>21</xdr:row>
      <xdr:rowOff>106200</xdr:rowOff>
    </xdr:from>
    <xdr:to>
      <xdr:col>8</xdr:col>
      <xdr:colOff>104400</xdr:colOff>
      <xdr:row>23</xdr:row>
      <xdr:rowOff>66960</xdr:rowOff>
    </xdr:to>
    <xdr:pic>
      <xdr:nvPicPr>
        <xdr:cNvPr id="125" name="Picture 2">
          <a:extLst>
            <a:ext uri="{FF2B5EF4-FFF2-40B4-BE49-F238E27FC236}">
              <a16:creationId xmlns:a16="http://schemas.microsoft.com/office/drawing/2014/main" id="{00000000-0008-0000-1200-00007D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284960" y="4029120"/>
          <a:ext cx="1975680" cy="322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investing.com/rates-bonds/greece-10-year-bond-yield-historical-dat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investing.com/rates-bonds/u.s.-10-year-bond-yield-historical-dat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89"/>
  <sheetViews>
    <sheetView zoomScale="75" zoomScaleNormal="75" workbookViewId="0">
      <selection activeCell="E80" sqref="E80"/>
    </sheetView>
  </sheetViews>
  <sheetFormatPr defaultColWidth="8.6640625" defaultRowHeight="14.4"/>
  <cols>
    <col min="1" max="1" width="3.6640625" style="2" customWidth="1"/>
    <col min="2" max="2" width="3.5546875" style="2" customWidth="1"/>
    <col min="3" max="3" width="28" style="2" customWidth="1"/>
    <col min="4" max="4" width="8.6640625" style="2"/>
    <col min="5" max="5" width="8.6640625" style="3"/>
    <col min="6" max="6" width="8.6640625" style="2"/>
    <col min="7" max="7" width="17.88671875" style="2" customWidth="1"/>
    <col min="8" max="8" width="10.33203125" style="2" customWidth="1"/>
    <col min="9" max="9" width="3.109375" style="2" customWidth="1"/>
    <col min="10" max="248" width="8.6640625" style="2"/>
    <col min="249" max="250" width="3.6640625" style="2" customWidth="1"/>
    <col min="251" max="251" width="28" style="2" customWidth="1"/>
    <col min="252" max="504" width="8.6640625" style="2"/>
    <col min="505" max="506" width="3.6640625" style="2" customWidth="1"/>
    <col min="507" max="507" width="28" style="2" customWidth="1"/>
    <col min="508" max="760" width="8.6640625" style="2"/>
    <col min="761" max="762" width="3.6640625" style="2" customWidth="1"/>
    <col min="763" max="763" width="28" style="2" customWidth="1"/>
    <col min="764" max="1016" width="8.6640625" style="2"/>
    <col min="1017" max="1018" width="3.6640625" style="2" customWidth="1"/>
    <col min="1019" max="1019" width="28" style="2" customWidth="1"/>
    <col min="1020" max="1025" width="8.6640625" style="2"/>
  </cols>
  <sheetData>
    <row r="1" spans="2:11" ht="15.6">
      <c r="C1" s="4" t="s">
        <v>0</v>
      </c>
    </row>
    <row r="2" spans="2:11" ht="15.6">
      <c r="C2" s="5" t="s">
        <v>1</v>
      </c>
      <c r="D2" s="6"/>
      <c r="E2" s="7"/>
      <c r="F2" s="6"/>
      <c r="G2" s="6"/>
      <c r="H2" s="6"/>
      <c r="I2" s="8"/>
    </row>
    <row r="4" spans="2:11">
      <c r="C4" s="2" t="s">
        <v>2</v>
      </c>
    </row>
    <row r="5" spans="2:11">
      <c r="C5" s="2" t="s">
        <v>3</v>
      </c>
    </row>
    <row r="6" spans="2:11">
      <c r="C6" s="2" t="s">
        <v>4</v>
      </c>
    </row>
    <row r="7" spans="2:11">
      <c r="C7" s="2" t="s">
        <v>5</v>
      </c>
    </row>
    <row r="8" spans="2:11">
      <c r="C8" s="2" t="s">
        <v>6</v>
      </c>
    </row>
    <row r="9" spans="2:11">
      <c r="C9" s="2" t="s">
        <v>7</v>
      </c>
    </row>
    <row r="10" spans="2:11">
      <c r="C10" s="2" t="s">
        <v>8</v>
      </c>
    </row>
    <row r="11" spans="2:11">
      <c r="C11" s="2" t="s">
        <v>9</v>
      </c>
    </row>
    <row r="12" spans="2:11">
      <c r="C12" s="2" t="s">
        <v>10</v>
      </c>
    </row>
    <row r="13" spans="2:11">
      <c r="B13" s="9"/>
      <c r="C13" s="9"/>
      <c r="D13" s="9"/>
      <c r="E13" s="10"/>
      <c r="F13" s="9"/>
      <c r="G13" s="9"/>
      <c r="H13" s="9"/>
    </row>
    <row r="14" spans="2:11">
      <c r="B14" s="11" t="s">
        <v>11</v>
      </c>
      <c r="C14" s="411" t="s">
        <v>12</v>
      </c>
      <c r="D14" s="411"/>
      <c r="E14" s="411"/>
      <c r="F14" s="411"/>
      <c r="I14" s="11"/>
      <c r="K14" s="11"/>
    </row>
    <row r="15" spans="2:11">
      <c r="E15" s="12"/>
    </row>
    <row r="16" spans="2:11">
      <c r="C16" s="13" t="s">
        <v>13</v>
      </c>
      <c r="D16" s="13" t="s">
        <v>14</v>
      </c>
      <c r="E16" s="13" t="s">
        <v>15</v>
      </c>
      <c r="F16" s="13" t="s">
        <v>16</v>
      </c>
      <c r="G16" s="14" t="s">
        <v>17</v>
      </c>
    </row>
    <row r="17" spans="2:11">
      <c r="E17" s="12"/>
    </row>
    <row r="18" spans="2:11">
      <c r="C18" s="2" t="s">
        <v>18</v>
      </c>
      <c r="D18" s="11" t="s">
        <v>19</v>
      </c>
      <c r="E18" s="15">
        <v>1</v>
      </c>
      <c r="F18" s="2" t="s">
        <v>20</v>
      </c>
    </row>
    <row r="19" spans="2:11">
      <c r="E19" s="12"/>
    </row>
    <row r="20" spans="2:11">
      <c r="B20" s="11" t="s">
        <v>21</v>
      </c>
      <c r="C20" s="412" t="s">
        <v>22</v>
      </c>
      <c r="D20" s="412"/>
      <c r="E20" s="412"/>
      <c r="F20" s="412"/>
      <c r="G20" s="412"/>
      <c r="H20" s="412"/>
      <c r="I20" s="11"/>
      <c r="K20" s="11"/>
    </row>
    <row r="21" spans="2:11">
      <c r="C21" s="413" t="s">
        <v>23</v>
      </c>
      <c r="D21" s="413"/>
      <c r="E21" s="12"/>
    </row>
    <row r="22" spans="2:11">
      <c r="E22" s="12"/>
    </row>
    <row r="23" spans="2:11">
      <c r="C23" s="13" t="s">
        <v>24</v>
      </c>
      <c r="D23" s="13" t="s">
        <v>25</v>
      </c>
      <c r="E23" s="13" t="s">
        <v>26</v>
      </c>
      <c r="F23" s="13" t="s">
        <v>27</v>
      </c>
      <c r="G23" s="14" t="s">
        <v>28</v>
      </c>
    </row>
    <row r="24" spans="2:11">
      <c r="C24" s="12"/>
      <c r="E24" s="12"/>
    </row>
    <row r="25" spans="2:11">
      <c r="C25" s="2" t="s">
        <v>18</v>
      </c>
      <c r="D25" s="11" t="s">
        <v>19</v>
      </c>
      <c r="E25" s="15">
        <v>2</v>
      </c>
      <c r="F25" s="2" t="s">
        <v>20</v>
      </c>
    </row>
    <row r="26" spans="2:11">
      <c r="E26" s="12"/>
    </row>
    <row r="27" spans="2:11">
      <c r="B27" s="11" t="s">
        <v>29</v>
      </c>
      <c r="C27" s="412" t="s">
        <v>30</v>
      </c>
      <c r="D27" s="412"/>
      <c r="E27" s="412"/>
      <c r="F27" s="412"/>
      <c r="G27" s="412"/>
    </row>
    <row r="28" spans="2:11">
      <c r="C28" s="412" t="s">
        <v>31</v>
      </c>
      <c r="D28" s="412"/>
      <c r="E28" s="12"/>
    </row>
    <row r="29" spans="2:11">
      <c r="E29" s="12"/>
    </row>
    <row r="30" spans="2:11">
      <c r="C30" s="13" t="s">
        <v>32</v>
      </c>
      <c r="D30" s="13" t="s">
        <v>33</v>
      </c>
      <c r="E30" s="13" t="s">
        <v>34</v>
      </c>
      <c r="F30" s="13" t="s">
        <v>35</v>
      </c>
      <c r="G30" s="14" t="s">
        <v>36</v>
      </c>
    </row>
    <row r="32" spans="2:11">
      <c r="C32" s="2" t="s">
        <v>18</v>
      </c>
      <c r="D32" s="11" t="s">
        <v>19</v>
      </c>
      <c r="E32" s="15">
        <v>3</v>
      </c>
      <c r="F32" s="2" t="s">
        <v>20</v>
      </c>
    </row>
    <row r="33" spans="2:11">
      <c r="E33" s="12"/>
    </row>
    <row r="34" spans="2:11">
      <c r="B34" s="11" t="s">
        <v>37</v>
      </c>
      <c r="C34" s="412" t="s">
        <v>38</v>
      </c>
      <c r="D34" s="412"/>
      <c r="E34" s="412"/>
      <c r="F34" s="412"/>
      <c r="G34" s="412"/>
      <c r="H34" s="412"/>
      <c r="I34" s="11"/>
      <c r="K34" s="11"/>
    </row>
    <row r="35" spans="2:11">
      <c r="C35" s="412" t="s">
        <v>39</v>
      </c>
      <c r="D35" s="412"/>
      <c r="E35" s="412"/>
      <c r="F35" s="412"/>
    </row>
    <row r="36" spans="2:11">
      <c r="E36" s="12"/>
    </row>
    <row r="37" spans="2:11">
      <c r="C37" s="13" t="s">
        <v>40</v>
      </c>
      <c r="D37" s="13" t="s">
        <v>41</v>
      </c>
      <c r="E37" s="13" t="s">
        <v>42</v>
      </c>
      <c r="F37" s="13" t="s">
        <v>43</v>
      </c>
      <c r="G37" s="14" t="s">
        <v>44</v>
      </c>
    </row>
    <row r="38" spans="2:11">
      <c r="E38" s="12"/>
      <c r="G38" s="2" t="s">
        <v>45</v>
      </c>
    </row>
    <row r="39" spans="2:11">
      <c r="C39" s="2" t="s">
        <v>18</v>
      </c>
      <c r="D39" s="11" t="s">
        <v>19</v>
      </c>
      <c r="E39" s="15">
        <v>6</v>
      </c>
      <c r="F39" s="2" t="s">
        <v>20</v>
      </c>
    </row>
    <row r="40" spans="2:11">
      <c r="E40" s="12"/>
    </row>
    <row r="41" spans="2:11">
      <c r="B41" s="11" t="s">
        <v>46</v>
      </c>
      <c r="C41" s="412" t="s">
        <v>47</v>
      </c>
      <c r="D41" s="412"/>
      <c r="E41" s="412"/>
      <c r="F41" s="412"/>
      <c r="I41" s="11"/>
      <c r="K41" s="11"/>
    </row>
    <row r="42" spans="2:11">
      <c r="C42" s="412" t="s">
        <v>48</v>
      </c>
      <c r="D42" s="412"/>
      <c r="E42" s="412"/>
      <c r="F42" s="412"/>
      <c r="G42" s="412"/>
      <c r="H42" s="412"/>
    </row>
    <row r="43" spans="2:11">
      <c r="C43" s="412" t="s">
        <v>49</v>
      </c>
      <c r="D43" s="412"/>
      <c r="E43" s="12"/>
    </row>
    <row r="44" spans="2:11">
      <c r="E44" s="12"/>
    </row>
    <row r="45" spans="2:11">
      <c r="C45" s="13" t="s">
        <v>50</v>
      </c>
      <c r="D45" s="13" t="s">
        <v>51</v>
      </c>
      <c r="E45" s="13" t="s">
        <v>52</v>
      </c>
      <c r="F45" s="13" t="s">
        <v>53</v>
      </c>
      <c r="G45" s="14" t="s">
        <v>54</v>
      </c>
    </row>
    <row r="47" spans="2:11">
      <c r="C47" s="2" t="s">
        <v>18</v>
      </c>
      <c r="D47" s="11" t="s">
        <v>19</v>
      </c>
      <c r="E47" s="15">
        <v>1</v>
      </c>
      <c r="F47" s="2" t="s">
        <v>20</v>
      </c>
    </row>
    <row r="48" spans="2:11">
      <c r="E48" s="12"/>
    </row>
    <row r="49" spans="2:11">
      <c r="B49" s="11" t="s">
        <v>55</v>
      </c>
      <c r="C49" s="412" t="s">
        <v>56</v>
      </c>
      <c r="D49" s="412"/>
      <c r="E49" s="412"/>
      <c r="F49" s="412"/>
      <c r="G49" s="412"/>
      <c r="H49" s="412"/>
      <c r="I49" s="11"/>
      <c r="K49" s="11"/>
    </row>
    <row r="50" spans="2:11">
      <c r="C50" s="412" t="s">
        <v>57</v>
      </c>
      <c r="D50" s="412"/>
      <c r="E50" s="412"/>
      <c r="F50" s="412"/>
      <c r="G50" s="412"/>
    </row>
    <row r="51" spans="2:11">
      <c r="C51" s="412" t="s">
        <v>58</v>
      </c>
      <c r="D51" s="412"/>
      <c r="E51" s="412"/>
      <c r="F51" s="412"/>
    </row>
    <row r="52" spans="2:11">
      <c r="E52" s="12"/>
    </row>
    <row r="53" spans="2:11">
      <c r="C53" s="13" t="s">
        <v>59</v>
      </c>
      <c r="D53" s="13" t="s">
        <v>60</v>
      </c>
      <c r="E53" s="13" t="s">
        <v>61</v>
      </c>
      <c r="F53" s="13" t="s">
        <v>35</v>
      </c>
      <c r="G53" s="14" t="s">
        <v>62</v>
      </c>
    </row>
    <row r="54" spans="2:11">
      <c r="E54" s="12"/>
    </row>
    <row r="55" spans="2:11">
      <c r="C55" s="2" t="s">
        <v>18</v>
      </c>
      <c r="D55" s="11" t="s">
        <v>19</v>
      </c>
      <c r="E55" s="15">
        <v>1</v>
      </c>
      <c r="F55" s="2" t="s">
        <v>20</v>
      </c>
    </row>
    <row r="56" spans="2:11">
      <c r="E56" s="12"/>
    </row>
    <row r="57" spans="2:11">
      <c r="B57" s="11" t="s">
        <v>63</v>
      </c>
      <c r="C57" s="412" t="s">
        <v>64</v>
      </c>
      <c r="D57" s="412"/>
      <c r="E57" s="412"/>
      <c r="F57" s="412"/>
      <c r="G57" s="412"/>
      <c r="H57" s="412"/>
      <c r="I57" s="11"/>
      <c r="K57" s="11"/>
    </row>
    <row r="58" spans="2:11">
      <c r="C58" s="412" t="s">
        <v>65</v>
      </c>
      <c r="D58" s="412"/>
      <c r="E58" s="412"/>
      <c r="F58" s="412"/>
      <c r="G58" s="412"/>
      <c r="H58" s="412"/>
    </row>
    <row r="59" spans="2:11">
      <c r="E59" s="12"/>
    </row>
    <row r="60" spans="2:11">
      <c r="C60" s="13" t="s">
        <v>66</v>
      </c>
      <c r="D60" s="13" t="s">
        <v>67</v>
      </c>
      <c r="E60" s="13" t="s">
        <v>68</v>
      </c>
      <c r="F60" s="13" t="s">
        <v>69</v>
      </c>
      <c r="G60" s="14" t="s">
        <v>70</v>
      </c>
    </row>
    <row r="61" spans="2:11">
      <c r="C61" s="2" t="s">
        <v>45</v>
      </c>
      <c r="E61" s="12"/>
    </row>
    <row r="62" spans="2:11">
      <c r="C62" s="2" t="s">
        <v>18</v>
      </c>
      <c r="D62" s="11" t="s">
        <v>19</v>
      </c>
      <c r="E62" s="15">
        <v>1</v>
      </c>
      <c r="F62" s="2" t="s">
        <v>20</v>
      </c>
    </row>
    <row r="63" spans="2:11">
      <c r="E63" s="12"/>
    </row>
    <row r="64" spans="2:11">
      <c r="B64" s="11" t="s">
        <v>71</v>
      </c>
      <c r="C64" s="412" t="s">
        <v>72</v>
      </c>
      <c r="D64" s="412"/>
      <c r="E64" s="412"/>
      <c r="F64" s="412"/>
      <c r="G64" s="412"/>
      <c r="H64" s="412"/>
      <c r="I64" s="11"/>
      <c r="K64" s="11"/>
    </row>
    <row r="65" spans="2:11">
      <c r="E65" s="12"/>
    </row>
    <row r="66" spans="2:11">
      <c r="C66" s="13" t="s">
        <v>13</v>
      </c>
      <c r="D66" s="13" t="s">
        <v>73</v>
      </c>
      <c r="E66" s="13" t="s">
        <v>74</v>
      </c>
      <c r="F66" s="13" t="s">
        <v>75</v>
      </c>
      <c r="G66" s="14" t="s">
        <v>76</v>
      </c>
    </row>
    <row r="67" spans="2:11">
      <c r="E67" s="12"/>
    </row>
    <row r="68" spans="2:11">
      <c r="C68" s="2" t="s">
        <v>18</v>
      </c>
      <c r="D68" s="11" t="s">
        <v>19</v>
      </c>
      <c r="E68" s="15">
        <v>3</v>
      </c>
      <c r="F68" s="2" t="s">
        <v>20</v>
      </c>
    </row>
    <row r="69" spans="2:11">
      <c r="E69" s="12"/>
    </row>
    <row r="70" spans="2:11">
      <c r="B70" s="11" t="s">
        <v>77</v>
      </c>
      <c r="C70" s="412" t="s">
        <v>78</v>
      </c>
      <c r="D70" s="412"/>
      <c r="E70" s="412"/>
      <c r="F70" s="412"/>
      <c r="G70" s="412"/>
      <c r="I70" s="11"/>
      <c r="K70" s="11"/>
    </row>
    <row r="71" spans="2:11">
      <c r="E71" s="12"/>
    </row>
    <row r="72" spans="2:11" ht="28.8">
      <c r="C72" s="16" t="s">
        <v>79</v>
      </c>
      <c r="D72" s="16"/>
      <c r="E72" s="13" t="s">
        <v>80</v>
      </c>
      <c r="F72" s="16"/>
      <c r="G72" s="17" t="s">
        <v>81</v>
      </c>
    </row>
    <row r="73" spans="2:11">
      <c r="E73" s="12"/>
    </row>
    <row r="74" spans="2:11">
      <c r="C74" s="2" t="s">
        <v>18</v>
      </c>
      <c r="D74" s="11" t="s">
        <v>19</v>
      </c>
      <c r="E74" s="15">
        <v>5</v>
      </c>
      <c r="F74" s="2" t="s">
        <v>20</v>
      </c>
    </row>
    <row r="75" spans="2:11">
      <c r="E75" s="12"/>
    </row>
    <row r="76" spans="2:11">
      <c r="B76" s="18"/>
      <c r="C76" s="18"/>
      <c r="D76" s="18"/>
      <c r="E76" s="19"/>
      <c r="F76" s="18"/>
      <c r="G76" s="18"/>
    </row>
    <row r="77" spans="2:11">
      <c r="C77" s="2" t="s">
        <v>82</v>
      </c>
      <c r="D77" s="11" t="s">
        <v>19</v>
      </c>
      <c r="E77" s="15">
        <v>21</v>
      </c>
      <c r="F77" s="2" t="s">
        <v>20</v>
      </c>
    </row>
    <row r="78" spans="2:11">
      <c r="E78" s="12"/>
    </row>
    <row r="79" spans="2:11">
      <c r="C79" s="2" t="s">
        <v>83</v>
      </c>
      <c r="D79" s="11" t="s">
        <v>19</v>
      </c>
      <c r="E79" s="20">
        <v>2.2999999999999998</v>
      </c>
      <c r="F79" s="2" t="s">
        <v>20</v>
      </c>
    </row>
    <row r="80" spans="2:11">
      <c r="C80" s="412" t="s">
        <v>84</v>
      </c>
      <c r="D80" s="412"/>
      <c r="E80" s="12"/>
    </row>
    <row r="81" spans="2:7">
      <c r="B81" s="21"/>
      <c r="C81" s="21"/>
      <c r="D81" s="21"/>
      <c r="E81" s="22"/>
      <c r="F81" s="21"/>
      <c r="G81" s="21"/>
    </row>
    <row r="82" spans="2:7">
      <c r="E82" s="12"/>
    </row>
    <row r="83" spans="2:7">
      <c r="B83" s="12">
        <v>1</v>
      </c>
      <c r="C83" s="2" t="s">
        <v>85</v>
      </c>
      <c r="D83" s="23"/>
      <c r="E83" s="24">
        <f>E79/9</f>
        <v>0.25555555555555554</v>
      </c>
      <c r="G83" s="25" t="s">
        <v>86</v>
      </c>
    </row>
    <row r="84" spans="2:7">
      <c r="B84" s="12"/>
      <c r="C84" s="2" t="s">
        <v>87</v>
      </c>
      <c r="D84" s="23"/>
      <c r="E84" s="26"/>
    </row>
    <row r="85" spans="2:7">
      <c r="B85" s="12"/>
      <c r="C85" s="2" t="s">
        <v>88</v>
      </c>
      <c r="E85" s="27"/>
    </row>
    <row r="86" spans="2:7">
      <c r="B86" s="12"/>
      <c r="E86" s="27"/>
    </row>
    <row r="87" spans="2:7">
      <c r="B87" s="12">
        <v>2</v>
      </c>
      <c r="C87" s="2" t="s">
        <v>89</v>
      </c>
      <c r="E87" s="28">
        <f>1-E83</f>
        <v>0.74444444444444446</v>
      </c>
      <c r="G87" s="2" t="s">
        <v>90</v>
      </c>
    </row>
    <row r="88" spans="2:7">
      <c r="C88" s="2" t="s">
        <v>91</v>
      </c>
    </row>
    <row r="89" spans="2:7">
      <c r="C89" s="2" t="s">
        <v>92</v>
      </c>
    </row>
  </sheetData>
  <mergeCells count="18">
    <mergeCell ref="C64:H64"/>
    <mergeCell ref="C70:G70"/>
    <mergeCell ref="C80:D80"/>
    <mergeCell ref="C49:H49"/>
    <mergeCell ref="C50:G50"/>
    <mergeCell ref="C51:F51"/>
    <mergeCell ref="C57:H57"/>
    <mergeCell ref="C58:H58"/>
    <mergeCell ref="C34:H34"/>
    <mergeCell ref="C35:F35"/>
    <mergeCell ref="C41:F41"/>
    <mergeCell ref="C42:H42"/>
    <mergeCell ref="C43:D43"/>
    <mergeCell ref="C14:F14"/>
    <mergeCell ref="C20:H20"/>
    <mergeCell ref="C21:D21"/>
    <mergeCell ref="C27:G27"/>
    <mergeCell ref="C28:D2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5"/>
  <sheetViews>
    <sheetView topLeftCell="A180" zoomScale="75" zoomScaleNormal="75" workbookViewId="0">
      <selection activeCell="B206" sqref="B206"/>
    </sheetView>
  </sheetViews>
  <sheetFormatPr defaultColWidth="8.6640625" defaultRowHeight="14.4"/>
  <sheetData>
    <row r="15" spans="2:2">
      <c r="B15" t="s">
        <v>417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7"/>
  <sheetViews>
    <sheetView zoomScale="75" zoomScaleNormal="75" workbookViewId="0">
      <selection activeCell="F8" sqref="F8"/>
    </sheetView>
  </sheetViews>
  <sheetFormatPr defaultColWidth="8.6640625" defaultRowHeight="14.4"/>
  <cols>
    <col min="1" max="1" width="26.6640625" style="29" customWidth="1"/>
    <col min="2" max="2" width="12.109375" style="29" customWidth="1"/>
    <col min="3" max="3" width="15" style="29" customWidth="1"/>
    <col min="4" max="5" width="11.44140625" style="29" customWidth="1"/>
    <col min="6" max="6" width="13.77734375" style="29" customWidth="1"/>
    <col min="7" max="7" width="14.88671875" style="29" customWidth="1"/>
    <col min="8" max="8" width="8.6640625" style="29"/>
    <col min="9" max="9" width="17.5546875" style="29" customWidth="1"/>
    <col min="10" max="10" width="77.33203125" style="29" customWidth="1"/>
    <col min="11" max="11" width="51.5546875" style="29" customWidth="1"/>
    <col min="12" max="12" width="9.33203125" style="29" customWidth="1"/>
    <col min="13" max="13" width="10.44140625" style="29" customWidth="1"/>
    <col min="14" max="14" width="8.6640625" style="29"/>
    <col min="15" max="15" width="11.33203125" style="29" customWidth="1"/>
    <col min="16" max="16384" width="8.6640625" style="29"/>
  </cols>
  <sheetData>
    <row r="1" spans="1:17">
      <c r="A1" s="30" t="s">
        <v>93</v>
      </c>
      <c r="B1" s="31" t="s">
        <v>94</v>
      </c>
      <c r="C1" s="31" t="s">
        <v>95</v>
      </c>
      <c r="D1" s="31" t="s">
        <v>96</v>
      </c>
      <c r="E1" s="31" t="s">
        <v>97</v>
      </c>
      <c r="F1" s="31" t="s">
        <v>98</v>
      </c>
      <c r="G1" s="31" t="s">
        <v>99</v>
      </c>
      <c r="J1" s="32" t="s">
        <v>100</v>
      </c>
    </row>
    <row r="2" spans="1:17" ht="17.399999999999999">
      <c r="B2" s="33" t="s">
        <v>101</v>
      </c>
      <c r="C2" s="34">
        <v>3.2419999999999997E-2</v>
      </c>
      <c r="D2" s="35"/>
      <c r="E2" s="36">
        <v>3.2570000000000002E-2</v>
      </c>
      <c r="F2" s="36">
        <v>3.2289999999999999E-2</v>
      </c>
      <c r="G2" s="37"/>
    </row>
    <row r="3" spans="1:17" ht="17.399999999999999">
      <c r="B3" s="371">
        <v>45960</v>
      </c>
      <c r="C3" s="36">
        <v>3.295E-2</v>
      </c>
      <c r="D3" s="35"/>
      <c r="E3" s="36">
        <v>3.3169999999999998E-2</v>
      </c>
      <c r="F3" s="36">
        <v>3.2809999999999999E-2</v>
      </c>
      <c r="G3" s="38"/>
      <c r="I3" s="39" t="s">
        <v>102</v>
      </c>
      <c r="J3" s="40"/>
      <c r="K3" s="40"/>
      <c r="L3" s="40"/>
      <c r="M3" s="40"/>
      <c r="O3" s="40"/>
      <c r="P3" s="40"/>
      <c r="Q3" s="40"/>
    </row>
    <row r="4" spans="1:17" ht="17.399999999999999">
      <c r="B4" s="371">
        <v>45967</v>
      </c>
      <c r="C4" s="36">
        <v>3.1899999999999998E-2</v>
      </c>
      <c r="D4" s="36"/>
      <c r="E4" s="36">
        <v>3.3390000000000003E-2</v>
      </c>
      <c r="F4" s="36">
        <v>3.3020000000000001E-2</v>
      </c>
      <c r="G4" s="41"/>
      <c r="I4" s="42" t="s">
        <v>103</v>
      </c>
      <c r="J4" s="40"/>
      <c r="K4" s="40"/>
      <c r="L4" s="40"/>
      <c r="M4" s="40"/>
      <c r="O4" s="40"/>
      <c r="P4" s="40"/>
      <c r="Q4" s="40"/>
    </row>
    <row r="5" spans="1:17" ht="17.399999999999999">
      <c r="B5" s="371">
        <v>45974</v>
      </c>
      <c r="C5" s="36">
        <v>3.3210000000000003E-2</v>
      </c>
      <c r="D5" s="36"/>
      <c r="E5" s="36">
        <v>3.3099999999999997E-2</v>
      </c>
      <c r="F5" s="36">
        <v>3.2620000000000003E-2</v>
      </c>
      <c r="G5" s="41"/>
      <c r="I5" s="43"/>
      <c r="J5" s="43"/>
      <c r="K5" s="43"/>
      <c r="L5" s="43"/>
      <c r="M5" s="43"/>
      <c r="N5" s="43"/>
      <c r="O5" s="44" t="s">
        <v>104</v>
      </c>
      <c r="Q5" s="40"/>
    </row>
    <row r="6" spans="1:17" ht="17.399999999999999">
      <c r="B6" s="371">
        <v>45981</v>
      </c>
      <c r="C6" s="36">
        <v>3.3509999999999998E-2</v>
      </c>
      <c r="D6" s="36"/>
      <c r="E6" s="36">
        <v>3.8899999999999997E-2</v>
      </c>
      <c r="F6" s="36">
        <v>3.3399999999999999E-2</v>
      </c>
      <c r="G6" s="41"/>
      <c r="I6" s="45" t="s">
        <v>105</v>
      </c>
      <c r="J6" s="46">
        <v>1000</v>
      </c>
      <c r="K6" s="42" t="s">
        <v>106</v>
      </c>
      <c r="L6" s="42" t="s">
        <v>107</v>
      </c>
      <c r="O6" s="47"/>
      <c r="P6" s="40"/>
      <c r="Q6" s="40"/>
    </row>
    <row r="7" spans="1:17">
      <c r="B7" s="405">
        <v>45988</v>
      </c>
      <c r="C7" s="29">
        <v>3.3099999999999997E-2</v>
      </c>
      <c r="E7" s="29">
        <v>3.2300000000000002E-2</v>
      </c>
      <c r="F7" s="29">
        <v>3.2930000000000001E-2</v>
      </c>
      <c r="I7" s="45" t="s">
        <v>108</v>
      </c>
      <c r="J7" s="48">
        <v>10</v>
      </c>
      <c r="K7" s="42" t="s">
        <v>109</v>
      </c>
      <c r="L7" s="42" t="s">
        <v>110</v>
      </c>
      <c r="N7" s="40"/>
      <c r="O7" s="44" t="s">
        <v>111</v>
      </c>
      <c r="P7" s="40"/>
      <c r="Q7" s="40"/>
    </row>
    <row r="8" spans="1:17">
      <c r="I8" s="45" t="s">
        <v>112</v>
      </c>
      <c r="J8" s="46">
        <f>J7*J9</f>
        <v>10</v>
      </c>
      <c r="K8" s="42"/>
      <c r="L8" s="42"/>
      <c r="N8" s="40"/>
      <c r="O8" s="44" t="s">
        <v>113</v>
      </c>
      <c r="P8" s="40"/>
      <c r="Q8" s="40"/>
    </row>
    <row r="9" spans="1:17">
      <c r="I9" s="45" t="s">
        <v>114</v>
      </c>
      <c r="J9" s="49">
        <v>1</v>
      </c>
      <c r="K9" s="42" t="s">
        <v>115</v>
      </c>
      <c r="L9" s="42" t="s">
        <v>116</v>
      </c>
      <c r="N9" s="40"/>
      <c r="O9" s="44" t="s">
        <v>117</v>
      </c>
      <c r="P9" s="40"/>
      <c r="Q9" s="40"/>
    </row>
    <row r="10" spans="1:17">
      <c r="I10" s="45" t="s">
        <v>118</v>
      </c>
      <c r="J10" s="50">
        <f>J6*J11</f>
        <v>32.419999999999995</v>
      </c>
      <c r="K10" s="42" t="s">
        <v>119</v>
      </c>
      <c r="L10" s="42" t="s">
        <v>120</v>
      </c>
      <c r="N10" s="40"/>
      <c r="O10" s="44" t="s">
        <v>121</v>
      </c>
      <c r="Q10" s="29" t="s">
        <v>122</v>
      </c>
    </row>
    <row r="11" spans="1:17">
      <c r="I11" s="45" t="s">
        <v>123</v>
      </c>
      <c r="J11" s="373">
        <f>C2</f>
        <v>3.2419999999999997E-2</v>
      </c>
      <c r="K11" s="42" t="s">
        <v>124</v>
      </c>
      <c r="L11" s="42" t="s">
        <v>125</v>
      </c>
      <c r="N11" s="40"/>
      <c r="O11" s="40"/>
      <c r="P11" s="40"/>
      <c r="Q11" s="40"/>
    </row>
    <row r="12" spans="1:17">
      <c r="I12" s="45" t="s">
        <v>126</v>
      </c>
      <c r="J12" s="374">
        <f>C3</f>
        <v>3.295E-2</v>
      </c>
      <c r="K12" s="42" t="s">
        <v>127</v>
      </c>
      <c r="L12" s="42" t="s">
        <v>128</v>
      </c>
      <c r="N12" s="53"/>
      <c r="O12" s="40"/>
      <c r="P12" s="40"/>
      <c r="Q12" s="40"/>
    </row>
    <row r="13" spans="1:17">
      <c r="I13" s="45"/>
      <c r="J13" s="54"/>
      <c r="K13" s="42"/>
      <c r="L13" s="42"/>
      <c r="N13" s="55"/>
      <c r="O13" s="40"/>
      <c r="P13" s="40"/>
      <c r="Q13" s="40"/>
    </row>
    <row r="14" spans="1:17">
      <c r="I14" s="56" t="s">
        <v>129</v>
      </c>
      <c r="J14" s="57">
        <f>-PV(J12/J9,J8,J10,J6)</f>
        <v>995.54630116105284</v>
      </c>
      <c r="K14" s="58" t="s">
        <v>130</v>
      </c>
      <c r="L14" s="42" t="s">
        <v>131</v>
      </c>
      <c r="M14" s="59"/>
      <c r="N14" s="60"/>
      <c r="Q14" s="40"/>
    </row>
    <row r="15" spans="1:17">
      <c r="I15" s="56"/>
      <c r="J15" s="61">
        <f>J14/J6</f>
        <v>0.9955463011610528</v>
      </c>
      <c r="K15" s="58" t="str">
        <f>IF(J14&lt;J6,"ΥΠΟ ΤΟ ΑΡΤΙΟ",IF(J14&gt;J6,"ΥΠΕΡ ΤΟ ΑΡΤΙΟ","ΣΤΟ ΑΡΤΙΟ"))</f>
        <v>ΥΠΟ ΤΟ ΑΡΤΙΟ</v>
      </c>
      <c r="L15" s="42"/>
      <c r="M15" s="40"/>
      <c r="Q15" s="40"/>
    </row>
    <row r="16" spans="1:17">
      <c r="I16" s="62"/>
      <c r="J16" s="63"/>
      <c r="K16" s="64"/>
      <c r="L16" s="65"/>
      <c r="M16" s="66"/>
      <c r="N16" s="66"/>
      <c r="O16" s="66"/>
      <c r="P16" s="40"/>
      <c r="Q16" s="40"/>
    </row>
    <row r="17" spans="9:17">
      <c r="I17" s="40" t="s">
        <v>132</v>
      </c>
      <c r="J17" s="40"/>
      <c r="K17" s="40"/>
      <c r="L17" s="40"/>
      <c r="M17" s="40"/>
      <c r="N17" s="40"/>
      <c r="O17" s="40"/>
      <c r="P17" s="40"/>
      <c r="Q17" s="40"/>
    </row>
    <row r="18" spans="9:17">
      <c r="I18" s="42" t="s">
        <v>133</v>
      </c>
      <c r="J18" s="40"/>
      <c r="K18" s="40"/>
      <c r="L18" s="40"/>
      <c r="M18" s="40"/>
      <c r="N18" s="40"/>
      <c r="O18" s="40"/>
      <c r="P18" s="40"/>
      <c r="Q18" s="40"/>
    </row>
    <row r="19" spans="9:17">
      <c r="I19" s="42" t="s">
        <v>134</v>
      </c>
      <c r="J19" s="40"/>
      <c r="K19" s="40"/>
      <c r="L19" s="40"/>
      <c r="M19" s="40"/>
      <c r="O19" s="40"/>
      <c r="P19" s="40"/>
      <c r="Q19" s="40"/>
    </row>
    <row r="20" spans="9:17">
      <c r="I20" s="42"/>
      <c r="J20" s="40"/>
      <c r="K20" s="40"/>
      <c r="L20" s="42" t="s">
        <v>135</v>
      </c>
      <c r="M20" s="40"/>
      <c r="O20" s="40"/>
      <c r="P20" s="40"/>
      <c r="Q20" s="40"/>
    </row>
    <row r="21" spans="9:17">
      <c r="I21" s="62" t="s">
        <v>136</v>
      </c>
      <c r="J21" s="67"/>
      <c r="K21" s="62" t="s">
        <v>137</v>
      </c>
      <c r="L21" s="62" t="s">
        <v>136</v>
      </c>
      <c r="M21" s="67"/>
      <c r="N21" s="62" t="s">
        <v>138</v>
      </c>
      <c r="O21" s="62"/>
    </row>
    <row r="22" spans="9:17">
      <c r="I22" s="68">
        <f>J10</f>
        <v>32.419999999999995</v>
      </c>
      <c r="J22" s="45" t="s">
        <v>139</v>
      </c>
      <c r="K22" s="69">
        <f>PV(J12/J9,J8,-1)</f>
        <v>8.4032053565038911</v>
      </c>
      <c r="L22" s="70">
        <f>J6</f>
        <v>1000</v>
      </c>
      <c r="M22" s="45" t="s">
        <v>139</v>
      </c>
      <c r="N22" s="71">
        <f>1/(1+J12)^J8</f>
        <v>0.72311438350319679</v>
      </c>
    </row>
    <row r="23" spans="9:17">
      <c r="J23" s="72">
        <f>I22*K22</f>
        <v>272.4319176578561</v>
      </c>
      <c r="K23" s="40"/>
      <c r="M23" s="73">
        <f>L22*N22</f>
        <v>723.11438350319679</v>
      </c>
      <c r="N23" s="74"/>
      <c r="Q23" s="40"/>
    </row>
    <row r="24" spans="9:17">
      <c r="I24" s="40"/>
      <c r="J24" s="40"/>
      <c r="K24" s="40"/>
      <c r="L24" s="40"/>
      <c r="M24" s="73"/>
      <c r="N24" s="40"/>
      <c r="O24" s="40"/>
      <c r="P24" s="40"/>
      <c r="Q24" s="40"/>
    </row>
    <row r="25" spans="9:17">
      <c r="I25" s="40"/>
      <c r="J25" s="42" t="s">
        <v>140</v>
      </c>
      <c r="K25" s="40"/>
      <c r="L25" s="40"/>
      <c r="M25" s="73">
        <f>J23</f>
        <v>272.4319176578561</v>
      </c>
      <c r="N25" s="40"/>
      <c r="O25" s="40"/>
      <c r="P25" s="40"/>
      <c r="Q25" s="40"/>
    </row>
    <row r="26" spans="9:17">
      <c r="I26" s="40"/>
      <c r="J26" s="42" t="s">
        <v>141</v>
      </c>
      <c r="K26" s="40"/>
      <c r="L26" s="40"/>
      <c r="M26" s="73">
        <f>M23</f>
        <v>723.11438350319679</v>
      </c>
      <c r="N26" s="40"/>
      <c r="O26" s="40"/>
      <c r="P26" s="40"/>
      <c r="Q26" s="40"/>
    </row>
    <row r="27" spans="9:17">
      <c r="I27" s="40"/>
      <c r="J27" s="40"/>
      <c r="K27" s="40"/>
      <c r="L27" s="40"/>
      <c r="M27" s="75"/>
      <c r="N27" s="40"/>
      <c r="O27" s="40"/>
      <c r="P27" s="40"/>
      <c r="Q27" s="40"/>
    </row>
    <row r="28" spans="9:17">
      <c r="I28" s="40"/>
      <c r="J28" s="58" t="s">
        <v>142</v>
      </c>
      <c r="K28" s="58"/>
      <c r="L28" s="58" t="s">
        <v>129</v>
      </c>
      <c r="M28" s="76">
        <f>M25+M26</f>
        <v>995.54630116105295</v>
      </c>
      <c r="N28" s="40"/>
      <c r="O28" s="40"/>
      <c r="P28" s="40"/>
      <c r="Q28" s="40"/>
    </row>
    <row r="29" spans="9:17">
      <c r="I29" s="40"/>
      <c r="J29" s="58" t="s">
        <v>143</v>
      </c>
      <c r="K29" s="77"/>
      <c r="L29" s="77"/>
      <c r="M29" s="61">
        <f>M28/J6</f>
        <v>0.99554630116105292</v>
      </c>
      <c r="N29" s="40"/>
      <c r="O29" s="44" t="s">
        <v>144</v>
      </c>
    </row>
    <row r="30" spans="9:17">
      <c r="I30" s="40"/>
      <c r="J30" s="42" t="s">
        <v>145</v>
      </c>
      <c r="K30" s="40"/>
      <c r="L30" s="45"/>
      <c r="M30" s="78"/>
      <c r="N30" s="40"/>
      <c r="O30" s="44" t="s">
        <v>121</v>
      </c>
      <c r="Q30" s="29" t="s">
        <v>122</v>
      </c>
    </row>
    <row r="31" spans="9:17">
      <c r="I31" s="43"/>
      <c r="J31" s="43"/>
      <c r="K31" s="43"/>
      <c r="L31" s="43"/>
      <c r="M31" s="43"/>
      <c r="N31" s="43"/>
      <c r="O31" s="43"/>
    </row>
    <row r="34" spans="12:12">
      <c r="L34" s="29" t="s">
        <v>146</v>
      </c>
    </row>
    <row r="37" spans="12:12">
      <c r="L37" s="29" t="s">
        <v>147</v>
      </c>
    </row>
  </sheetData>
  <hyperlinks>
    <hyperlink ref="J1" r:id="rId1" xr:uid="{00000000-0004-0000-0200-000000000000}"/>
  </hyperlinks>
  <pageMargins left="0.7" right="0.7" top="0.75" bottom="0.75" header="0.511811023622047" footer="0.511811023622047"/>
  <pageSetup paperSize="9" orientation="portrait" horizontalDpi="300" verticalDpi="30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1"/>
  <sheetViews>
    <sheetView zoomScaleNormal="100" workbookViewId="0">
      <pane xSplit="2" ySplit="1" topLeftCell="C2" activePane="bottomRight" state="frozen"/>
      <selection pane="topRight" activeCell="K1" sqref="K1"/>
      <selection pane="bottomLeft" activeCell="A2" sqref="A2"/>
      <selection pane="bottomRight" activeCell="L12" sqref="L12"/>
    </sheetView>
  </sheetViews>
  <sheetFormatPr defaultColWidth="8.6640625" defaultRowHeight="14.4"/>
  <cols>
    <col min="1" max="1" width="23.5546875" style="29" customWidth="1"/>
    <col min="2" max="2" width="22.33203125" style="79" customWidth="1"/>
    <col min="3" max="3" width="11" style="80" customWidth="1"/>
    <col min="4" max="4" width="9.5546875" style="80" customWidth="1"/>
    <col min="5" max="5" width="10.77734375" style="80" customWidth="1"/>
    <col min="6" max="6" width="9.5546875" style="80" customWidth="1"/>
    <col min="7" max="7" width="10.109375" style="81" customWidth="1"/>
    <col min="8" max="8" width="8.6640625" style="29"/>
    <col min="9" max="9" width="17.5546875" style="29" customWidth="1"/>
    <col min="10" max="10" width="18.44140625" style="29" customWidth="1"/>
    <col min="11" max="11" width="51.5546875" style="29" customWidth="1"/>
    <col min="12" max="12" width="9.33203125" style="29" customWidth="1"/>
    <col min="13" max="13" width="10.44140625" style="29" customWidth="1"/>
    <col min="14" max="14" width="8.6640625" style="29"/>
    <col min="15" max="16" width="11.33203125" style="29" customWidth="1"/>
    <col min="17" max="17" width="17.5546875" style="29" customWidth="1"/>
    <col min="18" max="250" width="8.6640625" style="29"/>
    <col min="251" max="251" width="10.6640625" style="29" customWidth="1"/>
    <col min="252" max="506" width="8.6640625" style="29"/>
    <col min="507" max="507" width="10.6640625" style="29" customWidth="1"/>
    <col min="508" max="762" width="8.6640625" style="29"/>
    <col min="763" max="763" width="10.6640625" style="29" customWidth="1"/>
    <col min="764" max="1018" width="8.6640625" style="29"/>
    <col min="1019" max="1019" width="10.6640625" style="29" customWidth="1"/>
    <col min="1020" max="1274" width="8.6640625" style="29"/>
    <col min="1275" max="1275" width="10.6640625" style="29" customWidth="1"/>
    <col min="1276" max="1530" width="8.6640625" style="29"/>
    <col min="1531" max="1531" width="10.6640625" style="29" customWidth="1"/>
    <col min="1532" max="1786" width="8.6640625" style="29"/>
    <col min="1787" max="1787" width="10.6640625" style="29" customWidth="1"/>
    <col min="1788" max="2042" width="8.6640625" style="29"/>
    <col min="2043" max="2043" width="10.6640625" style="29" customWidth="1"/>
    <col min="2044" max="2298" width="8.6640625" style="29"/>
    <col min="2299" max="2299" width="10.6640625" style="29" customWidth="1"/>
    <col min="2300" max="2554" width="8.6640625" style="29"/>
    <col min="2555" max="2555" width="10.6640625" style="29" customWidth="1"/>
    <col min="2556" max="2810" width="8.6640625" style="29"/>
    <col min="2811" max="2811" width="10.6640625" style="29" customWidth="1"/>
    <col min="2812" max="3066" width="8.6640625" style="29"/>
    <col min="3067" max="3067" width="10.6640625" style="29" customWidth="1"/>
    <col min="3068" max="3322" width="8.6640625" style="29"/>
    <col min="3323" max="3323" width="10.6640625" style="29" customWidth="1"/>
    <col min="3324" max="3578" width="8.6640625" style="29"/>
    <col min="3579" max="3579" width="10.6640625" style="29" customWidth="1"/>
    <col min="3580" max="3834" width="8.6640625" style="29"/>
    <col min="3835" max="3835" width="10.6640625" style="29" customWidth="1"/>
    <col min="3836" max="4090" width="8.6640625" style="29"/>
    <col min="4091" max="4091" width="10.6640625" style="29" customWidth="1"/>
    <col min="4092" max="4346" width="8.6640625" style="29"/>
    <col min="4347" max="4347" width="10.6640625" style="29" customWidth="1"/>
    <col min="4348" max="4602" width="8.6640625" style="29"/>
    <col min="4603" max="4603" width="10.6640625" style="29" customWidth="1"/>
    <col min="4604" max="4858" width="8.6640625" style="29"/>
    <col min="4859" max="4859" width="10.6640625" style="29" customWidth="1"/>
    <col min="4860" max="5114" width="8.6640625" style="29"/>
    <col min="5115" max="5115" width="10.6640625" style="29" customWidth="1"/>
    <col min="5116" max="5370" width="8.6640625" style="29"/>
    <col min="5371" max="5371" width="10.6640625" style="29" customWidth="1"/>
    <col min="5372" max="5626" width="8.6640625" style="29"/>
    <col min="5627" max="5627" width="10.6640625" style="29" customWidth="1"/>
    <col min="5628" max="5882" width="8.6640625" style="29"/>
    <col min="5883" max="5883" width="10.6640625" style="29" customWidth="1"/>
    <col min="5884" max="6138" width="8.6640625" style="29"/>
    <col min="6139" max="6139" width="10.6640625" style="29" customWidth="1"/>
    <col min="6140" max="6394" width="8.6640625" style="29"/>
    <col min="6395" max="6395" width="10.6640625" style="29" customWidth="1"/>
    <col min="6396" max="6650" width="8.6640625" style="29"/>
    <col min="6651" max="6651" width="10.6640625" style="29" customWidth="1"/>
    <col min="6652" max="6906" width="8.6640625" style="29"/>
    <col min="6907" max="6907" width="10.6640625" style="29" customWidth="1"/>
    <col min="6908" max="7162" width="8.6640625" style="29"/>
    <col min="7163" max="7163" width="10.6640625" style="29" customWidth="1"/>
    <col min="7164" max="7418" width="8.6640625" style="29"/>
    <col min="7419" max="7419" width="10.6640625" style="29" customWidth="1"/>
    <col min="7420" max="7674" width="8.6640625" style="29"/>
    <col min="7675" max="7675" width="10.6640625" style="29" customWidth="1"/>
    <col min="7676" max="7930" width="8.6640625" style="29"/>
    <col min="7931" max="7931" width="10.6640625" style="29" customWidth="1"/>
    <col min="7932" max="8186" width="8.6640625" style="29"/>
    <col min="8187" max="8187" width="10.6640625" style="29" customWidth="1"/>
    <col min="8188" max="8442" width="8.6640625" style="29"/>
    <col min="8443" max="8443" width="10.6640625" style="29" customWidth="1"/>
    <col min="8444" max="8698" width="8.6640625" style="29"/>
    <col min="8699" max="8699" width="10.6640625" style="29" customWidth="1"/>
    <col min="8700" max="8954" width="8.6640625" style="29"/>
    <col min="8955" max="8955" width="10.6640625" style="29" customWidth="1"/>
    <col min="8956" max="9210" width="8.6640625" style="29"/>
    <col min="9211" max="9211" width="10.6640625" style="29" customWidth="1"/>
    <col min="9212" max="9466" width="8.6640625" style="29"/>
    <col min="9467" max="9467" width="10.6640625" style="29" customWidth="1"/>
    <col min="9468" max="9722" width="8.6640625" style="29"/>
    <col min="9723" max="9723" width="10.6640625" style="29" customWidth="1"/>
    <col min="9724" max="9978" width="8.6640625" style="29"/>
    <col min="9979" max="9979" width="10.6640625" style="29" customWidth="1"/>
    <col min="9980" max="10234" width="8.6640625" style="29"/>
    <col min="10235" max="10235" width="10.6640625" style="29" customWidth="1"/>
    <col min="10236" max="10490" width="8.6640625" style="29"/>
    <col min="10491" max="10491" width="10.6640625" style="29" customWidth="1"/>
    <col min="10492" max="10746" width="8.6640625" style="29"/>
    <col min="10747" max="10747" width="10.6640625" style="29" customWidth="1"/>
    <col min="10748" max="11002" width="8.6640625" style="29"/>
    <col min="11003" max="11003" width="10.6640625" style="29" customWidth="1"/>
    <col min="11004" max="11258" width="8.6640625" style="29"/>
    <col min="11259" max="11259" width="10.6640625" style="29" customWidth="1"/>
    <col min="11260" max="11514" width="8.6640625" style="29"/>
    <col min="11515" max="11515" width="10.6640625" style="29" customWidth="1"/>
    <col min="11516" max="11770" width="8.6640625" style="29"/>
    <col min="11771" max="11771" width="10.6640625" style="29" customWidth="1"/>
    <col min="11772" max="12026" width="8.6640625" style="29"/>
    <col min="12027" max="12027" width="10.6640625" style="29" customWidth="1"/>
    <col min="12028" max="12282" width="8.6640625" style="29"/>
    <col min="12283" max="12283" width="10.6640625" style="29" customWidth="1"/>
    <col min="12284" max="12538" width="8.6640625" style="29"/>
    <col min="12539" max="12539" width="10.6640625" style="29" customWidth="1"/>
    <col min="12540" max="12794" width="8.6640625" style="29"/>
    <col min="12795" max="12795" width="10.6640625" style="29" customWidth="1"/>
    <col min="12796" max="13050" width="8.6640625" style="29"/>
    <col min="13051" max="13051" width="10.6640625" style="29" customWidth="1"/>
    <col min="13052" max="13306" width="8.6640625" style="29"/>
    <col min="13307" max="13307" width="10.6640625" style="29" customWidth="1"/>
    <col min="13308" max="13562" width="8.6640625" style="29"/>
    <col min="13563" max="13563" width="10.6640625" style="29" customWidth="1"/>
    <col min="13564" max="13818" width="8.6640625" style="29"/>
    <col min="13819" max="13819" width="10.6640625" style="29" customWidth="1"/>
    <col min="13820" max="14074" width="8.6640625" style="29"/>
    <col min="14075" max="14075" width="10.6640625" style="29" customWidth="1"/>
    <col min="14076" max="14330" width="8.6640625" style="29"/>
    <col min="14331" max="14331" width="10.6640625" style="29" customWidth="1"/>
    <col min="14332" max="14586" width="8.6640625" style="29"/>
    <col min="14587" max="14587" width="10.6640625" style="29" customWidth="1"/>
    <col min="14588" max="14842" width="8.6640625" style="29"/>
    <col min="14843" max="14843" width="10.6640625" style="29" customWidth="1"/>
    <col min="14844" max="15098" width="8.6640625" style="29"/>
    <col min="15099" max="15099" width="10.6640625" style="29" customWidth="1"/>
    <col min="15100" max="15354" width="8.6640625" style="29"/>
    <col min="15355" max="15355" width="10.6640625" style="29" customWidth="1"/>
    <col min="15356" max="15610" width="8.6640625" style="29"/>
    <col min="15611" max="15611" width="10.6640625" style="29" customWidth="1"/>
    <col min="15612" max="15866" width="8.6640625" style="29"/>
    <col min="15867" max="15867" width="10.6640625" style="29" customWidth="1"/>
    <col min="15868" max="16122" width="8.6640625" style="29"/>
    <col min="16123" max="16123" width="10.6640625" style="29" customWidth="1"/>
    <col min="16124" max="16384" width="8.6640625" style="29"/>
  </cols>
  <sheetData>
    <row r="1" spans="1:17">
      <c r="A1" s="30" t="s">
        <v>148</v>
      </c>
      <c r="B1" s="82" t="s">
        <v>94</v>
      </c>
      <c r="C1" s="83" t="s">
        <v>95</v>
      </c>
      <c r="D1" s="83" t="s">
        <v>96</v>
      </c>
      <c r="E1" s="83" t="s">
        <v>97</v>
      </c>
      <c r="F1" s="83" t="s">
        <v>98</v>
      </c>
      <c r="G1" s="84" t="s">
        <v>99</v>
      </c>
      <c r="I1" s="32" t="s">
        <v>149</v>
      </c>
    </row>
    <row r="2" spans="1:17" ht="15">
      <c r="A2" s="49"/>
      <c r="B2" s="33" t="s">
        <v>101</v>
      </c>
      <c r="C2" s="85">
        <v>3.9829999999999997E-2</v>
      </c>
      <c r="D2" s="85"/>
      <c r="E2" s="86">
        <v>3.9699999999999999E-2</v>
      </c>
      <c r="F2" s="86">
        <v>3.9489999999999997E-2</v>
      </c>
      <c r="G2" s="85"/>
    </row>
    <row r="3" spans="1:17">
      <c r="B3" s="371">
        <v>45960</v>
      </c>
      <c r="C3" s="85">
        <v>4.0710000000000003E-2</v>
      </c>
      <c r="D3" s="85"/>
      <c r="E3" s="375">
        <v>4.1180000000000001E-2</v>
      </c>
      <c r="F3" s="375">
        <v>4.0599999999999997E-2</v>
      </c>
      <c r="G3" s="85"/>
      <c r="I3" s="39" t="s">
        <v>102</v>
      </c>
      <c r="J3" s="40"/>
      <c r="K3" s="40"/>
      <c r="L3" s="40"/>
      <c r="M3" s="40"/>
      <c r="O3" s="40"/>
      <c r="P3" s="39"/>
      <c r="Q3" s="40"/>
    </row>
    <row r="4" spans="1:17">
      <c r="B4" s="371">
        <v>45967</v>
      </c>
      <c r="C4" s="85">
        <v>4.0829999999999998E-2</v>
      </c>
      <c r="D4" s="85"/>
      <c r="E4" s="85">
        <v>4.1529999999999997E-2</v>
      </c>
      <c r="F4" s="85">
        <v>4.0770000000000001E-2</v>
      </c>
      <c r="G4" s="85"/>
      <c r="I4" s="42" t="s">
        <v>103</v>
      </c>
      <c r="J4" s="40"/>
      <c r="K4" s="40"/>
      <c r="L4" s="40"/>
      <c r="M4" s="40"/>
      <c r="O4" s="40"/>
      <c r="P4" s="42"/>
      <c r="Q4" s="40"/>
    </row>
    <row r="5" spans="1:17">
      <c r="B5" s="371">
        <v>45974</v>
      </c>
      <c r="C5" s="85">
        <v>4.088E-2</v>
      </c>
      <c r="D5" s="85"/>
      <c r="E5" s="85">
        <v>4.104E-2</v>
      </c>
      <c r="F5" s="85">
        <v>4.0559999999999999E-2</v>
      </c>
      <c r="G5" s="85"/>
      <c r="I5" s="43"/>
      <c r="J5" s="43"/>
      <c r="K5" s="43"/>
      <c r="L5" s="43"/>
      <c r="M5" s="43"/>
      <c r="N5" s="43"/>
      <c r="O5" s="44" t="s">
        <v>104</v>
      </c>
      <c r="P5" s="87"/>
      <c r="Q5" s="87"/>
    </row>
    <row r="6" spans="1:17">
      <c r="B6" s="371">
        <v>45981</v>
      </c>
      <c r="C6" s="85">
        <v>4.0980000000000003E-2</v>
      </c>
      <c r="D6" s="85"/>
      <c r="E6" s="85">
        <v>4.1680000000000002E-2</v>
      </c>
      <c r="F6" s="85">
        <v>4.0939999999999997E-2</v>
      </c>
      <c r="G6" s="85"/>
      <c r="I6" s="45" t="s">
        <v>105</v>
      </c>
      <c r="J6" s="46">
        <v>1000</v>
      </c>
      <c r="K6" s="42" t="s">
        <v>106</v>
      </c>
      <c r="L6" s="42" t="s">
        <v>107</v>
      </c>
      <c r="O6" s="47"/>
      <c r="P6" s="45"/>
      <c r="Q6" s="46"/>
    </row>
    <row r="7" spans="1:17">
      <c r="B7" s="406">
        <v>45988</v>
      </c>
      <c r="C7" s="407">
        <v>4.0009999999999997E-2</v>
      </c>
      <c r="D7" s="90"/>
      <c r="E7" s="408">
        <v>4.0149999999999998E-2</v>
      </c>
      <c r="F7" s="408">
        <v>3.9960000000000002E-2</v>
      </c>
      <c r="G7" s="88"/>
      <c r="I7" s="45" t="s">
        <v>108</v>
      </c>
      <c r="J7" s="48">
        <v>10</v>
      </c>
      <c r="K7" s="42" t="s">
        <v>109</v>
      </c>
      <c r="L7" s="42" t="s">
        <v>110</v>
      </c>
      <c r="N7" s="40"/>
      <c r="O7" s="44" t="s">
        <v>111</v>
      </c>
      <c r="P7" s="45"/>
      <c r="Q7" s="48"/>
    </row>
    <row r="8" spans="1:17">
      <c r="B8" s="88"/>
      <c r="C8" s="89"/>
      <c r="D8" s="90"/>
      <c r="E8" s="90"/>
      <c r="F8" s="90"/>
      <c r="G8" s="88"/>
      <c r="I8" s="45" t="s">
        <v>112</v>
      </c>
      <c r="J8" s="46">
        <f>J7*J9</f>
        <v>10</v>
      </c>
      <c r="K8" s="42"/>
      <c r="L8" s="42"/>
      <c r="N8" s="40"/>
      <c r="O8" s="47" t="s">
        <v>150</v>
      </c>
      <c r="P8" s="45"/>
      <c r="Q8" s="46"/>
    </row>
    <row r="9" spans="1:17">
      <c r="B9" s="88"/>
      <c r="C9" s="89"/>
      <c r="D9" s="90"/>
      <c r="E9" s="90"/>
      <c r="F9" s="90"/>
      <c r="G9" s="88"/>
      <c r="I9" s="45" t="s">
        <v>114</v>
      </c>
      <c r="J9" s="49">
        <v>1</v>
      </c>
      <c r="K9" s="42" t="s">
        <v>115</v>
      </c>
      <c r="L9" s="42" t="s">
        <v>116</v>
      </c>
      <c r="N9" s="40"/>
      <c r="O9" s="44" t="s">
        <v>117</v>
      </c>
      <c r="P9" s="45"/>
      <c r="Q9" s="49"/>
    </row>
    <row r="10" spans="1:17">
      <c r="B10" s="88"/>
      <c r="C10" s="91"/>
      <c r="D10" s="90"/>
      <c r="E10" s="90"/>
      <c r="F10" s="90"/>
      <c r="G10" s="88"/>
      <c r="I10" s="45" t="s">
        <v>118</v>
      </c>
      <c r="J10" s="50">
        <f>J6*J11</f>
        <v>39.83</v>
      </c>
      <c r="K10" s="42" t="s">
        <v>119</v>
      </c>
      <c r="L10" s="42" t="s">
        <v>120</v>
      </c>
      <c r="N10" s="40"/>
      <c r="O10" s="44" t="s">
        <v>151</v>
      </c>
      <c r="P10" s="45"/>
      <c r="Q10" s="46"/>
    </row>
    <row r="11" spans="1:17">
      <c r="B11" s="88"/>
      <c r="C11" s="89"/>
      <c r="D11" s="90"/>
      <c r="E11" s="90"/>
      <c r="F11" s="90"/>
      <c r="G11" s="88"/>
      <c r="I11" s="45" t="s">
        <v>123</v>
      </c>
      <c r="J11" s="51">
        <f>C2</f>
        <v>3.9829999999999997E-2</v>
      </c>
      <c r="K11" s="42" t="s">
        <v>124</v>
      </c>
      <c r="L11" s="42" t="s">
        <v>125</v>
      </c>
      <c r="N11" s="40"/>
      <c r="O11" s="40"/>
      <c r="P11" s="45"/>
      <c r="Q11" s="51"/>
    </row>
    <row r="12" spans="1:17">
      <c r="B12" s="88"/>
      <c r="C12" s="89"/>
      <c r="D12" s="90"/>
      <c r="E12" s="90"/>
      <c r="F12" s="90"/>
      <c r="G12" s="88"/>
      <c r="I12" s="45" t="s">
        <v>126</v>
      </c>
      <c r="J12" s="372">
        <f>C3</f>
        <v>4.0710000000000003E-2</v>
      </c>
      <c r="K12" s="42" t="s">
        <v>127</v>
      </c>
      <c r="L12" s="42" t="s">
        <v>128</v>
      </c>
      <c r="N12" s="53"/>
      <c r="O12" s="40"/>
      <c r="P12" s="45"/>
      <c r="Q12" s="52"/>
    </row>
    <row r="13" spans="1:17">
      <c r="B13" s="88"/>
      <c r="C13" s="91"/>
      <c r="D13" s="90"/>
      <c r="E13" s="90"/>
      <c r="F13" s="90"/>
      <c r="G13" s="88"/>
      <c r="I13" s="45"/>
      <c r="J13" s="54"/>
      <c r="K13" s="42"/>
      <c r="L13" s="42"/>
      <c r="N13" s="55"/>
      <c r="O13" s="40"/>
      <c r="P13" s="45"/>
      <c r="Q13" s="54"/>
    </row>
    <row r="14" spans="1:17">
      <c r="B14" s="88"/>
      <c r="C14" s="91"/>
      <c r="D14" s="90"/>
      <c r="E14" s="90"/>
      <c r="F14" s="90"/>
      <c r="G14" s="88"/>
      <c r="I14" s="56" t="s">
        <v>129</v>
      </c>
      <c r="J14" s="57">
        <f>-PV(J12/J9,J8,J10,J6)</f>
        <v>992.88757269902646</v>
      </c>
      <c r="K14" s="58" t="s">
        <v>130</v>
      </c>
      <c r="L14" s="58" t="s">
        <v>131</v>
      </c>
      <c r="N14" s="60"/>
      <c r="P14" s="45"/>
      <c r="Q14" s="92"/>
    </row>
    <row r="15" spans="1:17">
      <c r="B15" s="88"/>
      <c r="C15" s="89"/>
      <c r="D15" s="90"/>
      <c r="E15" s="90"/>
      <c r="F15" s="90"/>
      <c r="G15" s="88"/>
      <c r="I15" s="56"/>
      <c r="J15" s="61">
        <f>J14/J6</f>
        <v>0.9928875726990265</v>
      </c>
      <c r="K15" s="58" t="str">
        <f>IF(J14&lt;J6,"ΥΠΟ ΤΟ ΑΡΤΙΟ",IF(J14&gt;J6,"ΥΠΕΡ ΤΟ ΑΡΤΙΟ","ΣΤΟ ΑΡΤΙΟ"))</f>
        <v>ΥΠΟ ΤΟ ΑΡΤΙΟ</v>
      </c>
      <c r="L15" s="58"/>
      <c r="M15" s="40"/>
      <c r="P15" s="45"/>
      <c r="Q15" s="93"/>
    </row>
    <row r="16" spans="1:17">
      <c r="B16" s="88"/>
      <c r="C16" s="91"/>
      <c r="D16" s="90"/>
      <c r="E16" s="90"/>
      <c r="F16" s="90"/>
      <c r="G16" s="88"/>
      <c r="I16" s="62"/>
      <c r="J16" s="63"/>
      <c r="K16" s="94"/>
      <c r="L16" s="65"/>
      <c r="M16" s="66"/>
      <c r="N16" s="66"/>
      <c r="O16" s="66"/>
      <c r="P16" s="45"/>
      <c r="Q16" s="92"/>
    </row>
    <row r="17" spans="2:17">
      <c r="B17" s="88"/>
      <c r="C17" s="91"/>
      <c r="D17" s="90"/>
      <c r="E17" s="90"/>
      <c r="F17" s="90"/>
      <c r="G17" s="88"/>
      <c r="I17" s="40" t="s">
        <v>132</v>
      </c>
      <c r="J17" s="40"/>
      <c r="K17" s="40"/>
      <c r="L17" s="40"/>
      <c r="M17" s="40"/>
      <c r="N17" s="40"/>
      <c r="O17" s="40"/>
      <c r="P17" s="40"/>
      <c r="Q17" s="40"/>
    </row>
    <row r="18" spans="2:17">
      <c r="B18" s="88"/>
      <c r="C18" s="91"/>
      <c r="D18" s="90"/>
      <c r="E18" s="90"/>
      <c r="F18" s="90"/>
      <c r="G18" s="88"/>
      <c r="I18" s="42" t="s">
        <v>133</v>
      </c>
      <c r="J18" s="40"/>
      <c r="K18" s="40"/>
      <c r="L18" s="40"/>
      <c r="M18" s="40"/>
      <c r="N18" s="40"/>
      <c r="O18" s="40"/>
      <c r="P18" s="42"/>
      <c r="Q18" s="40"/>
    </row>
    <row r="19" spans="2:17">
      <c r="B19" s="88"/>
      <c r="C19" s="91"/>
      <c r="D19" s="90"/>
      <c r="E19" s="90"/>
      <c r="F19" s="90"/>
      <c r="G19" s="88"/>
      <c r="I19" s="42" t="s">
        <v>134</v>
      </c>
      <c r="J19" s="40"/>
      <c r="K19" s="40"/>
      <c r="L19" s="40"/>
      <c r="M19" s="40"/>
      <c r="O19" s="40"/>
      <c r="P19" s="42"/>
      <c r="Q19" s="40"/>
    </row>
    <row r="20" spans="2:17">
      <c r="B20" s="88"/>
      <c r="C20" s="91"/>
      <c r="D20" s="90"/>
      <c r="E20" s="90"/>
      <c r="F20" s="90"/>
      <c r="G20" s="88"/>
      <c r="I20" s="42"/>
      <c r="J20" s="40"/>
      <c r="K20" s="40"/>
      <c r="L20" s="42" t="s">
        <v>135</v>
      </c>
      <c r="M20" s="40"/>
      <c r="O20" s="40"/>
      <c r="P20" s="42"/>
      <c r="Q20" s="40"/>
    </row>
    <row r="21" spans="2:17">
      <c r="B21" s="88"/>
      <c r="C21" s="91"/>
      <c r="D21" s="90"/>
      <c r="E21" s="90"/>
      <c r="F21" s="90"/>
      <c r="G21" s="88"/>
      <c r="I21" s="62" t="s">
        <v>136</v>
      </c>
      <c r="J21" s="67"/>
      <c r="K21" s="62" t="s">
        <v>137</v>
      </c>
      <c r="L21" s="62" t="s">
        <v>136</v>
      </c>
      <c r="M21" s="67"/>
      <c r="N21" s="62" t="s">
        <v>138</v>
      </c>
      <c r="O21" s="62"/>
      <c r="P21" s="45"/>
      <c r="Q21" s="87"/>
    </row>
    <row r="22" spans="2:17">
      <c r="B22" s="88"/>
      <c r="C22" s="89"/>
      <c r="D22" s="90"/>
      <c r="E22" s="90"/>
      <c r="F22" s="90"/>
      <c r="G22" s="88"/>
      <c r="I22" s="68">
        <f>J10</f>
        <v>39.83</v>
      </c>
      <c r="J22" s="45" t="s">
        <v>139</v>
      </c>
      <c r="K22" s="69">
        <f>PV(J12/J9,J8,-1)</f>
        <v>8.0823037511062399</v>
      </c>
      <c r="L22" s="70">
        <f>J6</f>
        <v>1000</v>
      </c>
      <c r="M22" s="45" t="s">
        <v>139</v>
      </c>
      <c r="N22" s="71">
        <f>1/(1+J12/J9)^J8</f>
        <v>0.67096941429246493</v>
      </c>
      <c r="P22" s="68"/>
      <c r="Q22" s="45"/>
    </row>
    <row r="23" spans="2:17">
      <c r="B23" s="88"/>
      <c r="C23" s="91"/>
      <c r="D23" s="90"/>
      <c r="E23" s="90"/>
      <c r="F23" s="90"/>
      <c r="G23" s="88"/>
      <c r="J23" s="72">
        <f>I22*K22</f>
        <v>321.91815840656153</v>
      </c>
      <c r="K23" s="40"/>
      <c r="M23" s="73">
        <f>L22*N22</f>
        <v>670.96941429246488</v>
      </c>
      <c r="N23" s="74"/>
      <c r="Q23" s="72"/>
    </row>
    <row r="24" spans="2:17">
      <c r="B24" s="88"/>
      <c r="C24" s="91"/>
      <c r="D24" s="90"/>
      <c r="E24" s="90"/>
      <c r="F24" s="90"/>
      <c r="G24" s="88"/>
      <c r="I24" s="40"/>
      <c r="J24" s="40"/>
      <c r="K24" s="40"/>
      <c r="L24" s="40"/>
      <c r="M24" s="73"/>
      <c r="N24" s="40"/>
      <c r="O24" s="40"/>
      <c r="P24" s="40"/>
      <c r="Q24" s="40"/>
    </row>
    <row r="25" spans="2:17">
      <c r="B25" s="88"/>
      <c r="C25" s="91"/>
      <c r="D25" s="90"/>
      <c r="E25" s="90"/>
      <c r="F25" s="90"/>
      <c r="G25" s="88"/>
      <c r="I25" s="40"/>
      <c r="J25" s="42" t="s">
        <v>140</v>
      </c>
      <c r="K25" s="40"/>
      <c r="L25" s="40"/>
      <c r="M25" s="73">
        <f>J23</f>
        <v>321.91815840656153</v>
      </c>
      <c r="N25" s="40"/>
      <c r="O25" s="40"/>
      <c r="P25" s="40"/>
      <c r="Q25" s="42"/>
    </row>
    <row r="26" spans="2:17">
      <c r="B26" s="88"/>
      <c r="C26" s="89"/>
      <c r="D26" s="90"/>
      <c r="E26" s="90"/>
      <c r="F26" s="90"/>
      <c r="G26" s="88"/>
      <c r="I26" s="40"/>
      <c r="J26" s="42" t="s">
        <v>141</v>
      </c>
      <c r="K26" s="40"/>
      <c r="L26" s="40"/>
      <c r="M26" s="73">
        <f>M23</f>
        <v>670.96941429246488</v>
      </c>
      <c r="N26" s="40"/>
      <c r="O26" s="40"/>
      <c r="P26" s="40"/>
      <c r="Q26" s="42"/>
    </row>
    <row r="27" spans="2:17">
      <c r="B27" s="88"/>
      <c r="C27" s="91"/>
      <c r="D27" s="90"/>
      <c r="E27" s="90"/>
      <c r="F27" s="90"/>
      <c r="G27" s="88"/>
      <c r="I27" s="40"/>
      <c r="J27" s="40"/>
      <c r="K27" s="40"/>
      <c r="L27" s="40"/>
      <c r="M27" s="75"/>
      <c r="N27" s="40"/>
      <c r="O27" s="40"/>
      <c r="P27" s="40"/>
      <c r="Q27" s="40"/>
    </row>
    <row r="28" spans="2:17">
      <c r="B28" s="88"/>
      <c r="C28" s="89"/>
      <c r="D28" s="90"/>
      <c r="E28" s="90"/>
      <c r="F28" s="90"/>
      <c r="G28" s="88"/>
      <c r="I28" s="40"/>
      <c r="J28" s="58" t="s">
        <v>142</v>
      </c>
      <c r="K28" s="58"/>
      <c r="L28" s="58" t="s">
        <v>129</v>
      </c>
      <c r="M28" s="76">
        <f>M25+M26</f>
        <v>992.88757269902635</v>
      </c>
      <c r="N28" s="40"/>
      <c r="O28" s="40"/>
      <c r="P28" s="40"/>
      <c r="Q28" s="42"/>
    </row>
    <row r="29" spans="2:17">
      <c r="B29" s="88"/>
      <c r="C29" s="95"/>
      <c r="D29" s="90"/>
      <c r="E29" s="90"/>
      <c r="F29" s="90"/>
      <c r="G29" s="88"/>
      <c r="I29" s="40"/>
      <c r="J29" s="58" t="s">
        <v>143</v>
      </c>
      <c r="K29" s="77"/>
      <c r="L29" s="77"/>
      <c r="M29" s="61">
        <f>M28/J6</f>
        <v>0.99288757269902639</v>
      </c>
      <c r="N29" s="40"/>
      <c r="O29" s="44" t="s">
        <v>144</v>
      </c>
      <c r="P29" s="40"/>
      <c r="Q29" s="42"/>
    </row>
    <row r="30" spans="2:17">
      <c r="B30" s="88"/>
      <c r="C30" s="89"/>
      <c r="D30" s="90"/>
      <c r="E30" s="90"/>
      <c r="F30" s="90"/>
      <c r="G30" s="88"/>
      <c r="I30" s="40"/>
      <c r="J30" s="42" t="s">
        <v>145</v>
      </c>
      <c r="K30" s="40"/>
      <c r="L30" s="45"/>
      <c r="M30" s="78"/>
      <c r="N30" s="40"/>
      <c r="O30" s="44" t="s">
        <v>121</v>
      </c>
      <c r="P30" s="40"/>
      <c r="Q30" s="42"/>
    </row>
    <row r="31" spans="2:17">
      <c r="B31" s="88"/>
      <c r="C31" s="91"/>
      <c r="D31" s="90"/>
      <c r="E31" s="90"/>
      <c r="F31" s="90"/>
      <c r="G31" s="88"/>
      <c r="I31" s="43"/>
      <c r="J31" s="43"/>
      <c r="K31" s="43"/>
      <c r="L31" s="43"/>
      <c r="M31" s="43"/>
      <c r="N31" s="43"/>
      <c r="O31" s="43"/>
      <c r="P31" s="87"/>
      <c r="Q31" s="87"/>
    </row>
    <row r="32" spans="2:17">
      <c r="B32" s="88"/>
      <c r="C32" s="89"/>
      <c r="D32" s="90"/>
      <c r="E32" s="90"/>
      <c r="F32" s="90"/>
      <c r="G32" s="88"/>
    </row>
    <row r="33" spans="2:12">
      <c r="B33" s="88"/>
      <c r="C33" s="91"/>
      <c r="D33" s="90"/>
      <c r="E33" s="90"/>
      <c r="F33" s="90"/>
      <c r="G33" s="88"/>
    </row>
    <row r="34" spans="2:12">
      <c r="B34" s="88"/>
      <c r="C34" s="89"/>
      <c r="D34" s="90"/>
      <c r="E34" s="90"/>
      <c r="F34" s="90"/>
      <c r="G34" s="88"/>
      <c r="L34" s="29" t="s">
        <v>146</v>
      </c>
    </row>
    <row r="35" spans="2:12">
      <c r="B35" s="88"/>
      <c r="C35" s="89"/>
      <c r="D35" s="90"/>
      <c r="E35" s="90"/>
      <c r="F35" s="90"/>
      <c r="G35" s="88"/>
    </row>
    <row r="36" spans="2:12">
      <c r="B36" s="88"/>
      <c r="C36" s="89"/>
      <c r="D36" s="90"/>
      <c r="E36" s="90"/>
      <c r="F36" s="90"/>
      <c r="G36" s="88"/>
    </row>
    <row r="37" spans="2:12">
      <c r="B37" s="88"/>
      <c r="C37" s="91"/>
      <c r="D37" s="90"/>
      <c r="E37" s="90"/>
      <c r="F37" s="90"/>
      <c r="G37" s="88"/>
      <c r="L37" s="29" t="s">
        <v>147</v>
      </c>
    </row>
    <row r="38" spans="2:12">
      <c r="B38" s="88"/>
      <c r="C38" s="91"/>
      <c r="D38" s="90"/>
      <c r="E38" s="90"/>
      <c r="F38" s="90"/>
      <c r="G38" s="88"/>
    </row>
    <row r="39" spans="2:12">
      <c r="B39" s="88"/>
      <c r="C39" s="91"/>
      <c r="D39" s="90"/>
      <c r="E39" s="90"/>
      <c r="F39" s="90"/>
      <c r="G39" s="88"/>
    </row>
    <row r="40" spans="2:12">
      <c r="B40" s="88"/>
      <c r="C40" s="91"/>
      <c r="D40" s="90"/>
      <c r="E40" s="90"/>
      <c r="F40" s="90"/>
      <c r="G40" s="88"/>
    </row>
    <row r="41" spans="2:12">
      <c r="B41" s="88"/>
      <c r="C41" s="91"/>
      <c r="D41" s="90"/>
      <c r="E41" s="90"/>
      <c r="F41" s="90"/>
      <c r="G41" s="88"/>
    </row>
    <row r="42" spans="2:12">
      <c r="B42" s="88"/>
      <c r="C42" s="89"/>
      <c r="D42" s="90"/>
      <c r="E42" s="90"/>
      <c r="F42" s="90"/>
      <c r="G42" s="88"/>
    </row>
    <row r="43" spans="2:12">
      <c r="B43" s="88"/>
      <c r="C43" s="91"/>
      <c r="D43" s="90"/>
      <c r="E43" s="90"/>
      <c r="F43" s="90"/>
      <c r="G43" s="88"/>
    </row>
    <row r="44" spans="2:12">
      <c r="B44" s="88"/>
      <c r="C44" s="89"/>
      <c r="D44" s="90"/>
      <c r="E44" s="90"/>
      <c r="F44" s="90"/>
      <c r="G44" s="88"/>
    </row>
    <row r="45" spans="2:12">
      <c r="B45" s="88"/>
      <c r="C45" s="89"/>
      <c r="D45" s="90"/>
      <c r="E45" s="90"/>
      <c r="F45" s="90"/>
      <c r="G45" s="88"/>
    </row>
    <row r="46" spans="2:12">
      <c r="B46" s="88"/>
      <c r="C46" s="89"/>
      <c r="D46" s="90"/>
      <c r="E46" s="90"/>
      <c r="F46" s="90"/>
      <c r="G46" s="88"/>
    </row>
    <row r="47" spans="2:12">
      <c r="B47" s="88"/>
      <c r="C47" s="89"/>
      <c r="D47" s="90"/>
      <c r="E47" s="90"/>
      <c r="F47" s="90"/>
      <c r="G47" s="88"/>
    </row>
    <row r="48" spans="2:12">
      <c r="B48" s="88"/>
      <c r="C48" s="89"/>
      <c r="D48" s="90"/>
      <c r="E48" s="90"/>
      <c r="F48" s="90"/>
      <c r="G48" s="88"/>
    </row>
    <row r="49" spans="2:7">
      <c r="B49" s="88"/>
      <c r="C49" s="89"/>
      <c r="D49" s="90"/>
      <c r="E49" s="90"/>
      <c r="F49" s="90"/>
      <c r="G49" s="88"/>
    </row>
    <row r="50" spans="2:7">
      <c r="B50" s="88"/>
      <c r="C50" s="91"/>
      <c r="D50" s="90"/>
      <c r="E50" s="90"/>
      <c r="F50" s="90"/>
      <c r="G50" s="88"/>
    </row>
    <row r="51" spans="2:7">
      <c r="B51" s="88"/>
      <c r="C51" s="91"/>
      <c r="D51" s="90"/>
      <c r="E51" s="90"/>
      <c r="F51" s="90"/>
      <c r="G51" s="88"/>
    </row>
    <row r="52" spans="2:7">
      <c r="B52" s="88"/>
      <c r="C52" s="91"/>
      <c r="D52" s="90"/>
      <c r="E52" s="90"/>
      <c r="F52" s="90"/>
      <c r="G52" s="88"/>
    </row>
    <row r="53" spans="2:7">
      <c r="B53" s="88"/>
      <c r="C53" s="91"/>
      <c r="D53" s="90"/>
      <c r="E53" s="90"/>
      <c r="F53" s="90"/>
      <c r="G53" s="88"/>
    </row>
    <row r="54" spans="2:7">
      <c r="B54" s="88"/>
      <c r="C54" s="89"/>
      <c r="D54" s="90"/>
      <c r="E54" s="90"/>
      <c r="F54" s="90"/>
      <c r="G54" s="88"/>
    </row>
    <row r="55" spans="2:7">
      <c r="B55" s="88"/>
      <c r="C55" s="91"/>
      <c r="D55" s="90"/>
      <c r="E55" s="90"/>
      <c r="F55" s="90"/>
      <c r="G55" s="88"/>
    </row>
    <row r="56" spans="2:7">
      <c r="B56" s="88"/>
      <c r="C56" s="89"/>
      <c r="D56" s="90"/>
      <c r="E56" s="90"/>
      <c r="F56" s="90"/>
      <c r="G56" s="88"/>
    </row>
    <row r="57" spans="2:7">
      <c r="B57" s="88"/>
      <c r="C57" s="89"/>
      <c r="D57" s="90"/>
      <c r="E57" s="90"/>
      <c r="F57" s="90"/>
      <c r="G57" s="88"/>
    </row>
    <row r="58" spans="2:7">
      <c r="B58" s="88"/>
      <c r="C58" s="91"/>
      <c r="D58" s="90"/>
      <c r="E58" s="90"/>
      <c r="F58" s="90"/>
      <c r="G58" s="88"/>
    </row>
    <row r="59" spans="2:7">
      <c r="B59" s="88"/>
      <c r="C59" s="89"/>
      <c r="D59" s="90"/>
      <c r="E59" s="90"/>
      <c r="F59" s="90"/>
      <c r="G59" s="88"/>
    </row>
    <row r="60" spans="2:7">
      <c r="B60" s="88"/>
      <c r="C60" s="89"/>
      <c r="D60" s="90"/>
      <c r="E60" s="90"/>
      <c r="F60" s="90"/>
      <c r="G60" s="88"/>
    </row>
    <row r="61" spans="2:7">
      <c r="B61" s="88"/>
      <c r="C61" s="89"/>
      <c r="D61" s="90"/>
      <c r="E61" s="90"/>
      <c r="F61" s="90"/>
      <c r="G61" s="88"/>
    </row>
    <row r="62" spans="2:7">
      <c r="B62" s="88"/>
      <c r="C62" s="89"/>
      <c r="D62" s="90"/>
      <c r="E62" s="90"/>
      <c r="F62" s="90"/>
      <c r="G62" s="88"/>
    </row>
    <row r="63" spans="2:7">
      <c r="B63" s="88"/>
      <c r="C63" s="91"/>
      <c r="D63" s="90"/>
      <c r="E63" s="90"/>
      <c r="F63" s="90"/>
      <c r="G63" s="88"/>
    </row>
    <row r="64" spans="2:7">
      <c r="B64" s="88"/>
      <c r="C64" s="91"/>
      <c r="D64" s="90"/>
      <c r="E64" s="90"/>
      <c r="F64" s="90"/>
      <c r="G64" s="88"/>
    </row>
    <row r="65" spans="2:7">
      <c r="B65" s="88"/>
      <c r="C65" s="91"/>
      <c r="D65" s="90"/>
      <c r="E65" s="90"/>
      <c r="F65" s="90"/>
      <c r="G65" s="88"/>
    </row>
    <row r="66" spans="2:7">
      <c r="B66" s="88"/>
      <c r="C66" s="89"/>
      <c r="D66" s="90"/>
      <c r="E66" s="90"/>
      <c r="F66" s="90"/>
      <c r="G66" s="88"/>
    </row>
    <row r="67" spans="2:7">
      <c r="B67" s="88"/>
      <c r="C67" s="91"/>
      <c r="D67" s="90"/>
      <c r="E67" s="90"/>
      <c r="F67" s="90"/>
      <c r="G67" s="88"/>
    </row>
    <row r="68" spans="2:7">
      <c r="B68" s="88"/>
      <c r="C68" s="91"/>
      <c r="D68" s="90"/>
      <c r="E68" s="90"/>
      <c r="F68" s="90"/>
      <c r="G68" s="88"/>
    </row>
    <row r="69" spans="2:7">
      <c r="B69" s="88"/>
      <c r="C69" s="89"/>
      <c r="D69" s="90"/>
      <c r="E69" s="90"/>
      <c r="F69" s="90"/>
      <c r="G69" s="88"/>
    </row>
    <row r="70" spans="2:7">
      <c r="B70" s="88"/>
      <c r="C70" s="89"/>
      <c r="D70" s="90"/>
      <c r="E70" s="90"/>
      <c r="F70" s="90"/>
      <c r="G70" s="88"/>
    </row>
    <row r="71" spans="2:7">
      <c r="B71" s="88"/>
      <c r="C71" s="89"/>
      <c r="D71" s="90"/>
      <c r="E71" s="90"/>
      <c r="F71" s="90"/>
      <c r="G71" s="88"/>
    </row>
    <row r="72" spans="2:7">
      <c r="B72" s="88"/>
      <c r="C72" s="89"/>
      <c r="D72" s="90"/>
      <c r="E72" s="90"/>
      <c r="F72" s="90"/>
      <c r="G72" s="88"/>
    </row>
    <row r="73" spans="2:7">
      <c r="B73" s="88"/>
      <c r="C73" s="89"/>
      <c r="D73" s="90"/>
      <c r="E73" s="90"/>
      <c r="F73" s="90"/>
      <c r="G73" s="88"/>
    </row>
    <row r="74" spans="2:7">
      <c r="B74" s="88"/>
      <c r="C74" s="91"/>
      <c r="D74" s="90"/>
      <c r="E74" s="90"/>
      <c r="F74" s="90"/>
      <c r="G74" s="88"/>
    </row>
    <row r="75" spans="2:7">
      <c r="B75" s="88"/>
      <c r="C75" s="89"/>
      <c r="D75" s="90"/>
      <c r="E75" s="90"/>
      <c r="F75" s="90"/>
      <c r="G75" s="88"/>
    </row>
    <row r="76" spans="2:7">
      <c r="B76" s="88"/>
      <c r="C76" s="91"/>
      <c r="D76" s="90"/>
      <c r="E76" s="90"/>
      <c r="F76" s="90"/>
      <c r="G76" s="88"/>
    </row>
    <row r="77" spans="2:7">
      <c r="B77" s="88"/>
      <c r="C77" s="91"/>
      <c r="D77" s="90"/>
      <c r="E77" s="90"/>
      <c r="F77" s="90"/>
      <c r="G77" s="88"/>
    </row>
    <row r="78" spans="2:7">
      <c r="B78" s="88"/>
      <c r="C78" s="91"/>
      <c r="D78" s="90"/>
      <c r="E78" s="90"/>
      <c r="F78" s="90"/>
      <c r="G78" s="88"/>
    </row>
    <row r="79" spans="2:7">
      <c r="B79" s="88"/>
      <c r="C79" s="95"/>
      <c r="D79" s="90"/>
      <c r="E79" s="90"/>
      <c r="F79" s="90"/>
      <c r="G79" s="88"/>
    </row>
    <row r="80" spans="2:7">
      <c r="B80" s="88"/>
      <c r="C80" s="89"/>
      <c r="D80" s="90"/>
      <c r="E80" s="90"/>
      <c r="F80" s="90"/>
      <c r="G80" s="88"/>
    </row>
    <row r="81" spans="2:6">
      <c r="B81" s="88"/>
      <c r="C81" s="96"/>
      <c r="D81" s="96"/>
      <c r="E81" s="96"/>
      <c r="F81" s="96"/>
    </row>
  </sheetData>
  <hyperlinks>
    <hyperlink ref="I1" r:id="rId1" xr:uid="{00000000-0004-0000-0300-000000000000}"/>
  </hyperlinks>
  <pageMargins left="0.7" right="0.7" top="0.75" bottom="0.75" header="0.511811023622047" footer="0.511811023622047"/>
  <pageSetup paperSize="9" orientation="portrait" horizontalDpi="300" verticalDpi="30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zoomScaleNormal="100" workbookViewId="0">
      <selection activeCell="E15" sqref="E15"/>
    </sheetView>
  </sheetViews>
  <sheetFormatPr defaultColWidth="8.6640625" defaultRowHeight="14.4"/>
  <cols>
    <col min="1" max="1" width="8.44140625" customWidth="1"/>
    <col min="2" max="2" width="16.6640625" customWidth="1"/>
    <col min="3" max="3" width="9" customWidth="1"/>
    <col min="4" max="4" width="10.109375" customWidth="1"/>
    <col min="5" max="1025" width="8.44140625" customWidth="1"/>
  </cols>
  <sheetData>
    <row r="1" spans="1:8">
      <c r="A1" s="3">
        <v>1</v>
      </c>
      <c r="B1" s="97" t="s">
        <v>152</v>
      </c>
    </row>
    <row r="2" spans="1:8">
      <c r="B2" s="98" t="s">
        <v>101</v>
      </c>
    </row>
    <row r="3" spans="1:8">
      <c r="B3" t="s">
        <v>153</v>
      </c>
    </row>
    <row r="4" spans="1:8" ht="30.6">
      <c r="B4" s="99" t="s">
        <v>154</v>
      </c>
      <c r="C4" s="99" t="s">
        <v>155</v>
      </c>
      <c r="D4" s="99" t="s">
        <v>156</v>
      </c>
      <c r="E4" s="99" t="s">
        <v>157</v>
      </c>
    </row>
    <row r="5" spans="1:8">
      <c r="B5" s="100" t="s">
        <v>158</v>
      </c>
      <c r="C5" s="101">
        <v>2.5781999999999999E-2</v>
      </c>
      <c r="D5" s="102"/>
      <c r="E5" s="103">
        <f>C5-C7</f>
        <v>-1.4047999999999998E-2</v>
      </c>
      <c r="H5" s="104" t="s">
        <v>159</v>
      </c>
    </row>
    <row r="6" spans="1:8">
      <c r="B6" s="105" t="s">
        <v>160</v>
      </c>
      <c r="C6" s="101">
        <v>3.2419999999999997E-2</v>
      </c>
      <c r="D6" s="103">
        <f>C6-C5</f>
        <v>6.6379999999999981E-3</v>
      </c>
      <c r="E6" s="103">
        <f>C6-C7</f>
        <v>-7.4099999999999999E-3</v>
      </c>
      <c r="H6" s="106" t="s">
        <v>161</v>
      </c>
    </row>
    <row r="7" spans="1:8">
      <c r="B7" s="107" t="s">
        <v>162</v>
      </c>
      <c r="C7" s="108">
        <v>3.9829999999999997E-2</v>
      </c>
      <c r="D7" s="109">
        <f>C7-C5</f>
        <v>1.4047999999999998E-2</v>
      </c>
      <c r="E7" s="110"/>
      <c r="H7" s="111"/>
    </row>
    <row r="8" spans="1:8">
      <c r="H8" s="112"/>
    </row>
    <row r="9" spans="1:8">
      <c r="B9" s="113" t="s">
        <v>163</v>
      </c>
      <c r="D9">
        <v>1</v>
      </c>
      <c r="H9" s="111"/>
    </row>
    <row r="10" spans="1:8">
      <c r="B10" s="113" t="s">
        <v>164</v>
      </c>
      <c r="D10" s="114">
        <v>250</v>
      </c>
      <c r="H10" s="111" t="s">
        <v>165</v>
      </c>
    </row>
    <row r="11" spans="1:8">
      <c r="B11" s="113"/>
      <c r="D11" s="114"/>
      <c r="H11" s="111" t="s">
        <v>166</v>
      </c>
    </row>
    <row r="12" spans="1:8">
      <c r="B12" t="s">
        <v>167</v>
      </c>
      <c r="H12" s="111"/>
    </row>
    <row r="13" spans="1:8" ht="30.6">
      <c r="B13" s="99" t="s">
        <v>154</v>
      </c>
      <c r="C13" s="99" t="s">
        <v>155</v>
      </c>
      <c r="D13" s="99" t="s">
        <v>156</v>
      </c>
      <c r="E13" s="99" t="s">
        <v>157</v>
      </c>
      <c r="H13" s="111"/>
    </row>
    <row r="14" spans="1:8">
      <c r="B14" s="100" t="s">
        <v>158</v>
      </c>
      <c r="C14" s="101">
        <f>(1+C5)^(1/($D$10*$D$9))-1</f>
        <v>1.0182617808895955E-4</v>
      </c>
      <c r="D14" s="102"/>
      <c r="E14" s="101">
        <f>(1+E5)^(1/($D$10*$D$9))-1</f>
        <v>-5.6588827216152993E-5</v>
      </c>
      <c r="H14" s="111"/>
    </row>
    <row r="15" spans="1:8">
      <c r="B15" s="105" t="s">
        <v>160</v>
      </c>
      <c r="C15" s="101">
        <f>(1+C6)^(1/($D$10*$D$9))-1</f>
        <v>1.276303881090346E-4</v>
      </c>
      <c r="D15" s="101">
        <f>(1+D6)^(1/($D$10*$D$9))-1</f>
        <v>2.6464612149723621E-5</v>
      </c>
      <c r="E15" s="101">
        <f>(1+E6)^(1/($D$10*$D$9))-1</f>
        <v>-2.9749919187249674E-5</v>
      </c>
      <c r="H15" s="111"/>
    </row>
    <row r="16" spans="1:8">
      <c r="B16" s="107" t="s">
        <v>162</v>
      </c>
      <c r="C16" s="108">
        <f>(1+C7)^(1/($D$10*$D$9))-1</f>
        <v>1.5624115739254485E-4</v>
      </c>
      <c r="D16" s="101">
        <f>(1+D7)^(1/($D$10*$D$9))-1</f>
        <v>5.5802522209713601E-5</v>
      </c>
      <c r="E16" s="110"/>
      <c r="H16" s="111"/>
    </row>
    <row r="17" spans="1:4">
      <c r="D17" s="108"/>
    </row>
    <row r="18" spans="1:4">
      <c r="B18" t="s">
        <v>168</v>
      </c>
    </row>
    <row r="19" spans="1:4">
      <c r="B19" t="s">
        <v>169</v>
      </c>
    </row>
    <row r="21" spans="1:4">
      <c r="A21" s="3">
        <v>2</v>
      </c>
      <c r="B21" s="97" t="s">
        <v>170</v>
      </c>
    </row>
    <row r="22" spans="1:4">
      <c r="B22" s="115">
        <v>43160</v>
      </c>
    </row>
    <row r="23" spans="1:4">
      <c r="B23" s="116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L61"/>
  <sheetViews>
    <sheetView zoomScale="75" zoomScaleNormal="75" workbookViewId="0">
      <selection activeCell="K18" sqref="K18"/>
    </sheetView>
  </sheetViews>
  <sheetFormatPr defaultColWidth="8.6640625" defaultRowHeight="14.4"/>
  <cols>
    <col min="4" max="4" width="52.5546875" customWidth="1"/>
    <col min="6" max="6" width="10.44140625" customWidth="1"/>
  </cols>
  <sheetData>
    <row r="2" spans="1:12">
      <c r="A2" t="s">
        <v>171</v>
      </c>
      <c r="B2" s="39" t="s">
        <v>102</v>
      </c>
      <c r="C2" s="40"/>
      <c r="D2" s="40"/>
      <c r="E2" s="40"/>
      <c r="F2" s="40"/>
      <c r="G2" s="29"/>
      <c r="H2" s="40"/>
      <c r="I2" s="39"/>
      <c r="J2" s="40"/>
      <c r="K2" s="29"/>
      <c r="L2" s="29"/>
    </row>
    <row r="3" spans="1:12">
      <c r="B3" s="42" t="s">
        <v>103</v>
      </c>
      <c r="C3" s="40"/>
      <c r="D3" s="40"/>
      <c r="E3" s="40"/>
      <c r="F3" s="40"/>
      <c r="G3" s="29"/>
      <c r="H3" s="40"/>
      <c r="I3" s="42"/>
      <c r="J3" s="40"/>
      <c r="K3" s="29"/>
      <c r="L3" s="29"/>
    </row>
    <row r="4" spans="1:12">
      <c r="B4" s="43"/>
      <c r="C4" s="43"/>
      <c r="D4" s="43"/>
      <c r="E4" s="43"/>
      <c r="F4" s="43"/>
      <c r="G4" s="43"/>
      <c r="H4" s="44" t="s">
        <v>104</v>
      </c>
      <c r="I4" s="87"/>
      <c r="J4" s="87"/>
      <c r="K4" s="29"/>
      <c r="L4" s="29"/>
    </row>
    <row r="5" spans="1:12">
      <c r="B5" s="45" t="s">
        <v>105</v>
      </c>
      <c r="C5" s="46">
        <v>1000</v>
      </c>
      <c r="D5" s="42" t="s">
        <v>106</v>
      </c>
      <c r="E5" s="42" t="s">
        <v>107</v>
      </c>
      <c r="F5" s="29"/>
      <c r="G5" s="29"/>
      <c r="H5" s="47"/>
      <c r="I5" s="45"/>
      <c r="J5" s="46"/>
      <c r="K5" s="29"/>
      <c r="L5" s="29"/>
    </row>
    <row r="6" spans="1:12">
      <c r="B6" s="45" t="s">
        <v>108</v>
      </c>
      <c r="C6" s="48">
        <v>10</v>
      </c>
      <c r="D6" s="42" t="s">
        <v>109</v>
      </c>
      <c r="E6" s="42" t="s">
        <v>110</v>
      </c>
      <c r="F6" s="29"/>
      <c r="G6" s="40"/>
      <c r="H6" s="44" t="s">
        <v>172</v>
      </c>
      <c r="I6" s="45"/>
      <c r="J6" s="48"/>
      <c r="K6" s="29"/>
      <c r="L6" s="29"/>
    </row>
    <row r="7" spans="1:12">
      <c r="B7" s="45" t="s">
        <v>112</v>
      </c>
      <c r="C7" s="46">
        <f>C6*C8</f>
        <v>10</v>
      </c>
      <c r="D7" s="42"/>
      <c r="E7" s="42"/>
      <c r="F7" s="29"/>
      <c r="G7" s="40"/>
      <c r="H7" s="44" t="s">
        <v>173</v>
      </c>
      <c r="I7" s="45"/>
      <c r="J7" s="46"/>
      <c r="K7" s="29"/>
      <c r="L7" s="29"/>
    </row>
    <row r="8" spans="1:12">
      <c r="B8" s="45" t="s">
        <v>114</v>
      </c>
      <c r="C8" s="49">
        <v>1</v>
      </c>
      <c r="D8" s="42" t="s">
        <v>115</v>
      </c>
      <c r="E8" s="42" t="s">
        <v>116</v>
      </c>
      <c r="F8" s="29"/>
      <c r="G8" s="40"/>
      <c r="H8" s="44" t="s">
        <v>117</v>
      </c>
      <c r="I8" s="45"/>
      <c r="J8" s="49"/>
      <c r="K8" s="29"/>
      <c r="L8" s="29"/>
    </row>
    <row r="9" spans="1:12">
      <c r="B9" s="45" t="s">
        <v>118</v>
      </c>
      <c r="C9" s="50">
        <f>C5*C10</f>
        <v>33.51</v>
      </c>
      <c r="D9" s="42" t="s">
        <v>119</v>
      </c>
      <c r="E9" s="42" t="s">
        <v>120</v>
      </c>
      <c r="F9" s="29"/>
      <c r="G9" s="40"/>
      <c r="H9" s="44" t="s">
        <v>174</v>
      </c>
      <c r="I9" s="45"/>
      <c r="J9" s="46"/>
      <c r="K9" s="29"/>
      <c r="L9" s="29"/>
    </row>
    <row r="10" spans="1:12">
      <c r="B10" s="45" t="s">
        <v>123</v>
      </c>
      <c r="C10" s="51">
        <f>'ΟΜΟΛΟΓΑ ΧΑΑ'!C6</f>
        <v>3.3509999999999998E-2</v>
      </c>
      <c r="D10" s="42" t="s">
        <v>124</v>
      </c>
      <c r="E10" s="42" t="s">
        <v>125</v>
      </c>
      <c r="F10" s="29"/>
      <c r="G10" s="40"/>
      <c r="H10" s="40"/>
      <c r="I10" s="45"/>
      <c r="J10" s="51"/>
      <c r="K10" s="29"/>
      <c r="L10" s="29"/>
    </row>
    <row r="11" spans="1:12">
      <c r="B11" s="45" t="s">
        <v>126</v>
      </c>
      <c r="C11" s="52">
        <f>'Forecasts Greece'!C20</f>
        <v>0</v>
      </c>
      <c r="D11" s="42" t="s">
        <v>127</v>
      </c>
      <c r="E11" s="42" t="s">
        <v>128</v>
      </c>
      <c r="F11" s="29"/>
      <c r="G11" s="53"/>
      <c r="H11" s="40"/>
      <c r="I11" s="45"/>
      <c r="J11" s="52"/>
      <c r="K11" s="29"/>
      <c r="L11" s="29"/>
    </row>
    <row r="12" spans="1:12">
      <c r="B12" s="45"/>
      <c r="C12" s="54"/>
      <c r="D12" s="42"/>
      <c r="E12" s="42"/>
      <c r="F12" s="29"/>
      <c r="G12" s="55"/>
      <c r="H12" s="40"/>
      <c r="I12" s="45"/>
      <c r="J12" s="54"/>
      <c r="K12" s="29"/>
      <c r="L12" s="29"/>
    </row>
    <row r="13" spans="1:12">
      <c r="A13" t="s">
        <v>171</v>
      </c>
      <c r="B13" s="56" t="s">
        <v>129</v>
      </c>
      <c r="C13" s="57">
        <f>-PV(C11/C8,C7,C9,C5)</f>
        <v>1335.1</v>
      </c>
      <c r="D13" s="58" t="s">
        <v>130</v>
      </c>
      <c r="E13" s="58" t="s">
        <v>131</v>
      </c>
      <c r="F13" s="29"/>
      <c r="G13" s="60"/>
      <c r="H13" s="29"/>
      <c r="I13" s="45"/>
      <c r="J13" s="92"/>
      <c r="K13" s="29"/>
      <c r="L13" s="29"/>
    </row>
    <row r="14" spans="1:12">
      <c r="B14" s="56"/>
      <c r="C14" s="61">
        <f>C13/C5</f>
        <v>1.3351</v>
      </c>
      <c r="D14" s="58" t="str">
        <f>IF(C13&lt;C5,"ΥΠΟ ΤΟ ΑΡΤΙΟ",IF(C13&gt;C5,"ΥΠΕΡ ΤΟ ΑΡΤΙΟ","ΣΤΟ ΑΡΤΙΟ"))</f>
        <v>ΥΠΕΡ ΤΟ ΑΡΤΙΟ</v>
      </c>
      <c r="E14" s="58"/>
      <c r="F14" s="40"/>
      <c r="G14" s="29"/>
      <c r="H14" s="29"/>
      <c r="I14" s="45"/>
      <c r="J14" s="93"/>
      <c r="K14" s="29"/>
      <c r="L14" s="29"/>
    </row>
    <row r="15" spans="1:12">
      <c r="B15" s="62"/>
      <c r="C15" s="63"/>
      <c r="D15" s="94"/>
      <c r="E15" s="65"/>
      <c r="F15" s="66"/>
      <c r="G15" s="66"/>
      <c r="H15" s="66"/>
      <c r="I15" s="45"/>
      <c r="J15" s="92"/>
      <c r="K15" s="29"/>
      <c r="L15" s="29"/>
    </row>
    <row r="16" spans="1:12">
      <c r="B16" s="40" t="s">
        <v>132</v>
      </c>
      <c r="C16" s="40"/>
      <c r="D16" s="40"/>
      <c r="E16" s="40"/>
      <c r="F16" s="40"/>
      <c r="G16" s="40"/>
      <c r="H16" s="40"/>
      <c r="I16" s="40"/>
      <c r="J16" s="40"/>
      <c r="K16" s="29"/>
      <c r="L16" s="29"/>
    </row>
    <row r="17" spans="1:12">
      <c r="B17" s="42" t="s">
        <v>133</v>
      </c>
      <c r="C17" s="40"/>
      <c r="D17" s="40"/>
      <c r="E17" s="40"/>
      <c r="F17" s="40"/>
      <c r="G17" s="40"/>
      <c r="H17" s="40"/>
      <c r="I17" s="42"/>
      <c r="J17" s="40"/>
      <c r="K17" s="29"/>
      <c r="L17" s="29"/>
    </row>
    <row r="18" spans="1:12">
      <c r="B18" s="42" t="s">
        <v>134</v>
      </c>
      <c r="C18" s="40"/>
      <c r="D18" s="40"/>
      <c r="E18" s="40"/>
      <c r="F18" s="40"/>
      <c r="G18" s="29"/>
      <c r="H18" s="40"/>
      <c r="I18" s="42"/>
      <c r="J18" s="40"/>
      <c r="K18" s="29"/>
      <c r="L18" s="29"/>
    </row>
    <row r="19" spans="1:12">
      <c r="B19" s="42"/>
      <c r="C19" s="40"/>
      <c r="D19" s="40"/>
      <c r="E19" s="42" t="s">
        <v>135</v>
      </c>
      <c r="F19" s="40"/>
      <c r="G19" s="29"/>
      <c r="H19" s="40"/>
      <c r="I19" s="42"/>
      <c r="J19" s="40"/>
      <c r="K19" s="29"/>
      <c r="L19" s="29"/>
    </row>
    <row r="20" spans="1:12">
      <c r="B20" s="62" t="s">
        <v>136</v>
      </c>
      <c r="C20" s="67"/>
      <c r="D20" s="62" t="s">
        <v>137</v>
      </c>
      <c r="E20" s="62" t="s">
        <v>136</v>
      </c>
      <c r="F20" s="67"/>
      <c r="G20" s="62" t="s">
        <v>138</v>
      </c>
      <c r="H20" s="62"/>
      <c r="I20" s="45"/>
      <c r="J20" s="87"/>
      <c r="K20" s="29"/>
      <c r="L20" s="29"/>
    </row>
    <row r="21" spans="1:12">
      <c r="B21" s="68">
        <f>C9</f>
        <v>33.51</v>
      </c>
      <c r="C21" s="45" t="s">
        <v>139</v>
      </c>
      <c r="D21" s="69">
        <f>PV(C11/C8,C7,-1)</f>
        <v>10</v>
      </c>
      <c r="E21" s="70">
        <f>C5</f>
        <v>1000</v>
      </c>
      <c r="F21" s="45" t="s">
        <v>139</v>
      </c>
      <c r="G21" s="71">
        <f>1/(1+C11/C8)^C7</f>
        <v>1</v>
      </c>
      <c r="H21" s="29"/>
      <c r="I21" s="68"/>
      <c r="J21" s="45"/>
      <c r="K21" s="29"/>
      <c r="L21" s="29"/>
    </row>
    <row r="22" spans="1:12">
      <c r="B22" s="29"/>
      <c r="C22" s="72">
        <f>B21*D21</f>
        <v>335.09999999999997</v>
      </c>
      <c r="D22" s="40"/>
      <c r="E22" s="29"/>
      <c r="F22" s="73">
        <f>E21*G21</f>
        <v>1000</v>
      </c>
      <c r="G22" s="74"/>
      <c r="H22" s="29"/>
      <c r="I22" s="29"/>
      <c r="J22" s="72"/>
      <c r="K22" s="29"/>
      <c r="L22" s="29"/>
    </row>
    <row r="23" spans="1:12">
      <c r="B23" s="40"/>
      <c r="C23" s="40"/>
      <c r="D23" s="40"/>
      <c r="E23" s="40"/>
      <c r="F23" s="73"/>
      <c r="G23" s="40"/>
      <c r="H23" s="40"/>
      <c r="I23" s="40"/>
      <c r="J23" s="40"/>
      <c r="K23" s="29"/>
      <c r="L23" s="29"/>
    </row>
    <row r="24" spans="1:12">
      <c r="B24" s="40"/>
      <c r="C24" s="42" t="s">
        <v>140</v>
      </c>
      <c r="D24" s="40"/>
      <c r="E24" s="40"/>
      <c r="F24" s="73">
        <f>C22</f>
        <v>335.09999999999997</v>
      </c>
      <c r="G24" s="40"/>
      <c r="H24" s="40"/>
      <c r="I24" s="40"/>
      <c r="J24" s="42"/>
      <c r="K24" s="29"/>
      <c r="L24" s="29"/>
    </row>
    <row r="25" spans="1:12">
      <c r="B25" s="40"/>
      <c r="C25" s="42" t="s">
        <v>141</v>
      </c>
      <c r="D25" s="40"/>
      <c r="E25" s="40"/>
      <c r="F25" s="73">
        <f>F22</f>
        <v>1000</v>
      </c>
      <c r="G25" s="40"/>
      <c r="H25" s="40"/>
      <c r="I25" s="40"/>
      <c r="J25" s="42"/>
      <c r="K25" s="29"/>
      <c r="L25" s="29"/>
    </row>
    <row r="26" spans="1:12">
      <c r="B26" s="40"/>
      <c r="C26" s="40"/>
      <c r="D26" s="40"/>
      <c r="E26" s="40"/>
      <c r="F26" s="75"/>
      <c r="G26" s="40"/>
      <c r="H26" s="40"/>
      <c r="I26" s="40"/>
      <c r="J26" s="40"/>
      <c r="K26" s="29"/>
      <c r="L26" s="29"/>
    </row>
    <row r="27" spans="1:12">
      <c r="B27" s="40"/>
      <c r="C27" s="58" t="s">
        <v>142</v>
      </c>
      <c r="D27" s="58"/>
      <c r="E27" s="58" t="s">
        <v>129</v>
      </c>
      <c r="F27" s="76">
        <f>F24+F25</f>
        <v>1335.1</v>
      </c>
      <c r="G27" s="40"/>
      <c r="H27" s="40"/>
      <c r="I27" s="40"/>
      <c r="J27" s="42"/>
      <c r="K27" s="29"/>
      <c r="L27" s="29"/>
    </row>
    <row r="28" spans="1:12">
      <c r="A28" t="s">
        <v>171</v>
      </c>
      <c r="B28" s="40"/>
      <c r="C28" s="58" t="s">
        <v>143</v>
      </c>
      <c r="D28" s="77"/>
      <c r="E28" s="77"/>
      <c r="F28" s="61">
        <f>F27/C5</f>
        <v>1.3351</v>
      </c>
      <c r="G28" s="40"/>
      <c r="H28" s="44" t="s">
        <v>144</v>
      </c>
      <c r="I28" s="40"/>
      <c r="J28" s="42"/>
      <c r="K28" s="29"/>
      <c r="L28" s="29"/>
    </row>
    <row r="29" spans="1:12">
      <c r="B29" s="40"/>
      <c r="C29" s="42" t="s">
        <v>145</v>
      </c>
      <c r="D29" s="40"/>
      <c r="E29" s="45"/>
      <c r="F29" s="78"/>
      <c r="G29" s="40"/>
      <c r="H29" s="44" t="s">
        <v>175</v>
      </c>
      <c r="I29" s="40"/>
      <c r="J29" s="42"/>
      <c r="K29" s="29"/>
      <c r="L29" s="29"/>
    </row>
    <row r="30" spans="1:12">
      <c r="B30" s="43"/>
      <c r="C30" s="43"/>
      <c r="D30" s="43"/>
      <c r="E30" s="43"/>
      <c r="F30" s="43"/>
      <c r="G30" s="43"/>
      <c r="H30" s="43"/>
      <c r="I30" s="87"/>
      <c r="J30" s="87"/>
      <c r="K30" s="29"/>
      <c r="L30" s="29"/>
    </row>
    <row r="31" spans="1:12"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3" spans="1:9">
      <c r="A33" t="s">
        <v>176</v>
      </c>
      <c r="B33" s="39" t="s">
        <v>102</v>
      </c>
      <c r="C33" s="40"/>
      <c r="D33" s="40"/>
      <c r="E33" s="40"/>
      <c r="F33" s="40"/>
      <c r="G33" s="29"/>
      <c r="H33" s="40"/>
      <c r="I33" s="39"/>
    </row>
    <row r="34" spans="1:9">
      <c r="B34" s="42" t="s">
        <v>103</v>
      </c>
      <c r="C34" s="40"/>
      <c r="D34" s="40"/>
      <c r="E34" s="40"/>
      <c r="F34" s="40"/>
      <c r="G34" s="29"/>
      <c r="H34" s="40"/>
      <c r="I34" s="42"/>
    </row>
    <row r="35" spans="1:9">
      <c r="B35" s="43"/>
      <c r="C35" s="43"/>
      <c r="D35" s="43"/>
      <c r="E35" s="43"/>
      <c r="F35" s="43"/>
      <c r="G35" s="43"/>
      <c r="H35" s="44" t="s">
        <v>104</v>
      </c>
      <c r="I35" s="87"/>
    </row>
    <row r="36" spans="1:9">
      <c r="B36" s="45" t="s">
        <v>105</v>
      </c>
      <c r="C36" s="46">
        <v>1000</v>
      </c>
      <c r="D36" s="42" t="s">
        <v>106</v>
      </c>
      <c r="E36" s="42" t="s">
        <v>107</v>
      </c>
      <c r="F36" s="29"/>
      <c r="G36" s="29"/>
      <c r="H36" s="47"/>
      <c r="I36" s="45"/>
    </row>
    <row r="37" spans="1:9">
      <c r="B37" s="45" t="s">
        <v>108</v>
      </c>
      <c r="C37" s="48">
        <v>10</v>
      </c>
      <c r="D37" s="42" t="s">
        <v>109</v>
      </c>
      <c r="E37" s="42" t="s">
        <v>110</v>
      </c>
      <c r="F37" s="29"/>
      <c r="G37" s="40"/>
      <c r="H37" s="44" t="s">
        <v>111</v>
      </c>
      <c r="I37" s="45"/>
    </row>
    <row r="38" spans="1:9">
      <c r="B38" s="45" t="s">
        <v>112</v>
      </c>
      <c r="C38" s="46">
        <f>C37*C39</f>
        <v>10</v>
      </c>
      <c r="D38" s="42"/>
      <c r="E38" s="42"/>
      <c r="F38" s="29"/>
      <c r="G38" s="40"/>
      <c r="H38" s="44" t="s">
        <v>173</v>
      </c>
      <c r="I38" s="45"/>
    </row>
    <row r="39" spans="1:9">
      <c r="B39" s="45" t="s">
        <v>114</v>
      </c>
      <c r="C39" s="49">
        <v>1</v>
      </c>
      <c r="D39" s="42" t="s">
        <v>115</v>
      </c>
      <c r="E39" s="42" t="s">
        <v>116</v>
      </c>
      <c r="F39" s="29"/>
      <c r="G39" s="40"/>
      <c r="H39" s="44" t="s">
        <v>117</v>
      </c>
      <c r="I39" s="45"/>
    </row>
    <row r="40" spans="1:9">
      <c r="B40" s="45" t="s">
        <v>118</v>
      </c>
      <c r="C40" s="50">
        <f>C36*C41</f>
        <v>40.980000000000004</v>
      </c>
      <c r="D40" s="42" t="s">
        <v>119</v>
      </c>
      <c r="E40" s="42" t="s">
        <v>120</v>
      </c>
      <c r="F40" s="29"/>
      <c r="G40" s="40"/>
      <c r="H40" s="44" t="s">
        <v>174</v>
      </c>
      <c r="I40" s="45"/>
    </row>
    <row r="41" spans="1:9">
      <c r="B41" s="45" t="s">
        <v>123</v>
      </c>
      <c r="C41" s="51">
        <f>'ΟΜΟΛΟΓΑ USA'!C6</f>
        <v>4.0980000000000003E-2</v>
      </c>
      <c r="D41" s="42" t="s">
        <v>124</v>
      </c>
      <c r="E41" s="42" t="s">
        <v>125</v>
      </c>
      <c r="F41" s="29"/>
      <c r="G41" s="40"/>
      <c r="H41" s="40"/>
      <c r="I41" s="45"/>
    </row>
    <row r="42" spans="1:9">
      <c r="B42" s="45" t="s">
        <v>126</v>
      </c>
      <c r="C42" s="52">
        <f>'Forecasts USA'!C20</f>
        <v>0</v>
      </c>
      <c r="D42" s="42" t="s">
        <v>127</v>
      </c>
      <c r="E42" s="42" t="s">
        <v>128</v>
      </c>
      <c r="F42" s="29"/>
      <c r="G42" s="53"/>
      <c r="H42" s="40"/>
      <c r="I42" s="45"/>
    </row>
    <row r="43" spans="1:9">
      <c r="B43" s="45"/>
      <c r="C43" s="54"/>
      <c r="D43" s="42"/>
      <c r="E43" s="42"/>
      <c r="F43" s="29"/>
      <c r="G43" s="55"/>
      <c r="H43" s="40"/>
      <c r="I43" s="45"/>
    </row>
    <row r="44" spans="1:9">
      <c r="A44" t="s">
        <v>176</v>
      </c>
      <c r="B44" s="56" t="s">
        <v>129</v>
      </c>
      <c r="C44" s="57">
        <f>-PV(C42/C39,C38,C40,C36)</f>
        <v>1409.8000000000002</v>
      </c>
      <c r="D44" s="58" t="s">
        <v>130</v>
      </c>
      <c r="E44" s="58" t="s">
        <v>131</v>
      </c>
      <c r="F44" s="29"/>
      <c r="G44" s="60"/>
      <c r="H44" s="29"/>
      <c r="I44" s="45"/>
    </row>
    <row r="45" spans="1:9">
      <c r="B45" s="56"/>
      <c r="C45" s="61">
        <f>C44/C36</f>
        <v>1.4098000000000002</v>
      </c>
      <c r="D45" s="58" t="str">
        <f>IF(C44&lt;C36,"ΥΠΟ ΤΟ ΑΡΤΙΟ",IF(C44&gt;C36,"ΥΠΕΡ ΤΟ ΑΡΤΙΟ","ΣΤΟ ΑΡΤΙΟ"))</f>
        <v>ΥΠΕΡ ΤΟ ΑΡΤΙΟ</v>
      </c>
      <c r="E45" s="58"/>
      <c r="F45" s="40"/>
      <c r="G45" s="29"/>
      <c r="H45" s="29"/>
      <c r="I45" s="45"/>
    </row>
    <row r="46" spans="1:9">
      <c r="B46" s="62"/>
      <c r="C46" s="63"/>
      <c r="D46" s="94"/>
      <c r="E46" s="65"/>
      <c r="F46" s="66"/>
      <c r="G46" s="66"/>
      <c r="H46" s="66"/>
      <c r="I46" s="45"/>
    </row>
    <row r="47" spans="1:9">
      <c r="B47" s="40" t="s">
        <v>132</v>
      </c>
      <c r="C47" s="40"/>
      <c r="D47" s="40"/>
      <c r="E47" s="40"/>
      <c r="F47" s="40"/>
      <c r="G47" s="40"/>
      <c r="H47" s="40"/>
      <c r="I47" s="40"/>
    </row>
    <row r="48" spans="1:9">
      <c r="B48" s="42" t="s">
        <v>133</v>
      </c>
      <c r="C48" s="40"/>
      <c r="D48" s="40"/>
      <c r="E48" s="40"/>
      <c r="F48" s="40"/>
      <c r="G48" s="40"/>
      <c r="H48" s="40"/>
      <c r="I48" s="42"/>
    </row>
    <row r="49" spans="1:9">
      <c r="B49" s="42" t="s">
        <v>134</v>
      </c>
      <c r="C49" s="40"/>
      <c r="D49" s="40"/>
      <c r="E49" s="40"/>
      <c r="F49" s="40"/>
      <c r="G49" s="29"/>
      <c r="H49" s="40"/>
      <c r="I49" s="42"/>
    </row>
    <row r="50" spans="1:9">
      <c r="B50" s="42"/>
      <c r="C50" s="40"/>
      <c r="D50" s="40"/>
      <c r="E50" s="42" t="s">
        <v>135</v>
      </c>
      <c r="F50" s="40"/>
      <c r="G50" s="29"/>
      <c r="H50" s="40"/>
      <c r="I50" s="42"/>
    </row>
    <row r="51" spans="1:9">
      <c r="B51" s="62" t="s">
        <v>136</v>
      </c>
      <c r="C51" s="67"/>
      <c r="D51" s="62" t="s">
        <v>137</v>
      </c>
      <c r="E51" s="62" t="s">
        <v>136</v>
      </c>
      <c r="F51" s="67"/>
      <c r="G51" s="62" t="s">
        <v>138</v>
      </c>
      <c r="H51" s="62"/>
      <c r="I51" s="45"/>
    </row>
    <row r="52" spans="1:9">
      <c r="B52" s="68">
        <f>C40</f>
        <v>40.980000000000004</v>
      </c>
      <c r="C52" s="45" t="s">
        <v>139</v>
      </c>
      <c r="D52" s="69">
        <f>PV(C42/C39,C38,-1)</f>
        <v>10</v>
      </c>
      <c r="E52" s="70">
        <f>C36</f>
        <v>1000</v>
      </c>
      <c r="F52" s="45" t="s">
        <v>139</v>
      </c>
      <c r="G52" s="71">
        <f>1/(1+C42/C39)^C38</f>
        <v>1</v>
      </c>
      <c r="H52" s="29"/>
      <c r="I52" s="68"/>
    </row>
    <row r="53" spans="1:9">
      <c r="B53" s="29"/>
      <c r="C53" s="72">
        <f>B52*D52</f>
        <v>409.80000000000007</v>
      </c>
      <c r="D53" s="40"/>
      <c r="E53" s="29"/>
      <c r="F53" s="73">
        <f>E52*G52</f>
        <v>1000</v>
      </c>
      <c r="G53" s="74"/>
      <c r="H53" s="29"/>
      <c r="I53" s="29"/>
    </row>
    <row r="54" spans="1:9">
      <c r="B54" s="40"/>
      <c r="C54" s="40"/>
      <c r="D54" s="40"/>
      <c r="E54" s="40"/>
      <c r="F54" s="73"/>
      <c r="G54" s="40"/>
      <c r="H54" s="40"/>
      <c r="I54" s="40"/>
    </row>
    <row r="55" spans="1:9">
      <c r="B55" s="40"/>
      <c r="C55" s="42" t="s">
        <v>140</v>
      </c>
      <c r="D55" s="40"/>
      <c r="E55" s="40"/>
      <c r="F55" s="73">
        <f>C53</f>
        <v>409.80000000000007</v>
      </c>
      <c r="G55" s="40"/>
      <c r="H55" s="40"/>
      <c r="I55" s="40"/>
    </row>
    <row r="56" spans="1:9">
      <c r="B56" s="40"/>
      <c r="C56" s="42" t="s">
        <v>141</v>
      </c>
      <c r="D56" s="40"/>
      <c r="E56" s="40"/>
      <c r="F56" s="73">
        <f>F53</f>
        <v>1000</v>
      </c>
      <c r="G56" s="40"/>
      <c r="H56" s="40"/>
      <c r="I56" s="40"/>
    </row>
    <row r="57" spans="1:9">
      <c r="B57" s="40"/>
      <c r="C57" s="40"/>
      <c r="D57" s="40"/>
      <c r="E57" s="40"/>
      <c r="F57" s="75"/>
      <c r="G57" s="40"/>
      <c r="H57" s="40"/>
      <c r="I57" s="40"/>
    </row>
    <row r="58" spans="1:9">
      <c r="B58" s="40"/>
      <c r="C58" s="58" t="s">
        <v>142</v>
      </c>
      <c r="D58" s="58"/>
      <c r="E58" s="58" t="s">
        <v>129</v>
      </c>
      <c r="F58" s="76">
        <f>F55+F56</f>
        <v>1409.8000000000002</v>
      </c>
      <c r="G58" s="40"/>
      <c r="H58" s="40"/>
      <c r="I58" s="40"/>
    </row>
    <row r="59" spans="1:9">
      <c r="A59" t="s">
        <v>176</v>
      </c>
      <c r="B59" s="40"/>
      <c r="C59" s="58" t="s">
        <v>143</v>
      </c>
      <c r="D59" s="77"/>
      <c r="E59" s="77"/>
      <c r="F59" s="61">
        <f>F58/C36</f>
        <v>1.4098000000000002</v>
      </c>
      <c r="G59" s="40"/>
      <c r="H59" s="44" t="s">
        <v>144</v>
      </c>
      <c r="I59" s="40"/>
    </row>
    <row r="60" spans="1:9">
      <c r="B60" s="40"/>
      <c r="C60" s="42" t="s">
        <v>145</v>
      </c>
      <c r="D60" s="40"/>
      <c r="E60" s="45"/>
      <c r="F60" s="78"/>
      <c r="G60" s="40"/>
      <c r="H60" s="44" t="s">
        <v>175</v>
      </c>
      <c r="I60" s="40"/>
    </row>
    <row r="61" spans="1:9">
      <c r="B61" s="43"/>
      <c r="C61" s="43"/>
      <c r="D61" s="43"/>
      <c r="E61" s="43"/>
      <c r="F61" s="43"/>
      <c r="G61" s="43"/>
      <c r="H61" s="43"/>
      <c r="I61" s="87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Roman,Κανονικά"&amp;12&amp;A</oddHeader>
    <oddFooter>&amp;C&amp;"Times New Roman,Κανονικά"&amp;12Σελίδα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F251"/>
  <sheetViews>
    <sheetView zoomScale="75" zoomScaleNormal="75" workbookViewId="0">
      <pane ySplit="1" topLeftCell="A2" activePane="bottomLeft" state="frozen"/>
      <selection activeCell="AT1" sqref="AT1"/>
      <selection pane="bottomLeft" activeCell="AA248" sqref="AA248"/>
    </sheetView>
  </sheetViews>
  <sheetFormatPr defaultColWidth="8.6640625" defaultRowHeight="14.4"/>
  <sheetData>
    <row r="1" spans="1:58" s="379" customFormat="1" ht="21">
      <c r="C1" s="379" t="s">
        <v>181</v>
      </c>
      <c r="K1" s="379" t="s">
        <v>1160</v>
      </c>
      <c r="S1" s="379" t="s">
        <v>177</v>
      </c>
      <c r="AA1" s="379" t="s">
        <v>2573</v>
      </c>
      <c r="AI1" s="379" t="s">
        <v>178</v>
      </c>
      <c r="AQ1" s="379" t="s">
        <v>179</v>
      </c>
      <c r="AY1" s="379" t="s">
        <v>180</v>
      </c>
    </row>
    <row r="2" spans="1:58">
      <c r="A2" t="s">
        <v>418</v>
      </c>
      <c r="B2" t="s">
        <v>419</v>
      </c>
      <c r="C2" t="s">
        <v>420</v>
      </c>
      <c r="D2" t="s">
        <v>421</v>
      </c>
      <c r="E2" t="s">
        <v>422</v>
      </c>
      <c r="F2" t="s">
        <v>423</v>
      </c>
      <c r="G2" t="s">
        <v>424</v>
      </c>
      <c r="I2" t="s">
        <v>418</v>
      </c>
      <c r="J2" t="s">
        <v>419</v>
      </c>
      <c r="K2" t="s">
        <v>420</v>
      </c>
      <c r="L2" t="s">
        <v>421</v>
      </c>
      <c r="M2" t="s">
        <v>422</v>
      </c>
      <c r="N2" t="s">
        <v>423</v>
      </c>
      <c r="O2" t="s">
        <v>424</v>
      </c>
      <c r="Q2" t="s">
        <v>418</v>
      </c>
      <c r="R2" t="s">
        <v>419</v>
      </c>
      <c r="S2" t="s">
        <v>420</v>
      </c>
      <c r="T2" t="s">
        <v>421</v>
      </c>
      <c r="U2" t="s">
        <v>422</v>
      </c>
      <c r="V2" t="s">
        <v>423</v>
      </c>
      <c r="W2" t="s">
        <v>424</v>
      </c>
      <c r="Y2" t="s">
        <v>418</v>
      </c>
      <c r="Z2" t="s">
        <v>419</v>
      </c>
      <c r="AA2" t="s">
        <v>420</v>
      </c>
      <c r="AB2" t="s">
        <v>421</v>
      </c>
      <c r="AC2" t="s">
        <v>422</v>
      </c>
      <c r="AD2" t="s">
        <v>423</v>
      </c>
      <c r="AE2" t="s">
        <v>424</v>
      </c>
      <c r="AG2" t="s">
        <v>418</v>
      </c>
      <c r="AH2" t="s">
        <v>419</v>
      </c>
      <c r="AI2" t="s">
        <v>420</v>
      </c>
      <c r="AJ2" t="s">
        <v>421</v>
      </c>
      <c r="AK2" t="s">
        <v>422</v>
      </c>
      <c r="AL2" t="s">
        <v>423</v>
      </c>
      <c r="AM2" t="s">
        <v>424</v>
      </c>
      <c r="AO2" t="s">
        <v>418</v>
      </c>
      <c r="AP2" t="s">
        <v>419</v>
      </c>
      <c r="AQ2" t="s">
        <v>420</v>
      </c>
      <c r="AR2" t="s">
        <v>421</v>
      </c>
      <c r="AS2" t="s">
        <v>422</v>
      </c>
      <c r="AT2" t="s">
        <v>423</v>
      </c>
      <c r="AU2" t="s">
        <v>424</v>
      </c>
      <c r="AW2" t="s">
        <v>418</v>
      </c>
      <c r="AX2" t="s">
        <v>419</v>
      </c>
      <c r="AY2" t="s">
        <v>420</v>
      </c>
      <c r="AZ2" t="s">
        <v>421</v>
      </c>
      <c r="BA2" t="s">
        <v>422</v>
      </c>
      <c r="BB2" t="s">
        <v>423</v>
      </c>
      <c r="BC2" t="s">
        <v>424</v>
      </c>
    </row>
    <row r="3" spans="1:58">
      <c r="A3" t="s">
        <v>425</v>
      </c>
      <c r="B3" s="322">
        <v>1407.14</v>
      </c>
      <c r="C3" s="322">
        <v>1418.39</v>
      </c>
      <c r="D3" s="322">
        <v>1419.95</v>
      </c>
      <c r="E3" s="322">
        <v>1405.39</v>
      </c>
      <c r="F3" t="s">
        <v>426</v>
      </c>
      <c r="G3" s="222">
        <v>-5.3E-3</v>
      </c>
      <c r="I3" t="s">
        <v>425</v>
      </c>
      <c r="J3">
        <v>15.76</v>
      </c>
      <c r="K3">
        <v>15.92</v>
      </c>
      <c r="L3">
        <v>15.95</v>
      </c>
      <c r="M3">
        <v>15.76</v>
      </c>
      <c r="N3" t="s">
        <v>913</v>
      </c>
      <c r="O3" s="222">
        <v>-4.4000000000000003E-3</v>
      </c>
      <c r="Q3" t="s">
        <v>425</v>
      </c>
      <c r="R3">
        <v>10.34</v>
      </c>
      <c r="S3">
        <v>10.42</v>
      </c>
      <c r="T3">
        <v>10.42</v>
      </c>
      <c r="U3">
        <v>10.26</v>
      </c>
      <c r="V3" t="s">
        <v>1161</v>
      </c>
      <c r="W3" s="222">
        <v>3.8999999999999998E-3</v>
      </c>
      <c r="Y3" t="s">
        <v>425</v>
      </c>
      <c r="Z3">
        <v>1.4379999999999999</v>
      </c>
      <c r="AA3">
        <v>1.4750000000000001</v>
      </c>
      <c r="AB3">
        <v>1.478</v>
      </c>
      <c r="AC3">
        <v>1.431</v>
      </c>
      <c r="AD3" t="s">
        <v>1407</v>
      </c>
      <c r="AE3" s="222">
        <v>-1.9099999999999999E-2</v>
      </c>
      <c r="AG3" t="s">
        <v>911</v>
      </c>
      <c r="AH3">
        <v>22.84</v>
      </c>
      <c r="AI3">
        <v>22.72</v>
      </c>
      <c r="AJ3">
        <v>22.96</v>
      </c>
      <c r="AK3">
        <v>22.64</v>
      </c>
      <c r="AL3" t="s">
        <v>1634</v>
      </c>
      <c r="AM3" s="222">
        <v>5.3E-3</v>
      </c>
      <c r="AO3" t="s">
        <v>425</v>
      </c>
      <c r="AP3">
        <v>32.9</v>
      </c>
      <c r="AQ3">
        <v>33.4</v>
      </c>
      <c r="AR3">
        <v>33.520000000000003</v>
      </c>
      <c r="AS3">
        <v>32.840000000000003</v>
      </c>
      <c r="AT3" t="s">
        <v>1879</v>
      </c>
      <c r="AU3" s="222">
        <v>-1.0800000000000001E-2</v>
      </c>
      <c r="AW3" t="s">
        <v>425</v>
      </c>
      <c r="AX3">
        <v>1.8905000000000001</v>
      </c>
      <c r="AY3">
        <v>1.958</v>
      </c>
      <c r="AZ3">
        <v>1.958</v>
      </c>
      <c r="BA3">
        <v>1.881</v>
      </c>
      <c r="BB3" t="s">
        <v>2120</v>
      </c>
      <c r="BC3" s="222">
        <v>-3.0499999999999999E-2</v>
      </c>
    </row>
    <row r="4" spans="1:58">
      <c r="A4" t="s">
        <v>427</v>
      </c>
      <c r="B4" s="322">
        <v>1402.6</v>
      </c>
      <c r="C4" s="322">
        <v>1406.09</v>
      </c>
      <c r="D4" s="322">
        <v>1415.71</v>
      </c>
      <c r="E4" s="322">
        <v>1398.58</v>
      </c>
      <c r="F4" t="s">
        <v>428</v>
      </c>
      <c r="G4" s="222">
        <v>-3.2000000000000002E-3</v>
      </c>
      <c r="I4" t="s">
        <v>427</v>
      </c>
      <c r="J4">
        <v>15.73</v>
      </c>
      <c r="K4">
        <v>15.76</v>
      </c>
      <c r="L4">
        <v>15.87</v>
      </c>
      <c r="M4">
        <v>15.72</v>
      </c>
      <c r="N4" t="s">
        <v>914</v>
      </c>
      <c r="O4" s="222">
        <v>-1.9E-3</v>
      </c>
      <c r="Q4" t="s">
        <v>427</v>
      </c>
      <c r="R4">
        <v>10.4</v>
      </c>
      <c r="S4">
        <v>10.25</v>
      </c>
      <c r="T4">
        <v>10.44</v>
      </c>
      <c r="U4">
        <v>10.25</v>
      </c>
      <c r="V4" t="s">
        <v>1162</v>
      </c>
      <c r="W4" s="222">
        <v>5.7999999999999996E-3</v>
      </c>
      <c r="Y4" t="s">
        <v>427</v>
      </c>
      <c r="Z4">
        <v>1.413</v>
      </c>
      <c r="AA4">
        <v>1.4379999999999999</v>
      </c>
      <c r="AB4">
        <v>1.4470000000000001</v>
      </c>
      <c r="AC4">
        <v>1.4119999999999999</v>
      </c>
      <c r="AD4" t="s">
        <v>1408</v>
      </c>
      <c r="AE4" s="222">
        <v>-1.7000000000000001E-2</v>
      </c>
      <c r="AG4" t="s">
        <v>909</v>
      </c>
      <c r="AH4">
        <v>22.72</v>
      </c>
      <c r="AI4">
        <v>22.8</v>
      </c>
      <c r="AJ4">
        <v>22.92</v>
      </c>
      <c r="AK4">
        <v>22.5</v>
      </c>
      <c r="AL4" t="s">
        <v>1635</v>
      </c>
      <c r="AM4" s="222">
        <v>-3.5000000000000001E-3</v>
      </c>
      <c r="AO4" t="s">
        <v>427</v>
      </c>
      <c r="AP4">
        <v>33.26</v>
      </c>
      <c r="AQ4">
        <v>32.840000000000003</v>
      </c>
      <c r="AR4">
        <v>33.32</v>
      </c>
      <c r="AS4">
        <v>32.840000000000003</v>
      </c>
      <c r="AT4" t="s">
        <v>1880</v>
      </c>
      <c r="AU4" s="222">
        <v>1.09E-2</v>
      </c>
      <c r="AW4" t="s">
        <v>427</v>
      </c>
      <c r="AX4">
        <v>1.9</v>
      </c>
      <c r="AY4">
        <v>1.89</v>
      </c>
      <c r="AZ4">
        <v>1.9065000000000001</v>
      </c>
      <c r="BA4">
        <v>1.861</v>
      </c>
      <c r="BB4" t="s">
        <v>1627</v>
      </c>
      <c r="BC4" s="222">
        <v>5.0000000000000001E-3</v>
      </c>
    </row>
    <row r="5" spans="1:58">
      <c r="A5" t="s">
        <v>429</v>
      </c>
      <c r="B5" s="322">
        <v>1390.25</v>
      </c>
      <c r="C5" s="322">
        <v>1401.71</v>
      </c>
      <c r="D5" s="322">
        <v>1404.54</v>
      </c>
      <c r="E5" s="322">
        <v>1387.42</v>
      </c>
      <c r="F5" t="s">
        <v>430</v>
      </c>
      <c r="G5" s="222">
        <v>-8.8000000000000005E-3</v>
      </c>
      <c r="I5" t="s">
        <v>429</v>
      </c>
      <c r="J5">
        <v>15.67</v>
      </c>
      <c r="K5">
        <v>15.77</v>
      </c>
      <c r="L5">
        <v>15.85</v>
      </c>
      <c r="M5">
        <v>15.6</v>
      </c>
      <c r="N5" t="s">
        <v>915</v>
      </c>
      <c r="O5" s="222">
        <v>-3.8E-3</v>
      </c>
      <c r="Q5" t="s">
        <v>429</v>
      </c>
      <c r="R5">
        <v>10.15</v>
      </c>
      <c r="S5">
        <v>10.27</v>
      </c>
      <c r="T5">
        <v>10.44</v>
      </c>
      <c r="U5">
        <v>10.15</v>
      </c>
      <c r="V5" t="s">
        <v>1163</v>
      </c>
      <c r="W5" s="222">
        <v>-2.4E-2</v>
      </c>
      <c r="Y5" t="s">
        <v>429</v>
      </c>
      <c r="Z5">
        <v>1.401</v>
      </c>
      <c r="AA5">
        <v>1.411</v>
      </c>
      <c r="AB5">
        <v>1.421</v>
      </c>
      <c r="AC5">
        <v>1.391</v>
      </c>
      <c r="AD5" t="s">
        <v>1409</v>
      </c>
      <c r="AE5" s="222">
        <v>-9.1999999999999998E-3</v>
      </c>
      <c r="AG5" t="s">
        <v>907</v>
      </c>
      <c r="AH5">
        <v>22.8</v>
      </c>
      <c r="AI5">
        <v>22.8</v>
      </c>
      <c r="AJ5">
        <v>23.04</v>
      </c>
      <c r="AK5">
        <v>22.5</v>
      </c>
      <c r="AL5" t="s">
        <v>1636</v>
      </c>
      <c r="AM5" s="222">
        <v>0</v>
      </c>
      <c r="AO5" t="s">
        <v>429</v>
      </c>
      <c r="AP5">
        <v>32.299999999999997</v>
      </c>
      <c r="AQ5">
        <v>33.26</v>
      </c>
      <c r="AR5">
        <v>33.299999999999997</v>
      </c>
      <c r="AS5">
        <v>32.299999999999997</v>
      </c>
      <c r="AT5" t="s">
        <v>1881</v>
      </c>
      <c r="AU5" s="222">
        <v>-2.8899999999999999E-2</v>
      </c>
      <c r="AW5" t="s">
        <v>429</v>
      </c>
      <c r="AX5">
        <v>1.88</v>
      </c>
      <c r="AY5">
        <v>1.9</v>
      </c>
      <c r="AZ5">
        <v>1.9</v>
      </c>
      <c r="BA5">
        <v>1.845</v>
      </c>
      <c r="BB5" t="s">
        <v>2121</v>
      </c>
      <c r="BC5" s="222">
        <v>-1.0500000000000001E-2</v>
      </c>
    </row>
    <row r="6" spans="1:58">
      <c r="A6" t="s">
        <v>431</v>
      </c>
      <c r="B6" s="322">
        <v>1401.18</v>
      </c>
      <c r="C6" s="322">
        <v>1397.45</v>
      </c>
      <c r="D6" s="322">
        <v>1409.71</v>
      </c>
      <c r="E6" s="322">
        <v>1397.45</v>
      </c>
      <c r="F6" t="s">
        <v>432</v>
      </c>
      <c r="G6" s="222">
        <v>7.9000000000000008E-3</v>
      </c>
      <c r="I6" t="s">
        <v>431</v>
      </c>
      <c r="J6">
        <v>15.78</v>
      </c>
      <c r="K6">
        <v>15.88</v>
      </c>
      <c r="L6">
        <v>15.9</v>
      </c>
      <c r="M6">
        <v>15.67</v>
      </c>
      <c r="N6" t="s">
        <v>916</v>
      </c>
      <c r="O6" s="222">
        <v>7.0000000000000001E-3</v>
      </c>
      <c r="Q6" t="s">
        <v>431</v>
      </c>
      <c r="R6">
        <v>10.130000000000001</v>
      </c>
      <c r="S6">
        <v>10.26</v>
      </c>
      <c r="T6">
        <v>10.3</v>
      </c>
      <c r="U6">
        <v>10.1</v>
      </c>
      <c r="V6" t="s">
        <v>1164</v>
      </c>
      <c r="W6" s="222">
        <v>-2E-3</v>
      </c>
      <c r="Y6" t="s">
        <v>431</v>
      </c>
      <c r="Z6">
        <v>1.4219999999999999</v>
      </c>
      <c r="AA6">
        <v>1.425</v>
      </c>
      <c r="AB6">
        <v>1.4430000000000001</v>
      </c>
      <c r="AC6">
        <v>1.413</v>
      </c>
      <c r="AD6" t="s">
        <v>1410</v>
      </c>
      <c r="AE6" s="222">
        <v>1.54E-2</v>
      </c>
      <c r="AG6" t="s">
        <v>905</v>
      </c>
      <c r="AH6">
        <v>22.8</v>
      </c>
      <c r="AI6">
        <v>23.08</v>
      </c>
      <c r="AJ6">
        <v>23.08</v>
      </c>
      <c r="AK6">
        <v>22.24</v>
      </c>
      <c r="AL6" t="s">
        <v>1637</v>
      </c>
      <c r="AM6" s="222">
        <v>-1.2999999999999999E-2</v>
      </c>
      <c r="AO6" t="s">
        <v>431</v>
      </c>
      <c r="AP6">
        <v>32.4</v>
      </c>
      <c r="AQ6">
        <v>32.68</v>
      </c>
      <c r="AR6">
        <v>33.119999999999997</v>
      </c>
      <c r="AS6">
        <v>32.380000000000003</v>
      </c>
      <c r="AT6" t="s">
        <v>1882</v>
      </c>
      <c r="AU6" s="222">
        <v>3.0999999999999999E-3</v>
      </c>
      <c r="AW6" t="s">
        <v>431</v>
      </c>
      <c r="AX6">
        <v>1.9279999999999999</v>
      </c>
      <c r="AY6">
        <v>1.89</v>
      </c>
      <c r="AZ6">
        <v>1.9295</v>
      </c>
      <c r="BA6">
        <v>1.89</v>
      </c>
      <c r="BB6" t="s">
        <v>2122</v>
      </c>
      <c r="BC6" s="222">
        <v>2.5499999999999998E-2</v>
      </c>
    </row>
    <row r="7" spans="1:58">
      <c r="A7" t="s">
        <v>433</v>
      </c>
      <c r="B7" s="322">
        <v>1381.83</v>
      </c>
      <c r="C7" s="322">
        <v>1402.33</v>
      </c>
      <c r="D7" s="322">
        <v>1402.77</v>
      </c>
      <c r="E7" s="322">
        <v>1377.23</v>
      </c>
      <c r="F7" t="s">
        <v>434</v>
      </c>
      <c r="G7" s="222">
        <v>-1.38E-2</v>
      </c>
      <c r="I7" t="s">
        <v>433</v>
      </c>
      <c r="J7">
        <v>15.52</v>
      </c>
      <c r="K7">
        <v>15.78</v>
      </c>
      <c r="L7">
        <v>15.83</v>
      </c>
      <c r="M7">
        <v>15.52</v>
      </c>
      <c r="N7" t="s">
        <v>917</v>
      </c>
      <c r="O7" s="222">
        <v>-1.6500000000000001E-2</v>
      </c>
      <c r="Q7" t="s">
        <v>433</v>
      </c>
      <c r="R7">
        <v>9.93</v>
      </c>
      <c r="S7">
        <v>10.11</v>
      </c>
      <c r="T7">
        <v>10.199999999999999</v>
      </c>
      <c r="U7">
        <v>9.9</v>
      </c>
      <c r="V7" t="s">
        <v>1165</v>
      </c>
      <c r="W7" s="222">
        <v>-1.9699999999999999E-2</v>
      </c>
      <c r="Y7" t="s">
        <v>433</v>
      </c>
      <c r="Z7">
        <v>1.37</v>
      </c>
      <c r="AA7">
        <v>1.42</v>
      </c>
      <c r="AB7">
        <v>1.4339999999999999</v>
      </c>
      <c r="AC7">
        <v>1.37</v>
      </c>
      <c r="AD7" t="s">
        <v>1411</v>
      </c>
      <c r="AE7" s="222">
        <v>-3.6600000000000001E-2</v>
      </c>
      <c r="AG7" t="s">
        <v>903</v>
      </c>
      <c r="AH7">
        <v>23.1</v>
      </c>
      <c r="AI7">
        <v>23.42</v>
      </c>
      <c r="AJ7">
        <v>23.42</v>
      </c>
      <c r="AK7">
        <v>22.64</v>
      </c>
      <c r="AL7" t="s">
        <v>1638</v>
      </c>
      <c r="AM7" s="222">
        <v>-1.37E-2</v>
      </c>
      <c r="AO7" t="s">
        <v>433</v>
      </c>
      <c r="AP7">
        <v>32.799999999999997</v>
      </c>
      <c r="AQ7">
        <v>32.4</v>
      </c>
      <c r="AR7">
        <v>32.799999999999997</v>
      </c>
      <c r="AS7">
        <v>31.84</v>
      </c>
      <c r="AT7" t="s">
        <v>1883</v>
      </c>
      <c r="AU7" s="222">
        <v>1.23E-2</v>
      </c>
      <c r="AW7" t="s">
        <v>433</v>
      </c>
      <c r="AX7">
        <v>1.901</v>
      </c>
      <c r="AY7">
        <v>1.9359999999999999</v>
      </c>
      <c r="AZ7">
        <v>1.9384999999999999</v>
      </c>
      <c r="BA7">
        <v>1.871</v>
      </c>
      <c r="BB7" t="s">
        <v>2123</v>
      </c>
      <c r="BC7" s="222">
        <v>-1.4E-2</v>
      </c>
    </row>
    <row r="8" spans="1:58">
      <c r="A8" t="s">
        <v>435</v>
      </c>
      <c r="B8" s="322">
        <v>1382.68</v>
      </c>
      <c r="C8" s="322">
        <v>1382.09</v>
      </c>
      <c r="D8" s="322">
        <v>1392.41</v>
      </c>
      <c r="E8" s="322">
        <v>1378.36</v>
      </c>
      <c r="F8" t="s">
        <v>436</v>
      </c>
      <c r="G8" s="222">
        <v>5.9999999999999995E-4</v>
      </c>
      <c r="I8" t="s">
        <v>435</v>
      </c>
      <c r="J8">
        <v>15.68</v>
      </c>
      <c r="K8">
        <v>15.6</v>
      </c>
      <c r="L8">
        <v>15.84</v>
      </c>
      <c r="M8">
        <v>15.6</v>
      </c>
      <c r="N8" t="s">
        <v>918</v>
      </c>
      <c r="O8" s="222">
        <v>1.03E-2</v>
      </c>
      <c r="Q8" t="s">
        <v>435</v>
      </c>
      <c r="R8">
        <v>9.9700000000000006</v>
      </c>
      <c r="S8">
        <v>9.93</v>
      </c>
      <c r="T8">
        <v>10</v>
      </c>
      <c r="U8">
        <v>9.9</v>
      </c>
      <c r="V8" t="s">
        <v>1166</v>
      </c>
      <c r="W8" s="222">
        <v>3.5000000000000001E-3</v>
      </c>
      <c r="Y8" t="s">
        <v>435</v>
      </c>
      <c r="Z8">
        <v>1.38</v>
      </c>
      <c r="AA8">
        <v>1.375</v>
      </c>
      <c r="AB8">
        <v>1.3979999999999999</v>
      </c>
      <c r="AC8">
        <v>1.367</v>
      </c>
      <c r="AD8" t="s">
        <v>1412</v>
      </c>
      <c r="AE8" s="222">
        <v>6.8999999999999999E-3</v>
      </c>
      <c r="AG8" t="s">
        <v>901</v>
      </c>
      <c r="AH8">
        <v>23.42</v>
      </c>
      <c r="AI8">
        <v>23.5</v>
      </c>
      <c r="AJ8">
        <v>23.52</v>
      </c>
      <c r="AK8">
        <v>23.26</v>
      </c>
      <c r="AL8" t="s">
        <v>1639</v>
      </c>
      <c r="AM8" s="222">
        <v>8.9999999999999998E-4</v>
      </c>
      <c r="AO8" t="s">
        <v>435</v>
      </c>
      <c r="AP8">
        <v>32.06</v>
      </c>
      <c r="AQ8">
        <v>32.42</v>
      </c>
      <c r="AR8">
        <v>32.799999999999997</v>
      </c>
      <c r="AS8">
        <v>32.06</v>
      </c>
      <c r="AT8" t="s">
        <v>1884</v>
      </c>
      <c r="AU8" s="222">
        <v>-2.2599999999999999E-2</v>
      </c>
      <c r="AW8" t="s">
        <v>435</v>
      </c>
      <c r="AX8">
        <v>1.89</v>
      </c>
      <c r="AY8">
        <v>1.9</v>
      </c>
      <c r="AZ8">
        <v>1.9175</v>
      </c>
      <c r="BA8">
        <v>1.8774999999999999</v>
      </c>
      <c r="BB8" t="s">
        <v>1481</v>
      </c>
      <c r="BC8" s="222">
        <v>-5.7999999999999996E-3</v>
      </c>
    </row>
    <row r="9" spans="1:58">
      <c r="A9" t="s">
        <v>437</v>
      </c>
      <c r="B9" s="322">
        <v>1390.49</v>
      </c>
      <c r="C9" s="322">
        <v>1383.89</v>
      </c>
      <c r="D9" s="322">
        <v>1396</v>
      </c>
      <c r="E9" s="322">
        <v>1383.89</v>
      </c>
      <c r="F9" t="s">
        <v>438</v>
      </c>
      <c r="G9" s="222">
        <v>5.5999999999999999E-3</v>
      </c>
      <c r="I9" t="s">
        <v>437</v>
      </c>
      <c r="J9">
        <v>15.69</v>
      </c>
      <c r="K9">
        <v>15.75</v>
      </c>
      <c r="L9">
        <v>15.81</v>
      </c>
      <c r="M9">
        <v>15.68</v>
      </c>
      <c r="N9" t="s">
        <v>919</v>
      </c>
      <c r="O9" s="222">
        <v>5.9999999999999995E-4</v>
      </c>
      <c r="Q9" t="s">
        <v>437</v>
      </c>
      <c r="R9">
        <v>9.9</v>
      </c>
      <c r="S9">
        <v>9.93</v>
      </c>
      <c r="T9">
        <v>10.1</v>
      </c>
      <c r="U9">
        <v>9.9</v>
      </c>
      <c r="V9" t="s">
        <v>1167</v>
      </c>
      <c r="W9" s="222">
        <v>-6.4999999999999997E-3</v>
      </c>
      <c r="Y9" t="s">
        <v>437</v>
      </c>
      <c r="Z9">
        <v>1.401</v>
      </c>
      <c r="AA9">
        <v>1.39</v>
      </c>
      <c r="AB9">
        <v>1.4219999999999999</v>
      </c>
      <c r="AC9">
        <v>1.39</v>
      </c>
      <c r="AD9" t="s">
        <v>1413</v>
      </c>
      <c r="AE9" s="222">
        <v>1.52E-2</v>
      </c>
      <c r="AG9" t="s">
        <v>899</v>
      </c>
      <c r="AH9">
        <v>23.4</v>
      </c>
      <c r="AI9">
        <v>23.36</v>
      </c>
      <c r="AJ9">
        <v>23.44</v>
      </c>
      <c r="AK9">
        <v>23.12</v>
      </c>
      <c r="AL9" t="s">
        <v>1640</v>
      </c>
      <c r="AM9" s="222">
        <v>1.6999999999999999E-3</v>
      </c>
      <c r="AO9" t="s">
        <v>437</v>
      </c>
      <c r="AP9">
        <v>32.04</v>
      </c>
      <c r="AQ9">
        <v>32.4</v>
      </c>
      <c r="AR9">
        <v>32.44</v>
      </c>
      <c r="AS9">
        <v>32.04</v>
      </c>
      <c r="AT9" t="s">
        <v>1885</v>
      </c>
      <c r="AU9" s="222">
        <v>-5.9999999999999995E-4</v>
      </c>
      <c r="AW9" t="s">
        <v>437</v>
      </c>
      <c r="AX9">
        <v>1.919</v>
      </c>
      <c r="AY9">
        <v>1.8819999999999999</v>
      </c>
      <c r="AZ9">
        <v>1.9285000000000001</v>
      </c>
      <c r="BA9">
        <v>1.8819999999999999</v>
      </c>
      <c r="BB9" t="s">
        <v>2124</v>
      </c>
      <c r="BC9" s="222">
        <v>1.5299999999999999E-2</v>
      </c>
      <c r="BF9">
        <f>AZ9+AZ8</f>
        <v>3.8460000000000001</v>
      </c>
    </row>
    <row r="10" spans="1:58">
      <c r="A10" t="s">
        <v>439</v>
      </c>
      <c r="B10" s="322">
        <v>1390.65</v>
      </c>
      <c r="C10" s="322">
        <v>1386.72</v>
      </c>
      <c r="D10" s="322">
        <v>1392.09</v>
      </c>
      <c r="E10" s="322">
        <v>1385.63</v>
      </c>
      <c r="F10" t="s">
        <v>440</v>
      </c>
      <c r="G10" s="222">
        <v>1E-4</v>
      </c>
      <c r="I10" t="s">
        <v>439</v>
      </c>
      <c r="J10">
        <v>15.25</v>
      </c>
      <c r="K10">
        <v>15.35</v>
      </c>
      <c r="L10">
        <v>15.35</v>
      </c>
      <c r="M10">
        <v>15.19</v>
      </c>
      <c r="N10" t="s">
        <v>920</v>
      </c>
      <c r="O10" s="222">
        <v>-2.8000000000000001E-2</v>
      </c>
      <c r="Q10" t="s">
        <v>439</v>
      </c>
      <c r="R10">
        <v>9.76</v>
      </c>
      <c r="S10">
        <v>9.9</v>
      </c>
      <c r="T10">
        <v>10.08</v>
      </c>
      <c r="U10">
        <v>9.73</v>
      </c>
      <c r="V10" t="s">
        <v>1168</v>
      </c>
      <c r="W10" s="222">
        <v>-1.46E-2</v>
      </c>
      <c r="Y10" t="s">
        <v>439</v>
      </c>
      <c r="Z10">
        <v>1.401</v>
      </c>
      <c r="AA10">
        <v>1.401</v>
      </c>
      <c r="AB10">
        <v>1.4139999999999999</v>
      </c>
      <c r="AC10">
        <v>1.3919999999999999</v>
      </c>
      <c r="AD10" t="s">
        <v>1414</v>
      </c>
      <c r="AE10" s="222">
        <v>0</v>
      </c>
      <c r="AG10" t="s">
        <v>897</v>
      </c>
      <c r="AH10">
        <v>23.36</v>
      </c>
      <c r="AI10">
        <v>22.72</v>
      </c>
      <c r="AJ10">
        <v>23.6</v>
      </c>
      <c r="AK10">
        <v>22.72</v>
      </c>
      <c r="AL10" t="s">
        <v>1641</v>
      </c>
      <c r="AM10" s="222">
        <v>1.6500000000000001E-2</v>
      </c>
      <c r="AO10" t="s">
        <v>439</v>
      </c>
      <c r="AP10">
        <v>31.94</v>
      </c>
      <c r="AQ10">
        <v>32</v>
      </c>
      <c r="AR10">
        <v>32.200000000000003</v>
      </c>
      <c r="AS10">
        <v>31.62</v>
      </c>
      <c r="AT10" t="s">
        <v>1794</v>
      </c>
      <c r="AU10" s="222">
        <v>-3.0999999999999999E-3</v>
      </c>
      <c r="AW10" t="s">
        <v>439</v>
      </c>
      <c r="AX10">
        <v>1.94</v>
      </c>
      <c r="AY10">
        <v>1.8915</v>
      </c>
      <c r="AZ10">
        <v>1.948</v>
      </c>
      <c r="BA10">
        <v>1.8915</v>
      </c>
      <c r="BB10" t="s">
        <v>2125</v>
      </c>
      <c r="BC10" s="222">
        <v>1.09E-2</v>
      </c>
    </row>
    <row r="11" spans="1:58">
      <c r="A11" t="s">
        <v>441</v>
      </c>
      <c r="B11" s="322">
        <v>1399.66</v>
      </c>
      <c r="C11" s="322">
        <v>1391.86</v>
      </c>
      <c r="D11" s="322">
        <v>1399.73</v>
      </c>
      <c r="E11" s="322">
        <v>1391.66</v>
      </c>
      <c r="F11" t="s">
        <v>442</v>
      </c>
      <c r="G11" s="222">
        <v>6.4999999999999997E-3</v>
      </c>
      <c r="I11" t="s">
        <v>441</v>
      </c>
      <c r="J11">
        <v>15.28</v>
      </c>
      <c r="K11">
        <v>15.25</v>
      </c>
      <c r="L11">
        <v>15.31</v>
      </c>
      <c r="M11">
        <v>15.1</v>
      </c>
      <c r="N11" t="s">
        <v>921</v>
      </c>
      <c r="O11" s="222">
        <v>2E-3</v>
      </c>
      <c r="Q11" t="s">
        <v>441</v>
      </c>
      <c r="R11">
        <v>9.8000000000000007</v>
      </c>
      <c r="S11">
        <v>9.7200000000000006</v>
      </c>
      <c r="T11">
        <v>9.86</v>
      </c>
      <c r="U11">
        <v>9.6999999999999993</v>
      </c>
      <c r="V11" t="s">
        <v>1169</v>
      </c>
      <c r="W11" s="222">
        <v>4.5999999999999999E-3</v>
      </c>
      <c r="Y11" t="s">
        <v>441</v>
      </c>
      <c r="Z11">
        <v>1.4139999999999999</v>
      </c>
      <c r="AA11">
        <v>1.401</v>
      </c>
      <c r="AB11">
        <v>1.4330000000000001</v>
      </c>
      <c r="AC11">
        <v>1.401</v>
      </c>
      <c r="AD11" t="s">
        <v>1415</v>
      </c>
      <c r="AE11" s="222">
        <v>9.5999999999999992E-3</v>
      </c>
      <c r="AG11" t="s">
        <v>895</v>
      </c>
      <c r="AH11">
        <v>22.98</v>
      </c>
      <c r="AI11">
        <v>23</v>
      </c>
      <c r="AJ11">
        <v>23.02</v>
      </c>
      <c r="AK11">
        <v>22.8</v>
      </c>
      <c r="AL11" t="s">
        <v>1642</v>
      </c>
      <c r="AM11" s="222">
        <v>1.6999999999999999E-3</v>
      </c>
      <c r="AO11" t="s">
        <v>441</v>
      </c>
      <c r="AP11">
        <v>32.1</v>
      </c>
      <c r="AQ11">
        <v>32</v>
      </c>
      <c r="AR11">
        <v>32.340000000000003</v>
      </c>
      <c r="AS11">
        <v>31.92</v>
      </c>
      <c r="AT11" t="s">
        <v>1886</v>
      </c>
      <c r="AU11" s="222">
        <v>5.0000000000000001E-3</v>
      </c>
      <c r="AW11" t="s">
        <v>441</v>
      </c>
      <c r="AX11">
        <v>1.97</v>
      </c>
      <c r="AY11">
        <v>1.948</v>
      </c>
      <c r="AZ11">
        <v>1.97</v>
      </c>
      <c r="BA11">
        <v>1.9404999999999999</v>
      </c>
      <c r="BB11" t="s">
        <v>2126</v>
      </c>
      <c r="BC11" s="222">
        <v>1.55E-2</v>
      </c>
    </row>
    <row r="12" spans="1:58">
      <c r="A12" t="s">
        <v>443</v>
      </c>
      <c r="B12" s="322">
        <v>1408.57</v>
      </c>
      <c r="C12" s="322">
        <v>1412.85</v>
      </c>
      <c r="D12" s="322">
        <v>1424.79</v>
      </c>
      <c r="E12" s="322">
        <v>1406.12</v>
      </c>
      <c r="F12" t="s">
        <v>444</v>
      </c>
      <c r="G12" s="222">
        <v>6.4000000000000003E-3</v>
      </c>
      <c r="I12" t="s">
        <v>443</v>
      </c>
      <c r="J12">
        <v>15.1</v>
      </c>
      <c r="K12">
        <v>15.34</v>
      </c>
      <c r="L12">
        <v>15.39</v>
      </c>
      <c r="M12">
        <v>15.1</v>
      </c>
      <c r="N12" t="s">
        <v>922</v>
      </c>
      <c r="O12" s="222">
        <v>-1.18E-2</v>
      </c>
      <c r="Q12" t="s">
        <v>443</v>
      </c>
      <c r="R12">
        <v>9.7899999999999991</v>
      </c>
      <c r="S12">
        <v>9.8000000000000007</v>
      </c>
      <c r="T12">
        <v>10</v>
      </c>
      <c r="U12">
        <v>9.7899999999999991</v>
      </c>
      <c r="V12" t="s">
        <v>1170</v>
      </c>
      <c r="W12" s="222">
        <v>-1E-3</v>
      </c>
      <c r="Y12" t="s">
        <v>443</v>
      </c>
      <c r="Z12">
        <v>1.431</v>
      </c>
      <c r="AA12">
        <v>1.45</v>
      </c>
      <c r="AB12">
        <v>1.4650000000000001</v>
      </c>
      <c r="AC12">
        <v>1.431</v>
      </c>
      <c r="AD12" t="s">
        <v>1416</v>
      </c>
      <c r="AE12" s="222">
        <v>1.17E-2</v>
      </c>
      <c r="AG12" t="s">
        <v>893</v>
      </c>
      <c r="AH12">
        <v>22.94</v>
      </c>
      <c r="AI12">
        <v>22.68</v>
      </c>
      <c r="AJ12">
        <v>23.06</v>
      </c>
      <c r="AK12">
        <v>22.52</v>
      </c>
      <c r="AL12" t="s">
        <v>1643</v>
      </c>
      <c r="AM12" s="222">
        <v>1.8700000000000001E-2</v>
      </c>
      <c r="AO12" t="s">
        <v>443</v>
      </c>
      <c r="AP12">
        <v>32.200000000000003</v>
      </c>
      <c r="AQ12">
        <v>32.56</v>
      </c>
      <c r="AR12">
        <v>32.64</v>
      </c>
      <c r="AS12">
        <v>32.200000000000003</v>
      </c>
      <c r="AT12" t="s">
        <v>1887</v>
      </c>
      <c r="AU12" s="222">
        <v>3.0999999999999999E-3</v>
      </c>
      <c r="AW12" t="s">
        <v>443</v>
      </c>
      <c r="AX12">
        <v>1.9915</v>
      </c>
      <c r="AY12">
        <v>2</v>
      </c>
      <c r="AZ12">
        <v>2.0379999999999998</v>
      </c>
      <c r="BA12">
        <v>1.9910000000000001</v>
      </c>
      <c r="BB12" t="s">
        <v>2127</v>
      </c>
      <c r="BC12" s="222">
        <v>1.09E-2</v>
      </c>
    </row>
    <row r="13" spans="1:58">
      <c r="A13" t="s">
        <v>445</v>
      </c>
      <c r="B13" s="322">
        <v>1408.5</v>
      </c>
      <c r="C13" s="322">
        <v>1408.79</v>
      </c>
      <c r="D13" s="322">
        <v>1412.73</v>
      </c>
      <c r="E13" s="322">
        <v>1404.77</v>
      </c>
      <c r="F13" t="s">
        <v>446</v>
      </c>
      <c r="G13" s="222">
        <v>0</v>
      </c>
      <c r="I13" t="s">
        <v>445</v>
      </c>
      <c r="J13">
        <v>15.1</v>
      </c>
      <c r="K13">
        <v>15.1</v>
      </c>
      <c r="L13">
        <v>15.2</v>
      </c>
      <c r="M13">
        <v>15.02</v>
      </c>
      <c r="N13" t="s">
        <v>923</v>
      </c>
      <c r="O13" s="222">
        <v>0</v>
      </c>
      <c r="Q13" t="s">
        <v>445</v>
      </c>
      <c r="R13">
        <v>9.8000000000000007</v>
      </c>
      <c r="S13">
        <v>9.73</v>
      </c>
      <c r="T13">
        <v>9.85</v>
      </c>
      <c r="U13">
        <v>9.73</v>
      </c>
      <c r="V13" t="s">
        <v>1171</v>
      </c>
      <c r="W13" s="222">
        <v>1E-3</v>
      </c>
      <c r="Y13" t="s">
        <v>445</v>
      </c>
      <c r="Z13">
        <v>1.4259999999999999</v>
      </c>
      <c r="AA13">
        <v>1.431</v>
      </c>
      <c r="AB13">
        <v>1.4470000000000001</v>
      </c>
      <c r="AC13">
        <v>1.423</v>
      </c>
      <c r="AD13" t="s">
        <v>1417</v>
      </c>
      <c r="AE13" s="222">
        <v>-3.8E-3</v>
      </c>
      <c r="AG13" t="s">
        <v>891</v>
      </c>
      <c r="AH13">
        <v>22.52</v>
      </c>
      <c r="AI13">
        <v>22.48</v>
      </c>
      <c r="AJ13">
        <v>22.62</v>
      </c>
      <c r="AK13">
        <v>22.14</v>
      </c>
      <c r="AL13" t="s">
        <v>1644</v>
      </c>
      <c r="AM13" s="222">
        <v>1.8E-3</v>
      </c>
      <c r="AO13" t="s">
        <v>445</v>
      </c>
      <c r="AP13">
        <v>32.1</v>
      </c>
      <c r="AQ13">
        <v>32.32</v>
      </c>
      <c r="AR13">
        <v>32.4</v>
      </c>
      <c r="AS13">
        <v>31.96</v>
      </c>
      <c r="AT13" t="s">
        <v>1888</v>
      </c>
      <c r="AU13" s="222">
        <v>-3.0999999999999999E-3</v>
      </c>
      <c r="AW13" t="s">
        <v>445</v>
      </c>
      <c r="AX13">
        <v>1.988</v>
      </c>
      <c r="AY13">
        <v>1.9870000000000001</v>
      </c>
      <c r="AZ13">
        <v>2.02</v>
      </c>
      <c r="BA13">
        <v>1.984</v>
      </c>
      <c r="BB13" t="s">
        <v>2128</v>
      </c>
      <c r="BC13" s="222">
        <v>-1.8E-3</v>
      </c>
    </row>
    <row r="14" spans="1:58">
      <c r="A14" t="s">
        <v>447</v>
      </c>
      <c r="B14" s="322">
        <v>1413.13</v>
      </c>
      <c r="C14" s="322">
        <v>1408.42</v>
      </c>
      <c r="D14" s="322">
        <v>1415.83</v>
      </c>
      <c r="E14" s="322">
        <v>1408.42</v>
      </c>
      <c r="F14" t="s">
        <v>448</v>
      </c>
      <c r="G14" s="222">
        <v>3.3E-3</v>
      </c>
      <c r="I14" t="s">
        <v>447</v>
      </c>
      <c r="J14">
        <v>15.06</v>
      </c>
      <c r="K14">
        <v>15.1</v>
      </c>
      <c r="L14">
        <v>15.11</v>
      </c>
      <c r="M14">
        <v>15</v>
      </c>
      <c r="N14" t="s">
        <v>924</v>
      </c>
      <c r="O14" s="222">
        <v>-2.5999999999999999E-3</v>
      </c>
      <c r="Q14" t="s">
        <v>447</v>
      </c>
      <c r="R14">
        <v>9.85</v>
      </c>
      <c r="S14">
        <v>9.6999999999999993</v>
      </c>
      <c r="T14">
        <v>9.8699999999999992</v>
      </c>
      <c r="U14">
        <v>9.67</v>
      </c>
      <c r="V14" t="s">
        <v>1172</v>
      </c>
      <c r="W14" s="222">
        <v>4.5999999999999999E-3</v>
      </c>
      <c r="Y14" t="s">
        <v>447</v>
      </c>
      <c r="Z14">
        <v>1.502</v>
      </c>
      <c r="AA14">
        <v>1.4259999999999999</v>
      </c>
      <c r="AB14">
        <v>1.5049999999999999</v>
      </c>
      <c r="AC14">
        <v>1.4259999999999999</v>
      </c>
      <c r="AD14" t="s">
        <v>1418</v>
      </c>
      <c r="AE14" s="222">
        <v>5.3699999999999998E-2</v>
      </c>
      <c r="AG14" t="s">
        <v>889</v>
      </c>
      <c r="AH14">
        <v>22.48</v>
      </c>
      <c r="AI14">
        <v>22.26</v>
      </c>
      <c r="AJ14">
        <v>22.48</v>
      </c>
      <c r="AK14">
        <v>21.66</v>
      </c>
      <c r="AL14" t="s">
        <v>1645</v>
      </c>
      <c r="AM14" s="222">
        <v>1.72E-2</v>
      </c>
      <c r="AO14" t="s">
        <v>447</v>
      </c>
      <c r="AP14">
        <v>32.58</v>
      </c>
      <c r="AQ14">
        <v>32.1</v>
      </c>
      <c r="AR14">
        <v>32.880000000000003</v>
      </c>
      <c r="AS14">
        <v>31.96</v>
      </c>
      <c r="AT14" t="s">
        <v>1889</v>
      </c>
      <c r="AU14" s="222">
        <v>1.4999999999999999E-2</v>
      </c>
      <c r="AW14" t="s">
        <v>447</v>
      </c>
      <c r="AX14">
        <v>2.0449999999999999</v>
      </c>
      <c r="AY14">
        <v>2.0099999999999998</v>
      </c>
      <c r="AZ14">
        <v>2.0499999999999998</v>
      </c>
      <c r="BA14">
        <v>2.0099999999999998</v>
      </c>
      <c r="BB14" t="s">
        <v>2129</v>
      </c>
      <c r="BC14" s="222">
        <v>2.87E-2</v>
      </c>
    </row>
    <row r="15" spans="1:58">
      <c r="A15" t="s">
        <v>449</v>
      </c>
      <c r="B15" s="322">
        <v>1428.4</v>
      </c>
      <c r="C15" s="322">
        <v>1415.42</v>
      </c>
      <c r="D15" s="322">
        <v>1428.4</v>
      </c>
      <c r="E15" s="322">
        <v>1415.42</v>
      </c>
      <c r="F15" t="s">
        <v>450</v>
      </c>
      <c r="G15" s="222">
        <v>1.0800000000000001E-2</v>
      </c>
      <c r="I15" t="s">
        <v>449</v>
      </c>
      <c r="J15">
        <v>15.13</v>
      </c>
      <c r="K15">
        <v>15.06</v>
      </c>
      <c r="L15">
        <v>15.24</v>
      </c>
      <c r="M15">
        <v>15.06</v>
      </c>
      <c r="N15" t="s">
        <v>925</v>
      </c>
      <c r="O15" s="222">
        <v>4.5999999999999999E-3</v>
      </c>
      <c r="Q15" t="s">
        <v>449</v>
      </c>
      <c r="R15">
        <v>10.02</v>
      </c>
      <c r="S15">
        <v>9.85</v>
      </c>
      <c r="T15">
        <v>10.09</v>
      </c>
      <c r="U15">
        <v>9.85</v>
      </c>
      <c r="V15" t="s">
        <v>1173</v>
      </c>
      <c r="W15" s="222">
        <v>1.78E-2</v>
      </c>
      <c r="Y15" t="s">
        <v>449</v>
      </c>
      <c r="Z15">
        <v>1.5740000000000001</v>
      </c>
      <c r="AA15">
        <v>1.51</v>
      </c>
      <c r="AB15">
        <v>1.5780000000000001</v>
      </c>
      <c r="AC15">
        <v>1.5049999999999999</v>
      </c>
      <c r="AD15" t="s">
        <v>1419</v>
      </c>
      <c r="AE15" s="222">
        <v>4.7600000000000003E-2</v>
      </c>
      <c r="AG15" t="s">
        <v>887</v>
      </c>
      <c r="AH15">
        <v>22.1</v>
      </c>
      <c r="AI15">
        <v>22.6</v>
      </c>
      <c r="AJ15">
        <v>22.7</v>
      </c>
      <c r="AK15">
        <v>22.08</v>
      </c>
      <c r="AL15" t="s">
        <v>1646</v>
      </c>
      <c r="AM15" s="222">
        <v>-2.2100000000000002E-2</v>
      </c>
      <c r="AO15" t="s">
        <v>449</v>
      </c>
      <c r="AP15">
        <v>33.22</v>
      </c>
      <c r="AQ15">
        <v>32.5</v>
      </c>
      <c r="AR15">
        <v>33.26</v>
      </c>
      <c r="AS15">
        <v>32.42</v>
      </c>
      <c r="AT15" t="s">
        <v>1890</v>
      </c>
      <c r="AU15" s="222">
        <v>1.9599999999999999E-2</v>
      </c>
      <c r="AW15" t="s">
        <v>449</v>
      </c>
      <c r="AX15">
        <v>2.0350000000000001</v>
      </c>
      <c r="AY15">
        <v>2.0409999999999999</v>
      </c>
      <c r="AZ15">
        <v>2.06</v>
      </c>
      <c r="BA15">
        <v>2.0289999999999999</v>
      </c>
      <c r="BB15" t="s">
        <v>2130</v>
      </c>
      <c r="BC15" s="222">
        <v>-4.8999999999999998E-3</v>
      </c>
    </row>
    <row r="16" spans="1:58">
      <c r="A16" t="s">
        <v>451</v>
      </c>
      <c r="B16" s="322">
        <v>1430.91</v>
      </c>
      <c r="C16" s="322">
        <v>1426.18</v>
      </c>
      <c r="D16" s="322">
        <v>1434.28</v>
      </c>
      <c r="E16" s="322">
        <v>1422.02</v>
      </c>
      <c r="F16" t="s">
        <v>452</v>
      </c>
      <c r="G16" s="222">
        <v>1.8E-3</v>
      </c>
      <c r="I16" t="s">
        <v>451</v>
      </c>
      <c r="J16">
        <v>15.1</v>
      </c>
      <c r="K16">
        <v>15.1</v>
      </c>
      <c r="L16">
        <v>15.15</v>
      </c>
      <c r="M16">
        <v>15.07</v>
      </c>
      <c r="N16" t="s">
        <v>926</v>
      </c>
      <c r="O16" s="222">
        <v>-2E-3</v>
      </c>
      <c r="Q16" t="s">
        <v>451</v>
      </c>
      <c r="R16">
        <v>9.9</v>
      </c>
      <c r="S16">
        <v>10</v>
      </c>
      <c r="T16">
        <v>10.06</v>
      </c>
      <c r="U16">
        <v>9.9</v>
      </c>
      <c r="V16" t="s">
        <v>1174</v>
      </c>
      <c r="W16" s="222">
        <v>-1.2E-2</v>
      </c>
      <c r="Y16" t="s">
        <v>451</v>
      </c>
      <c r="Z16">
        <v>1.62</v>
      </c>
      <c r="AA16">
        <v>1.5660000000000001</v>
      </c>
      <c r="AB16">
        <v>1.623</v>
      </c>
      <c r="AC16">
        <v>1.5620000000000001</v>
      </c>
      <c r="AD16" t="s">
        <v>1420</v>
      </c>
      <c r="AE16" s="222">
        <v>2.92E-2</v>
      </c>
      <c r="AG16" t="s">
        <v>885</v>
      </c>
      <c r="AH16">
        <v>22.6</v>
      </c>
      <c r="AI16">
        <v>22.68</v>
      </c>
      <c r="AJ16">
        <v>22.72</v>
      </c>
      <c r="AK16">
        <v>22.4</v>
      </c>
      <c r="AL16" t="s">
        <v>1647</v>
      </c>
      <c r="AM16" s="222">
        <v>8.0000000000000002E-3</v>
      </c>
      <c r="AO16" t="s">
        <v>451</v>
      </c>
      <c r="AP16">
        <v>33</v>
      </c>
      <c r="AQ16">
        <v>33.200000000000003</v>
      </c>
      <c r="AR16">
        <v>33.200000000000003</v>
      </c>
      <c r="AS16">
        <v>32.82</v>
      </c>
      <c r="AT16" t="s">
        <v>1891</v>
      </c>
      <c r="AU16" s="222">
        <v>-6.6E-3</v>
      </c>
      <c r="AW16" t="s">
        <v>451</v>
      </c>
      <c r="AX16">
        <v>2.0339999999999998</v>
      </c>
      <c r="AY16">
        <v>2.0299999999999998</v>
      </c>
      <c r="AZ16">
        <v>2.0449999999999999</v>
      </c>
      <c r="BA16">
        <v>2.02</v>
      </c>
      <c r="BB16" t="s">
        <v>2131</v>
      </c>
      <c r="BC16" s="222">
        <v>-5.0000000000000001E-4</v>
      </c>
    </row>
    <row r="17" spans="1:55">
      <c r="A17" t="s">
        <v>453</v>
      </c>
      <c r="B17" s="322">
        <v>1419.51</v>
      </c>
      <c r="C17" s="322">
        <v>1428.39</v>
      </c>
      <c r="D17" s="322">
        <v>1430.83</v>
      </c>
      <c r="E17" s="322">
        <v>1414.99</v>
      </c>
      <c r="F17" t="s">
        <v>454</v>
      </c>
      <c r="G17" s="222">
        <v>-8.0000000000000002E-3</v>
      </c>
      <c r="I17" t="s">
        <v>453</v>
      </c>
      <c r="J17">
        <v>15</v>
      </c>
      <c r="K17">
        <v>15.1</v>
      </c>
      <c r="L17">
        <v>15.15</v>
      </c>
      <c r="M17">
        <v>14.97</v>
      </c>
      <c r="N17" t="s">
        <v>927</v>
      </c>
      <c r="O17" s="222">
        <v>-6.6E-3</v>
      </c>
      <c r="Q17" t="s">
        <v>453</v>
      </c>
      <c r="R17">
        <v>9.8000000000000007</v>
      </c>
      <c r="S17">
        <v>9.9</v>
      </c>
      <c r="T17">
        <v>9.91</v>
      </c>
      <c r="U17">
        <v>9.7799999999999994</v>
      </c>
      <c r="V17" t="s">
        <v>1175</v>
      </c>
      <c r="W17" s="222">
        <v>-1.01E-2</v>
      </c>
      <c r="Y17" t="s">
        <v>453</v>
      </c>
      <c r="Z17">
        <v>1.605</v>
      </c>
      <c r="AA17">
        <v>1.595</v>
      </c>
      <c r="AB17">
        <v>1.627</v>
      </c>
      <c r="AC17">
        <v>1.583</v>
      </c>
      <c r="AD17" t="s">
        <v>1421</v>
      </c>
      <c r="AE17" s="222">
        <v>-9.2999999999999992E-3</v>
      </c>
      <c r="AG17" t="s">
        <v>883</v>
      </c>
      <c r="AH17">
        <v>22.42</v>
      </c>
      <c r="AI17">
        <v>22.78</v>
      </c>
      <c r="AJ17">
        <v>22.78</v>
      </c>
      <c r="AK17">
        <v>22.18</v>
      </c>
      <c r="AL17" t="s">
        <v>1648</v>
      </c>
      <c r="AM17" s="222">
        <v>-8.0000000000000002E-3</v>
      </c>
      <c r="AO17" t="s">
        <v>453</v>
      </c>
      <c r="AP17">
        <v>32.979999999999997</v>
      </c>
      <c r="AQ17">
        <v>33</v>
      </c>
      <c r="AR17">
        <v>33.04</v>
      </c>
      <c r="AS17">
        <v>32.5</v>
      </c>
      <c r="AT17" t="s">
        <v>1892</v>
      </c>
      <c r="AU17" s="222">
        <v>-5.9999999999999995E-4</v>
      </c>
      <c r="AW17" t="s">
        <v>453</v>
      </c>
      <c r="AX17">
        <v>2</v>
      </c>
      <c r="AY17">
        <v>2.0179999999999998</v>
      </c>
      <c r="AZ17">
        <v>2.0299999999999998</v>
      </c>
      <c r="BA17">
        <v>1.99</v>
      </c>
      <c r="BB17" t="s">
        <v>2132</v>
      </c>
      <c r="BC17" s="222">
        <v>-1.67E-2</v>
      </c>
    </row>
    <row r="18" spans="1:55">
      <c r="A18" t="s">
        <v>455</v>
      </c>
      <c r="B18" s="322">
        <v>1417.5</v>
      </c>
      <c r="C18" s="322">
        <v>1419.39</v>
      </c>
      <c r="D18" s="322">
        <v>1421</v>
      </c>
      <c r="E18" s="322">
        <v>1414.47</v>
      </c>
      <c r="F18" t="s">
        <v>456</v>
      </c>
      <c r="G18" s="222">
        <v>-1.4E-3</v>
      </c>
      <c r="I18" t="s">
        <v>455</v>
      </c>
      <c r="J18">
        <v>15.09</v>
      </c>
      <c r="K18">
        <v>15.07</v>
      </c>
      <c r="L18">
        <v>15.31</v>
      </c>
      <c r="M18">
        <v>14.98</v>
      </c>
      <c r="N18" t="s">
        <v>928</v>
      </c>
      <c r="O18" s="222">
        <v>6.0000000000000001E-3</v>
      </c>
      <c r="Q18" t="s">
        <v>455</v>
      </c>
      <c r="R18">
        <v>9.85</v>
      </c>
      <c r="S18">
        <v>9.8000000000000007</v>
      </c>
      <c r="T18">
        <v>9.92</v>
      </c>
      <c r="U18">
        <v>9.8000000000000007</v>
      </c>
      <c r="V18" t="s">
        <v>1176</v>
      </c>
      <c r="W18" s="222">
        <v>5.1000000000000004E-3</v>
      </c>
      <c r="Y18" t="s">
        <v>455</v>
      </c>
      <c r="Z18">
        <v>1.607</v>
      </c>
      <c r="AA18">
        <v>1.605</v>
      </c>
      <c r="AB18">
        <v>1.6180000000000001</v>
      </c>
      <c r="AC18">
        <v>1.5880000000000001</v>
      </c>
      <c r="AD18" t="s">
        <v>1422</v>
      </c>
      <c r="AE18" s="222">
        <v>1.1999999999999999E-3</v>
      </c>
      <c r="AG18" t="s">
        <v>881</v>
      </c>
      <c r="AH18">
        <v>22.6</v>
      </c>
      <c r="AI18">
        <v>22.5</v>
      </c>
      <c r="AJ18">
        <v>22.64</v>
      </c>
      <c r="AK18">
        <v>22.34</v>
      </c>
      <c r="AL18" t="s">
        <v>1649</v>
      </c>
      <c r="AM18" s="222">
        <v>1.1599999999999999E-2</v>
      </c>
      <c r="AO18" t="s">
        <v>455</v>
      </c>
      <c r="AP18">
        <v>33.200000000000003</v>
      </c>
      <c r="AQ18">
        <v>33.159999999999997</v>
      </c>
      <c r="AR18">
        <v>33.200000000000003</v>
      </c>
      <c r="AS18">
        <v>32.6</v>
      </c>
      <c r="AT18" t="s">
        <v>1893</v>
      </c>
      <c r="AU18" s="222">
        <v>6.7000000000000002E-3</v>
      </c>
      <c r="AW18" t="s">
        <v>455</v>
      </c>
      <c r="AX18">
        <v>1.9715</v>
      </c>
      <c r="AY18">
        <v>2</v>
      </c>
      <c r="AZ18">
        <v>2.02</v>
      </c>
      <c r="BA18">
        <v>1.964</v>
      </c>
      <c r="BB18" t="s">
        <v>2133</v>
      </c>
      <c r="BC18" s="222">
        <v>-1.4200000000000001E-2</v>
      </c>
    </row>
    <row r="19" spans="1:55">
      <c r="A19" t="s">
        <v>457</v>
      </c>
      <c r="B19" s="322">
        <v>1403.87</v>
      </c>
      <c r="C19" s="322">
        <v>1414.59</v>
      </c>
      <c r="D19" s="322">
        <v>1414.59</v>
      </c>
      <c r="E19" s="322">
        <v>1403.23</v>
      </c>
      <c r="F19" t="s">
        <v>458</v>
      </c>
      <c r="G19" s="222">
        <v>-9.5999999999999992E-3</v>
      </c>
      <c r="I19" t="s">
        <v>457</v>
      </c>
      <c r="J19">
        <v>15.14</v>
      </c>
      <c r="K19">
        <v>15</v>
      </c>
      <c r="L19">
        <v>15.14</v>
      </c>
      <c r="M19">
        <v>14.92</v>
      </c>
      <c r="N19" t="s">
        <v>929</v>
      </c>
      <c r="O19" s="222">
        <v>3.3E-3</v>
      </c>
      <c r="Q19" t="s">
        <v>457</v>
      </c>
      <c r="R19">
        <v>9.69</v>
      </c>
      <c r="S19">
        <v>9.9</v>
      </c>
      <c r="T19">
        <v>9.9</v>
      </c>
      <c r="U19">
        <v>9.6</v>
      </c>
      <c r="V19" t="s">
        <v>1177</v>
      </c>
      <c r="W19" s="222">
        <v>-1.6199999999999999E-2</v>
      </c>
      <c r="Y19" t="s">
        <v>457</v>
      </c>
      <c r="Z19">
        <v>1.579</v>
      </c>
      <c r="AA19">
        <v>1.5840000000000001</v>
      </c>
      <c r="AB19">
        <v>1.6</v>
      </c>
      <c r="AC19">
        <v>1.5609999999999999</v>
      </c>
      <c r="AD19" t="s">
        <v>1423</v>
      </c>
      <c r="AE19" s="222">
        <v>-1.7100000000000001E-2</v>
      </c>
      <c r="AG19" t="s">
        <v>879</v>
      </c>
      <c r="AH19">
        <v>22.34</v>
      </c>
      <c r="AI19">
        <v>22.8</v>
      </c>
      <c r="AJ19">
        <v>22.92</v>
      </c>
      <c r="AK19">
        <v>22.16</v>
      </c>
      <c r="AL19" t="s">
        <v>1650</v>
      </c>
      <c r="AM19" s="222">
        <v>-2.1000000000000001E-2</v>
      </c>
      <c r="AO19" t="s">
        <v>457</v>
      </c>
      <c r="AP19">
        <v>33</v>
      </c>
      <c r="AQ19">
        <v>32.82</v>
      </c>
      <c r="AR19">
        <v>33.119999999999997</v>
      </c>
      <c r="AS19">
        <v>32.76</v>
      </c>
      <c r="AT19" t="s">
        <v>1894</v>
      </c>
      <c r="AU19" s="222">
        <v>-6.0000000000000001E-3</v>
      </c>
      <c r="AW19" t="s">
        <v>457</v>
      </c>
      <c r="AX19">
        <v>1.97</v>
      </c>
      <c r="AY19">
        <v>1.97</v>
      </c>
      <c r="AZ19">
        <v>1.98</v>
      </c>
      <c r="BA19">
        <v>1.9544999999999999</v>
      </c>
      <c r="BB19" t="s">
        <v>2134</v>
      </c>
      <c r="BC19" s="222">
        <v>-8.0000000000000004E-4</v>
      </c>
    </row>
    <row r="20" spans="1:55">
      <c r="A20" t="s">
        <v>459</v>
      </c>
      <c r="B20" s="322">
        <v>1392.44</v>
      </c>
      <c r="C20" s="322">
        <v>1399.93</v>
      </c>
      <c r="D20" s="322">
        <v>1401.06</v>
      </c>
      <c r="E20" s="322">
        <v>1381.7</v>
      </c>
      <c r="F20" t="s">
        <v>460</v>
      </c>
      <c r="G20" s="222">
        <v>-8.0999999999999996E-3</v>
      </c>
      <c r="I20" t="s">
        <v>459</v>
      </c>
      <c r="J20">
        <v>14.98</v>
      </c>
      <c r="K20">
        <v>15.14</v>
      </c>
      <c r="L20">
        <v>15.14</v>
      </c>
      <c r="M20">
        <v>14.91</v>
      </c>
      <c r="N20" t="s">
        <v>930</v>
      </c>
      <c r="O20" s="222">
        <v>-1.06E-2</v>
      </c>
      <c r="Q20" t="s">
        <v>459</v>
      </c>
      <c r="R20">
        <v>9.5299999999999994</v>
      </c>
      <c r="S20">
        <v>9.6</v>
      </c>
      <c r="T20">
        <v>9.6</v>
      </c>
      <c r="U20">
        <v>9.43</v>
      </c>
      <c r="V20" t="s">
        <v>1178</v>
      </c>
      <c r="W20" s="222">
        <v>-1.6500000000000001E-2</v>
      </c>
      <c r="Y20" t="s">
        <v>459</v>
      </c>
      <c r="Z20">
        <v>1.5640000000000001</v>
      </c>
      <c r="AA20">
        <v>1.5640000000000001</v>
      </c>
      <c r="AB20">
        <v>1.569</v>
      </c>
      <c r="AC20">
        <v>1.52</v>
      </c>
      <c r="AD20" t="s">
        <v>1424</v>
      </c>
      <c r="AE20" s="222">
        <v>-9.4999999999999998E-3</v>
      </c>
      <c r="AG20" t="s">
        <v>877</v>
      </c>
      <c r="AH20">
        <v>22.82</v>
      </c>
      <c r="AI20">
        <v>22.5</v>
      </c>
      <c r="AJ20">
        <v>23.06</v>
      </c>
      <c r="AK20">
        <v>22.4</v>
      </c>
      <c r="AL20" t="s">
        <v>1651</v>
      </c>
      <c r="AM20" s="222">
        <v>1.3299999999999999E-2</v>
      </c>
      <c r="AO20" t="s">
        <v>459</v>
      </c>
      <c r="AP20">
        <v>32.32</v>
      </c>
      <c r="AQ20">
        <v>32.64</v>
      </c>
      <c r="AR20">
        <v>32.659999999999997</v>
      </c>
      <c r="AS20">
        <v>32.14</v>
      </c>
      <c r="AT20" t="s">
        <v>1895</v>
      </c>
      <c r="AU20" s="222">
        <v>-2.06E-2</v>
      </c>
      <c r="AW20" t="s">
        <v>459</v>
      </c>
      <c r="AX20">
        <v>2.0059999999999998</v>
      </c>
      <c r="AY20">
        <v>1.97</v>
      </c>
      <c r="AZ20">
        <v>2.0059999999999998</v>
      </c>
      <c r="BA20">
        <v>1.925</v>
      </c>
      <c r="BB20" t="s">
        <v>2135</v>
      </c>
      <c r="BC20" s="222">
        <v>1.83E-2</v>
      </c>
    </row>
    <row r="21" spans="1:55">
      <c r="A21" t="s">
        <v>461</v>
      </c>
      <c r="B21" s="322">
        <v>1366.72</v>
      </c>
      <c r="C21" s="322">
        <v>1392.5</v>
      </c>
      <c r="D21" s="322">
        <v>1397.53</v>
      </c>
      <c r="E21" s="322">
        <v>1359.95</v>
      </c>
      <c r="F21" t="s">
        <v>462</v>
      </c>
      <c r="G21" s="222">
        <v>-1.8499999999999999E-2</v>
      </c>
      <c r="I21" t="s">
        <v>461</v>
      </c>
      <c r="J21">
        <v>14.85</v>
      </c>
      <c r="K21">
        <v>15.07</v>
      </c>
      <c r="L21">
        <v>15.07</v>
      </c>
      <c r="M21">
        <v>14.67</v>
      </c>
      <c r="N21" t="s">
        <v>931</v>
      </c>
      <c r="O21" s="222">
        <v>-8.6999999999999994E-3</v>
      </c>
      <c r="Q21" t="s">
        <v>461</v>
      </c>
      <c r="R21">
        <v>9.23</v>
      </c>
      <c r="S21">
        <v>9.5</v>
      </c>
      <c r="T21">
        <v>9.59</v>
      </c>
      <c r="U21">
        <v>9.07</v>
      </c>
      <c r="V21" t="s">
        <v>1179</v>
      </c>
      <c r="W21" s="222">
        <v>-3.2000000000000001E-2</v>
      </c>
      <c r="Y21" t="s">
        <v>461</v>
      </c>
      <c r="Z21">
        <v>1.5369999999999999</v>
      </c>
      <c r="AA21">
        <v>1.577</v>
      </c>
      <c r="AB21">
        <v>1.577</v>
      </c>
      <c r="AC21">
        <v>1.4950000000000001</v>
      </c>
      <c r="AD21" t="s">
        <v>1425</v>
      </c>
      <c r="AE21" s="222">
        <v>-1.7299999999999999E-2</v>
      </c>
      <c r="AG21" t="s">
        <v>876</v>
      </c>
      <c r="AH21">
        <v>22.52</v>
      </c>
      <c r="AI21">
        <v>22.3</v>
      </c>
      <c r="AJ21">
        <v>22.62</v>
      </c>
      <c r="AK21">
        <v>22.06</v>
      </c>
      <c r="AL21" t="s">
        <v>1652</v>
      </c>
      <c r="AM21" s="222">
        <v>9.9000000000000008E-3</v>
      </c>
      <c r="AO21" t="s">
        <v>461</v>
      </c>
      <c r="AP21">
        <v>30.74</v>
      </c>
      <c r="AQ21">
        <v>32.200000000000003</v>
      </c>
      <c r="AR21">
        <v>32.42</v>
      </c>
      <c r="AS21">
        <v>30.7</v>
      </c>
      <c r="AT21" t="s">
        <v>1896</v>
      </c>
      <c r="AU21" s="222">
        <v>-4.8899999999999999E-2</v>
      </c>
      <c r="AW21" t="s">
        <v>461</v>
      </c>
      <c r="AX21">
        <v>1.9770000000000001</v>
      </c>
      <c r="AY21">
        <v>2</v>
      </c>
      <c r="AZ21">
        <v>2.0089999999999999</v>
      </c>
      <c r="BA21">
        <v>1.9535</v>
      </c>
      <c r="BB21" t="s">
        <v>2136</v>
      </c>
      <c r="BC21" s="222">
        <v>-1.4500000000000001E-2</v>
      </c>
    </row>
    <row r="22" spans="1:55">
      <c r="A22" t="s">
        <v>463</v>
      </c>
      <c r="B22" s="322">
        <v>1384.6</v>
      </c>
      <c r="C22" s="322">
        <v>1372.69</v>
      </c>
      <c r="D22" s="322">
        <v>1389.19</v>
      </c>
      <c r="E22" s="322">
        <v>1372.69</v>
      </c>
      <c r="F22" t="s">
        <v>464</v>
      </c>
      <c r="G22" s="222">
        <v>1.3100000000000001E-2</v>
      </c>
      <c r="I22" t="s">
        <v>463</v>
      </c>
      <c r="J22">
        <v>15.03</v>
      </c>
      <c r="K22">
        <v>14.85</v>
      </c>
      <c r="L22">
        <v>15.19</v>
      </c>
      <c r="M22">
        <v>14.85</v>
      </c>
      <c r="N22" t="s">
        <v>932</v>
      </c>
      <c r="O22" s="222">
        <v>1.21E-2</v>
      </c>
      <c r="Q22" t="s">
        <v>463</v>
      </c>
      <c r="R22">
        <v>9.43</v>
      </c>
      <c r="S22">
        <v>9.23</v>
      </c>
      <c r="T22">
        <v>9.48</v>
      </c>
      <c r="U22">
        <v>9.23</v>
      </c>
      <c r="V22" t="s">
        <v>1180</v>
      </c>
      <c r="W22" s="222">
        <v>2.2200000000000001E-2</v>
      </c>
      <c r="Y22" t="s">
        <v>463</v>
      </c>
      <c r="Z22">
        <v>1.5549999999999999</v>
      </c>
      <c r="AA22">
        <v>1.536</v>
      </c>
      <c r="AB22">
        <v>1.5640000000000001</v>
      </c>
      <c r="AC22">
        <v>1.5289999999999999</v>
      </c>
      <c r="AD22" t="s">
        <v>1426</v>
      </c>
      <c r="AE22" s="222">
        <v>1.17E-2</v>
      </c>
      <c r="AG22" t="s">
        <v>874</v>
      </c>
      <c r="AH22">
        <v>22.3</v>
      </c>
      <c r="AI22">
        <v>22.96</v>
      </c>
      <c r="AJ22">
        <v>22.96</v>
      </c>
      <c r="AK22">
        <v>22.28</v>
      </c>
      <c r="AL22" t="s">
        <v>1653</v>
      </c>
      <c r="AM22" s="222">
        <v>-2.4500000000000001E-2</v>
      </c>
      <c r="AO22" t="s">
        <v>463</v>
      </c>
      <c r="AP22">
        <v>31.28</v>
      </c>
      <c r="AQ22">
        <v>31.1</v>
      </c>
      <c r="AR22">
        <v>31.46</v>
      </c>
      <c r="AS22">
        <v>31</v>
      </c>
      <c r="AT22" t="s">
        <v>1897</v>
      </c>
      <c r="AU22" s="222">
        <v>1.7600000000000001E-2</v>
      </c>
      <c r="AW22" t="s">
        <v>463</v>
      </c>
      <c r="AX22">
        <v>1.996</v>
      </c>
      <c r="AY22">
        <v>1.98</v>
      </c>
      <c r="AZ22">
        <v>1.998</v>
      </c>
      <c r="BA22">
        <v>1.9684999999999999</v>
      </c>
      <c r="BB22" t="s">
        <v>2137</v>
      </c>
      <c r="BC22" s="222">
        <v>9.5999999999999992E-3</v>
      </c>
    </row>
    <row r="23" spans="1:55">
      <c r="A23" t="s">
        <v>465</v>
      </c>
      <c r="B23" s="322">
        <v>1397.63</v>
      </c>
      <c r="C23" s="322">
        <v>1385.47</v>
      </c>
      <c r="D23" s="322">
        <v>1399.3</v>
      </c>
      <c r="E23" s="322">
        <v>1380.22</v>
      </c>
      <c r="F23" t="s">
        <v>466</v>
      </c>
      <c r="G23" s="222">
        <v>9.4000000000000004E-3</v>
      </c>
      <c r="I23" t="s">
        <v>465</v>
      </c>
      <c r="J23">
        <v>15.3</v>
      </c>
      <c r="K23">
        <v>15.2</v>
      </c>
      <c r="L23">
        <v>15.44</v>
      </c>
      <c r="M23">
        <v>15.05</v>
      </c>
      <c r="N23" t="s">
        <v>933</v>
      </c>
      <c r="O23" s="222">
        <v>1.7999999999999999E-2</v>
      </c>
      <c r="Q23" t="s">
        <v>465</v>
      </c>
      <c r="R23">
        <v>9.44</v>
      </c>
      <c r="S23">
        <v>9.43</v>
      </c>
      <c r="T23">
        <v>9.5500000000000007</v>
      </c>
      <c r="U23">
        <v>9.23</v>
      </c>
      <c r="V23" t="s">
        <v>1181</v>
      </c>
      <c r="W23" s="222">
        <v>1.6000000000000001E-3</v>
      </c>
      <c r="Y23" t="s">
        <v>465</v>
      </c>
      <c r="Z23">
        <v>1.5629999999999999</v>
      </c>
      <c r="AA23">
        <v>1.5640000000000001</v>
      </c>
      <c r="AB23">
        <v>1.569</v>
      </c>
      <c r="AC23">
        <v>1.532</v>
      </c>
      <c r="AD23" t="s">
        <v>1427</v>
      </c>
      <c r="AE23" s="222">
        <v>4.7999999999999996E-3</v>
      </c>
      <c r="AG23" t="s">
        <v>872</v>
      </c>
      <c r="AH23">
        <v>22.86</v>
      </c>
      <c r="AI23">
        <v>22.88</v>
      </c>
      <c r="AJ23">
        <v>22.96</v>
      </c>
      <c r="AK23">
        <v>22.8</v>
      </c>
      <c r="AL23" t="s">
        <v>1654</v>
      </c>
      <c r="AM23" s="222">
        <v>0</v>
      </c>
      <c r="AO23" t="s">
        <v>465</v>
      </c>
      <c r="AP23">
        <v>31.4</v>
      </c>
      <c r="AQ23">
        <v>31.36</v>
      </c>
      <c r="AR23">
        <v>31.4</v>
      </c>
      <c r="AS23">
        <v>31</v>
      </c>
      <c r="AT23" t="s">
        <v>1898</v>
      </c>
      <c r="AU23" s="222">
        <v>3.8E-3</v>
      </c>
      <c r="AW23" t="s">
        <v>465</v>
      </c>
      <c r="AX23">
        <v>2.04</v>
      </c>
      <c r="AY23">
        <v>1.996</v>
      </c>
      <c r="AZ23">
        <v>2.0449999999999999</v>
      </c>
      <c r="BA23">
        <v>1.976</v>
      </c>
      <c r="BB23" t="s">
        <v>2138</v>
      </c>
      <c r="BC23" s="222">
        <v>2.1999999999999999E-2</v>
      </c>
    </row>
    <row r="24" spans="1:55">
      <c r="A24" t="s">
        <v>467</v>
      </c>
      <c r="B24" s="322">
        <v>1401.58</v>
      </c>
      <c r="C24" s="322">
        <v>1399.82</v>
      </c>
      <c r="D24" s="322">
        <v>1403.88</v>
      </c>
      <c r="E24" s="322">
        <v>1390.58</v>
      </c>
      <c r="F24" t="s">
        <v>468</v>
      </c>
      <c r="G24" s="222">
        <v>2.8E-3</v>
      </c>
      <c r="I24" t="s">
        <v>467</v>
      </c>
      <c r="J24">
        <v>15.8</v>
      </c>
      <c r="K24">
        <v>15.41</v>
      </c>
      <c r="L24">
        <v>15.8</v>
      </c>
      <c r="M24">
        <v>15.35</v>
      </c>
      <c r="N24" t="s">
        <v>934</v>
      </c>
      <c r="O24" s="222">
        <v>3.27E-2</v>
      </c>
      <c r="Q24" t="s">
        <v>467</v>
      </c>
      <c r="R24">
        <v>9.58</v>
      </c>
      <c r="S24">
        <v>9.44</v>
      </c>
      <c r="T24">
        <v>9.6</v>
      </c>
      <c r="U24">
        <v>9.4</v>
      </c>
      <c r="V24" t="s">
        <v>1182</v>
      </c>
      <c r="W24" s="222">
        <v>1.43E-2</v>
      </c>
      <c r="Y24" t="s">
        <v>467</v>
      </c>
      <c r="Z24">
        <v>1.5309999999999999</v>
      </c>
      <c r="AA24">
        <v>1.56</v>
      </c>
      <c r="AB24">
        <v>1.5740000000000001</v>
      </c>
      <c r="AC24">
        <v>1.5249999999999999</v>
      </c>
      <c r="AD24" t="s">
        <v>1428</v>
      </c>
      <c r="AE24" s="222">
        <v>-2.0500000000000001E-2</v>
      </c>
      <c r="AG24" t="s">
        <v>870</v>
      </c>
      <c r="AH24">
        <v>22.86</v>
      </c>
      <c r="AI24">
        <v>23.06</v>
      </c>
      <c r="AJ24">
        <v>23.12</v>
      </c>
      <c r="AK24">
        <v>22.78</v>
      </c>
      <c r="AL24" t="s">
        <v>1655</v>
      </c>
      <c r="AM24" s="222">
        <v>-8.9999999999999998E-4</v>
      </c>
      <c r="AO24" t="s">
        <v>467</v>
      </c>
      <c r="AP24">
        <v>31.7</v>
      </c>
      <c r="AQ24">
        <v>31.32</v>
      </c>
      <c r="AR24">
        <v>31.76</v>
      </c>
      <c r="AS24">
        <v>31.28</v>
      </c>
      <c r="AT24" t="s">
        <v>1899</v>
      </c>
      <c r="AU24" s="222">
        <v>9.5999999999999992E-3</v>
      </c>
      <c r="AW24" t="s">
        <v>467</v>
      </c>
      <c r="AX24">
        <v>2.036</v>
      </c>
      <c r="AY24">
        <v>2.04</v>
      </c>
      <c r="AZ24">
        <v>2.04</v>
      </c>
      <c r="BA24">
        <v>1.9975000000000001</v>
      </c>
      <c r="BB24" t="s">
        <v>2139</v>
      </c>
      <c r="BC24" s="222">
        <v>-2E-3</v>
      </c>
    </row>
    <row r="25" spans="1:55">
      <c r="A25" t="s">
        <v>469</v>
      </c>
      <c r="B25" s="322">
        <v>1406.2</v>
      </c>
      <c r="C25" s="322">
        <v>1403.14</v>
      </c>
      <c r="D25" s="322">
        <v>1410.67</v>
      </c>
      <c r="E25" s="322">
        <v>1400.51</v>
      </c>
      <c r="F25" t="s">
        <v>470</v>
      </c>
      <c r="G25" s="222">
        <v>3.3E-3</v>
      </c>
      <c r="I25" t="s">
        <v>469</v>
      </c>
      <c r="J25">
        <v>15.56</v>
      </c>
      <c r="K25">
        <v>15.8</v>
      </c>
      <c r="L25">
        <v>15.83</v>
      </c>
      <c r="M25">
        <v>15.56</v>
      </c>
      <c r="N25" t="s">
        <v>935</v>
      </c>
      <c r="O25" s="222">
        <v>-1.52E-2</v>
      </c>
      <c r="Q25" t="s">
        <v>469</v>
      </c>
      <c r="R25">
        <v>9.76</v>
      </c>
      <c r="S25">
        <v>9.58</v>
      </c>
      <c r="T25">
        <v>9.76</v>
      </c>
      <c r="U25">
        <v>9.56</v>
      </c>
      <c r="V25" t="s">
        <v>1183</v>
      </c>
      <c r="W25" s="222">
        <v>1.8800000000000001E-2</v>
      </c>
      <c r="Y25" t="s">
        <v>469</v>
      </c>
      <c r="Z25">
        <v>1.5229999999999999</v>
      </c>
      <c r="AA25">
        <v>1.5289999999999999</v>
      </c>
      <c r="AB25">
        <v>1.548</v>
      </c>
      <c r="AC25">
        <v>1.5149999999999999</v>
      </c>
      <c r="AD25" t="s">
        <v>1429</v>
      </c>
      <c r="AE25" s="222">
        <v>-5.1999999999999998E-3</v>
      </c>
      <c r="AG25" t="s">
        <v>868</v>
      </c>
      <c r="AH25">
        <v>22.88</v>
      </c>
      <c r="AI25">
        <v>23.08</v>
      </c>
      <c r="AJ25">
        <v>23.08</v>
      </c>
      <c r="AK25">
        <v>22.88</v>
      </c>
      <c r="AL25" t="s">
        <v>1656</v>
      </c>
      <c r="AM25" s="222">
        <v>-8.6999999999999994E-3</v>
      </c>
      <c r="AO25" t="s">
        <v>469</v>
      </c>
      <c r="AP25">
        <v>31.52</v>
      </c>
      <c r="AQ25">
        <v>31.9</v>
      </c>
      <c r="AR25">
        <v>31.9</v>
      </c>
      <c r="AS25">
        <v>31.08</v>
      </c>
      <c r="AT25" t="s">
        <v>1900</v>
      </c>
      <c r="AU25" s="222">
        <v>-5.7000000000000002E-3</v>
      </c>
      <c r="AW25" t="s">
        <v>469</v>
      </c>
      <c r="AX25">
        <v>2.0449999999999999</v>
      </c>
      <c r="AY25">
        <v>2.04</v>
      </c>
      <c r="AZ25">
        <v>2.0499999999999998</v>
      </c>
      <c r="BA25">
        <v>2.0179999999999998</v>
      </c>
      <c r="BB25" t="s">
        <v>1529</v>
      </c>
      <c r="BC25" s="222">
        <v>4.4000000000000003E-3</v>
      </c>
    </row>
    <row r="26" spans="1:55">
      <c r="A26" t="s">
        <v>471</v>
      </c>
      <c r="B26" s="322">
        <v>1408.05</v>
      </c>
      <c r="C26" s="322">
        <v>1408.27</v>
      </c>
      <c r="D26" s="322">
        <v>1412.29</v>
      </c>
      <c r="E26" s="322">
        <v>1401.42</v>
      </c>
      <c r="F26" t="s">
        <v>472</v>
      </c>
      <c r="G26" s="222">
        <v>1.2999999999999999E-3</v>
      </c>
      <c r="I26" t="s">
        <v>471</v>
      </c>
      <c r="J26">
        <v>15.78</v>
      </c>
      <c r="K26">
        <v>15.7</v>
      </c>
      <c r="L26">
        <v>15.8</v>
      </c>
      <c r="M26">
        <v>15.5</v>
      </c>
      <c r="N26" t="s">
        <v>936</v>
      </c>
      <c r="O26" s="222">
        <v>1.41E-2</v>
      </c>
      <c r="Q26" t="s">
        <v>471</v>
      </c>
      <c r="R26">
        <v>9.66</v>
      </c>
      <c r="S26">
        <v>9.76</v>
      </c>
      <c r="T26">
        <v>9.81</v>
      </c>
      <c r="U26">
        <v>9.6</v>
      </c>
      <c r="V26" t="s">
        <v>1184</v>
      </c>
      <c r="W26" s="222">
        <v>-1.0200000000000001E-2</v>
      </c>
      <c r="Y26" t="s">
        <v>471</v>
      </c>
      <c r="Z26">
        <v>1.5149999999999999</v>
      </c>
      <c r="AA26">
        <v>1.5229999999999999</v>
      </c>
      <c r="AB26">
        <v>1.5309999999999999</v>
      </c>
      <c r="AC26">
        <v>1.5149999999999999</v>
      </c>
      <c r="AD26" t="s">
        <v>1430</v>
      </c>
      <c r="AE26" s="222">
        <v>-4.8999999999999998E-3</v>
      </c>
      <c r="AG26" t="s">
        <v>866</v>
      </c>
      <c r="AH26">
        <v>23.08</v>
      </c>
      <c r="AI26">
        <v>22.96</v>
      </c>
      <c r="AJ26">
        <v>23.08</v>
      </c>
      <c r="AK26">
        <v>22.84</v>
      </c>
      <c r="AL26" t="s">
        <v>1657</v>
      </c>
      <c r="AM26" s="222">
        <v>8.6999999999999994E-3</v>
      </c>
      <c r="AO26" t="s">
        <v>471</v>
      </c>
      <c r="AP26">
        <v>31.4</v>
      </c>
      <c r="AQ26">
        <v>31.6</v>
      </c>
      <c r="AR26">
        <v>31.74</v>
      </c>
      <c r="AS26">
        <v>31.26</v>
      </c>
      <c r="AT26" t="s">
        <v>1901</v>
      </c>
      <c r="AU26" s="222">
        <v>-3.8E-3</v>
      </c>
      <c r="AW26" t="s">
        <v>471</v>
      </c>
      <c r="AX26">
        <v>2.0579999999999998</v>
      </c>
      <c r="AY26">
        <v>2.0489999999999999</v>
      </c>
      <c r="AZ26">
        <v>2.0579999999999998</v>
      </c>
      <c r="BA26">
        <v>2.0259999999999998</v>
      </c>
      <c r="BB26" t="s">
        <v>2140</v>
      </c>
      <c r="BC26" s="222">
        <v>6.4000000000000003E-3</v>
      </c>
    </row>
    <row r="27" spans="1:55">
      <c r="A27" t="s">
        <v>473</v>
      </c>
      <c r="B27" s="322">
        <v>1403.63</v>
      </c>
      <c r="C27" s="322">
        <v>1408.84</v>
      </c>
      <c r="D27" s="322">
        <v>1411.56</v>
      </c>
      <c r="E27" s="322">
        <v>1396.6</v>
      </c>
      <c r="F27" t="s">
        <v>474</v>
      </c>
      <c r="G27" s="222">
        <v>-3.0999999999999999E-3</v>
      </c>
      <c r="I27" t="s">
        <v>473</v>
      </c>
      <c r="J27">
        <v>15.79</v>
      </c>
      <c r="K27">
        <v>15.72</v>
      </c>
      <c r="L27">
        <v>15.81</v>
      </c>
      <c r="M27">
        <v>15.57</v>
      </c>
      <c r="N27" t="s">
        <v>937</v>
      </c>
      <c r="O27" s="222">
        <v>5.9999999999999995E-4</v>
      </c>
      <c r="Q27" t="s">
        <v>473</v>
      </c>
      <c r="R27">
        <v>9.76</v>
      </c>
      <c r="S27">
        <v>9.61</v>
      </c>
      <c r="T27">
        <v>9.76</v>
      </c>
      <c r="U27">
        <v>9.61</v>
      </c>
      <c r="V27" t="s">
        <v>1185</v>
      </c>
      <c r="W27" s="222">
        <v>9.7999999999999997E-3</v>
      </c>
      <c r="Y27" t="s">
        <v>473</v>
      </c>
      <c r="Z27">
        <v>1.49</v>
      </c>
      <c r="AA27">
        <v>1.5149999999999999</v>
      </c>
      <c r="AB27">
        <v>1.5149999999999999</v>
      </c>
      <c r="AC27">
        <v>1.488</v>
      </c>
      <c r="AD27" t="s">
        <v>1431</v>
      </c>
      <c r="AE27" s="222">
        <v>-1.6500000000000001E-2</v>
      </c>
      <c r="AG27" t="s">
        <v>864</v>
      </c>
      <c r="AH27">
        <v>22.88</v>
      </c>
      <c r="AI27">
        <v>23.04</v>
      </c>
      <c r="AJ27">
        <v>23.1</v>
      </c>
      <c r="AK27">
        <v>22.78</v>
      </c>
      <c r="AL27" t="s">
        <v>1658</v>
      </c>
      <c r="AM27" s="222">
        <v>-1.6999999999999999E-3</v>
      </c>
      <c r="AO27" t="s">
        <v>473</v>
      </c>
      <c r="AP27">
        <v>31.26</v>
      </c>
      <c r="AQ27">
        <v>31.68</v>
      </c>
      <c r="AR27">
        <v>31.68</v>
      </c>
      <c r="AS27">
        <v>31.08</v>
      </c>
      <c r="AT27" t="s">
        <v>1902</v>
      </c>
      <c r="AU27" s="222">
        <v>-4.4999999999999997E-3</v>
      </c>
      <c r="AW27" t="s">
        <v>473</v>
      </c>
      <c r="AX27">
        <v>2.036</v>
      </c>
      <c r="AY27">
        <v>2.0579999999999998</v>
      </c>
      <c r="AZ27">
        <v>2.0579999999999998</v>
      </c>
      <c r="BA27">
        <v>2.0259999999999998</v>
      </c>
      <c r="BB27" t="s">
        <v>1435</v>
      </c>
      <c r="BC27" s="222">
        <v>-1.0699999999999999E-2</v>
      </c>
    </row>
    <row r="28" spans="1:55">
      <c r="A28" t="s">
        <v>475</v>
      </c>
      <c r="B28" s="322">
        <v>1403.83</v>
      </c>
      <c r="C28" s="322">
        <v>1404.76</v>
      </c>
      <c r="D28" s="322">
        <v>1410.41</v>
      </c>
      <c r="E28" s="322">
        <v>1400.4</v>
      </c>
      <c r="F28" t="s">
        <v>476</v>
      </c>
      <c r="G28" s="222">
        <v>1E-4</v>
      </c>
      <c r="I28" t="s">
        <v>475</v>
      </c>
      <c r="J28">
        <v>15.66</v>
      </c>
      <c r="K28">
        <v>15.72</v>
      </c>
      <c r="L28">
        <v>15.8</v>
      </c>
      <c r="M28">
        <v>15.55</v>
      </c>
      <c r="N28" t="s">
        <v>938</v>
      </c>
      <c r="O28" s="222">
        <v>-8.2000000000000007E-3</v>
      </c>
      <c r="Q28" t="s">
        <v>475</v>
      </c>
      <c r="R28">
        <v>9.66</v>
      </c>
      <c r="S28">
        <v>9.64</v>
      </c>
      <c r="T28">
        <v>9.85</v>
      </c>
      <c r="U28">
        <v>9.6199999999999992</v>
      </c>
      <c r="V28" t="s">
        <v>1186</v>
      </c>
      <c r="W28" s="222">
        <v>-9.7000000000000003E-3</v>
      </c>
      <c r="Y28" t="s">
        <v>475</v>
      </c>
      <c r="Z28">
        <v>1.48</v>
      </c>
      <c r="AA28">
        <v>1.49</v>
      </c>
      <c r="AB28">
        <v>1.51</v>
      </c>
      <c r="AC28">
        <v>1.4750000000000001</v>
      </c>
      <c r="AD28" t="s">
        <v>1432</v>
      </c>
      <c r="AE28" s="222">
        <v>-7.0000000000000001E-3</v>
      </c>
      <c r="AG28" t="s">
        <v>862</v>
      </c>
      <c r="AH28">
        <v>22.92</v>
      </c>
      <c r="AI28">
        <v>22.96</v>
      </c>
      <c r="AJ28">
        <v>23.08</v>
      </c>
      <c r="AK28">
        <v>22.78</v>
      </c>
      <c r="AL28" t="s">
        <v>1659</v>
      </c>
      <c r="AM28" s="222">
        <v>-1.6999999999999999E-3</v>
      </c>
      <c r="AO28" t="s">
        <v>475</v>
      </c>
      <c r="AP28">
        <v>31.1</v>
      </c>
      <c r="AQ28">
        <v>31.26</v>
      </c>
      <c r="AR28">
        <v>31.46</v>
      </c>
      <c r="AS28">
        <v>31.02</v>
      </c>
      <c r="AT28" t="s">
        <v>1903</v>
      </c>
      <c r="AU28" s="222">
        <v>-5.1000000000000004E-3</v>
      </c>
      <c r="AW28" t="s">
        <v>475</v>
      </c>
      <c r="AX28">
        <v>2.0099999999999998</v>
      </c>
      <c r="AY28">
        <v>2.0289999999999999</v>
      </c>
      <c r="AZ28">
        <v>2.036</v>
      </c>
      <c r="BA28">
        <v>2.004</v>
      </c>
      <c r="BB28" t="s">
        <v>2141</v>
      </c>
      <c r="BC28" s="222">
        <v>-1.2800000000000001E-2</v>
      </c>
    </row>
    <row r="29" spans="1:55">
      <c r="A29" t="s">
        <v>477</v>
      </c>
      <c r="B29" s="322">
        <v>1393.49</v>
      </c>
      <c r="C29" s="322">
        <v>1402.04</v>
      </c>
      <c r="D29" s="322">
        <v>1406.43</v>
      </c>
      <c r="E29" s="322">
        <v>1393.49</v>
      </c>
      <c r="F29" t="s">
        <v>478</v>
      </c>
      <c r="G29" s="222">
        <v>-7.4000000000000003E-3</v>
      </c>
      <c r="I29" t="s">
        <v>477</v>
      </c>
      <c r="J29">
        <v>15.51</v>
      </c>
      <c r="K29">
        <v>15.56</v>
      </c>
      <c r="L29">
        <v>15.68</v>
      </c>
      <c r="M29">
        <v>15.51</v>
      </c>
      <c r="N29" t="s">
        <v>939</v>
      </c>
      <c r="O29" s="222">
        <v>-9.5999999999999992E-3</v>
      </c>
      <c r="Q29" t="s">
        <v>477</v>
      </c>
      <c r="R29">
        <v>9.48</v>
      </c>
      <c r="S29">
        <v>9.6</v>
      </c>
      <c r="T29">
        <v>9.66</v>
      </c>
      <c r="U29">
        <v>9.48</v>
      </c>
      <c r="V29" t="s">
        <v>1187</v>
      </c>
      <c r="W29" s="222">
        <v>-1.8599999999999998E-2</v>
      </c>
      <c r="Y29" t="s">
        <v>477</v>
      </c>
      <c r="Z29">
        <v>1.4670000000000001</v>
      </c>
      <c r="AA29">
        <v>1.4730000000000001</v>
      </c>
      <c r="AB29">
        <v>1.4990000000000001</v>
      </c>
      <c r="AC29">
        <v>1.456</v>
      </c>
      <c r="AD29" t="s">
        <v>1433</v>
      </c>
      <c r="AE29" s="222">
        <v>-8.8000000000000005E-3</v>
      </c>
      <c r="AG29" t="s">
        <v>860</v>
      </c>
      <c r="AH29">
        <v>22.96</v>
      </c>
      <c r="AI29">
        <v>23</v>
      </c>
      <c r="AJ29">
        <v>23.08</v>
      </c>
      <c r="AK29">
        <v>22.9</v>
      </c>
      <c r="AL29" t="s">
        <v>1660</v>
      </c>
      <c r="AM29" s="222">
        <v>-2.5999999999999999E-3</v>
      </c>
      <c r="AO29" t="s">
        <v>477</v>
      </c>
      <c r="AP29">
        <v>31.06</v>
      </c>
      <c r="AQ29">
        <v>31.1</v>
      </c>
      <c r="AR29">
        <v>31.3</v>
      </c>
      <c r="AS29">
        <v>30.94</v>
      </c>
      <c r="AT29" t="s">
        <v>1904</v>
      </c>
      <c r="AU29" s="222">
        <v>-1.2999999999999999E-3</v>
      </c>
      <c r="AW29" t="s">
        <v>477</v>
      </c>
      <c r="AX29">
        <v>2</v>
      </c>
      <c r="AY29">
        <v>1.992</v>
      </c>
      <c r="AZ29">
        <v>2.0099999999999998</v>
      </c>
      <c r="BA29">
        <v>1.9875</v>
      </c>
      <c r="BB29" t="s">
        <v>1408</v>
      </c>
      <c r="BC29" s="222">
        <v>-5.0000000000000001E-3</v>
      </c>
    </row>
    <row r="30" spans="1:55">
      <c r="A30" t="s">
        <v>479</v>
      </c>
      <c r="B30" s="322">
        <v>1424.33</v>
      </c>
      <c r="C30" s="322">
        <v>1399.3</v>
      </c>
      <c r="D30" s="322">
        <v>1426.4</v>
      </c>
      <c r="E30" s="322">
        <v>1399.3</v>
      </c>
      <c r="F30" t="s">
        <v>480</v>
      </c>
      <c r="G30" s="222">
        <v>2.2100000000000002E-2</v>
      </c>
      <c r="I30" t="s">
        <v>479</v>
      </c>
      <c r="J30">
        <v>15.51</v>
      </c>
      <c r="K30">
        <v>15.64</v>
      </c>
      <c r="L30">
        <v>15.78</v>
      </c>
      <c r="M30">
        <v>15.5</v>
      </c>
      <c r="N30" t="s">
        <v>940</v>
      </c>
      <c r="O30" s="222">
        <v>0</v>
      </c>
      <c r="Q30" t="s">
        <v>479</v>
      </c>
      <c r="R30">
        <v>9.6999999999999993</v>
      </c>
      <c r="S30">
        <v>9.48</v>
      </c>
      <c r="T30">
        <v>9.6999999999999993</v>
      </c>
      <c r="U30">
        <v>9.48</v>
      </c>
      <c r="V30" t="s">
        <v>1188</v>
      </c>
      <c r="W30" s="222">
        <v>2.3199999999999998E-2</v>
      </c>
      <c r="Y30" t="s">
        <v>479</v>
      </c>
      <c r="Z30">
        <v>1.5389999999999999</v>
      </c>
      <c r="AA30">
        <v>1.48</v>
      </c>
      <c r="AB30">
        <v>1.54</v>
      </c>
      <c r="AC30">
        <v>1.48</v>
      </c>
      <c r="AD30" t="s">
        <v>1434</v>
      </c>
      <c r="AE30" s="222">
        <v>4.9399999999999999E-2</v>
      </c>
      <c r="AG30" t="s">
        <v>858</v>
      </c>
      <c r="AH30">
        <v>23.02</v>
      </c>
      <c r="AI30">
        <v>22.94</v>
      </c>
      <c r="AJ30">
        <v>23.02</v>
      </c>
      <c r="AK30">
        <v>22.78</v>
      </c>
      <c r="AL30" t="s">
        <v>1661</v>
      </c>
      <c r="AM30" s="222">
        <v>7.0000000000000001E-3</v>
      </c>
      <c r="AO30" t="s">
        <v>479</v>
      </c>
      <c r="AP30">
        <v>32.22</v>
      </c>
      <c r="AQ30">
        <v>31.1</v>
      </c>
      <c r="AR30">
        <v>32.479999999999997</v>
      </c>
      <c r="AS30">
        <v>31.1</v>
      </c>
      <c r="AT30" t="s">
        <v>1905</v>
      </c>
      <c r="AU30" s="222">
        <v>3.73E-2</v>
      </c>
      <c r="AW30" t="s">
        <v>479</v>
      </c>
      <c r="AX30">
        <v>2.1120000000000001</v>
      </c>
      <c r="AY30">
        <v>2.02</v>
      </c>
      <c r="AZ30">
        <v>2.129</v>
      </c>
      <c r="BA30">
        <v>2.0030000000000001</v>
      </c>
      <c r="BB30" t="s">
        <v>2142</v>
      </c>
      <c r="BC30" s="222">
        <v>5.6000000000000001E-2</v>
      </c>
    </row>
    <row r="31" spans="1:55">
      <c r="A31" t="s">
        <v>481</v>
      </c>
      <c r="B31" s="322">
        <v>1429.22</v>
      </c>
      <c r="C31" s="322">
        <v>1429.55</v>
      </c>
      <c r="D31" s="322">
        <v>1435.62</v>
      </c>
      <c r="E31" s="322">
        <v>1423.54</v>
      </c>
      <c r="F31" t="s">
        <v>482</v>
      </c>
      <c r="G31" s="222">
        <v>3.3999999999999998E-3</v>
      </c>
      <c r="I31" t="s">
        <v>481</v>
      </c>
      <c r="J31">
        <v>15.31</v>
      </c>
      <c r="K31">
        <v>15.51</v>
      </c>
      <c r="L31">
        <v>15.58</v>
      </c>
      <c r="M31">
        <v>15.15</v>
      </c>
      <c r="N31" t="s">
        <v>941</v>
      </c>
      <c r="O31" s="222">
        <v>-1.29E-2</v>
      </c>
      <c r="Q31" t="s">
        <v>481</v>
      </c>
      <c r="R31">
        <v>9.8800000000000008</v>
      </c>
      <c r="S31">
        <v>9.58</v>
      </c>
      <c r="T31">
        <v>9.8800000000000008</v>
      </c>
      <c r="U31">
        <v>9.58</v>
      </c>
      <c r="V31" t="s">
        <v>1189</v>
      </c>
      <c r="W31" s="222">
        <v>1.7999999999999999E-2</v>
      </c>
      <c r="Y31" t="s">
        <v>481</v>
      </c>
      <c r="Z31">
        <v>1.5569999999999999</v>
      </c>
      <c r="AA31">
        <v>1.554</v>
      </c>
      <c r="AB31">
        <v>1.57</v>
      </c>
      <c r="AC31">
        <v>1.5389999999999999</v>
      </c>
      <c r="AD31" t="s">
        <v>1435</v>
      </c>
      <c r="AE31" s="222">
        <v>1.17E-2</v>
      </c>
      <c r="AG31" t="s">
        <v>857</v>
      </c>
      <c r="AH31">
        <v>22.86</v>
      </c>
      <c r="AI31">
        <v>22.84</v>
      </c>
      <c r="AJ31">
        <v>22.9</v>
      </c>
      <c r="AK31">
        <v>22.68</v>
      </c>
      <c r="AL31" t="s">
        <v>1662</v>
      </c>
      <c r="AM31" s="222">
        <v>7.9000000000000008E-3</v>
      </c>
      <c r="AO31" t="s">
        <v>481</v>
      </c>
      <c r="AP31">
        <v>31.54</v>
      </c>
      <c r="AQ31">
        <v>32.22</v>
      </c>
      <c r="AR31">
        <v>32.299999999999997</v>
      </c>
      <c r="AS31">
        <v>31.52</v>
      </c>
      <c r="AT31" t="s">
        <v>1906</v>
      </c>
      <c r="AU31" s="222">
        <v>-2.1100000000000001E-2</v>
      </c>
      <c r="AW31" t="s">
        <v>481</v>
      </c>
      <c r="AX31">
        <v>2.1459999999999999</v>
      </c>
      <c r="AY31">
        <v>2.13</v>
      </c>
      <c r="AZ31">
        <v>2.1680000000000001</v>
      </c>
      <c r="BA31">
        <v>2.117</v>
      </c>
      <c r="BB31" t="s">
        <v>2143</v>
      </c>
      <c r="BC31" s="222">
        <v>1.61E-2</v>
      </c>
    </row>
    <row r="32" spans="1:55">
      <c r="A32" t="s">
        <v>483</v>
      </c>
      <c r="B32" s="322">
        <v>1436.79</v>
      </c>
      <c r="C32" s="322">
        <v>1429.89</v>
      </c>
      <c r="D32" s="322">
        <v>1437.99</v>
      </c>
      <c r="E32" s="322">
        <v>1427.95</v>
      </c>
      <c r="F32" t="s">
        <v>484</v>
      </c>
      <c r="G32" s="222">
        <v>5.3E-3</v>
      </c>
      <c r="I32" t="s">
        <v>483</v>
      </c>
      <c r="J32">
        <v>15.48</v>
      </c>
      <c r="K32">
        <v>15.34</v>
      </c>
      <c r="L32">
        <v>15.53</v>
      </c>
      <c r="M32">
        <v>15.27</v>
      </c>
      <c r="N32" t="s">
        <v>942</v>
      </c>
      <c r="O32" s="222">
        <v>1.11E-2</v>
      </c>
      <c r="Q32" t="s">
        <v>483</v>
      </c>
      <c r="R32">
        <v>9.9</v>
      </c>
      <c r="S32">
        <v>9.81</v>
      </c>
      <c r="T32">
        <v>9.99</v>
      </c>
      <c r="U32">
        <v>9.81</v>
      </c>
      <c r="V32" t="s">
        <v>1190</v>
      </c>
      <c r="W32" s="222">
        <v>2.5000000000000001E-3</v>
      </c>
      <c r="Y32" t="s">
        <v>483</v>
      </c>
      <c r="Z32">
        <v>1.573</v>
      </c>
      <c r="AA32">
        <v>1.5589999999999999</v>
      </c>
      <c r="AB32">
        <v>1.579</v>
      </c>
      <c r="AC32">
        <v>1.5489999999999999</v>
      </c>
      <c r="AD32" t="s">
        <v>1436</v>
      </c>
      <c r="AE32" s="222">
        <v>1.03E-2</v>
      </c>
      <c r="AG32" t="s">
        <v>855</v>
      </c>
      <c r="AH32">
        <v>22.68</v>
      </c>
      <c r="AI32">
        <v>22.48</v>
      </c>
      <c r="AJ32">
        <v>22.8</v>
      </c>
      <c r="AK32">
        <v>22.4</v>
      </c>
      <c r="AL32" t="s">
        <v>1663</v>
      </c>
      <c r="AM32" s="222">
        <v>9.7999999999999997E-3</v>
      </c>
      <c r="AO32" t="s">
        <v>483</v>
      </c>
      <c r="AP32">
        <v>31.1</v>
      </c>
      <c r="AQ32">
        <v>31.98</v>
      </c>
      <c r="AR32">
        <v>31.98</v>
      </c>
      <c r="AS32">
        <v>30.9</v>
      </c>
      <c r="AT32" t="s">
        <v>1907</v>
      </c>
      <c r="AU32" s="222">
        <v>-1.4E-2</v>
      </c>
      <c r="AW32" t="s">
        <v>483</v>
      </c>
      <c r="AX32">
        <v>2.1989999999999998</v>
      </c>
      <c r="AY32">
        <v>2.15</v>
      </c>
      <c r="AZ32">
        <v>2.1989999999999998</v>
      </c>
      <c r="BA32">
        <v>2.145</v>
      </c>
      <c r="BB32" t="s">
        <v>2144</v>
      </c>
      <c r="BC32" s="222">
        <v>2.47E-2</v>
      </c>
    </row>
    <row r="33" spans="1:55">
      <c r="A33" t="s">
        <v>485</v>
      </c>
      <c r="B33" s="322">
        <v>1455.81</v>
      </c>
      <c r="C33" s="322">
        <v>1439.97</v>
      </c>
      <c r="D33" s="322">
        <v>1457.46</v>
      </c>
      <c r="E33" s="322">
        <v>1439.08</v>
      </c>
      <c r="F33" t="s">
        <v>486</v>
      </c>
      <c r="G33" s="222">
        <v>1.32E-2</v>
      </c>
      <c r="I33" t="s">
        <v>485</v>
      </c>
      <c r="J33">
        <v>15.8</v>
      </c>
      <c r="K33">
        <v>15.42</v>
      </c>
      <c r="L33">
        <v>15.8</v>
      </c>
      <c r="M33">
        <v>15.4</v>
      </c>
      <c r="N33" t="s">
        <v>943</v>
      </c>
      <c r="O33" s="222">
        <v>2.07E-2</v>
      </c>
      <c r="Q33" t="s">
        <v>485</v>
      </c>
      <c r="R33">
        <v>10.18</v>
      </c>
      <c r="S33">
        <v>9.83</v>
      </c>
      <c r="T33">
        <v>10.18</v>
      </c>
      <c r="U33">
        <v>9.82</v>
      </c>
      <c r="V33" t="s">
        <v>1191</v>
      </c>
      <c r="W33" s="222">
        <v>2.8299999999999999E-2</v>
      </c>
      <c r="Y33" t="s">
        <v>485</v>
      </c>
      <c r="Z33">
        <v>1.631</v>
      </c>
      <c r="AA33">
        <v>1.579</v>
      </c>
      <c r="AB33">
        <v>1.631</v>
      </c>
      <c r="AC33">
        <v>1.573</v>
      </c>
      <c r="AD33" t="s">
        <v>1437</v>
      </c>
      <c r="AE33" s="222">
        <v>3.6900000000000002E-2</v>
      </c>
      <c r="AG33" t="s">
        <v>853</v>
      </c>
      <c r="AH33">
        <v>22.46</v>
      </c>
      <c r="AI33">
        <v>22.36</v>
      </c>
      <c r="AJ33">
        <v>22.8</v>
      </c>
      <c r="AK33">
        <v>22.2</v>
      </c>
      <c r="AL33" t="s">
        <v>1664</v>
      </c>
      <c r="AM33" s="222">
        <v>1.8100000000000002E-2</v>
      </c>
      <c r="AO33" t="s">
        <v>485</v>
      </c>
      <c r="AP33">
        <v>32.1</v>
      </c>
      <c r="AQ33">
        <v>31.26</v>
      </c>
      <c r="AR33">
        <v>32.200000000000003</v>
      </c>
      <c r="AS33">
        <v>31.2</v>
      </c>
      <c r="AT33" t="s">
        <v>1908</v>
      </c>
      <c r="AU33" s="222">
        <v>3.2199999999999999E-2</v>
      </c>
      <c r="AW33" t="s">
        <v>485</v>
      </c>
      <c r="AX33">
        <v>2.2200000000000002</v>
      </c>
      <c r="AY33">
        <v>2.1989999999999998</v>
      </c>
      <c r="AZ33">
        <v>2.23</v>
      </c>
      <c r="BA33">
        <v>2.1859999999999999</v>
      </c>
      <c r="BB33" t="s">
        <v>2145</v>
      </c>
      <c r="BC33" s="222">
        <v>9.4999999999999998E-3</v>
      </c>
    </row>
    <row r="34" spans="1:55">
      <c r="A34" t="s">
        <v>487</v>
      </c>
      <c r="B34" s="322">
        <v>1456.52</v>
      </c>
      <c r="C34" s="322">
        <v>1454.72</v>
      </c>
      <c r="D34" s="322">
        <v>1460.74</v>
      </c>
      <c r="E34" s="322">
        <v>1452.18</v>
      </c>
      <c r="F34" t="s">
        <v>488</v>
      </c>
      <c r="G34" s="222">
        <v>5.0000000000000001E-4</v>
      </c>
      <c r="I34" t="s">
        <v>487</v>
      </c>
      <c r="J34">
        <v>15.89</v>
      </c>
      <c r="K34">
        <v>15.73</v>
      </c>
      <c r="L34">
        <v>15.89</v>
      </c>
      <c r="M34">
        <v>15.58</v>
      </c>
      <c r="N34" t="s">
        <v>944</v>
      </c>
      <c r="O34" s="222">
        <v>5.7000000000000002E-3</v>
      </c>
      <c r="Q34" t="s">
        <v>487</v>
      </c>
      <c r="R34">
        <v>10.050000000000001</v>
      </c>
      <c r="S34">
        <v>10.18</v>
      </c>
      <c r="T34">
        <v>10.38</v>
      </c>
      <c r="U34">
        <v>10.039999999999999</v>
      </c>
      <c r="V34" t="s">
        <v>1192</v>
      </c>
      <c r="W34" s="222">
        <v>-1.2800000000000001E-2</v>
      </c>
      <c r="Y34" t="s">
        <v>487</v>
      </c>
      <c r="Z34">
        <v>1.643</v>
      </c>
      <c r="AA34">
        <v>1.62</v>
      </c>
      <c r="AB34">
        <v>1.643</v>
      </c>
      <c r="AC34">
        <v>1.61</v>
      </c>
      <c r="AD34" t="s">
        <v>1438</v>
      </c>
      <c r="AE34" s="222">
        <v>7.4000000000000003E-3</v>
      </c>
      <c r="AG34" t="s">
        <v>852</v>
      </c>
      <c r="AH34">
        <v>22.06</v>
      </c>
      <c r="AI34">
        <v>22.2</v>
      </c>
      <c r="AJ34">
        <v>22.2</v>
      </c>
      <c r="AK34">
        <v>21.9</v>
      </c>
      <c r="AL34" t="s">
        <v>1665</v>
      </c>
      <c r="AM34" s="222">
        <v>0</v>
      </c>
      <c r="AO34" t="s">
        <v>487</v>
      </c>
      <c r="AP34">
        <v>32.28</v>
      </c>
      <c r="AQ34">
        <v>32.380000000000003</v>
      </c>
      <c r="AR34">
        <v>32.44</v>
      </c>
      <c r="AS34">
        <v>32</v>
      </c>
      <c r="AT34" t="s">
        <v>1909</v>
      </c>
      <c r="AU34" s="222">
        <v>5.5999999999999999E-3</v>
      </c>
      <c r="AW34" t="s">
        <v>487</v>
      </c>
      <c r="AX34">
        <v>2.2360000000000002</v>
      </c>
      <c r="AY34">
        <v>2.2200000000000002</v>
      </c>
      <c r="AZ34">
        <v>2.2599999999999998</v>
      </c>
      <c r="BA34">
        <v>2.2149999999999999</v>
      </c>
      <c r="BB34" t="s">
        <v>2146</v>
      </c>
      <c r="BC34" s="222">
        <v>7.1999999999999998E-3</v>
      </c>
    </row>
    <row r="35" spans="1:55">
      <c r="A35" t="s">
        <v>489</v>
      </c>
      <c r="B35" s="322">
        <v>1464.96</v>
      </c>
      <c r="C35" s="322">
        <v>1450.68</v>
      </c>
      <c r="D35" s="322">
        <v>1465.15</v>
      </c>
      <c r="E35" s="322">
        <v>1450.68</v>
      </c>
      <c r="F35" t="s">
        <v>490</v>
      </c>
      <c r="G35" s="222">
        <v>5.7999999999999996E-3</v>
      </c>
      <c r="I35" t="s">
        <v>489</v>
      </c>
      <c r="J35">
        <v>15.94</v>
      </c>
      <c r="K35">
        <v>15.77</v>
      </c>
      <c r="L35">
        <v>15.96</v>
      </c>
      <c r="M35">
        <v>15.76</v>
      </c>
      <c r="N35" t="s">
        <v>945</v>
      </c>
      <c r="O35" s="222">
        <v>3.0999999999999999E-3</v>
      </c>
      <c r="Q35" t="s">
        <v>489</v>
      </c>
      <c r="R35">
        <v>10.18</v>
      </c>
      <c r="S35">
        <v>10.050000000000001</v>
      </c>
      <c r="T35">
        <v>10.199999999999999</v>
      </c>
      <c r="U35">
        <v>9.9600000000000009</v>
      </c>
      <c r="V35" t="s">
        <v>1193</v>
      </c>
      <c r="W35" s="222">
        <v>1.29E-2</v>
      </c>
      <c r="Y35" t="s">
        <v>489</v>
      </c>
      <c r="Z35">
        <v>1.6479999999999999</v>
      </c>
      <c r="AA35">
        <v>1.627</v>
      </c>
      <c r="AB35">
        <v>1.653</v>
      </c>
      <c r="AC35">
        <v>1.6259999999999999</v>
      </c>
      <c r="AD35" t="s">
        <v>1439</v>
      </c>
      <c r="AE35" s="222">
        <v>3.3E-3</v>
      </c>
      <c r="AG35" t="s">
        <v>850</v>
      </c>
      <c r="AH35">
        <v>22.06</v>
      </c>
      <c r="AI35">
        <v>21.96</v>
      </c>
      <c r="AJ35">
        <v>22.2</v>
      </c>
      <c r="AK35">
        <v>21.8</v>
      </c>
      <c r="AL35" t="s">
        <v>1666</v>
      </c>
      <c r="AM35" s="222">
        <v>4.5999999999999999E-3</v>
      </c>
      <c r="AO35" t="s">
        <v>489</v>
      </c>
      <c r="AP35">
        <v>32.86</v>
      </c>
      <c r="AQ35">
        <v>32.299999999999997</v>
      </c>
      <c r="AR35">
        <v>32.96</v>
      </c>
      <c r="AS35">
        <v>32.200000000000003</v>
      </c>
      <c r="AT35" t="s">
        <v>1910</v>
      </c>
      <c r="AU35" s="222">
        <v>1.7999999999999999E-2</v>
      </c>
      <c r="AW35" t="s">
        <v>489</v>
      </c>
      <c r="AX35">
        <v>2.25</v>
      </c>
      <c r="AY35">
        <v>2.21</v>
      </c>
      <c r="AZ35">
        <v>2.2599999999999998</v>
      </c>
      <c r="BA35">
        <v>2.21</v>
      </c>
      <c r="BB35" t="s">
        <v>2147</v>
      </c>
      <c r="BC35" s="222">
        <v>6.3E-3</v>
      </c>
    </row>
    <row r="36" spans="1:55">
      <c r="A36" t="s">
        <v>491</v>
      </c>
      <c r="B36" s="322">
        <v>1458.81</v>
      </c>
      <c r="C36" s="322">
        <v>1461.67</v>
      </c>
      <c r="D36" s="322">
        <v>1468.22</v>
      </c>
      <c r="E36" s="322">
        <v>1458.81</v>
      </c>
      <c r="F36" t="s">
        <v>492</v>
      </c>
      <c r="G36" s="222">
        <v>-4.1999999999999997E-3</v>
      </c>
      <c r="I36" t="s">
        <v>491</v>
      </c>
      <c r="J36">
        <v>15.92</v>
      </c>
      <c r="K36">
        <v>15.9</v>
      </c>
      <c r="L36">
        <v>15.98</v>
      </c>
      <c r="M36">
        <v>15.82</v>
      </c>
      <c r="N36" t="s">
        <v>946</v>
      </c>
      <c r="O36" s="222">
        <v>-1.2999999999999999E-3</v>
      </c>
      <c r="Q36" t="s">
        <v>491</v>
      </c>
      <c r="R36">
        <v>10.01</v>
      </c>
      <c r="S36">
        <v>10.1</v>
      </c>
      <c r="T36">
        <v>10.19</v>
      </c>
      <c r="U36">
        <v>10.01</v>
      </c>
      <c r="V36" t="s">
        <v>1194</v>
      </c>
      <c r="W36" s="222">
        <v>-1.67E-2</v>
      </c>
      <c r="Y36" t="s">
        <v>491</v>
      </c>
      <c r="Z36">
        <v>1.621</v>
      </c>
      <c r="AA36">
        <v>1.64</v>
      </c>
      <c r="AB36">
        <v>1.64</v>
      </c>
      <c r="AC36">
        <v>1.6160000000000001</v>
      </c>
      <c r="AD36" t="s">
        <v>1440</v>
      </c>
      <c r="AE36" s="222">
        <v>-1.67E-2</v>
      </c>
      <c r="AG36" t="s">
        <v>848</v>
      </c>
      <c r="AH36">
        <v>21.96</v>
      </c>
      <c r="AI36">
        <v>22.14</v>
      </c>
      <c r="AJ36">
        <v>22.2</v>
      </c>
      <c r="AK36">
        <v>21.66</v>
      </c>
      <c r="AL36" t="s">
        <v>1667</v>
      </c>
      <c r="AM36" s="222">
        <v>-8.0999999999999996E-3</v>
      </c>
      <c r="AO36" t="s">
        <v>491</v>
      </c>
      <c r="AP36">
        <v>32.72</v>
      </c>
      <c r="AQ36">
        <v>32.86</v>
      </c>
      <c r="AR36">
        <v>33.42</v>
      </c>
      <c r="AS36">
        <v>32.72</v>
      </c>
      <c r="AT36" t="s">
        <v>1911</v>
      </c>
      <c r="AU36" s="222">
        <v>-4.3E-3</v>
      </c>
      <c r="AW36" t="s">
        <v>491</v>
      </c>
      <c r="AX36">
        <v>2.2450000000000001</v>
      </c>
      <c r="AY36">
        <v>2.2250000000000001</v>
      </c>
      <c r="AZ36">
        <v>2.2469999999999999</v>
      </c>
      <c r="BA36">
        <v>2.2109999999999999</v>
      </c>
      <c r="BB36" t="s">
        <v>2148</v>
      </c>
      <c r="BC36" s="222">
        <v>-2.2000000000000001E-3</v>
      </c>
    </row>
    <row r="37" spans="1:55">
      <c r="A37" t="s">
        <v>493</v>
      </c>
      <c r="B37" s="322">
        <v>1457.6</v>
      </c>
      <c r="C37" s="322">
        <v>1455.03</v>
      </c>
      <c r="D37" s="322">
        <v>1461.18</v>
      </c>
      <c r="E37" s="322">
        <v>1454.69</v>
      </c>
      <c r="F37" t="s">
        <v>494</v>
      </c>
      <c r="G37" s="222">
        <v>-8.0000000000000004E-4</v>
      </c>
      <c r="I37" t="s">
        <v>493</v>
      </c>
      <c r="J37">
        <v>15.91</v>
      </c>
      <c r="K37">
        <v>15.92</v>
      </c>
      <c r="L37">
        <v>15.92</v>
      </c>
      <c r="M37">
        <v>15.72</v>
      </c>
      <c r="N37" t="s">
        <v>947</v>
      </c>
      <c r="O37" s="222">
        <v>-5.9999999999999995E-4</v>
      </c>
      <c r="Q37" t="s">
        <v>493</v>
      </c>
      <c r="R37">
        <v>10</v>
      </c>
      <c r="S37">
        <v>10</v>
      </c>
      <c r="T37">
        <v>10.1</v>
      </c>
      <c r="U37">
        <v>9.9499999999999993</v>
      </c>
      <c r="V37" t="s">
        <v>1195</v>
      </c>
      <c r="W37" s="222">
        <v>-1E-3</v>
      </c>
      <c r="Y37" t="s">
        <v>493</v>
      </c>
      <c r="Z37">
        <v>1.615</v>
      </c>
      <c r="AA37">
        <v>1.597</v>
      </c>
      <c r="AB37">
        <v>1.623</v>
      </c>
      <c r="AC37">
        <v>1.597</v>
      </c>
      <c r="AD37" t="s">
        <v>1441</v>
      </c>
      <c r="AE37" s="222">
        <v>-3.7000000000000002E-3</v>
      </c>
      <c r="AG37" t="s">
        <v>846</v>
      </c>
      <c r="AH37">
        <v>22.14</v>
      </c>
      <c r="AI37">
        <v>22.36</v>
      </c>
      <c r="AJ37">
        <v>22.36</v>
      </c>
      <c r="AK37">
        <v>21.96</v>
      </c>
      <c r="AL37" t="s">
        <v>1668</v>
      </c>
      <c r="AM37" s="222">
        <v>-2.7000000000000001E-3</v>
      </c>
      <c r="AO37" t="s">
        <v>493</v>
      </c>
      <c r="AP37">
        <v>33.08</v>
      </c>
      <c r="AQ37">
        <v>32.58</v>
      </c>
      <c r="AR37">
        <v>33.1</v>
      </c>
      <c r="AS37">
        <v>32.58</v>
      </c>
      <c r="AT37" t="s">
        <v>1912</v>
      </c>
      <c r="AU37" s="222">
        <v>1.0999999999999999E-2</v>
      </c>
      <c r="AW37" t="s">
        <v>493</v>
      </c>
      <c r="AX37">
        <v>2.2410000000000001</v>
      </c>
      <c r="AY37">
        <v>2.2229999999999999</v>
      </c>
      <c r="AZ37">
        <v>2.2480000000000002</v>
      </c>
      <c r="BA37">
        <v>2.2229999999999999</v>
      </c>
      <c r="BB37" t="s">
        <v>2149</v>
      </c>
      <c r="BC37" s="222">
        <v>-1.8E-3</v>
      </c>
    </row>
    <row r="38" spans="1:55">
      <c r="A38" t="s">
        <v>495</v>
      </c>
      <c r="B38" s="322">
        <v>1464.03</v>
      </c>
      <c r="C38" s="322">
        <v>1456.86</v>
      </c>
      <c r="D38" s="322">
        <v>1466.11</v>
      </c>
      <c r="E38" s="322">
        <v>1456.86</v>
      </c>
      <c r="F38" t="s">
        <v>496</v>
      </c>
      <c r="G38" s="222">
        <v>4.4000000000000003E-3</v>
      </c>
      <c r="I38" t="s">
        <v>495</v>
      </c>
      <c r="J38">
        <v>16.02</v>
      </c>
      <c r="K38">
        <v>15.9</v>
      </c>
      <c r="L38">
        <v>16.02</v>
      </c>
      <c r="M38">
        <v>15.83</v>
      </c>
      <c r="N38" t="s">
        <v>948</v>
      </c>
      <c r="O38" s="222">
        <v>6.8999999999999999E-3</v>
      </c>
      <c r="Q38" t="s">
        <v>495</v>
      </c>
      <c r="R38">
        <v>10.1</v>
      </c>
      <c r="S38">
        <v>10.09</v>
      </c>
      <c r="T38">
        <v>10.210000000000001</v>
      </c>
      <c r="U38">
        <v>10</v>
      </c>
      <c r="V38" t="s">
        <v>1196</v>
      </c>
      <c r="W38" s="222">
        <v>0.01</v>
      </c>
      <c r="Y38" t="s">
        <v>495</v>
      </c>
      <c r="Z38">
        <v>1.6220000000000001</v>
      </c>
      <c r="AA38">
        <v>1.615</v>
      </c>
      <c r="AB38">
        <v>1.633</v>
      </c>
      <c r="AC38">
        <v>1.613</v>
      </c>
      <c r="AD38" t="s">
        <v>1442</v>
      </c>
      <c r="AE38" s="222">
        <v>4.3E-3</v>
      </c>
      <c r="AG38" t="s">
        <v>844</v>
      </c>
      <c r="AH38">
        <v>22.2</v>
      </c>
      <c r="AI38">
        <v>21.98</v>
      </c>
      <c r="AJ38">
        <v>22.22</v>
      </c>
      <c r="AK38">
        <v>21.76</v>
      </c>
      <c r="AL38" t="s">
        <v>1669</v>
      </c>
      <c r="AM38" s="222">
        <v>0.01</v>
      </c>
      <c r="AO38" t="s">
        <v>495</v>
      </c>
      <c r="AP38">
        <v>33.799999999999997</v>
      </c>
      <c r="AQ38">
        <v>33.08</v>
      </c>
      <c r="AR38">
        <v>33.92</v>
      </c>
      <c r="AS38">
        <v>33.06</v>
      </c>
      <c r="AT38" t="s">
        <v>1913</v>
      </c>
      <c r="AU38" s="222">
        <v>2.18E-2</v>
      </c>
      <c r="AW38" t="s">
        <v>495</v>
      </c>
      <c r="AX38">
        <v>2.21</v>
      </c>
      <c r="AY38">
        <v>2.2120000000000002</v>
      </c>
      <c r="AZ38">
        <v>2.2400000000000002</v>
      </c>
      <c r="BA38">
        <v>2.2029999999999998</v>
      </c>
      <c r="BB38" t="s">
        <v>2150</v>
      </c>
      <c r="BC38" s="222">
        <v>-1.38E-2</v>
      </c>
    </row>
    <row r="39" spans="1:55">
      <c r="A39" t="s">
        <v>497</v>
      </c>
      <c r="B39" s="322">
        <v>1469.32</v>
      </c>
      <c r="C39" s="322">
        <v>1464.64</v>
      </c>
      <c r="D39" s="322">
        <v>1470.44</v>
      </c>
      <c r="E39" s="322">
        <v>1464.64</v>
      </c>
      <c r="F39" t="s">
        <v>498</v>
      </c>
      <c r="G39" s="222">
        <v>3.5999999999999999E-3</v>
      </c>
      <c r="I39" t="s">
        <v>497</v>
      </c>
      <c r="J39">
        <v>16</v>
      </c>
      <c r="K39">
        <v>16.02</v>
      </c>
      <c r="L39">
        <v>16.04</v>
      </c>
      <c r="M39">
        <v>15.86</v>
      </c>
      <c r="N39" t="s">
        <v>949</v>
      </c>
      <c r="O39" s="222">
        <v>-1.1999999999999999E-3</v>
      </c>
      <c r="Q39" t="s">
        <v>497</v>
      </c>
      <c r="R39">
        <v>10.3</v>
      </c>
      <c r="S39">
        <v>10.1</v>
      </c>
      <c r="T39">
        <v>10.38</v>
      </c>
      <c r="U39">
        <v>10.1</v>
      </c>
      <c r="V39" t="s">
        <v>1197</v>
      </c>
      <c r="W39" s="222">
        <v>1.9800000000000002E-2</v>
      </c>
      <c r="Y39" t="s">
        <v>497</v>
      </c>
      <c r="Z39">
        <v>1.62</v>
      </c>
      <c r="AA39">
        <v>1.63</v>
      </c>
      <c r="AB39">
        <v>1.6319999999999999</v>
      </c>
      <c r="AC39">
        <v>1.61</v>
      </c>
      <c r="AD39" t="s">
        <v>1443</v>
      </c>
      <c r="AE39" s="222">
        <v>-1.1999999999999999E-3</v>
      </c>
      <c r="AG39" t="s">
        <v>842</v>
      </c>
      <c r="AH39">
        <v>21.98</v>
      </c>
      <c r="AI39">
        <v>22.2</v>
      </c>
      <c r="AJ39">
        <v>22.34</v>
      </c>
      <c r="AK39">
        <v>21.8</v>
      </c>
      <c r="AL39" t="s">
        <v>1670</v>
      </c>
      <c r="AM39" s="222">
        <v>-9.9000000000000008E-3</v>
      </c>
      <c r="AO39" t="s">
        <v>497</v>
      </c>
      <c r="AP39">
        <v>34.119999999999997</v>
      </c>
      <c r="AQ39">
        <v>33.96</v>
      </c>
      <c r="AR39">
        <v>34.380000000000003</v>
      </c>
      <c r="AS39">
        <v>33.86</v>
      </c>
      <c r="AT39" t="s">
        <v>1914</v>
      </c>
      <c r="AU39" s="222">
        <v>9.4999999999999998E-3</v>
      </c>
      <c r="AW39" t="s">
        <v>497</v>
      </c>
      <c r="AX39">
        <v>2.2120000000000002</v>
      </c>
      <c r="AY39">
        <v>2.2189999999999999</v>
      </c>
      <c r="AZ39">
        <v>2.2349999999999999</v>
      </c>
      <c r="BA39">
        <v>2.2120000000000002</v>
      </c>
      <c r="BB39" t="s">
        <v>2151</v>
      </c>
      <c r="BC39" s="222">
        <v>8.9999999999999998E-4</v>
      </c>
    </row>
    <row r="40" spans="1:55">
      <c r="A40" t="s">
        <v>499</v>
      </c>
      <c r="B40" s="322">
        <v>1464.48</v>
      </c>
      <c r="C40" s="322">
        <v>1464.6</v>
      </c>
      <c r="D40" s="322">
        <v>1466.98</v>
      </c>
      <c r="E40" s="322">
        <v>1458.26</v>
      </c>
      <c r="F40" t="s">
        <v>500</v>
      </c>
      <c r="G40" s="222">
        <v>-3.3E-3</v>
      </c>
      <c r="I40" t="s">
        <v>499</v>
      </c>
      <c r="J40">
        <v>15.78</v>
      </c>
      <c r="K40">
        <v>15.9</v>
      </c>
      <c r="L40">
        <v>15.96</v>
      </c>
      <c r="M40">
        <v>15.78</v>
      </c>
      <c r="N40" t="s">
        <v>950</v>
      </c>
      <c r="O40" s="222">
        <v>-1.38E-2</v>
      </c>
      <c r="Q40" t="s">
        <v>499</v>
      </c>
      <c r="R40">
        <v>10.35</v>
      </c>
      <c r="S40">
        <v>10.39</v>
      </c>
      <c r="T40">
        <v>10.39</v>
      </c>
      <c r="U40">
        <v>10.25</v>
      </c>
      <c r="V40" t="s">
        <v>1198</v>
      </c>
      <c r="W40" s="222">
        <v>4.8999999999999998E-3</v>
      </c>
      <c r="Y40" t="s">
        <v>499</v>
      </c>
      <c r="Z40">
        <v>1.607</v>
      </c>
      <c r="AA40">
        <v>1.6040000000000001</v>
      </c>
      <c r="AB40">
        <v>1.607</v>
      </c>
      <c r="AC40">
        <v>1.5649999999999999</v>
      </c>
      <c r="AD40" t="s">
        <v>1444</v>
      </c>
      <c r="AE40" s="222">
        <v>-7.7000000000000002E-3</v>
      </c>
      <c r="AG40" t="s">
        <v>840</v>
      </c>
      <c r="AH40">
        <v>22.2</v>
      </c>
      <c r="AI40">
        <v>22.4</v>
      </c>
      <c r="AJ40">
        <v>22.52</v>
      </c>
      <c r="AK40">
        <v>21.98</v>
      </c>
      <c r="AL40" t="s">
        <v>1671</v>
      </c>
      <c r="AM40" s="222">
        <v>-8.8999999999999999E-3</v>
      </c>
      <c r="AO40" t="s">
        <v>499</v>
      </c>
      <c r="AP40">
        <v>34.36</v>
      </c>
      <c r="AQ40">
        <v>34.299999999999997</v>
      </c>
      <c r="AR40">
        <v>34.6</v>
      </c>
      <c r="AS40">
        <v>34.119999999999997</v>
      </c>
      <c r="AT40" t="s">
        <v>1915</v>
      </c>
      <c r="AU40" s="222">
        <v>7.0000000000000001E-3</v>
      </c>
      <c r="AW40" t="s">
        <v>499</v>
      </c>
      <c r="AX40">
        <v>2.2029999999999998</v>
      </c>
      <c r="AY40">
        <v>2.2000000000000002</v>
      </c>
      <c r="AZ40">
        <v>2.2170000000000001</v>
      </c>
      <c r="BA40">
        <v>2.1709999999999998</v>
      </c>
      <c r="BB40" t="s">
        <v>1548</v>
      </c>
      <c r="BC40" s="222">
        <v>-4.1000000000000003E-3</v>
      </c>
    </row>
    <row r="41" spans="1:55">
      <c r="A41" t="s">
        <v>501</v>
      </c>
      <c r="B41" s="322">
        <v>1452.8</v>
      </c>
      <c r="C41" s="322">
        <v>1463.59</v>
      </c>
      <c r="D41" s="322">
        <v>1465.09</v>
      </c>
      <c r="E41" s="322">
        <v>1451.33</v>
      </c>
      <c r="F41" t="s">
        <v>502</v>
      </c>
      <c r="G41" s="222">
        <v>-8.0000000000000002E-3</v>
      </c>
      <c r="I41" t="s">
        <v>501</v>
      </c>
      <c r="J41">
        <v>15.4</v>
      </c>
      <c r="K41">
        <v>15.78</v>
      </c>
      <c r="L41">
        <v>15.86</v>
      </c>
      <c r="M41">
        <v>15.4</v>
      </c>
      <c r="N41" t="s">
        <v>951</v>
      </c>
      <c r="O41" s="222">
        <v>-2.41E-2</v>
      </c>
      <c r="Q41" t="s">
        <v>501</v>
      </c>
      <c r="R41">
        <v>10.3</v>
      </c>
      <c r="S41">
        <v>10.35</v>
      </c>
      <c r="T41">
        <v>10.39</v>
      </c>
      <c r="U41">
        <v>10.220000000000001</v>
      </c>
      <c r="V41" t="s">
        <v>1199</v>
      </c>
      <c r="W41" s="222">
        <v>-4.7999999999999996E-3</v>
      </c>
      <c r="Y41" t="s">
        <v>501</v>
      </c>
      <c r="Z41">
        <v>1.585</v>
      </c>
      <c r="AA41">
        <v>1.6</v>
      </c>
      <c r="AB41">
        <v>1.617</v>
      </c>
      <c r="AC41">
        <v>1.5840000000000001</v>
      </c>
      <c r="AD41" t="s">
        <v>1445</v>
      </c>
      <c r="AE41" s="222">
        <v>-1.4E-2</v>
      </c>
      <c r="AG41" t="s">
        <v>838</v>
      </c>
      <c r="AH41">
        <v>22.4</v>
      </c>
      <c r="AI41">
        <v>22.78</v>
      </c>
      <c r="AJ41">
        <v>22.78</v>
      </c>
      <c r="AK41">
        <v>22.34</v>
      </c>
      <c r="AL41" t="s">
        <v>1672</v>
      </c>
      <c r="AM41" s="222">
        <v>8.9999999999999998E-4</v>
      </c>
      <c r="AO41" t="s">
        <v>501</v>
      </c>
      <c r="AP41">
        <v>34.24</v>
      </c>
      <c r="AQ41">
        <v>34.659999999999997</v>
      </c>
      <c r="AR41">
        <v>34.659999999999997</v>
      </c>
      <c r="AS41">
        <v>34.020000000000003</v>
      </c>
      <c r="AT41" t="s">
        <v>1916</v>
      </c>
      <c r="AU41" s="222">
        <v>-3.5000000000000001E-3</v>
      </c>
      <c r="AW41" t="s">
        <v>501</v>
      </c>
      <c r="AX41">
        <v>2.1949999999999998</v>
      </c>
      <c r="AY41">
        <v>2.1850000000000001</v>
      </c>
      <c r="AZ41">
        <v>2.2069999999999999</v>
      </c>
      <c r="BA41">
        <v>2.1850000000000001</v>
      </c>
      <c r="BB41" t="s">
        <v>1529</v>
      </c>
      <c r="BC41" s="222">
        <v>-3.5999999999999999E-3</v>
      </c>
    </row>
    <row r="42" spans="1:55">
      <c r="A42" t="s">
        <v>503</v>
      </c>
      <c r="B42" s="322">
        <v>1455.67</v>
      </c>
      <c r="C42" s="322">
        <v>1453.8</v>
      </c>
      <c r="D42" s="322">
        <v>1458.23</v>
      </c>
      <c r="E42" s="322">
        <v>1452.55</v>
      </c>
      <c r="F42" t="s">
        <v>504</v>
      </c>
      <c r="G42" s="222">
        <v>2E-3</v>
      </c>
      <c r="I42" t="s">
        <v>503</v>
      </c>
      <c r="J42">
        <v>15.74</v>
      </c>
      <c r="K42">
        <v>15.4</v>
      </c>
      <c r="L42">
        <v>15.74</v>
      </c>
      <c r="M42">
        <v>15.4</v>
      </c>
      <c r="N42" t="s">
        <v>952</v>
      </c>
      <c r="O42" s="222">
        <v>2.2100000000000002E-2</v>
      </c>
      <c r="Q42" t="s">
        <v>503</v>
      </c>
      <c r="R42">
        <v>10.3</v>
      </c>
      <c r="S42">
        <v>10.199999999999999</v>
      </c>
      <c r="T42">
        <v>10.35</v>
      </c>
      <c r="U42">
        <v>10.199999999999999</v>
      </c>
      <c r="V42" t="s">
        <v>1200</v>
      </c>
      <c r="W42" s="222">
        <v>0</v>
      </c>
      <c r="Y42" t="s">
        <v>503</v>
      </c>
      <c r="Z42">
        <v>1.5940000000000001</v>
      </c>
      <c r="AA42">
        <v>1.585</v>
      </c>
      <c r="AB42">
        <v>1.599</v>
      </c>
      <c r="AC42">
        <v>1.579</v>
      </c>
      <c r="AD42" t="s">
        <v>1446</v>
      </c>
      <c r="AE42" s="222">
        <v>5.7000000000000002E-3</v>
      </c>
      <c r="AG42" t="s">
        <v>836</v>
      </c>
      <c r="AH42">
        <v>22.38</v>
      </c>
      <c r="AI42">
        <v>22.84</v>
      </c>
      <c r="AJ42">
        <v>23.04</v>
      </c>
      <c r="AK42">
        <v>22.2</v>
      </c>
      <c r="AL42" t="s">
        <v>1673</v>
      </c>
      <c r="AM42" s="222">
        <v>-2.01E-2</v>
      </c>
      <c r="AO42" t="s">
        <v>503</v>
      </c>
      <c r="AP42">
        <v>34.08</v>
      </c>
      <c r="AQ42">
        <v>34.299999999999997</v>
      </c>
      <c r="AR42">
        <v>34.4</v>
      </c>
      <c r="AS42">
        <v>34.04</v>
      </c>
      <c r="AT42" t="s">
        <v>1917</v>
      </c>
      <c r="AU42" s="222">
        <v>-4.7000000000000002E-3</v>
      </c>
      <c r="AW42" t="s">
        <v>503</v>
      </c>
      <c r="AX42">
        <v>2.2109999999999999</v>
      </c>
      <c r="AY42">
        <v>2.2090000000000001</v>
      </c>
      <c r="AZ42">
        <v>2.2250000000000001</v>
      </c>
      <c r="BA42">
        <v>2.1970000000000001</v>
      </c>
      <c r="BB42" t="s">
        <v>2152</v>
      </c>
      <c r="BC42" s="222">
        <v>7.3000000000000001E-3</v>
      </c>
    </row>
    <row r="43" spans="1:55">
      <c r="A43" t="s">
        <v>505</v>
      </c>
      <c r="B43" s="322">
        <v>1456.28</v>
      </c>
      <c r="C43" s="322">
        <v>1442.33</v>
      </c>
      <c r="D43" s="322">
        <v>1456.28</v>
      </c>
      <c r="E43" s="322">
        <v>1440.24</v>
      </c>
      <c r="F43" t="s">
        <v>506</v>
      </c>
      <c r="G43" s="222">
        <v>4.0000000000000002E-4</v>
      </c>
      <c r="I43" t="s">
        <v>505</v>
      </c>
      <c r="J43">
        <v>15.73</v>
      </c>
      <c r="K43">
        <v>15.58</v>
      </c>
      <c r="L43">
        <v>15.73</v>
      </c>
      <c r="M43">
        <v>15.42</v>
      </c>
      <c r="N43" t="s">
        <v>953</v>
      </c>
      <c r="O43" s="222">
        <v>-5.9999999999999995E-4</v>
      </c>
      <c r="Q43" t="s">
        <v>505</v>
      </c>
      <c r="R43">
        <v>10.24</v>
      </c>
      <c r="S43">
        <v>10.18</v>
      </c>
      <c r="T43">
        <v>10.29</v>
      </c>
      <c r="U43">
        <v>10.050000000000001</v>
      </c>
      <c r="V43" t="s">
        <v>1201</v>
      </c>
      <c r="W43" s="222">
        <v>-5.7999999999999996E-3</v>
      </c>
      <c r="Y43" t="s">
        <v>505</v>
      </c>
      <c r="Z43">
        <v>1.587</v>
      </c>
      <c r="AA43">
        <v>1.5580000000000001</v>
      </c>
      <c r="AB43">
        <v>1.591</v>
      </c>
      <c r="AC43">
        <v>1.556</v>
      </c>
      <c r="AD43" t="s">
        <v>1447</v>
      </c>
      <c r="AE43" s="222">
        <v>-4.4000000000000003E-3</v>
      </c>
      <c r="AG43" t="s">
        <v>834</v>
      </c>
      <c r="AH43">
        <v>22.84</v>
      </c>
      <c r="AI43">
        <v>23.02</v>
      </c>
      <c r="AJ43">
        <v>23.12</v>
      </c>
      <c r="AK43">
        <v>22.8</v>
      </c>
      <c r="AL43" t="s">
        <v>1674</v>
      </c>
      <c r="AM43" s="222">
        <v>-7.7999999999999996E-3</v>
      </c>
      <c r="AO43" t="s">
        <v>505</v>
      </c>
      <c r="AP43">
        <v>33.799999999999997</v>
      </c>
      <c r="AQ43">
        <v>33.68</v>
      </c>
      <c r="AR43">
        <v>34</v>
      </c>
      <c r="AS43">
        <v>33.520000000000003</v>
      </c>
      <c r="AT43" t="s">
        <v>1918</v>
      </c>
      <c r="AU43" s="222">
        <v>-8.2000000000000007E-3</v>
      </c>
      <c r="AW43" t="s">
        <v>505</v>
      </c>
      <c r="AX43">
        <v>2.2360000000000002</v>
      </c>
      <c r="AY43">
        <v>2.165</v>
      </c>
      <c r="AZ43">
        <v>2.2360000000000002</v>
      </c>
      <c r="BA43">
        <v>2.1619999999999999</v>
      </c>
      <c r="BB43" t="s">
        <v>2153</v>
      </c>
      <c r="BC43" s="222">
        <v>1.1299999999999999E-2</v>
      </c>
    </row>
    <row r="44" spans="1:55">
      <c r="A44" t="s">
        <v>507</v>
      </c>
      <c r="B44" s="322">
        <v>1452.5</v>
      </c>
      <c r="C44" s="322">
        <v>1452.64</v>
      </c>
      <c r="D44" s="322">
        <v>1456.07</v>
      </c>
      <c r="E44" s="322">
        <v>1446.09</v>
      </c>
      <c r="F44" t="s">
        <v>508</v>
      </c>
      <c r="G44" s="222">
        <v>-2.5999999999999999E-3</v>
      </c>
      <c r="I44" t="s">
        <v>507</v>
      </c>
      <c r="J44">
        <v>15.69</v>
      </c>
      <c r="K44">
        <v>15.7</v>
      </c>
      <c r="L44">
        <v>15.76</v>
      </c>
      <c r="M44">
        <v>15.53</v>
      </c>
      <c r="N44" t="s">
        <v>954</v>
      </c>
      <c r="O44" s="222">
        <v>-2.5000000000000001E-3</v>
      </c>
      <c r="Q44" t="s">
        <v>507</v>
      </c>
      <c r="R44">
        <v>10.07</v>
      </c>
      <c r="S44">
        <v>10.14</v>
      </c>
      <c r="T44">
        <v>10.25</v>
      </c>
      <c r="U44">
        <v>10.06</v>
      </c>
      <c r="V44" t="s">
        <v>1202</v>
      </c>
      <c r="W44" s="222">
        <v>-1.66E-2</v>
      </c>
      <c r="Y44" t="s">
        <v>507</v>
      </c>
      <c r="Z44">
        <v>1.579</v>
      </c>
      <c r="AA44">
        <v>1.58</v>
      </c>
      <c r="AB44">
        <v>1.587</v>
      </c>
      <c r="AC44">
        <v>1.5660000000000001</v>
      </c>
      <c r="AD44" t="s">
        <v>1448</v>
      </c>
      <c r="AE44" s="222">
        <v>-4.7000000000000002E-3</v>
      </c>
      <c r="AG44" t="s">
        <v>832</v>
      </c>
      <c r="AH44">
        <v>23.02</v>
      </c>
      <c r="AI44">
        <v>23.4</v>
      </c>
      <c r="AJ44">
        <v>23.4</v>
      </c>
      <c r="AK44">
        <v>22.98</v>
      </c>
      <c r="AL44" t="s">
        <v>1675</v>
      </c>
      <c r="AM44" s="222">
        <v>-1.6199999999999999E-2</v>
      </c>
      <c r="AO44" t="s">
        <v>507</v>
      </c>
      <c r="AP44">
        <v>33.4</v>
      </c>
      <c r="AQ44">
        <v>33.799999999999997</v>
      </c>
      <c r="AR44">
        <v>33.840000000000003</v>
      </c>
      <c r="AS44">
        <v>33.380000000000003</v>
      </c>
      <c r="AT44" t="s">
        <v>1919</v>
      </c>
      <c r="AU44" s="222">
        <v>-1.18E-2</v>
      </c>
      <c r="AW44" t="s">
        <v>507</v>
      </c>
      <c r="AX44">
        <v>2.25</v>
      </c>
      <c r="AY44">
        <v>2.23</v>
      </c>
      <c r="AZ44">
        <v>2.2650000000000001</v>
      </c>
      <c r="BA44">
        <v>2.2149999999999999</v>
      </c>
      <c r="BB44" t="s">
        <v>2154</v>
      </c>
      <c r="BC44" s="222">
        <v>6.3E-3</v>
      </c>
    </row>
    <row r="45" spans="1:55">
      <c r="A45" t="s">
        <v>509</v>
      </c>
      <c r="B45" s="322">
        <v>1448.86</v>
      </c>
      <c r="C45" s="322">
        <v>1453.27</v>
      </c>
      <c r="D45" s="322">
        <v>1458.45</v>
      </c>
      <c r="E45" s="322">
        <v>1448.85</v>
      </c>
      <c r="F45" t="s">
        <v>510</v>
      </c>
      <c r="G45" s="222">
        <v>-2.5000000000000001E-3</v>
      </c>
      <c r="I45" t="s">
        <v>509</v>
      </c>
      <c r="J45">
        <v>15.5</v>
      </c>
      <c r="K45">
        <v>15.78</v>
      </c>
      <c r="L45">
        <v>15.78</v>
      </c>
      <c r="M45">
        <v>15.5</v>
      </c>
      <c r="N45" t="s">
        <v>955</v>
      </c>
      <c r="O45" s="222">
        <v>-1.21E-2</v>
      </c>
      <c r="Q45" t="s">
        <v>509</v>
      </c>
      <c r="R45">
        <v>10.08</v>
      </c>
      <c r="S45">
        <v>10.07</v>
      </c>
      <c r="T45">
        <v>10.19</v>
      </c>
      <c r="U45">
        <v>10.07</v>
      </c>
      <c r="V45" t="s">
        <v>1203</v>
      </c>
      <c r="W45" s="222">
        <v>1E-3</v>
      </c>
      <c r="Y45" t="s">
        <v>509</v>
      </c>
      <c r="Z45">
        <v>1.5760000000000001</v>
      </c>
      <c r="AA45">
        <v>1.579</v>
      </c>
      <c r="AB45">
        <v>1.605</v>
      </c>
      <c r="AC45">
        <v>1.5740000000000001</v>
      </c>
      <c r="AD45" t="s">
        <v>1449</v>
      </c>
      <c r="AE45" s="222">
        <v>-2.2000000000000001E-3</v>
      </c>
      <c r="AG45" t="s">
        <v>830</v>
      </c>
      <c r="AH45">
        <v>23.4</v>
      </c>
      <c r="AI45">
        <v>23.22</v>
      </c>
      <c r="AJ45">
        <v>23.44</v>
      </c>
      <c r="AK45">
        <v>23.16</v>
      </c>
      <c r="AL45" t="s">
        <v>1676</v>
      </c>
      <c r="AM45" s="222">
        <v>1.21E-2</v>
      </c>
      <c r="AO45" t="s">
        <v>509</v>
      </c>
      <c r="AP45">
        <v>33.18</v>
      </c>
      <c r="AQ45">
        <v>33.4</v>
      </c>
      <c r="AR45">
        <v>33.78</v>
      </c>
      <c r="AS45">
        <v>33.18</v>
      </c>
      <c r="AT45" t="s">
        <v>1920</v>
      </c>
      <c r="AU45" s="222">
        <v>-6.6E-3</v>
      </c>
      <c r="AW45" t="s">
        <v>509</v>
      </c>
      <c r="AX45">
        <v>2.2240000000000002</v>
      </c>
      <c r="AY45">
        <v>2.2400000000000002</v>
      </c>
      <c r="AZ45">
        <v>2.2549999999999999</v>
      </c>
      <c r="BA45">
        <v>2.2010000000000001</v>
      </c>
      <c r="BB45" t="s">
        <v>2155</v>
      </c>
      <c r="BC45" s="222">
        <v>-1.1599999999999999E-2</v>
      </c>
    </row>
    <row r="46" spans="1:55">
      <c r="A46" t="s">
        <v>511</v>
      </c>
      <c r="B46" s="322">
        <v>1457.38</v>
      </c>
      <c r="C46" s="322">
        <v>1449.63</v>
      </c>
      <c r="D46" s="322">
        <v>1459.36</v>
      </c>
      <c r="E46" s="322">
        <v>1446.99</v>
      </c>
      <c r="F46" t="s">
        <v>512</v>
      </c>
      <c r="G46" s="222">
        <v>5.8999999999999999E-3</v>
      </c>
      <c r="I46" t="s">
        <v>511</v>
      </c>
      <c r="J46">
        <v>15.66</v>
      </c>
      <c r="K46">
        <v>15.42</v>
      </c>
      <c r="L46">
        <v>15.71</v>
      </c>
      <c r="M46">
        <v>15.34</v>
      </c>
      <c r="N46" t="s">
        <v>956</v>
      </c>
      <c r="O46" s="222">
        <v>1.03E-2</v>
      </c>
      <c r="Q46" t="s">
        <v>511</v>
      </c>
      <c r="R46">
        <v>10.1</v>
      </c>
      <c r="S46">
        <v>10.08</v>
      </c>
      <c r="T46">
        <v>10.210000000000001</v>
      </c>
      <c r="U46">
        <v>10.07</v>
      </c>
      <c r="V46" t="s">
        <v>1204</v>
      </c>
      <c r="W46" s="222">
        <v>2E-3</v>
      </c>
      <c r="Y46" t="s">
        <v>511</v>
      </c>
      <c r="Z46">
        <v>1.58</v>
      </c>
      <c r="AA46">
        <v>1.6020000000000001</v>
      </c>
      <c r="AB46">
        <v>1.6020000000000001</v>
      </c>
      <c r="AC46">
        <v>1.5760000000000001</v>
      </c>
      <c r="AD46" t="s">
        <v>1450</v>
      </c>
      <c r="AE46" s="222">
        <v>2.5000000000000001E-3</v>
      </c>
      <c r="AG46" t="s">
        <v>828</v>
      </c>
      <c r="AH46">
        <v>23.12</v>
      </c>
      <c r="AI46">
        <v>22.9</v>
      </c>
      <c r="AJ46">
        <v>23.4</v>
      </c>
      <c r="AK46">
        <v>22.9</v>
      </c>
      <c r="AL46" t="s">
        <v>1677</v>
      </c>
      <c r="AM46" s="222">
        <v>9.5999999999999992E-3</v>
      </c>
      <c r="AO46" t="s">
        <v>511</v>
      </c>
      <c r="AP46">
        <v>33.18</v>
      </c>
      <c r="AQ46">
        <v>33.26</v>
      </c>
      <c r="AR46">
        <v>33.340000000000003</v>
      </c>
      <c r="AS46">
        <v>33.08</v>
      </c>
      <c r="AT46" t="s">
        <v>1921</v>
      </c>
      <c r="AU46" s="222">
        <v>0</v>
      </c>
      <c r="AW46" t="s">
        <v>511</v>
      </c>
      <c r="AX46">
        <v>2.2349999999999999</v>
      </c>
      <c r="AY46">
        <v>2.2389999999999999</v>
      </c>
      <c r="AZ46">
        <v>2.242</v>
      </c>
      <c r="BA46">
        <v>2.1960000000000002</v>
      </c>
      <c r="BB46" t="s">
        <v>2156</v>
      </c>
      <c r="BC46" s="222">
        <v>4.8999999999999998E-3</v>
      </c>
    </row>
    <row r="47" spans="1:55">
      <c r="A47" t="s">
        <v>513</v>
      </c>
      <c r="B47" s="322">
        <v>1456.31</v>
      </c>
      <c r="C47" s="322">
        <v>1456.5</v>
      </c>
      <c r="D47" s="322">
        <v>1461.83</v>
      </c>
      <c r="E47" s="322">
        <v>1454.86</v>
      </c>
      <c r="F47" t="s">
        <v>514</v>
      </c>
      <c r="G47" s="222">
        <v>-6.9999999999999999E-4</v>
      </c>
      <c r="I47" t="s">
        <v>513</v>
      </c>
      <c r="J47">
        <v>15.6</v>
      </c>
      <c r="K47">
        <v>15.66</v>
      </c>
      <c r="L47">
        <v>15.73</v>
      </c>
      <c r="M47">
        <v>15.57</v>
      </c>
      <c r="N47" t="s">
        <v>957</v>
      </c>
      <c r="O47" s="222">
        <v>-3.8E-3</v>
      </c>
      <c r="Q47" t="s">
        <v>513</v>
      </c>
      <c r="R47">
        <v>10.01</v>
      </c>
      <c r="S47">
        <v>10.08</v>
      </c>
      <c r="T47">
        <v>10.14</v>
      </c>
      <c r="U47">
        <v>10.01</v>
      </c>
      <c r="V47" t="s">
        <v>1205</v>
      </c>
      <c r="W47" s="222">
        <v>-8.8999999999999999E-3</v>
      </c>
      <c r="Y47" t="s">
        <v>513</v>
      </c>
      <c r="Z47">
        <v>1.6220000000000001</v>
      </c>
      <c r="AA47">
        <v>1.58</v>
      </c>
      <c r="AB47">
        <v>1.625</v>
      </c>
      <c r="AC47">
        <v>1.5760000000000001</v>
      </c>
      <c r="AD47" t="s">
        <v>1451</v>
      </c>
      <c r="AE47" s="222">
        <v>2.63E-2</v>
      </c>
      <c r="AG47" t="s">
        <v>826</v>
      </c>
      <c r="AH47">
        <v>22.9</v>
      </c>
      <c r="AI47">
        <v>23.2</v>
      </c>
      <c r="AJ47">
        <v>23.52</v>
      </c>
      <c r="AK47">
        <v>22.9</v>
      </c>
      <c r="AL47" t="s">
        <v>1678</v>
      </c>
      <c r="AM47" s="222">
        <v>-8.6999999999999994E-3</v>
      </c>
      <c r="AO47" t="s">
        <v>513</v>
      </c>
      <c r="AP47">
        <v>33.14</v>
      </c>
      <c r="AQ47">
        <v>33.18</v>
      </c>
      <c r="AR47">
        <v>33.28</v>
      </c>
      <c r="AS47">
        <v>33.020000000000003</v>
      </c>
      <c r="AT47" t="s">
        <v>1217</v>
      </c>
      <c r="AU47" s="222">
        <v>-1.1999999999999999E-3</v>
      </c>
      <c r="AW47" t="s">
        <v>513</v>
      </c>
      <c r="AX47">
        <v>2.2400000000000002</v>
      </c>
      <c r="AY47">
        <v>2.2349999999999999</v>
      </c>
      <c r="AZ47">
        <v>2.2589999999999999</v>
      </c>
      <c r="BA47">
        <v>2.2050000000000001</v>
      </c>
      <c r="BB47" t="s">
        <v>2157</v>
      </c>
      <c r="BC47" s="222">
        <v>2.2000000000000001E-3</v>
      </c>
    </row>
    <row r="48" spans="1:55">
      <c r="A48" t="s">
        <v>515</v>
      </c>
      <c r="B48" s="322">
        <v>1469.67</v>
      </c>
      <c r="C48" s="322">
        <v>1457.74</v>
      </c>
      <c r="D48" s="322">
        <v>1469.67</v>
      </c>
      <c r="E48" s="322">
        <v>1457.74</v>
      </c>
      <c r="F48" t="s">
        <v>516</v>
      </c>
      <c r="G48" s="222">
        <v>9.1999999999999998E-3</v>
      </c>
      <c r="I48" t="s">
        <v>515</v>
      </c>
      <c r="J48">
        <v>15.7</v>
      </c>
      <c r="K48">
        <v>15.65</v>
      </c>
      <c r="L48">
        <v>15.73</v>
      </c>
      <c r="M48">
        <v>15.6</v>
      </c>
      <c r="N48" t="s">
        <v>958</v>
      </c>
      <c r="O48" s="222">
        <v>6.4000000000000003E-3</v>
      </c>
      <c r="Q48" t="s">
        <v>515</v>
      </c>
      <c r="R48">
        <v>10.119999999999999</v>
      </c>
      <c r="S48">
        <v>10.1</v>
      </c>
      <c r="T48">
        <v>10.199999999999999</v>
      </c>
      <c r="U48">
        <v>10.050000000000001</v>
      </c>
      <c r="V48" t="s">
        <v>1206</v>
      </c>
      <c r="W48" s="222">
        <v>1.0999999999999999E-2</v>
      </c>
      <c r="Y48" t="s">
        <v>515</v>
      </c>
      <c r="Z48">
        <v>1.617</v>
      </c>
      <c r="AA48">
        <v>1.6120000000000001</v>
      </c>
      <c r="AB48">
        <v>1.635</v>
      </c>
      <c r="AC48">
        <v>1.6120000000000001</v>
      </c>
      <c r="AD48" t="s">
        <v>1452</v>
      </c>
      <c r="AE48" s="222">
        <v>-2.8E-3</v>
      </c>
      <c r="AG48" t="s">
        <v>824</v>
      </c>
      <c r="AH48">
        <v>23.1</v>
      </c>
      <c r="AI48">
        <v>22.36</v>
      </c>
      <c r="AJ48">
        <v>23.2</v>
      </c>
      <c r="AK48">
        <v>22.32</v>
      </c>
      <c r="AL48" t="s">
        <v>1679</v>
      </c>
      <c r="AM48" s="222">
        <v>3.3099999999999997E-2</v>
      </c>
      <c r="AO48" t="s">
        <v>515</v>
      </c>
      <c r="AP48">
        <v>33.520000000000003</v>
      </c>
      <c r="AQ48">
        <v>33.22</v>
      </c>
      <c r="AR48">
        <v>33.979999999999997</v>
      </c>
      <c r="AS48">
        <v>33.22</v>
      </c>
      <c r="AT48" t="s">
        <v>1922</v>
      </c>
      <c r="AU48" s="222">
        <v>1.15E-2</v>
      </c>
      <c r="AW48" t="s">
        <v>515</v>
      </c>
      <c r="AX48">
        <v>2.23</v>
      </c>
      <c r="AY48">
        <v>2.2400000000000002</v>
      </c>
      <c r="AZ48">
        <v>2.254</v>
      </c>
      <c r="BA48">
        <v>2.23</v>
      </c>
      <c r="BB48" t="s">
        <v>2158</v>
      </c>
      <c r="BC48" s="222">
        <v>-4.4999999999999997E-3</v>
      </c>
    </row>
    <row r="49" spans="1:55">
      <c r="A49" t="s">
        <v>517</v>
      </c>
      <c r="B49" s="322">
        <v>1480.98</v>
      </c>
      <c r="C49" s="322">
        <v>1470.31</v>
      </c>
      <c r="D49" s="322">
        <v>1480.98</v>
      </c>
      <c r="E49" s="322">
        <v>1469.79</v>
      </c>
      <c r="F49" t="s">
        <v>518</v>
      </c>
      <c r="G49" s="222">
        <v>7.7000000000000002E-3</v>
      </c>
      <c r="I49" t="s">
        <v>517</v>
      </c>
      <c r="J49">
        <v>15.78</v>
      </c>
      <c r="K49">
        <v>15.7</v>
      </c>
      <c r="L49">
        <v>15.84</v>
      </c>
      <c r="M49">
        <v>15.63</v>
      </c>
      <c r="N49" t="s">
        <v>959</v>
      </c>
      <c r="O49" s="222">
        <v>5.1000000000000004E-3</v>
      </c>
      <c r="Q49" t="s">
        <v>517</v>
      </c>
      <c r="R49">
        <v>10.19</v>
      </c>
      <c r="S49">
        <v>10.14</v>
      </c>
      <c r="T49">
        <v>10.25</v>
      </c>
      <c r="U49">
        <v>10.09</v>
      </c>
      <c r="V49" t="s">
        <v>1207</v>
      </c>
      <c r="W49" s="222">
        <v>6.8999999999999999E-3</v>
      </c>
      <c r="Y49" t="s">
        <v>517</v>
      </c>
      <c r="Z49">
        <v>1.617</v>
      </c>
      <c r="AA49">
        <v>1.633</v>
      </c>
      <c r="AB49">
        <v>1.6339999999999999</v>
      </c>
      <c r="AC49">
        <v>1.613</v>
      </c>
      <c r="AD49" t="s">
        <v>1453</v>
      </c>
      <c r="AE49" s="222">
        <v>0</v>
      </c>
      <c r="AG49" t="s">
        <v>822</v>
      </c>
      <c r="AH49">
        <v>22.36</v>
      </c>
      <c r="AI49">
        <v>22.56</v>
      </c>
      <c r="AJ49">
        <v>22.68</v>
      </c>
      <c r="AK49">
        <v>22.36</v>
      </c>
      <c r="AL49" t="s">
        <v>1680</v>
      </c>
      <c r="AM49" s="222">
        <v>-8.8999999999999999E-3</v>
      </c>
      <c r="AO49" t="s">
        <v>517</v>
      </c>
      <c r="AP49">
        <v>34.479999999999997</v>
      </c>
      <c r="AQ49">
        <v>33.520000000000003</v>
      </c>
      <c r="AR49">
        <v>34.479999999999997</v>
      </c>
      <c r="AS49">
        <v>33.520000000000003</v>
      </c>
      <c r="AT49" t="s">
        <v>1923</v>
      </c>
      <c r="AU49" s="222">
        <v>2.86E-2</v>
      </c>
      <c r="AW49" t="s">
        <v>517</v>
      </c>
      <c r="AX49">
        <v>2.2570000000000001</v>
      </c>
      <c r="AY49">
        <v>2.2040000000000002</v>
      </c>
      <c r="AZ49">
        <v>2.2570000000000001</v>
      </c>
      <c r="BA49">
        <v>2.2040000000000002</v>
      </c>
      <c r="BB49" t="s">
        <v>2159</v>
      </c>
      <c r="BC49" s="222">
        <v>1.21E-2</v>
      </c>
    </row>
    <row r="50" spans="1:55">
      <c r="A50" t="s">
        <v>519</v>
      </c>
      <c r="B50" s="322">
        <v>1486.83</v>
      </c>
      <c r="C50" s="322">
        <v>1482.17</v>
      </c>
      <c r="D50" s="322">
        <v>1490.87</v>
      </c>
      <c r="E50" s="322">
        <v>1474.85</v>
      </c>
      <c r="F50" t="s">
        <v>520</v>
      </c>
      <c r="G50" s="222">
        <v>4.0000000000000001E-3</v>
      </c>
      <c r="I50" t="s">
        <v>519</v>
      </c>
      <c r="J50">
        <v>15.74</v>
      </c>
      <c r="K50">
        <v>15.72</v>
      </c>
      <c r="L50">
        <v>15.87</v>
      </c>
      <c r="M50">
        <v>15.66</v>
      </c>
      <c r="N50" t="s">
        <v>960</v>
      </c>
      <c r="O50" s="222">
        <v>-2.5000000000000001E-3</v>
      </c>
      <c r="Q50" t="s">
        <v>519</v>
      </c>
      <c r="R50">
        <v>10.37</v>
      </c>
      <c r="S50">
        <v>10.24</v>
      </c>
      <c r="T50">
        <v>10.39</v>
      </c>
      <c r="U50">
        <v>10.1</v>
      </c>
      <c r="V50" t="s">
        <v>1208</v>
      </c>
      <c r="W50" s="222">
        <v>1.77E-2</v>
      </c>
      <c r="Y50" t="s">
        <v>519</v>
      </c>
      <c r="Z50">
        <v>1.65</v>
      </c>
      <c r="AA50">
        <v>1.617</v>
      </c>
      <c r="AB50">
        <v>1.66</v>
      </c>
      <c r="AC50">
        <v>1.615</v>
      </c>
      <c r="AD50" t="s">
        <v>1454</v>
      </c>
      <c r="AE50" s="222">
        <v>2.0400000000000001E-2</v>
      </c>
      <c r="AG50" t="s">
        <v>820</v>
      </c>
      <c r="AH50">
        <v>22.56</v>
      </c>
      <c r="AI50">
        <v>23</v>
      </c>
      <c r="AJ50">
        <v>23</v>
      </c>
      <c r="AK50">
        <v>22.5</v>
      </c>
      <c r="AL50" t="s">
        <v>1681</v>
      </c>
      <c r="AM50" s="222">
        <v>-1.9099999999999999E-2</v>
      </c>
      <c r="AO50" t="s">
        <v>519</v>
      </c>
      <c r="AP50">
        <v>34.54</v>
      </c>
      <c r="AQ50">
        <v>34.5</v>
      </c>
      <c r="AR50">
        <v>34.72</v>
      </c>
      <c r="AS50">
        <v>34.18</v>
      </c>
      <c r="AT50" t="s">
        <v>1924</v>
      </c>
      <c r="AU50" s="222">
        <v>1.6999999999999999E-3</v>
      </c>
      <c r="AW50" t="s">
        <v>519</v>
      </c>
      <c r="AX50">
        <v>2.2839999999999998</v>
      </c>
      <c r="AY50">
        <v>2.242</v>
      </c>
      <c r="AZ50">
        <v>2.3079999999999998</v>
      </c>
      <c r="BA50">
        <v>2.2370000000000001</v>
      </c>
      <c r="BB50" t="s">
        <v>2160</v>
      </c>
      <c r="BC50" s="222">
        <v>1.2E-2</v>
      </c>
    </row>
    <row r="51" spans="1:55">
      <c r="A51" t="s">
        <v>521</v>
      </c>
      <c r="B51" s="322">
        <v>1506.61</v>
      </c>
      <c r="C51" s="322">
        <v>1490.14</v>
      </c>
      <c r="D51" s="322">
        <v>1506.93</v>
      </c>
      <c r="E51" s="322">
        <v>1485.83</v>
      </c>
      <c r="F51" t="s">
        <v>522</v>
      </c>
      <c r="G51" s="222">
        <v>1.3299999999999999E-2</v>
      </c>
      <c r="I51" t="s">
        <v>521</v>
      </c>
      <c r="J51">
        <v>15.99</v>
      </c>
      <c r="K51">
        <v>15.74</v>
      </c>
      <c r="L51">
        <v>15.99</v>
      </c>
      <c r="M51">
        <v>15.74</v>
      </c>
      <c r="N51" t="s">
        <v>961</v>
      </c>
      <c r="O51" s="222">
        <v>1.5900000000000001E-2</v>
      </c>
      <c r="Q51" t="s">
        <v>521</v>
      </c>
      <c r="R51">
        <v>10.6</v>
      </c>
      <c r="S51">
        <v>10.4</v>
      </c>
      <c r="T51">
        <v>10.65</v>
      </c>
      <c r="U51">
        <v>10.34</v>
      </c>
      <c r="V51" t="s">
        <v>1209</v>
      </c>
      <c r="W51" s="222">
        <v>2.2200000000000001E-2</v>
      </c>
      <c r="Y51" t="s">
        <v>521</v>
      </c>
      <c r="Z51">
        <v>1.702</v>
      </c>
      <c r="AA51">
        <v>1.661</v>
      </c>
      <c r="AB51">
        <v>1.704</v>
      </c>
      <c r="AC51">
        <v>1.633</v>
      </c>
      <c r="AD51" t="s">
        <v>1455</v>
      </c>
      <c r="AE51" s="222">
        <v>3.1800000000000002E-2</v>
      </c>
      <c r="AG51" t="s">
        <v>818</v>
      </c>
      <c r="AH51">
        <v>23</v>
      </c>
      <c r="AI51">
        <v>22.94</v>
      </c>
      <c r="AJ51">
        <v>23.04</v>
      </c>
      <c r="AK51">
        <v>22.8</v>
      </c>
      <c r="AL51" t="s">
        <v>1682</v>
      </c>
      <c r="AM51" s="222">
        <v>2.5999999999999999E-3</v>
      </c>
      <c r="AO51" t="s">
        <v>521</v>
      </c>
      <c r="AP51">
        <v>34.880000000000003</v>
      </c>
      <c r="AQ51">
        <v>34.54</v>
      </c>
      <c r="AR51">
        <v>35</v>
      </c>
      <c r="AS51">
        <v>34.44</v>
      </c>
      <c r="AT51" t="s">
        <v>1925</v>
      </c>
      <c r="AU51" s="222">
        <v>9.7999999999999997E-3</v>
      </c>
      <c r="AW51" t="s">
        <v>521</v>
      </c>
      <c r="AX51">
        <v>2.3340000000000001</v>
      </c>
      <c r="AY51">
        <v>2.29</v>
      </c>
      <c r="AZ51">
        <v>2.3479999999999999</v>
      </c>
      <c r="BA51">
        <v>2.29</v>
      </c>
      <c r="BB51" t="s">
        <v>2161</v>
      </c>
      <c r="BC51" s="222">
        <v>2.1899999999999999E-2</v>
      </c>
    </row>
    <row r="52" spans="1:55">
      <c r="A52" t="s">
        <v>523</v>
      </c>
      <c r="B52" s="322">
        <v>1506.48</v>
      </c>
      <c r="C52" s="322">
        <v>1505.08</v>
      </c>
      <c r="D52" s="322">
        <v>1509.24</v>
      </c>
      <c r="E52" s="322">
        <v>1497.85</v>
      </c>
      <c r="F52" t="s">
        <v>524</v>
      </c>
      <c r="G52" s="222">
        <v>-1E-4</v>
      </c>
      <c r="I52" t="s">
        <v>523</v>
      </c>
      <c r="J52">
        <v>15.8</v>
      </c>
      <c r="K52">
        <v>15.92</v>
      </c>
      <c r="L52">
        <v>15.99</v>
      </c>
      <c r="M52">
        <v>15.8</v>
      </c>
      <c r="N52" t="s">
        <v>962</v>
      </c>
      <c r="O52" s="222">
        <v>-1.1900000000000001E-2</v>
      </c>
      <c r="Q52" t="s">
        <v>523</v>
      </c>
      <c r="R52">
        <v>10.46</v>
      </c>
      <c r="S52">
        <v>10.6</v>
      </c>
      <c r="T52">
        <v>10.63</v>
      </c>
      <c r="U52">
        <v>10.4</v>
      </c>
      <c r="V52" t="s">
        <v>1210</v>
      </c>
      <c r="W52" s="222">
        <v>-1.32E-2</v>
      </c>
      <c r="Y52" t="s">
        <v>523</v>
      </c>
      <c r="Z52">
        <v>1.7270000000000001</v>
      </c>
      <c r="AA52">
        <v>1.702</v>
      </c>
      <c r="AB52">
        <v>1.738</v>
      </c>
      <c r="AC52">
        <v>1.675</v>
      </c>
      <c r="AD52" t="s">
        <v>1456</v>
      </c>
      <c r="AE52" s="222">
        <v>1.44E-2</v>
      </c>
      <c r="AG52" t="s">
        <v>816</v>
      </c>
      <c r="AH52">
        <v>22.94</v>
      </c>
      <c r="AI52">
        <v>22.52</v>
      </c>
      <c r="AJ52">
        <v>22.94</v>
      </c>
      <c r="AK52">
        <v>22.46</v>
      </c>
      <c r="AL52" t="s">
        <v>1683</v>
      </c>
      <c r="AM52" s="222">
        <v>1.8700000000000001E-2</v>
      </c>
      <c r="AO52" t="s">
        <v>523</v>
      </c>
      <c r="AP52">
        <v>34.159999999999997</v>
      </c>
      <c r="AQ52">
        <v>34.799999999999997</v>
      </c>
      <c r="AR52">
        <v>34.799999999999997</v>
      </c>
      <c r="AS52">
        <v>34.1</v>
      </c>
      <c r="AT52" t="s">
        <v>1926</v>
      </c>
      <c r="AU52" s="222">
        <v>-2.06E-2</v>
      </c>
      <c r="AW52" t="s">
        <v>523</v>
      </c>
      <c r="AX52">
        <v>2.3460000000000001</v>
      </c>
      <c r="AY52">
        <v>2.3199999999999998</v>
      </c>
      <c r="AZ52">
        <v>2.3460000000000001</v>
      </c>
      <c r="BA52">
        <v>2.306</v>
      </c>
      <c r="BB52" t="s">
        <v>1581</v>
      </c>
      <c r="BC52" s="222">
        <v>5.1000000000000004E-3</v>
      </c>
    </row>
    <row r="53" spans="1:55">
      <c r="A53" t="s">
        <v>525</v>
      </c>
      <c r="B53" s="322">
        <v>1510.93</v>
      </c>
      <c r="C53" s="322">
        <v>1505.44</v>
      </c>
      <c r="D53" s="322">
        <v>1511.56</v>
      </c>
      <c r="E53" s="322">
        <v>1500.21</v>
      </c>
      <c r="F53" t="s">
        <v>526</v>
      </c>
      <c r="G53" s="222">
        <v>3.0000000000000001E-3</v>
      </c>
      <c r="I53" t="s">
        <v>525</v>
      </c>
      <c r="J53">
        <v>15.7</v>
      </c>
      <c r="K53">
        <v>15.84</v>
      </c>
      <c r="L53">
        <v>15.92</v>
      </c>
      <c r="M53">
        <v>15.7</v>
      </c>
      <c r="N53" t="s">
        <v>963</v>
      </c>
      <c r="O53" s="222">
        <v>-6.3E-3</v>
      </c>
      <c r="Q53" t="s">
        <v>525</v>
      </c>
      <c r="R53">
        <v>10.38</v>
      </c>
      <c r="S53">
        <v>10.46</v>
      </c>
      <c r="T53">
        <v>10.48</v>
      </c>
      <c r="U53">
        <v>10.27</v>
      </c>
      <c r="V53" t="s">
        <v>1211</v>
      </c>
      <c r="W53" s="222">
        <v>-7.6E-3</v>
      </c>
      <c r="Y53" t="s">
        <v>525</v>
      </c>
      <c r="Z53">
        <v>1.7230000000000001</v>
      </c>
      <c r="AA53">
        <v>1.722</v>
      </c>
      <c r="AB53">
        <v>1.7330000000000001</v>
      </c>
      <c r="AC53">
        <v>1.712</v>
      </c>
      <c r="AD53" t="s">
        <v>1457</v>
      </c>
      <c r="AE53" s="222">
        <v>-2.3E-3</v>
      </c>
      <c r="AG53" t="s">
        <v>814</v>
      </c>
      <c r="AH53">
        <v>22.52</v>
      </c>
      <c r="AI53">
        <v>22.74</v>
      </c>
      <c r="AJ53">
        <v>22.9</v>
      </c>
      <c r="AK53">
        <v>22.5</v>
      </c>
      <c r="AL53" t="s">
        <v>1684</v>
      </c>
      <c r="AM53" s="222">
        <v>-7.9000000000000008E-3</v>
      </c>
      <c r="AO53" t="s">
        <v>525</v>
      </c>
      <c r="AP53">
        <v>34.18</v>
      </c>
      <c r="AQ53">
        <v>34.36</v>
      </c>
      <c r="AR53">
        <v>34.44</v>
      </c>
      <c r="AS53">
        <v>34.04</v>
      </c>
      <c r="AT53" t="s">
        <v>1927</v>
      </c>
      <c r="AU53" s="222">
        <v>5.9999999999999995E-4</v>
      </c>
      <c r="AW53" t="s">
        <v>525</v>
      </c>
      <c r="AX53">
        <v>2.3570000000000002</v>
      </c>
      <c r="AY53">
        <v>2.3220000000000001</v>
      </c>
      <c r="AZ53">
        <v>2.3679999999999999</v>
      </c>
      <c r="BA53">
        <v>2.3170000000000002</v>
      </c>
      <c r="BB53" t="s">
        <v>2162</v>
      </c>
      <c r="BC53" s="222">
        <v>4.7000000000000002E-3</v>
      </c>
    </row>
    <row r="54" spans="1:55">
      <c r="A54" t="s">
        <v>527</v>
      </c>
      <c r="B54" s="322">
        <v>1503.73</v>
      </c>
      <c r="C54" s="322">
        <v>1509.38</v>
      </c>
      <c r="D54" s="322">
        <v>1514.35</v>
      </c>
      <c r="E54" s="322">
        <v>1503.73</v>
      </c>
      <c r="F54" t="s">
        <v>528</v>
      </c>
      <c r="G54" s="222">
        <v>-4.7999999999999996E-3</v>
      </c>
      <c r="I54" t="s">
        <v>527</v>
      </c>
      <c r="J54">
        <v>15.56</v>
      </c>
      <c r="K54">
        <v>15.7</v>
      </c>
      <c r="L54">
        <v>15.85</v>
      </c>
      <c r="M54">
        <v>15.56</v>
      </c>
      <c r="N54" t="s">
        <v>964</v>
      </c>
      <c r="O54" s="222">
        <v>-8.8999999999999999E-3</v>
      </c>
      <c r="Q54" t="s">
        <v>527</v>
      </c>
      <c r="R54">
        <v>10.37</v>
      </c>
      <c r="S54">
        <v>10.43</v>
      </c>
      <c r="T54">
        <v>10.52</v>
      </c>
      <c r="U54">
        <v>10.33</v>
      </c>
      <c r="V54" t="s">
        <v>1212</v>
      </c>
      <c r="W54" s="222">
        <v>-1E-3</v>
      </c>
      <c r="Y54" t="s">
        <v>527</v>
      </c>
      <c r="Z54">
        <v>1.718</v>
      </c>
      <c r="AA54">
        <v>1.72</v>
      </c>
      <c r="AB54">
        <v>1.75</v>
      </c>
      <c r="AC54">
        <v>1.7170000000000001</v>
      </c>
      <c r="AD54" t="s">
        <v>1458</v>
      </c>
      <c r="AE54" s="222">
        <v>-2.8999999999999998E-3</v>
      </c>
      <c r="AG54" t="s">
        <v>812</v>
      </c>
      <c r="AH54">
        <v>22.7</v>
      </c>
      <c r="AI54">
        <v>22.8</v>
      </c>
      <c r="AJ54">
        <v>22.8</v>
      </c>
      <c r="AK54">
        <v>22.52</v>
      </c>
      <c r="AL54" t="s">
        <v>1685</v>
      </c>
      <c r="AM54" s="222">
        <v>3.5000000000000001E-3</v>
      </c>
      <c r="AO54" t="s">
        <v>527</v>
      </c>
      <c r="AP54">
        <v>33.880000000000003</v>
      </c>
      <c r="AQ54">
        <v>34.200000000000003</v>
      </c>
      <c r="AR54">
        <v>34.380000000000003</v>
      </c>
      <c r="AS54">
        <v>33.880000000000003</v>
      </c>
      <c r="AT54" t="s">
        <v>1751</v>
      </c>
      <c r="AU54" s="222">
        <v>-8.8000000000000005E-3</v>
      </c>
      <c r="AW54" t="s">
        <v>527</v>
      </c>
      <c r="AX54">
        <v>2.343</v>
      </c>
      <c r="AY54">
        <v>2.3530000000000002</v>
      </c>
      <c r="AZ54">
        <v>2.379</v>
      </c>
      <c r="BA54">
        <v>2.3319999999999999</v>
      </c>
      <c r="BB54" t="s">
        <v>2163</v>
      </c>
      <c r="BC54" s="222">
        <v>-5.8999999999999999E-3</v>
      </c>
    </row>
    <row r="55" spans="1:55">
      <c r="A55" t="s">
        <v>529</v>
      </c>
      <c r="B55" s="322">
        <v>1490.22</v>
      </c>
      <c r="C55" s="322">
        <v>1499.13</v>
      </c>
      <c r="D55" s="322">
        <v>1499.13</v>
      </c>
      <c r="E55" s="322">
        <v>1487.71</v>
      </c>
      <c r="F55" t="s">
        <v>530</v>
      </c>
      <c r="G55" s="222">
        <v>-8.9999999999999993E-3</v>
      </c>
      <c r="I55" t="s">
        <v>529</v>
      </c>
      <c r="J55">
        <v>15.6</v>
      </c>
      <c r="K55">
        <v>15.7</v>
      </c>
      <c r="L55">
        <v>15.75</v>
      </c>
      <c r="M55">
        <v>15.56</v>
      </c>
      <c r="N55" t="s">
        <v>965</v>
      </c>
      <c r="O55" s="222">
        <v>2.5999999999999999E-3</v>
      </c>
      <c r="Q55" t="s">
        <v>529</v>
      </c>
      <c r="R55">
        <v>10.24</v>
      </c>
      <c r="S55">
        <v>10.35</v>
      </c>
      <c r="T55">
        <v>10.35</v>
      </c>
      <c r="U55">
        <v>10.199999999999999</v>
      </c>
      <c r="V55" t="s">
        <v>1213</v>
      </c>
      <c r="W55" s="222">
        <v>-1.2500000000000001E-2</v>
      </c>
      <c r="Y55" t="s">
        <v>529</v>
      </c>
      <c r="Z55">
        <v>1.6990000000000001</v>
      </c>
      <c r="AA55">
        <v>1.702</v>
      </c>
      <c r="AB55">
        <v>1.714</v>
      </c>
      <c r="AC55">
        <v>1.6839999999999999</v>
      </c>
      <c r="AD55" t="s">
        <v>1459</v>
      </c>
      <c r="AE55" s="222">
        <v>-1.11E-2</v>
      </c>
      <c r="AG55" t="s">
        <v>810</v>
      </c>
      <c r="AH55">
        <v>22.62</v>
      </c>
      <c r="AI55">
        <v>22.62</v>
      </c>
      <c r="AJ55">
        <v>22.8</v>
      </c>
      <c r="AK55">
        <v>22.4</v>
      </c>
      <c r="AL55" t="s">
        <v>1686</v>
      </c>
      <c r="AM55" s="222">
        <v>8.9999999999999998E-4</v>
      </c>
      <c r="AO55" t="s">
        <v>529</v>
      </c>
      <c r="AP55">
        <v>33.14</v>
      </c>
      <c r="AQ55">
        <v>33.880000000000003</v>
      </c>
      <c r="AR55">
        <v>33.880000000000003</v>
      </c>
      <c r="AS55">
        <v>33.14</v>
      </c>
      <c r="AT55" t="s">
        <v>1928</v>
      </c>
      <c r="AU55" s="222">
        <v>-2.18E-2</v>
      </c>
      <c r="AW55" t="s">
        <v>529</v>
      </c>
      <c r="AX55">
        <v>2.286</v>
      </c>
      <c r="AY55">
        <v>2.3319999999999999</v>
      </c>
      <c r="AZ55">
        <v>2.3319999999999999</v>
      </c>
      <c r="BA55">
        <v>2.2789999999999999</v>
      </c>
      <c r="BB55" t="s">
        <v>2164</v>
      </c>
      <c r="BC55" s="222">
        <v>-2.4299999999999999E-2</v>
      </c>
    </row>
    <row r="56" spans="1:55">
      <c r="A56" t="s">
        <v>531</v>
      </c>
      <c r="B56" s="322">
        <v>1493.11</v>
      </c>
      <c r="C56" s="322">
        <v>1494.44</v>
      </c>
      <c r="D56" s="322">
        <v>1498.76</v>
      </c>
      <c r="E56" s="322">
        <v>1490.57</v>
      </c>
      <c r="F56" t="s">
        <v>532</v>
      </c>
      <c r="G56" s="222">
        <v>1.9E-3</v>
      </c>
      <c r="I56" t="s">
        <v>531</v>
      </c>
      <c r="J56">
        <v>15.94</v>
      </c>
      <c r="K56">
        <v>15.6</v>
      </c>
      <c r="L56">
        <v>15.94</v>
      </c>
      <c r="M56">
        <v>15.6</v>
      </c>
      <c r="N56" t="s">
        <v>966</v>
      </c>
      <c r="O56" s="222">
        <v>2.18E-2</v>
      </c>
      <c r="Q56" t="s">
        <v>531</v>
      </c>
      <c r="R56">
        <v>10.23</v>
      </c>
      <c r="S56">
        <v>10.24</v>
      </c>
      <c r="T56">
        <v>10.34</v>
      </c>
      <c r="U56">
        <v>10.14</v>
      </c>
      <c r="V56" t="s">
        <v>1214</v>
      </c>
      <c r="W56" s="222">
        <v>-1E-3</v>
      </c>
      <c r="Y56" t="s">
        <v>531</v>
      </c>
      <c r="Z56">
        <v>1.7010000000000001</v>
      </c>
      <c r="AA56">
        <v>1.7</v>
      </c>
      <c r="AB56">
        <v>1.722</v>
      </c>
      <c r="AC56">
        <v>1.6950000000000001</v>
      </c>
      <c r="AD56" t="s">
        <v>1460</v>
      </c>
      <c r="AE56" s="222">
        <v>8.9999999999999998E-4</v>
      </c>
      <c r="AG56" t="s">
        <v>808</v>
      </c>
      <c r="AH56">
        <v>22.6</v>
      </c>
      <c r="AI56">
        <v>22.24</v>
      </c>
      <c r="AJ56">
        <v>22.74</v>
      </c>
      <c r="AK56">
        <v>22.16</v>
      </c>
      <c r="AL56" t="s">
        <v>1687</v>
      </c>
      <c r="AM56" s="222">
        <v>2.0799999999999999E-2</v>
      </c>
      <c r="AO56" t="s">
        <v>531</v>
      </c>
      <c r="AP56">
        <v>32.82</v>
      </c>
      <c r="AQ56">
        <v>33.14</v>
      </c>
      <c r="AR56">
        <v>33.46</v>
      </c>
      <c r="AS56">
        <v>32.82</v>
      </c>
      <c r="AT56" t="s">
        <v>1929</v>
      </c>
      <c r="AU56" s="222">
        <v>-9.7000000000000003E-3</v>
      </c>
      <c r="AW56" t="s">
        <v>531</v>
      </c>
      <c r="AX56">
        <v>2.3330000000000002</v>
      </c>
      <c r="AY56">
        <v>2.3180000000000001</v>
      </c>
      <c r="AZ56">
        <v>2.36</v>
      </c>
      <c r="BA56">
        <v>2.3050000000000002</v>
      </c>
      <c r="BB56" t="s">
        <v>2165</v>
      </c>
      <c r="BC56" s="222">
        <v>2.06E-2</v>
      </c>
    </row>
    <row r="57" spans="1:55">
      <c r="A57" t="s">
        <v>533</v>
      </c>
      <c r="B57" s="322">
        <v>1503.18</v>
      </c>
      <c r="C57" s="322">
        <v>1494.36</v>
      </c>
      <c r="D57" s="322">
        <v>1503.47</v>
      </c>
      <c r="E57" s="322">
        <v>1492.28</v>
      </c>
      <c r="F57" t="s">
        <v>534</v>
      </c>
      <c r="G57" s="222">
        <v>6.7000000000000002E-3</v>
      </c>
      <c r="I57" t="s">
        <v>533</v>
      </c>
      <c r="J57">
        <v>16</v>
      </c>
      <c r="K57">
        <v>15.94</v>
      </c>
      <c r="L57">
        <v>16</v>
      </c>
      <c r="M57">
        <v>15.83</v>
      </c>
      <c r="N57" t="s">
        <v>967</v>
      </c>
      <c r="O57" s="222">
        <v>3.8E-3</v>
      </c>
      <c r="Q57" t="s">
        <v>533</v>
      </c>
      <c r="R57">
        <v>10.24</v>
      </c>
      <c r="S57">
        <v>10.199999999999999</v>
      </c>
      <c r="T57">
        <v>10.28</v>
      </c>
      <c r="U57">
        <v>10.15</v>
      </c>
      <c r="V57" t="s">
        <v>1215</v>
      </c>
      <c r="W57" s="222">
        <v>1E-3</v>
      </c>
      <c r="Y57" t="s">
        <v>533</v>
      </c>
      <c r="Z57">
        <v>1.73</v>
      </c>
      <c r="AA57">
        <v>1.7</v>
      </c>
      <c r="AB57">
        <v>1.7370000000000001</v>
      </c>
      <c r="AC57">
        <v>1.6910000000000001</v>
      </c>
      <c r="AD57" t="s">
        <v>1461</v>
      </c>
      <c r="AE57" s="222">
        <v>1.7299999999999999E-2</v>
      </c>
      <c r="AG57" t="s">
        <v>806</v>
      </c>
      <c r="AH57">
        <v>22.14</v>
      </c>
      <c r="AI57">
        <v>22.12</v>
      </c>
      <c r="AJ57">
        <v>22.44</v>
      </c>
      <c r="AK57">
        <v>22</v>
      </c>
      <c r="AL57" t="s">
        <v>1688</v>
      </c>
      <c r="AM57" s="222">
        <v>4.4999999999999997E-3</v>
      </c>
      <c r="AO57" t="s">
        <v>533</v>
      </c>
      <c r="AP57">
        <v>33.08</v>
      </c>
      <c r="AQ57">
        <v>33</v>
      </c>
      <c r="AR57">
        <v>33.200000000000003</v>
      </c>
      <c r="AS57">
        <v>32.840000000000003</v>
      </c>
      <c r="AT57" t="s">
        <v>1930</v>
      </c>
      <c r="AU57" s="222">
        <v>7.9000000000000008E-3</v>
      </c>
      <c r="AW57" t="s">
        <v>533</v>
      </c>
      <c r="AX57">
        <v>2.34</v>
      </c>
      <c r="AY57">
        <v>2.3330000000000002</v>
      </c>
      <c r="AZ57">
        <v>2.3580000000000001</v>
      </c>
      <c r="BA57">
        <v>2.3149999999999999</v>
      </c>
      <c r="BB57" t="s">
        <v>2166</v>
      </c>
      <c r="BC57" s="222">
        <v>3.0000000000000001E-3</v>
      </c>
    </row>
    <row r="58" spans="1:55">
      <c r="A58" t="s">
        <v>535</v>
      </c>
      <c r="B58" s="322">
        <v>1506.83</v>
      </c>
      <c r="C58" s="322">
        <v>1507.71</v>
      </c>
      <c r="D58" s="322">
        <v>1509.62</v>
      </c>
      <c r="E58" s="322">
        <v>1501.82</v>
      </c>
      <c r="F58" t="s">
        <v>536</v>
      </c>
      <c r="G58" s="222">
        <v>2.3999999999999998E-3</v>
      </c>
      <c r="I58" t="s">
        <v>535</v>
      </c>
      <c r="J58">
        <v>15.92</v>
      </c>
      <c r="K58">
        <v>16</v>
      </c>
      <c r="L58">
        <v>16.149999999999999</v>
      </c>
      <c r="M58">
        <v>15.87</v>
      </c>
      <c r="N58" t="s">
        <v>968</v>
      </c>
      <c r="O58" s="222">
        <v>-5.0000000000000001E-3</v>
      </c>
      <c r="Q58" t="s">
        <v>535</v>
      </c>
      <c r="R58">
        <v>10.09</v>
      </c>
      <c r="S58">
        <v>10.24</v>
      </c>
      <c r="T58">
        <v>10.24</v>
      </c>
      <c r="U58">
        <v>10.06</v>
      </c>
      <c r="V58" t="s">
        <v>1216</v>
      </c>
      <c r="W58" s="222">
        <v>-1.46E-2</v>
      </c>
      <c r="Y58" t="s">
        <v>535</v>
      </c>
      <c r="Z58">
        <v>1.73</v>
      </c>
      <c r="AA58">
        <v>1.75</v>
      </c>
      <c r="AB58">
        <v>1.75</v>
      </c>
      <c r="AC58">
        <v>1.726</v>
      </c>
      <c r="AD58" t="s">
        <v>1462</v>
      </c>
      <c r="AE58" s="222">
        <v>0</v>
      </c>
      <c r="AG58" t="s">
        <v>804</v>
      </c>
      <c r="AH58">
        <v>22.04</v>
      </c>
      <c r="AI58">
        <v>21.56</v>
      </c>
      <c r="AJ58">
        <v>22.06</v>
      </c>
      <c r="AK58">
        <v>21.56</v>
      </c>
      <c r="AL58" t="s">
        <v>1689</v>
      </c>
      <c r="AM58" s="222">
        <v>2.3199999999999998E-2</v>
      </c>
      <c r="AO58" t="s">
        <v>535</v>
      </c>
      <c r="AP58">
        <v>33.04</v>
      </c>
      <c r="AQ58">
        <v>33.479999999999997</v>
      </c>
      <c r="AR58">
        <v>33.619999999999997</v>
      </c>
      <c r="AS58">
        <v>33</v>
      </c>
      <c r="AT58" t="s">
        <v>1931</v>
      </c>
      <c r="AU58" s="222">
        <v>-1.1999999999999999E-3</v>
      </c>
      <c r="AW58" t="s">
        <v>535</v>
      </c>
      <c r="AX58">
        <v>2.3820000000000001</v>
      </c>
      <c r="AY58">
        <v>2.3639999999999999</v>
      </c>
      <c r="AZ58">
        <v>2.3820000000000001</v>
      </c>
      <c r="BA58">
        <v>2.3410000000000002</v>
      </c>
      <c r="BB58" t="s">
        <v>2167</v>
      </c>
      <c r="BC58" s="222">
        <v>1.7899999999999999E-2</v>
      </c>
    </row>
    <row r="59" spans="1:55">
      <c r="A59" t="s">
        <v>537</v>
      </c>
      <c r="B59" s="322">
        <v>1524.67</v>
      </c>
      <c r="C59" s="322">
        <v>1507.3</v>
      </c>
      <c r="D59" s="322">
        <v>1524.67</v>
      </c>
      <c r="E59" s="322">
        <v>1507.3</v>
      </c>
      <c r="F59" t="s">
        <v>538</v>
      </c>
      <c r="G59" s="222">
        <v>1.18E-2</v>
      </c>
      <c r="I59" t="s">
        <v>537</v>
      </c>
      <c r="J59">
        <v>16.07</v>
      </c>
      <c r="K59">
        <v>15.98</v>
      </c>
      <c r="L59">
        <v>16.07</v>
      </c>
      <c r="M59">
        <v>15.77</v>
      </c>
      <c r="N59" t="s">
        <v>969</v>
      </c>
      <c r="O59" s="222">
        <v>9.4000000000000004E-3</v>
      </c>
      <c r="Q59" t="s">
        <v>537</v>
      </c>
      <c r="R59">
        <v>10.119999999999999</v>
      </c>
      <c r="S59">
        <v>10.09</v>
      </c>
      <c r="T59">
        <v>10.18</v>
      </c>
      <c r="U59">
        <v>10.06</v>
      </c>
      <c r="V59" t="s">
        <v>1217</v>
      </c>
      <c r="W59" s="222">
        <v>3.0000000000000001E-3</v>
      </c>
      <c r="Y59" t="s">
        <v>537</v>
      </c>
      <c r="Z59">
        <v>1.778</v>
      </c>
      <c r="AA59">
        <v>1.74</v>
      </c>
      <c r="AB59">
        <v>1.7809999999999999</v>
      </c>
      <c r="AC59">
        <v>1.734</v>
      </c>
      <c r="AD59" t="s">
        <v>1463</v>
      </c>
      <c r="AE59" s="222">
        <v>2.7699999999999999E-2</v>
      </c>
      <c r="AG59" t="s">
        <v>802</v>
      </c>
      <c r="AH59">
        <v>21.54</v>
      </c>
      <c r="AI59">
        <v>21.16</v>
      </c>
      <c r="AJ59">
        <v>21.6</v>
      </c>
      <c r="AK59">
        <v>21.16</v>
      </c>
      <c r="AL59" t="s">
        <v>1690</v>
      </c>
      <c r="AM59" s="222">
        <v>2.2800000000000001E-2</v>
      </c>
      <c r="AO59" t="s">
        <v>537</v>
      </c>
      <c r="AP59">
        <v>33</v>
      </c>
      <c r="AQ59">
        <v>33.299999999999997</v>
      </c>
      <c r="AR59">
        <v>33.4</v>
      </c>
      <c r="AS59">
        <v>32.880000000000003</v>
      </c>
      <c r="AT59" t="s">
        <v>1932</v>
      </c>
      <c r="AU59" s="222">
        <v>-1.1999999999999999E-3</v>
      </c>
      <c r="AW59" t="s">
        <v>537</v>
      </c>
      <c r="AX59">
        <v>2.4900000000000002</v>
      </c>
      <c r="AY59">
        <v>2.36</v>
      </c>
      <c r="AZ59">
        <v>2.4929999999999999</v>
      </c>
      <c r="BA59">
        <v>2.36</v>
      </c>
      <c r="BB59" t="s">
        <v>2168</v>
      </c>
      <c r="BC59" s="222">
        <v>4.53E-2</v>
      </c>
    </row>
    <row r="60" spans="1:55">
      <c r="A60" t="s">
        <v>539</v>
      </c>
      <c r="B60" s="322">
        <v>1530.87</v>
      </c>
      <c r="C60" s="322">
        <v>1525.07</v>
      </c>
      <c r="D60" s="322">
        <v>1530.91</v>
      </c>
      <c r="E60" s="322">
        <v>1523.74</v>
      </c>
      <c r="F60" t="s">
        <v>540</v>
      </c>
      <c r="G60" s="222">
        <v>4.1000000000000003E-3</v>
      </c>
      <c r="I60" t="s">
        <v>539</v>
      </c>
      <c r="J60">
        <v>16.149999999999999</v>
      </c>
      <c r="K60">
        <v>16.100000000000001</v>
      </c>
      <c r="L60">
        <v>16.149999999999999</v>
      </c>
      <c r="M60">
        <v>16.010000000000002</v>
      </c>
      <c r="N60" t="s">
        <v>970</v>
      </c>
      <c r="O60" s="222">
        <v>5.0000000000000001E-3</v>
      </c>
      <c r="Q60" t="s">
        <v>539</v>
      </c>
      <c r="R60">
        <v>10.08</v>
      </c>
      <c r="S60">
        <v>10.17</v>
      </c>
      <c r="T60">
        <v>10.17</v>
      </c>
      <c r="U60">
        <v>10.039999999999999</v>
      </c>
      <c r="V60" t="s">
        <v>1218</v>
      </c>
      <c r="W60" s="222">
        <v>-4.0000000000000001E-3</v>
      </c>
      <c r="Y60" t="s">
        <v>539</v>
      </c>
      <c r="Z60">
        <v>1.7649999999999999</v>
      </c>
      <c r="AA60">
        <v>1.7849999999999999</v>
      </c>
      <c r="AB60">
        <v>1.788</v>
      </c>
      <c r="AC60">
        <v>1.7629999999999999</v>
      </c>
      <c r="AD60" t="s">
        <v>1464</v>
      </c>
      <c r="AE60" s="222">
        <v>-7.3000000000000001E-3</v>
      </c>
      <c r="AG60" t="s">
        <v>800</v>
      </c>
      <c r="AH60">
        <v>21.06</v>
      </c>
      <c r="AI60">
        <v>21.66</v>
      </c>
      <c r="AJ60">
        <v>21.82</v>
      </c>
      <c r="AK60">
        <v>21.04</v>
      </c>
      <c r="AL60" t="s">
        <v>1691</v>
      </c>
      <c r="AM60" s="222">
        <v>-2.7699999999999999E-2</v>
      </c>
      <c r="AO60" t="s">
        <v>539</v>
      </c>
      <c r="AP60">
        <v>33.92</v>
      </c>
      <c r="AQ60">
        <v>33.26</v>
      </c>
      <c r="AR60">
        <v>33.94</v>
      </c>
      <c r="AS60">
        <v>32.96</v>
      </c>
      <c r="AT60" t="s">
        <v>1933</v>
      </c>
      <c r="AU60" s="222">
        <v>2.7900000000000001E-2</v>
      </c>
      <c r="AW60" t="s">
        <v>539</v>
      </c>
      <c r="AX60">
        <v>2.4500000000000002</v>
      </c>
      <c r="AY60">
        <v>2.4900000000000002</v>
      </c>
      <c r="AZ60">
        <v>2.496</v>
      </c>
      <c r="BA60">
        <v>2.431</v>
      </c>
      <c r="BB60" t="s">
        <v>2169</v>
      </c>
      <c r="BC60" s="222">
        <v>-1.61E-2</v>
      </c>
    </row>
    <row r="61" spans="1:55">
      <c r="A61" t="s">
        <v>541</v>
      </c>
      <c r="B61" s="322">
        <v>1539.48</v>
      </c>
      <c r="C61" s="322">
        <v>1531.54</v>
      </c>
      <c r="D61" s="322">
        <v>1539.72</v>
      </c>
      <c r="E61" s="322">
        <v>1529.29</v>
      </c>
      <c r="F61" t="s">
        <v>542</v>
      </c>
      <c r="G61" s="222">
        <v>5.5999999999999999E-3</v>
      </c>
      <c r="I61" t="s">
        <v>541</v>
      </c>
      <c r="J61">
        <v>15.98</v>
      </c>
      <c r="K61">
        <v>16.149999999999999</v>
      </c>
      <c r="L61">
        <v>16.149999999999999</v>
      </c>
      <c r="M61">
        <v>15.97</v>
      </c>
      <c r="N61" t="s">
        <v>971</v>
      </c>
      <c r="O61" s="222">
        <v>-1.0500000000000001E-2</v>
      </c>
      <c r="Q61" t="s">
        <v>541</v>
      </c>
      <c r="R61">
        <v>10.66</v>
      </c>
      <c r="S61">
        <v>10.08</v>
      </c>
      <c r="T61">
        <v>10.67</v>
      </c>
      <c r="U61">
        <v>10.07</v>
      </c>
      <c r="V61" t="s">
        <v>1219</v>
      </c>
      <c r="W61" s="222">
        <v>5.7500000000000002E-2</v>
      </c>
      <c r="Y61" t="s">
        <v>541</v>
      </c>
      <c r="Z61">
        <v>1.768</v>
      </c>
      <c r="AA61">
        <v>1.7649999999999999</v>
      </c>
      <c r="AB61">
        <v>1.774</v>
      </c>
      <c r="AC61">
        <v>1.7569999999999999</v>
      </c>
      <c r="AD61" t="s">
        <v>1447</v>
      </c>
      <c r="AE61" s="222">
        <v>1.4E-3</v>
      </c>
      <c r="AG61" t="s">
        <v>798</v>
      </c>
      <c r="AH61">
        <v>21.66</v>
      </c>
      <c r="AI61">
        <v>21.4</v>
      </c>
      <c r="AJ61">
        <v>21.92</v>
      </c>
      <c r="AK61">
        <v>21.4</v>
      </c>
      <c r="AL61" t="s">
        <v>1692</v>
      </c>
      <c r="AM61" s="222">
        <v>1.21E-2</v>
      </c>
      <c r="AO61" t="s">
        <v>541</v>
      </c>
      <c r="AP61">
        <v>34.299999999999997</v>
      </c>
      <c r="AQ61">
        <v>34.119999999999997</v>
      </c>
      <c r="AR61">
        <v>34.42</v>
      </c>
      <c r="AS61">
        <v>33.94</v>
      </c>
      <c r="AT61" t="s">
        <v>1934</v>
      </c>
      <c r="AU61" s="222">
        <v>1.12E-2</v>
      </c>
      <c r="AW61" t="s">
        <v>541</v>
      </c>
      <c r="AX61">
        <v>2.476</v>
      </c>
      <c r="AY61">
        <v>2.4550000000000001</v>
      </c>
      <c r="AZ61">
        <v>2.488</v>
      </c>
      <c r="BA61">
        <v>2.4380000000000002</v>
      </c>
      <c r="BB61" t="s">
        <v>2170</v>
      </c>
      <c r="BC61" s="222">
        <v>1.06E-2</v>
      </c>
    </row>
    <row r="62" spans="1:55">
      <c r="A62" t="s">
        <v>543</v>
      </c>
      <c r="B62" s="322">
        <v>1530.68</v>
      </c>
      <c r="C62" s="322">
        <v>1539.5</v>
      </c>
      <c r="D62" s="322">
        <v>1541.29</v>
      </c>
      <c r="E62" s="322">
        <v>1530.19</v>
      </c>
      <c r="F62" t="s">
        <v>544</v>
      </c>
      <c r="G62" s="222">
        <v>-5.7000000000000002E-3</v>
      </c>
      <c r="I62" t="s">
        <v>543</v>
      </c>
      <c r="J62">
        <v>16.149999999999999</v>
      </c>
      <c r="K62">
        <v>16.079999999999998</v>
      </c>
      <c r="L62">
        <v>16.170000000000002</v>
      </c>
      <c r="M62">
        <v>16.010000000000002</v>
      </c>
      <c r="N62" t="s">
        <v>972</v>
      </c>
      <c r="O62" s="222">
        <v>1.06E-2</v>
      </c>
      <c r="Q62" t="s">
        <v>543</v>
      </c>
      <c r="R62">
        <v>10.99</v>
      </c>
      <c r="S62">
        <v>10.77</v>
      </c>
      <c r="T62">
        <v>11.09</v>
      </c>
      <c r="U62">
        <v>10.66</v>
      </c>
      <c r="V62" t="s">
        <v>1220</v>
      </c>
      <c r="W62" s="222">
        <v>3.1E-2</v>
      </c>
      <c r="Y62" t="s">
        <v>543</v>
      </c>
      <c r="Z62">
        <v>1.718</v>
      </c>
      <c r="AA62">
        <v>1.776</v>
      </c>
      <c r="AB62">
        <v>1.776</v>
      </c>
      <c r="AC62">
        <v>1.718</v>
      </c>
      <c r="AD62" t="s">
        <v>1465</v>
      </c>
      <c r="AE62" s="222">
        <v>-2.8000000000000001E-2</v>
      </c>
      <c r="AG62" t="s">
        <v>797</v>
      </c>
      <c r="AH62">
        <v>21.4</v>
      </c>
      <c r="AI62">
        <v>20.8</v>
      </c>
      <c r="AJ62">
        <v>21.46</v>
      </c>
      <c r="AK62">
        <v>20.8</v>
      </c>
      <c r="AL62" t="s">
        <v>1693</v>
      </c>
      <c r="AM62" s="222">
        <v>2.8799999999999999E-2</v>
      </c>
      <c r="AO62" t="s">
        <v>543</v>
      </c>
      <c r="AP62">
        <v>33.840000000000003</v>
      </c>
      <c r="AQ62">
        <v>34.299999999999997</v>
      </c>
      <c r="AR62">
        <v>34.44</v>
      </c>
      <c r="AS62">
        <v>33.840000000000003</v>
      </c>
      <c r="AT62" t="s">
        <v>1106</v>
      </c>
      <c r="AU62" s="222">
        <v>-1.34E-2</v>
      </c>
      <c r="AW62" t="s">
        <v>543</v>
      </c>
      <c r="AX62">
        <v>2.3919999999999999</v>
      </c>
      <c r="AY62">
        <v>2.476</v>
      </c>
      <c r="AZ62">
        <v>2.4889999999999999</v>
      </c>
      <c r="BA62">
        <v>2.3809999999999998</v>
      </c>
      <c r="BB62" t="s">
        <v>2171</v>
      </c>
      <c r="BC62" s="222">
        <v>-3.39E-2</v>
      </c>
    </row>
    <row r="63" spans="1:55">
      <c r="A63" t="s">
        <v>545</v>
      </c>
      <c r="B63" s="322">
        <v>1529.57</v>
      </c>
      <c r="C63" s="322">
        <v>1531.32</v>
      </c>
      <c r="D63" s="322">
        <v>1536.04</v>
      </c>
      <c r="E63" s="322">
        <v>1526.78</v>
      </c>
      <c r="F63" t="s">
        <v>546</v>
      </c>
      <c r="G63" s="222">
        <v>-6.9999999999999999E-4</v>
      </c>
      <c r="I63" t="s">
        <v>545</v>
      </c>
      <c r="J63">
        <v>16.18</v>
      </c>
      <c r="K63">
        <v>16.079999999999998</v>
      </c>
      <c r="L63">
        <v>16.23</v>
      </c>
      <c r="M63">
        <v>16.079999999999998</v>
      </c>
      <c r="N63" t="s">
        <v>973</v>
      </c>
      <c r="O63" s="222">
        <v>1.9E-3</v>
      </c>
      <c r="Q63" t="s">
        <v>545</v>
      </c>
      <c r="R63">
        <v>10.7</v>
      </c>
      <c r="S63">
        <v>10.99</v>
      </c>
      <c r="T63">
        <v>11.1</v>
      </c>
      <c r="U63">
        <v>10.69</v>
      </c>
      <c r="V63" t="s">
        <v>1221</v>
      </c>
      <c r="W63" s="222">
        <v>-2.64E-2</v>
      </c>
      <c r="Y63" t="s">
        <v>545</v>
      </c>
      <c r="Z63">
        <v>1.716</v>
      </c>
      <c r="AA63">
        <v>1.7270000000000001</v>
      </c>
      <c r="AB63">
        <v>1.7350000000000001</v>
      </c>
      <c r="AC63">
        <v>1.7010000000000001</v>
      </c>
      <c r="AD63" t="s">
        <v>1466</v>
      </c>
      <c r="AE63" s="222">
        <v>-1.1999999999999999E-3</v>
      </c>
      <c r="AG63" t="s">
        <v>796</v>
      </c>
      <c r="AH63">
        <v>20.8</v>
      </c>
      <c r="AI63">
        <v>20.78</v>
      </c>
      <c r="AJ63">
        <v>20.86</v>
      </c>
      <c r="AK63">
        <v>20.56</v>
      </c>
      <c r="AL63" t="s">
        <v>1694</v>
      </c>
      <c r="AM63" s="222">
        <v>3.8999999999999998E-3</v>
      </c>
      <c r="AO63" t="s">
        <v>545</v>
      </c>
      <c r="AP63">
        <v>33.72</v>
      </c>
      <c r="AQ63">
        <v>34.14</v>
      </c>
      <c r="AR63">
        <v>34.14</v>
      </c>
      <c r="AS63">
        <v>33.700000000000003</v>
      </c>
      <c r="AT63" t="s">
        <v>1935</v>
      </c>
      <c r="AU63" s="222">
        <v>-3.5000000000000001E-3</v>
      </c>
      <c r="AW63" t="s">
        <v>545</v>
      </c>
      <c r="AX63">
        <v>2.39</v>
      </c>
      <c r="AY63">
        <v>2.36</v>
      </c>
      <c r="AZ63">
        <v>2.4180000000000001</v>
      </c>
      <c r="BA63">
        <v>2.355</v>
      </c>
      <c r="BB63" t="s">
        <v>2172</v>
      </c>
      <c r="BC63" s="222">
        <v>-8.0000000000000004E-4</v>
      </c>
    </row>
    <row r="64" spans="1:55">
      <c r="A64" t="s">
        <v>547</v>
      </c>
      <c r="B64" s="322">
        <v>1544.13</v>
      </c>
      <c r="C64" s="322">
        <v>1531.59</v>
      </c>
      <c r="D64" s="322">
        <v>1549.43</v>
      </c>
      <c r="E64" s="322">
        <v>1531.59</v>
      </c>
      <c r="F64" t="s">
        <v>548</v>
      </c>
      <c r="G64" s="222">
        <v>9.4999999999999998E-3</v>
      </c>
      <c r="I64" t="s">
        <v>547</v>
      </c>
      <c r="J64">
        <v>16.45</v>
      </c>
      <c r="K64">
        <v>16.23</v>
      </c>
      <c r="L64">
        <v>16.45</v>
      </c>
      <c r="M64">
        <v>16.11</v>
      </c>
      <c r="N64" t="s">
        <v>974</v>
      </c>
      <c r="O64" s="222">
        <v>1.67E-2</v>
      </c>
      <c r="Q64" t="s">
        <v>547</v>
      </c>
      <c r="R64">
        <v>10.85</v>
      </c>
      <c r="S64">
        <v>10.7</v>
      </c>
      <c r="T64">
        <v>10.95</v>
      </c>
      <c r="U64">
        <v>10.7</v>
      </c>
      <c r="V64" t="s">
        <v>1222</v>
      </c>
      <c r="W64" s="222">
        <v>1.4E-2</v>
      </c>
      <c r="Y64" t="s">
        <v>547</v>
      </c>
      <c r="Z64">
        <v>1.744</v>
      </c>
      <c r="AA64">
        <v>1.716</v>
      </c>
      <c r="AB64">
        <v>1.764</v>
      </c>
      <c r="AC64">
        <v>1.716</v>
      </c>
      <c r="AD64" t="s">
        <v>1467</v>
      </c>
      <c r="AE64" s="222">
        <v>1.6299999999999999E-2</v>
      </c>
      <c r="AG64" t="s">
        <v>794</v>
      </c>
      <c r="AH64">
        <v>20.72</v>
      </c>
      <c r="AI64">
        <v>20.94</v>
      </c>
      <c r="AJ64">
        <v>21.08</v>
      </c>
      <c r="AK64">
        <v>20.399999999999999</v>
      </c>
      <c r="AL64" t="s">
        <v>1695</v>
      </c>
      <c r="AM64" s="222">
        <v>-1.9E-3</v>
      </c>
      <c r="AO64" t="s">
        <v>547</v>
      </c>
      <c r="AP64">
        <v>34.5</v>
      </c>
      <c r="AQ64">
        <v>33.94</v>
      </c>
      <c r="AR64">
        <v>34.64</v>
      </c>
      <c r="AS64">
        <v>33.840000000000003</v>
      </c>
      <c r="AT64" t="s">
        <v>1936</v>
      </c>
      <c r="AU64" s="222">
        <v>2.3099999999999999E-2</v>
      </c>
      <c r="AW64" t="s">
        <v>547</v>
      </c>
      <c r="AX64">
        <v>2.4249999999999998</v>
      </c>
      <c r="AY64">
        <v>2.4</v>
      </c>
      <c r="AZ64">
        <v>2.4420000000000002</v>
      </c>
      <c r="BA64">
        <v>2.4</v>
      </c>
      <c r="BB64" t="s">
        <v>2173</v>
      </c>
      <c r="BC64" s="222">
        <v>1.46E-2</v>
      </c>
    </row>
    <row r="65" spans="1:55">
      <c r="A65" t="s">
        <v>549</v>
      </c>
      <c r="B65" s="322">
        <v>1539.88</v>
      </c>
      <c r="C65" s="322">
        <v>1538.02</v>
      </c>
      <c r="D65" s="322">
        <v>1543.33</v>
      </c>
      <c r="E65" s="322">
        <v>1528.88</v>
      </c>
      <c r="F65" t="s">
        <v>550</v>
      </c>
      <c r="G65" s="222">
        <v>-2.8E-3</v>
      </c>
      <c r="I65" t="s">
        <v>549</v>
      </c>
      <c r="J65">
        <v>16.45</v>
      </c>
      <c r="K65">
        <v>16.46</v>
      </c>
      <c r="L65">
        <v>16.46</v>
      </c>
      <c r="M65">
        <v>16.23</v>
      </c>
      <c r="N65" t="s">
        <v>975</v>
      </c>
      <c r="O65" s="222">
        <v>0</v>
      </c>
      <c r="Q65" t="s">
        <v>549</v>
      </c>
      <c r="R65">
        <v>10.72</v>
      </c>
      <c r="S65">
        <v>10.85</v>
      </c>
      <c r="T65">
        <v>10.85</v>
      </c>
      <c r="U65">
        <v>10.46</v>
      </c>
      <c r="V65" t="s">
        <v>1223</v>
      </c>
      <c r="W65" s="222">
        <v>-1.2E-2</v>
      </c>
      <c r="Y65" t="s">
        <v>549</v>
      </c>
      <c r="Z65">
        <v>1.7869999999999999</v>
      </c>
      <c r="AA65">
        <v>1.736</v>
      </c>
      <c r="AB65">
        <v>1.7889999999999999</v>
      </c>
      <c r="AC65">
        <v>1.72</v>
      </c>
      <c r="AD65" t="s">
        <v>1468</v>
      </c>
      <c r="AE65" s="222">
        <v>2.47E-2</v>
      </c>
      <c r="AG65" t="s">
        <v>792</v>
      </c>
      <c r="AH65">
        <v>20.76</v>
      </c>
      <c r="AI65">
        <v>21.14</v>
      </c>
      <c r="AJ65">
        <v>21.14</v>
      </c>
      <c r="AK65">
        <v>20.72</v>
      </c>
      <c r="AL65" t="s">
        <v>1696</v>
      </c>
      <c r="AM65" s="222">
        <v>-9.4999999999999998E-3</v>
      </c>
      <c r="AO65" t="s">
        <v>549</v>
      </c>
      <c r="AP65">
        <v>34</v>
      </c>
      <c r="AQ65">
        <v>34.18</v>
      </c>
      <c r="AR65">
        <v>34.36</v>
      </c>
      <c r="AS65">
        <v>33.86</v>
      </c>
      <c r="AT65" t="s">
        <v>1937</v>
      </c>
      <c r="AU65" s="222">
        <v>-1.4500000000000001E-2</v>
      </c>
      <c r="AW65" t="s">
        <v>549</v>
      </c>
      <c r="AX65">
        <v>2.41</v>
      </c>
      <c r="AY65">
        <v>2.4</v>
      </c>
      <c r="AZ65">
        <v>2.4220000000000002</v>
      </c>
      <c r="BA65">
        <v>2.38</v>
      </c>
      <c r="BB65" t="s">
        <v>2174</v>
      </c>
      <c r="BC65" s="222">
        <v>-6.1999999999999998E-3</v>
      </c>
    </row>
    <row r="66" spans="1:55">
      <c r="A66" t="s">
        <v>551</v>
      </c>
      <c r="B66" s="322">
        <v>1545.62</v>
      </c>
      <c r="C66" s="322">
        <v>1539.31</v>
      </c>
      <c r="D66" s="322">
        <v>1549.16</v>
      </c>
      <c r="E66" s="322">
        <v>1539.31</v>
      </c>
      <c r="F66" t="s">
        <v>552</v>
      </c>
      <c r="G66" s="222">
        <v>3.7000000000000002E-3</v>
      </c>
      <c r="I66" t="s">
        <v>551</v>
      </c>
      <c r="J66">
        <v>16.670000000000002</v>
      </c>
      <c r="K66">
        <v>16.45</v>
      </c>
      <c r="L66">
        <v>16.8</v>
      </c>
      <c r="M66">
        <v>16.239999999999998</v>
      </c>
      <c r="N66" t="s">
        <v>976</v>
      </c>
      <c r="O66" s="222">
        <v>1.34E-2</v>
      </c>
      <c r="Q66" t="s">
        <v>551</v>
      </c>
      <c r="R66">
        <v>10.86</v>
      </c>
      <c r="S66">
        <v>10.83</v>
      </c>
      <c r="T66">
        <v>10.98</v>
      </c>
      <c r="U66">
        <v>10.8</v>
      </c>
      <c r="V66" t="s">
        <v>1224</v>
      </c>
      <c r="W66" s="222">
        <v>1.3100000000000001E-2</v>
      </c>
      <c r="Y66" t="s">
        <v>551</v>
      </c>
      <c r="Z66">
        <v>1.7849999999999999</v>
      </c>
      <c r="AA66">
        <v>1.79</v>
      </c>
      <c r="AB66">
        <v>1.8160000000000001</v>
      </c>
      <c r="AC66">
        <v>1.778</v>
      </c>
      <c r="AD66" t="s">
        <v>1469</v>
      </c>
      <c r="AE66" s="222">
        <v>-1.1000000000000001E-3</v>
      </c>
      <c r="AG66" t="s">
        <v>790</v>
      </c>
      <c r="AH66">
        <v>20.96</v>
      </c>
      <c r="AI66">
        <v>21.28</v>
      </c>
      <c r="AJ66">
        <v>21.4</v>
      </c>
      <c r="AK66">
        <v>20.88</v>
      </c>
      <c r="AL66" t="s">
        <v>1697</v>
      </c>
      <c r="AM66" s="222">
        <v>-1.1299999999999999E-2</v>
      </c>
      <c r="AO66" t="s">
        <v>551</v>
      </c>
      <c r="AP66">
        <v>34.4</v>
      </c>
      <c r="AQ66">
        <v>33.86</v>
      </c>
      <c r="AR66">
        <v>34.520000000000003</v>
      </c>
      <c r="AS66">
        <v>33.86</v>
      </c>
      <c r="AT66" t="s">
        <v>1938</v>
      </c>
      <c r="AU66" s="222">
        <v>1.18E-2</v>
      </c>
      <c r="AW66" t="s">
        <v>551</v>
      </c>
      <c r="AX66">
        <v>2.4300000000000002</v>
      </c>
      <c r="AY66">
        <v>2.4300000000000002</v>
      </c>
      <c r="AZ66">
        <v>2.4380000000000002</v>
      </c>
      <c r="BA66">
        <v>2.3940000000000001</v>
      </c>
      <c r="BB66" t="s">
        <v>2175</v>
      </c>
      <c r="BC66" s="222">
        <v>8.3000000000000001E-3</v>
      </c>
    </row>
    <row r="67" spans="1:55">
      <c r="A67" t="s">
        <v>553</v>
      </c>
      <c r="B67" s="322">
        <v>1546.03</v>
      </c>
      <c r="C67" s="322">
        <v>1547.27</v>
      </c>
      <c r="D67" s="322">
        <v>1553.86</v>
      </c>
      <c r="E67" s="322">
        <v>1544.53</v>
      </c>
      <c r="F67" t="s">
        <v>554</v>
      </c>
      <c r="G67" s="222">
        <v>2.9999999999999997E-4</v>
      </c>
      <c r="I67" t="s">
        <v>553</v>
      </c>
      <c r="J67">
        <v>16.8</v>
      </c>
      <c r="K67">
        <v>16.68</v>
      </c>
      <c r="L67">
        <v>16.86</v>
      </c>
      <c r="M67">
        <v>16.34</v>
      </c>
      <c r="N67" t="s">
        <v>977</v>
      </c>
      <c r="O67" s="222">
        <v>7.7999999999999996E-3</v>
      </c>
      <c r="Q67" t="s">
        <v>553</v>
      </c>
      <c r="R67">
        <v>10.78</v>
      </c>
      <c r="S67">
        <v>10.8</v>
      </c>
      <c r="T67">
        <v>10.89</v>
      </c>
      <c r="U67">
        <v>10.77</v>
      </c>
      <c r="V67" t="s">
        <v>1225</v>
      </c>
      <c r="W67" s="222">
        <v>-7.4000000000000003E-3</v>
      </c>
      <c r="Y67" t="s">
        <v>553</v>
      </c>
      <c r="Z67">
        <v>1.81</v>
      </c>
      <c r="AA67">
        <v>1.798</v>
      </c>
      <c r="AB67">
        <v>1.83</v>
      </c>
      <c r="AC67">
        <v>1.794</v>
      </c>
      <c r="AD67" t="s">
        <v>1470</v>
      </c>
      <c r="AE67" s="222">
        <v>1.4E-2</v>
      </c>
      <c r="AG67" t="s">
        <v>788</v>
      </c>
      <c r="AH67">
        <v>21.2</v>
      </c>
      <c r="AI67">
        <v>21.2</v>
      </c>
      <c r="AJ67">
        <v>21.22</v>
      </c>
      <c r="AK67">
        <v>21</v>
      </c>
      <c r="AL67" t="s">
        <v>1698</v>
      </c>
      <c r="AM67" s="222">
        <v>4.7000000000000002E-3</v>
      </c>
      <c r="AO67" t="s">
        <v>553</v>
      </c>
      <c r="AP67">
        <v>34.6</v>
      </c>
      <c r="AQ67">
        <v>34.4</v>
      </c>
      <c r="AR67">
        <v>34.72</v>
      </c>
      <c r="AS67">
        <v>34.4</v>
      </c>
      <c r="AT67" t="s">
        <v>1939</v>
      </c>
      <c r="AU67" s="222">
        <v>5.7999999999999996E-3</v>
      </c>
      <c r="AW67" t="s">
        <v>553</v>
      </c>
      <c r="AX67">
        <v>2.4300000000000002</v>
      </c>
      <c r="AY67">
        <v>2.4300000000000002</v>
      </c>
      <c r="AZ67">
        <v>2.4529999999999998</v>
      </c>
      <c r="BA67">
        <v>2.415</v>
      </c>
      <c r="BB67" t="s">
        <v>2176</v>
      </c>
      <c r="BC67" s="222">
        <v>0</v>
      </c>
    </row>
    <row r="68" spans="1:55">
      <c r="A68" t="s">
        <v>555</v>
      </c>
      <c r="B68" s="322">
        <v>1550.72</v>
      </c>
      <c r="C68" s="322">
        <v>1548.36</v>
      </c>
      <c r="D68" s="322">
        <v>1550.8</v>
      </c>
      <c r="E68" s="322">
        <v>1535.35</v>
      </c>
      <c r="F68" t="s">
        <v>556</v>
      </c>
      <c r="G68" s="222">
        <v>3.0000000000000001E-3</v>
      </c>
      <c r="I68" t="s">
        <v>555</v>
      </c>
      <c r="J68">
        <v>16.53</v>
      </c>
      <c r="K68">
        <v>16.8</v>
      </c>
      <c r="L68">
        <v>16.850000000000001</v>
      </c>
      <c r="M68">
        <v>16.53</v>
      </c>
      <c r="N68" t="s">
        <v>978</v>
      </c>
      <c r="O68" s="222">
        <v>-1.61E-2</v>
      </c>
      <c r="Q68" t="s">
        <v>555</v>
      </c>
      <c r="R68">
        <v>10.87</v>
      </c>
      <c r="S68">
        <v>10.78</v>
      </c>
      <c r="T68">
        <v>10.87</v>
      </c>
      <c r="U68">
        <v>10.64</v>
      </c>
      <c r="V68" t="s">
        <v>1226</v>
      </c>
      <c r="W68" s="222">
        <v>8.3000000000000001E-3</v>
      </c>
      <c r="Y68" t="s">
        <v>555</v>
      </c>
      <c r="Z68">
        <v>1.81</v>
      </c>
      <c r="AA68">
        <v>1.81</v>
      </c>
      <c r="AB68">
        <v>1.8160000000000001</v>
      </c>
      <c r="AC68">
        <v>1.778</v>
      </c>
      <c r="AD68" t="s">
        <v>1471</v>
      </c>
      <c r="AE68" s="222">
        <v>0</v>
      </c>
      <c r="AG68" t="s">
        <v>786</v>
      </c>
      <c r="AH68">
        <v>21.1</v>
      </c>
      <c r="AI68">
        <v>21.3</v>
      </c>
      <c r="AJ68">
        <v>21.34</v>
      </c>
      <c r="AK68">
        <v>20.9</v>
      </c>
      <c r="AL68" t="s">
        <v>1699</v>
      </c>
      <c r="AM68" s="222">
        <v>-8.5000000000000006E-3</v>
      </c>
      <c r="AO68" t="s">
        <v>555</v>
      </c>
      <c r="AP68">
        <v>34.68</v>
      </c>
      <c r="AQ68">
        <v>34.659999999999997</v>
      </c>
      <c r="AR68">
        <v>34.700000000000003</v>
      </c>
      <c r="AS68">
        <v>34</v>
      </c>
      <c r="AT68" t="s">
        <v>1940</v>
      </c>
      <c r="AU68" s="222">
        <v>2.3E-3</v>
      </c>
      <c r="AW68" t="s">
        <v>555</v>
      </c>
      <c r="AX68">
        <v>2.4380000000000002</v>
      </c>
      <c r="AY68">
        <v>2.4470000000000001</v>
      </c>
      <c r="AZ68">
        <v>2.4470000000000001</v>
      </c>
      <c r="BA68">
        <v>2.4060000000000001</v>
      </c>
      <c r="BB68" t="s">
        <v>2177</v>
      </c>
      <c r="BC68" s="222">
        <v>3.3E-3</v>
      </c>
    </row>
    <row r="69" spans="1:55">
      <c r="A69" t="s">
        <v>557</v>
      </c>
      <c r="B69" s="322">
        <v>1549.32</v>
      </c>
      <c r="C69" s="322">
        <v>1553.2</v>
      </c>
      <c r="D69" s="322">
        <v>1557.01</v>
      </c>
      <c r="E69" s="322">
        <v>1549.31</v>
      </c>
      <c r="F69" t="s">
        <v>558</v>
      </c>
      <c r="G69" s="222">
        <v>-8.9999999999999998E-4</v>
      </c>
      <c r="I69" t="s">
        <v>557</v>
      </c>
      <c r="J69">
        <v>16.559999999999999</v>
      </c>
      <c r="K69">
        <v>16.59</v>
      </c>
      <c r="L69">
        <v>16.739999999999998</v>
      </c>
      <c r="M69">
        <v>16.55</v>
      </c>
      <c r="N69" t="s">
        <v>979</v>
      </c>
      <c r="O69" s="222">
        <v>1.8E-3</v>
      </c>
      <c r="Q69" t="s">
        <v>557</v>
      </c>
      <c r="R69">
        <v>10.87</v>
      </c>
      <c r="S69">
        <v>10.89</v>
      </c>
      <c r="T69">
        <v>10.97</v>
      </c>
      <c r="U69">
        <v>10.82</v>
      </c>
      <c r="V69" t="s">
        <v>1227</v>
      </c>
      <c r="W69" s="222">
        <v>0</v>
      </c>
      <c r="Y69" t="s">
        <v>557</v>
      </c>
      <c r="Z69">
        <v>1.784</v>
      </c>
      <c r="AA69">
        <v>1.82</v>
      </c>
      <c r="AB69">
        <v>1.82</v>
      </c>
      <c r="AC69">
        <v>1.7809999999999999</v>
      </c>
      <c r="AD69" t="s">
        <v>1472</v>
      </c>
      <c r="AE69" s="222">
        <v>-1.44E-2</v>
      </c>
      <c r="AG69" t="s">
        <v>785</v>
      </c>
      <c r="AH69">
        <v>21.28</v>
      </c>
      <c r="AI69">
        <v>21.6</v>
      </c>
      <c r="AJ69">
        <v>21.6</v>
      </c>
      <c r="AK69">
        <v>21.2</v>
      </c>
      <c r="AL69" t="s">
        <v>1700</v>
      </c>
      <c r="AM69" s="222">
        <v>-1.12E-2</v>
      </c>
      <c r="AO69" t="s">
        <v>557</v>
      </c>
      <c r="AP69">
        <v>34.76</v>
      </c>
      <c r="AQ69">
        <v>34.74</v>
      </c>
      <c r="AR69">
        <v>35.08</v>
      </c>
      <c r="AS69">
        <v>34.659999999999997</v>
      </c>
      <c r="AT69" t="s">
        <v>1941</v>
      </c>
      <c r="AU69" s="222">
        <v>2.3E-3</v>
      </c>
      <c r="AW69" t="s">
        <v>557</v>
      </c>
      <c r="AX69">
        <v>2.423</v>
      </c>
      <c r="AY69">
        <v>2.44</v>
      </c>
      <c r="AZ69">
        <v>2.452</v>
      </c>
      <c r="BA69">
        <v>2.41</v>
      </c>
      <c r="BB69" t="s">
        <v>2174</v>
      </c>
      <c r="BC69" s="222">
        <v>-6.1999999999999998E-3</v>
      </c>
    </row>
    <row r="70" spans="1:55">
      <c r="A70" t="s">
        <v>559</v>
      </c>
      <c r="B70" s="322">
        <v>1507.5</v>
      </c>
      <c r="C70" s="322">
        <v>1529.47</v>
      </c>
      <c r="D70" s="322">
        <v>1530.49</v>
      </c>
      <c r="E70" s="322">
        <v>1505.48</v>
      </c>
      <c r="F70" t="s">
        <v>560</v>
      </c>
      <c r="G70" s="222">
        <v>-2.7E-2</v>
      </c>
      <c r="I70" t="s">
        <v>559</v>
      </c>
      <c r="J70">
        <v>16.38</v>
      </c>
      <c r="K70">
        <v>16.36</v>
      </c>
      <c r="L70">
        <v>16.489999999999998</v>
      </c>
      <c r="M70">
        <v>16.22</v>
      </c>
      <c r="N70" t="s">
        <v>980</v>
      </c>
      <c r="O70" s="222">
        <v>-1.09E-2</v>
      </c>
      <c r="Q70" t="s">
        <v>559</v>
      </c>
      <c r="R70">
        <v>10.36</v>
      </c>
      <c r="S70">
        <v>10.64</v>
      </c>
      <c r="T70">
        <v>10.64</v>
      </c>
      <c r="U70">
        <v>10.3</v>
      </c>
      <c r="V70" t="s">
        <v>1228</v>
      </c>
      <c r="W70" s="222">
        <v>-4.6899999999999997E-2</v>
      </c>
      <c r="Y70" t="s">
        <v>559</v>
      </c>
      <c r="Z70">
        <v>1.6930000000000001</v>
      </c>
      <c r="AA70">
        <v>1.74</v>
      </c>
      <c r="AB70">
        <v>1.746</v>
      </c>
      <c r="AC70">
        <v>1.6930000000000001</v>
      </c>
      <c r="AD70" t="s">
        <v>1473</v>
      </c>
      <c r="AE70" s="222">
        <v>-5.0999999999999997E-2</v>
      </c>
      <c r="AG70" t="s">
        <v>783</v>
      </c>
      <c r="AH70">
        <v>21.52</v>
      </c>
      <c r="AI70">
        <v>21.5</v>
      </c>
      <c r="AJ70">
        <v>21.66</v>
      </c>
      <c r="AK70">
        <v>21.4</v>
      </c>
      <c r="AL70" t="s">
        <v>1701</v>
      </c>
      <c r="AM70" s="222">
        <v>8.9999999999999998E-4</v>
      </c>
      <c r="AO70" t="s">
        <v>559</v>
      </c>
      <c r="AP70">
        <v>33.4</v>
      </c>
      <c r="AQ70">
        <v>34.1</v>
      </c>
      <c r="AR70">
        <v>34.200000000000003</v>
      </c>
      <c r="AS70">
        <v>33.299999999999997</v>
      </c>
      <c r="AT70" t="s">
        <v>1942</v>
      </c>
      <c r="AU70" s="222">
        <v>-3.9100000000000003E-2</v>
      </c>
      <c r="AW70" t="s">
        <v>559</v>
      </c>
      <c r="AX70">
        <v>2.319</v>
      </c>
      <c r="AY70">
        <v>2.3620000000000001</v>
      </c>
      <c r="AZ70">
        <v>2.387</v>
      </c>
      <c r="BA70">
        <v>2.2879999999999998</v>
      </c>
      <c r="BB70" t="s">
        <v>2178</v>
      </c>
      <c r="BC70" s="222">
        <v>-4.2900000000000001E-2</v>
      </c>
    </row>
    <row r="71" spans="1:55">
      <c r="A71" t="s">
        <v>561</v>
      </c>
      <c r="B71" s="322">
        <v>1520.82</v>
      </c>
      <c r="C71" s="322">
        <v>1512.67</v>
      </c>
      <c r="D71" s="322">
        <v>1521.98</v>
      </c>
      <c r="E71" s="322">
        <v>1512.67</v>
      </c>
      <c r="F71" t="s">
        <v>562</v>
      </c>
      <c r="G71" s="222">
        <v>8.8000000000000005E-3</v>
      </c>
      <c r="I71" t="s">
        <v>561</v>
      </c>
      <c r="J71">
        <v>16.62</v>
      </c>
      <c r="K71">
        <v>16.420000000000002</v>
      </c>
      <c r="L71">
        <v>16.62</v>
      </c>
      <c r="M71">
        <v>16.37</v>
      </c>
      <c r="N71" t="s">
        <v>981</v>
      </c>
      <c r="O71" s="222">
        <v>1.47E-2</v>
      </c>
      <c r="Q71" t="s">
        <v>561</v>
      </c>
      <c r="R71">
        <v>10.39</v>
      </c>
      <c r="S71">
        <v>10.36</v>
      </c>
      <c r="T71">
        <v>10.49</v>
      </c>
      <c r="U71">
        <v>10.3</v>
      </c>
      <c r="V71" t="s">
        <v>1229</v>
      </c>
      <c r="W71" s="222">
        <v>2.8999999999999998E-3</v>
      </c>
      <c r="Y71" t="s">
        <v>561</v>
      </c>
      <c r="Z71">
        <v>1.71</v>
      </c>
      <c r="AA71">
        <v>1.7170000000000001</v>
      </c>
      <c r="AB71">
        <v>1.728</v>
      </c>
      <c r="AC71">
        <v>1.7010000000000001</v>
      </c>
      <c r="AD71" t="s">
        <v>1474</v>
      </c>
      <c r="AE71" s="222">
        <v>0.01</v>
      </c>
      <c r="AG71" t="s">
        <v>781</v>
      </c>
      <c r="AH71">
        <v>21.5</v>
      </c>
      <c r="AI71">
        <v>21</v>
      </c>
      <c r="AJ71">
        <v>21.64</v>
      </c>
      <c r="AK71">
        <v>21</v>
      </c>
      <c r="AL71" t="s">
        <v>1702</v>
      </c>
      <c r="AM71" s="222">
        <v>1.9900000000000001E-2</v>
      </c>
      <c r="AO71" t="s">
        <v>561</v>
      </c>
      <c r="AP71">
        <v>33.520000000000003</v>
      </c>
      <c r="AQ71">
        <v>33.5</v>
      </c>
      <c r="AR71">
        <v>33.78</v>
      </c>
      <c r="AS71">
        <v>33.24</v>
      </c>
      <c r="AT71" t="s">
        <v>1943</v>
      </c>
      <c r="AU71" s="222">
        <v>3.5999999999999999E-3</v>
      </c>
      <c r="AW71" t="s">
        <v>561</v>
      </c>
      <c r="AX71">
        <v>2.3260000000000001</v>
      </c>
      <c r="AY71">
        <v>2.34</v>
      </c>
      <c r="AZ71">
        <v>2.3490000000000002</v>
      </c>
      <c r="BA71">
        <v>2.294</v>
      </c>
      <c r="BB71" t="s">
        <v>2179</v>
      </c>
      <c r="BC71" s="222">
        <v>3.0000000000000001E-3</v>
      </c>
    </row>
    <row r="72" spans="1:55">
      <c r="A72" t="s">
        <v>563</v>
      </c>
      <c r="B72" s="322">
        <v>1517.35</v>
      </c>
      <c r="C72" s="322">
        <v>1521.23</v>
      </c>
      <c r="D72" s="322">
        <v>1521.86</v>
      </c>
      <c r="E72" s="322">
        <v>1514.5</v>
      </c>
      <c r="F72" t="s">
        <v>564</v>
      </c>
      <c r="G72" s="222">
        <v>-2.3E-3</v>
      </c>
      <c r="I72" t="s">
        <v>563</v>
      </c>
      <c r="J72">
        <v>16.399999999999999</v>
      </c>
      <c r="K72">
        <v>16.600000000000001</v>
      </c>
      <c r="L72">
        <v>16.600000000000001</v>
      </c>
      <c r="M72">
        <v>16.309999999999999</v>
      </c>
      <c r="N72" t="s">
        <v>982</v>
      </c>
      <c r="O72" s="222">
        <v>-1.32E-2</v>
      </c>
      <c r="Q72" t="s">
        <v>563</v>
      </c>
      <c r="R72">
        <v>10.28</v>
      </c>
      <c r="S72">
        <v>10.4</v>
      </c>
      <c r="T72">
        <v>10.4</v>
      </c>
      <c r="U72">
        <v>10.26</v>
      </c>
      <c r="V72" t="s">
        <v>1230</v>
      </c>
      <c r="W72" s="222">
        <v>-1.06E-2</v>
      </c>
      <c r="Y72" t="s">
        <v>563</v>
      </c>
      <c r="Z72">
        <v>1.7050000000000001</v>
      </c>
      <c r="AA72">
        <v>1.7130000000000001</v>
      </c>
      <c r="AB72">
        <v>1.73</v>
      </c>
      <c r="AC72">
        <v>1.7050000000000001</v>
      </c>
      <c r="AD72" t="s">
        <v>1475</v>
      </c>
      <c r="AE72" s="222">
        <v>-2.8999999999999998E-3</v>
      </c>
      <c r="AG72" t="s">
        <v>779</v>
      </c>
      <c r="AH72">
        <v>21.08</v>
      </c>
      <c r="AI72">
        <v>21.08</v>
      </c>
      <c r="AJ72">
        <v>21.34</v>
      </c>
      <c r="AK72">
        <v>20.88</v>
      </c>
      <c r="AL72" t="s">
        <v>1703</v>
      </c>
      <c r="AM72" s="222">
        <v>6.7000000000000002E-3</v>
      </c>
      <c r="AO72" t="s">
        <v>563</v>
      </c>
      <c r="AP72">
        <v>33.200000000000003</v>
      </c>
      <c r="AQ72">
        <v>33.42</v>
      </c>
      <c r="AR72">
        <v>33.619999999999997</v>
      </c>
      <c r="AS72">
        <v>33.200000000000003</v>
      </c>
      <c r="AT72" t="s">
        <v>1033</v>
      </c>
      <c r="AU72" s="222">
        <v>-9.4999999999999998E-3</v>
      </c>
      <c r="AW72" t="s">
        <v>563</v>
      </c>
      <c r="AX72">
        <v>2.3199999999999998</v>
      </c>
      <c r="AY72">
        <v>2.3250000000000002</v>
      </c>
      <c r="AZ72">
        <v>2.3260000000000001</v>
      </c>
      <c r="BA72">
        <v>2.298</v>
      </c>
      <c r="BB72" t="s">
        <v>2180</v>
      </c>
      <c r="BC72" s="222">
        <v>-2.5999999999999999E-3</v>
      </c>
    </row>
    <row r="73" spans="1:55">
      <c r="A73" t="s">
        <v>565</v>
      </c>
      <c r="B73" s="322">
        <v>1544.49</v>
      </c>
      <c r="C73" s="322">
        <v>1522.51</v>
      </c>
      <c r="D73" s="322">
        <v>1544.49</v>
      </c>
      <c r="E73" s="322">
        <v>1522.51</v>
      </c>
      <c r="F73" t="s">
        <v>566</v>
      </c>
      <c r="G73" s="222">
        <v>1.7899999999999999E-2</v>
      </c>
      <c r="I73" t="s">
        <v>565</v>
      </c>
      <c r="J73">
        <v>16.79</v>
      </c>
      <c r="K73">
        <v>16.52</v>
      </c>
      <c r="L73">
        <v>16.79</v>
      </c>
      <c r="M73">
        <v>16.440000000000001</v>
      </c>
      <c r="N73" t="s">
        <v>983</v>
      </c>
      <c r="O73" s="222">
        <v>2.3800000000000002E-2</v>
      </c>
      <c r="Q73" t="s">
        <v>565</v>
      </c>
      <c r="R73">
        <v>10.4</v>
      </c>
      <c r="S73">
        <v>10.39</v>
      </c>
      <c r="T73">
        <v>10.54</v>
      </c>
      <c r="U73">
        <v>10.33</v>
      </c>
      <c r="V73" t="s">
        <v>1231</v>
      </c>
      <c r="W73" s="222">
        <v>1.17E-2</v>
      </c>
      <c r="Y73" t="s">
        <v>565</v>
      </c>
      <c r="Z73">
        <v>1.7450000000000001</v>
      </c>
      <c r="AA73">
        <v>1.7150000000000001</v>
      </c>
      <c r="AB73">
        <v>1.754</v>
      </c>
      <c r="AC73">
        <v>1.7130000000000001</v>
      </c>
      <c r="AD73" t="s">
        <v>1476</v>
      </c>
      <c r="AE73" s="222">
        <v>2.3800000000000002E-2</v>
      </c>
      <c r="AG73" t="s">
        <v>777</v>
      </c>
      <c r="AH73">
        <v>20.94</v>
      </c>
      <c r="AI73">
        <v>20.98</v>
      </c>
      <c r="AJ73">
        <v>21.14</v>
      </c>
      <c r="AK73">
        <v>20.94</v>
      </c>
      <c r="AL73" t="s">
        <v>1704</v>
      </c>
      <c r="AM73" s="222">
        <v>1.9E-3</v>
      </c>
      <c r="AO73" t="s">
        <v>565</v>
      </c>
      <c r="AP73">
        <v>33.44</v>
      </c>
      <c r="AQ73">
        <v>33.200000000000003</v>
      </c>
      <c r="AR73">
        <v>33.76</v>
      </c>
      <c r="AS73">
        <v>33.200000000000003</v>
      </c>
      <c r="AT73" t="s">
        <v>1944</v>
      </c>
      <c r="AU73" s="222">
        <v>7.1999999999999998E-3</v>
      </c>
      <c r="AW73" t="s">
        <v>565</v>
      </c>
      <c r="AX73">
        <v>2.3730000000000002</v>
      </c>
      <c r="AY73">
        <v>2.3250000000000002</v>
      </c>
      <c r="AZ73">
        <v>2.3959999999999999</v>
      </c>
      <c r="BA73">
        <v>2.3250000000000002</v>
      </c>
      <c r="BB73" t="s">
        <v>2181</v>
      </c>
      <c r="BC73" s="222">
        <v>2.2800000000000001E-2</v>
      </c>
    </row>
    <row r="74" spans="1:55">
      <c r="A74" t="s">
        <v>567</v>
      </c>
      <c r="B74" s="322">
        <v>1557.83</v>
      </c>
      <c r="C74" s="322">
        <v>1544.25</v>
      </c>
      <c r="D74" s="322">
        <v>1557.83</v>
      </c>
      <c r="E74" s="322">
        <v>1544.25</v>
      </c>
      <c r="F74" t="s">
        <v>568</v>
      </c>
      <c r="G74" s="222">
        <v>8.6E-3</v>
      </c>
      <c r="I74" t="s">
        <v>567</v>
      </c>
      <c r="J74">
        <v>16.88</v>
      </c>
      <c r="K74">
        <v>16.79</v>
      </c>
      <c r="L74">
        <v>16.88</v>
      </c>
      <c r="M74">
        <v>16.510000000000002</v>
      </c>
      <c r="N74" t="s">
        <v>984</v>
      </c>
      <c r="O74" s="222">
        <v>5.4000000000000003E-3</v>
      </c>
      <c r="Q74" t="s">
        <v>567</v>
      </c>
      <c r="R74">
        <v>10.5</v>
      </c>
      <c r="S74">
        <v>10.5</v>
      </c>
      <c r="T74">
        <v>10.57</v>
      </c>
      <c r="U74">
        <v>10.41</v>
      </c>
      <c r="V74" t="s">
        <v>1232</v>
      </c>
      <c r="W74" s="222">
        <v>9.5999999999999992E-3</v>
      </c>
      <c r="Y74" t="s">
        <v>567</v>
      </c>
      <c r="Z74">
        <v>1.76</v>
      </c>
      <c r="AA74">
        <v>1.75</v>
      </c>
      <c r="AB74">
        <v>1.76</v>
      </c>
      <c r="AC74">
        <v>1.7410000000000001</v>
      </c>
      <c r="AD74" t="s">
        <v>1477</v>
      </c>
      <c r="AE74" s="222">
        <v>8.3000000000000001E-3</v>
      </c>
      <c r="AG74" t="s">
        <v>775</v>
      </c>
      <c r="AH74">
        <v>20.9</v>
      </c>
      <c r="AI74">
        <v>21</v>
      </c>
      <c r="AJ74">
        <v>21</v>
      </c>
      <c r="AK74">
        <v>20.62</v>
      </c>
      <c r="AL74" t="s">
        <v>1705</v>
      </c>
      <c r="AM74" s="222">
        <v>-4.7999999999999996E-3</v>
      </c>
      <c r="AO74" t="s">
        <v>567</v>
      </c>
      <c r="AP74">
        <v>33.78</v>
      </c>
      <c r="AQ74">
        <v>33.44</v>
      </c>
      <c r="AR74">
        <v>34.06</v>
      </c>
      <c r="AS74">
        <v>33.44</v>
      </c>
      <c r="AT74" t="s">
        <v>1945</v>
      </c>
      <c r="AU74" s="222">
        <v>1.0200000000000001E-2</v>
      </c>
      <c r="AW74" t="s">
        <v>567</v>
      </c>
      <c r="AX74">
        <v>2.4129999999999998</v>
      </c>
      <c r="AY74">
        <v>2.37</v>
      </c>
      <c r="AZ74">
        <v>2.4159999999999999</v>
      </c>
      <c r="BA74">
        <v>2.3620000000000001</v>
      </c>
      <c r="BB74" t="s">
        <v>2182</v>
      </c>
      <c r="BC74" s="222">
        <v>1.6899999999999998E-2</v>
      </c>
    </row>
    <row r="75" spans="1:55">
      <c r="A75" t="s">
        <v>569</v>
      </c>
      <c r="B75" s="322">
        <v>1551.9</v>
      </c>
      <c r="C75" s="322">
        <v>1557.25</v>
      </c>
      <c r="D75" s="322">
        <v>1557.25</v>
      </c>
      <c r="E75" s="322">
        <v>1546.53</v>
      </c>
      <c r="F75" t="s">
        <v>570</v>
      </c>
      <c r="G75" s="222">
        <v>-3.8E-3</v>
      </c>
      <c r="I75" t="s">
        <v>569</v>
      </c>
      <c r="J75">
        <v>16.77</v>
      </c>
      <c r="K75">
        <v>16.88</v>
      </c>
      <c r="L75">
        <v>16.88</v>
      </c>
      <c r="M75">
        <v>16.670000000000002</v>
      </c>
      <c r="N75" t="s">
        <v>985</v>
      </c>
      <c r="O75" s="222">
        <v>-6.4999999999999997E-3</v>
      </c>
      <c r="Q75" t="s">
        <v>569</v>
      </c>
      <c r="R75">
        <v>10.5</v>
      </c>
      <c r="S75">
        <v>10.44</v>
      </c>
      <c r="T75">
        <v>10.64</v>
      </c>
      <c r="U75">
        <v>10.44</v>
      </c>
      <c r="V75" t="s">
        <v>1233</v>
      </c>
      <c r="W75" s="222">
        <v>0</v>
      </c>
      <c r="Y75" t="s">
        <v>569</v>
      </c>
      <c r="Z75">
        <v>1.73</v>
      </c>
      <c r="AA75">
        <v>1.76</v>
      </c>
      <c r="AB75">
        <v>1.76</v>
      </c>
      <c r="AC75">
        <v>1.7290000000000001</v>
      </c>
      <c r="AD75" t="s">
        <v>1478</v>
      </c>
      <c r="AE75" s="222">
        <v>-1.6799999999999999E-2</v>
      </c>
      <c r="AG75" t="s">
        <v>773</v>
      </c>
      <c r="AH75">
        <v>21</v>
      </c>
      <c r="AI75">
        <v>20.92</v>
      </c>
      <c r="AJ75">
        <v>21.12</v>
      </c>
      <c r="AK75">
        <v>20.9</v>
      </c>
      <c r="AL75" t="s">
        <v>1706</v>
      </c>
      <c r="AM75" s="222">
        <v>3.8E-3</v>
      </c>
      <c r="AO75" t="s">
        <v>569</v>
      </c>
      <c r="AP75">
        <v>34.6</v>
      </c>
      <c r="AQ75">
        <v>33.6</v>
      </c>
      <c r="AR75">
        <v>34.74</v>
      </c>
      <c r="AS75">
        <v>33.5</v>
      </c>
      <c r="AT75" t="s">
        <v>1946</v>
      </c>
      <c r="AU75" s="222">
        <v>2.4299999999999999E-2</v>
      </c>
      <c r="AW75" t="s">
        <v>569</v>
      </c>
      <c r="AX75">
        <v>2.387</v>
      </c>
      <c r="AY75">
        <v>2.4249999999999998</v>
      </c>
      <c r="AZ75">
        <v>2.4249999999999998</v>
      </c>
      <c r="BA75">
        <v>2.3660000000000001</v>
      </c>
      <c r="BB75" t="s">
        <v>2183</v>
      </c>
      <c r="BC75" s="222">
        <v>-1.0800000000000001E-2</v>
      </c>
    </row>
    <row r="76" spans="1:55">
      <c r="A76" t="s">
        <v>571</v>
      </c>
      <c r="B76" s="322">
        <v>1548.93</v>
      </c>
      <c r="C76" s="322">
        <v>1549.9</v>
      </c>
      <c r="D76" s="322">
        <v>1554.79</v>
      </c>
      <c r="E76" s="322">
        <v>1546.82</v>
      </c>
      <c r="F76" t="s">
        <v>572</v>
      </c>
      <c r="G76" s="222">
        <v>-1.9E-3</v>
      </c>
      <c r="I76" t="s">
        <v>571</v>
      </c>
      <c r="J76">
        <v>16.77</v>
      </c>
      <c r="K76">
        <v>16.77</v>
      </c>
      <c r="L76">
        <v>16.809999999999999</v>
      </c>
      <c r="M76">
        <v>16.649999999999999</v>
      </c>
      <c r="N76" t="s">
        <v>986</v>
      </c>
      <c r="O76" s="222">
        <v>0</v>
      </c>
      <c r="Q76" t="s">
        <v>571</v>
      </c>
      <c r="R76">
        <v>10.4</v>
      </c>
      <c r="S76">
        <v>10.5</v>
      </c>
      <c r="T76">
        <v>10.65</v>
      </c>
      <c r="U76">
        <v>10.4</v>
      </c>
      <c r="V76" t="s">
        <v>1234</v>
      </c>
      <c r="W76" s="222">
        <v>-9.4999999999999998E-3</v>
      </c>
      <c r="Y76" t="s">
        <v>571</v>
      </c>
      <c r="Z76">
        <v>1.7629999999999999</v>
      </c>
      <c r="AA76">
        <v>1.7450000000000001</v>
      </c>
      <c r="AB76">
        <v>1.768</v>
      </c>
      <c r="AC76">
        <v>1.7370000000000001</v>
      </c>
      <c r="AD76" t="s">
        <v>1435</v>
      </c>
      <c r="AE76" s="222">
        <v>1.9099999999999999E-2</v>
      </c>
      <c r="AG76" t="s">
        <v>771</v>
      </c>
      <c r="AH76">
        <v>20.92</v>
      </c>
      <c r="AI76">
        <v>20.7</v>
      </c>
      <c r="AJ76">
        <v>21</v>
      </c>
      <c r="AK76">
        <v>20.54</v>
      </c>
      <c r="AL76" t="s">
        <v>1707</v>
      </c>
      <c r="AM76" s="222">
        <v>1.4500000000000001E-2</v>
      </c>
      <c r="AO76" t="s">
        <v>571</v>
      </c>
      <c r="AP76">
        <v>34.880000000000003</v>
      </c>
      <c r="AQ76">
        <v>34.68</v>
      </c>
      <c r="AR76">
        <v>35.340000000000003</v>
      </c>
      <c r="AS76">
        <v>34.64</v>
      </c>
      <c r="AT76" t="s">
        <v>1947</v>
      </c>
      <c r="AU76" s="222">
        <v>8.0999999999999996E-3</v>
      </c>
      <c r="AW76" t="s">
        <v>571</v>
      </c>
      <c r="AX76">
        <v>2.367</v>
      </c>
      <c r="AY76">
        <v>2.3980000000000001</v>
      </c>
      <c r="AZ76">
        <v>2.3980000000000001</v>
      </c>
      <c r="BA76">
        <v>2.3540000000000001</v>
      </c>
      <c r="BB76" t="s">
        <v>2184</v>
      </c>
      <c r="BC76" s="222">
        <v>-8.3999999999999995E-3</v>
      </c>
    </row>
    <row r="77" spans="1:55">
      <c r="A77" t="s">
        <v>573</v>
      </c>
      <c r="B77" s="322">
        <v>1562.04</v>
      </c>
      <c r="C77" s="322">
        <v>1550.8</v>
      </c>
      <c r="D77" s="322">
        <v>1562.09</v>
      </c>
      <c r="E77" s="322">
        <v>1550.5</v>
      </c>
      <c r="F77" t="s">
        <v>574</v>
      </c>
      <c r="G77" s="222">
        <v>8.5000000000000006E-3</v>
      </c>
      <c r="I77" t="s">
        <v>573</v>
      </c>
      <c r="J77">
        <v>16.93</v>
      </c>
      <c r="K77">
        <v>16.8</v>
      </c>
      <c r="L77">
        <v>16.93</v>
      </c>
      <c r="M77">
        <v>16.75</v>
      </c>
      <c r="N77" t="s">
        <v>987</v>
      </c>
      <c r="O77" s="222">
        <v>9.4999999999999998E-3</v>
      </c>
      <c r="Q77" t="s">
        <v>573</v>
      </c>
      <c r="R77">
        <v>10.4</v>
      </c>
      <c r="S77">
        <v>10.45</v>
      </c>
      <c r="T77">
        <v>10.58</v>
      </c>
      <c r="U77">
        <v>10.38</v>
      </c>
      <c r="V77" t="s">
        <v>1235</v>
      </c>
      <c r="W77" s="222">
        <v>0</v>
      </c>
      <c r="Y77" t="s">
        <v>573</v>
      </c>
      <c r="Z77">
        <v>1.79</v>
      </c>
      <c r="AA77">
        <v>1.77</v>
      </c>
      <c r="AB77">
        <v>1.7909999999999999</v>
      </c>
      <c r="AC77">
        <v>1.754</v>
      </c>
      <c r="AD77" t="s">
        <v>1479</v>
      </c>
      <c r="AE77" s="222">
        <v>1.4999999999999999E-2</v>
      </c>
      <c r="AG77" t="s">
        <v>769</v>
      </c>
      <c r="AH77">
        <v>20.62</v>
      </c>
      <c r="AI77">
        <v>20.56</v>
      </c>
      <c r="AJ77">
        <v>20.8</v>
      </c>
      <c r="AK77">
        <v>20.38</v>
      </c>
      <c r="AL77" t="s">
        <v>1708</v>
      </c>
      <c r="AM77" s="222">
        <v>8.8000000000000005E-3</v>
      </c>
      <c r="AO77" t="s">
        <v>573</v>
      </c>
      <c r="AP77">
        <v>35.299999999999997</v>
      </c>
      <c r="AQ77">
        <v>35.119999999999997</v>
      </c>
      <c r="AR77">
        <v>35.299999999999997</v>
      </c>
      <c r="AS77">
        <v>34.880000000000003</v>
      </c>
      <c r="AT77" t="s">
        <v>1948</v>
      </c>
      <c r="AU77" s="222">
        <v>1.2E-2</v>
      </c>
      <c r="AW77" t="s">
        <v>573</v>
      </c>
      <c r="AX77">
        <v>2.4</v>
      </c>
      <c r="AY77">
        <v>2.367</v>
      </c>
      <c r="AZ77">
        <v>2.41</v>
      </c>
      <c r="BA77">
        <v>2.3340000000000001</v>
      </c>
      <c r="BB77" t="s">
        <v>2185</v>
      </c>
      <c r="BC77" s="222">
        <v>1.3899999999999999E-2</v>
      </c>
    </row>
    <row r="78" spans="1:55">
      <c r="A78" t="s">
        <v>575</v>
      </c>
      <c r="B78" s="322">
        <v>1600.97</v>
      </c>
      <c r="C78" s="322">
        <v>1566.61</v>
      </c>
      <c r="D78" s="322">
        <v>1600.98</v>
      </c>
      <c r="E78" s="322">
        <v>1565.97</v>
      </c>
      <c r="F78" t="s">
        <v>576</v>
      </c>
      <c r="G78" s="222">
        <v>2.4899999999999999E-2</v>
      </c>
      <c r="I78" t="s">
        <v>575</v>
      </c>
      <c r="J78">
        <v>17.05</v>
      </c>
      <c r="K78">
        <v>16.920000000000002</v>
      </c>
      <c r="L78">
        <v>17.05</v>
      </c>
      <c r="M78">
        <v>16.850000000000001</v>
      </c>
      <c r="N78" t="s">
        <v>988</v>
      </c>
      <c r="O78" s="222">
        <v>7.1000000000000004E-3</v>
      </c>
      <c r="Q78" t="s">
        <v>575</v>
      </c>
      <c r="R78">
        <v>10.73</v>
      </c>
      <c r="S78">
        <v>10.49</v>
      </c>
      <c r="T78">
        <v>10.77</v>
      </c>
      <c r="U78">
        <v>10.4</v>
      </c>
      <c r="V78" t="s">
        <v>1236</v>
      </c>
      <c r="W78" s="222">
        <v>3.1699999999999999E-2</v>
      </c>
      <c r="Y78" t="s">
        <v>575</v>
      </c>
      <c r="Z78">
        <v>1.847</v>
      </c>
      <c r="AA78">
        <v>1.8160000000000001</v>
      </c>
      <c r="AB78">
        <v>1.847</v>
      </c>
      <c r="AC78">
        <v>1.7949999999999999</v>
      </c>
      <c r="AD78" t="s">
        <v>1480</v>
      </c>
      <c r="AE78" s="222">
        <v>3.2099999999999997E-2</v>
      </c>
      <c r="AG78" t="s">
        <v>767</v>
      </c>
      <c r="AH78">
        <v>20.440000000000001</v>
      </c>
      <c r="AI78">
        <v>20.38</v>
      </c>
      <c r="AJ78">
        <v>20.82</v>
      </c>
      <c r="AK78">
        <v>20.12</v>
      </c>
      <c r="AL78" t="s">
        <v>1709</v>
      </c>
      <c r="AM78" s="222">
        <v>2.8999999999999998E-3</v>
      </c>
      <c r="AO78" t="s">
        <v>575</v>
      </c>
      <c r="AP78">
        <v>35.96</v>
      </c>
      <c r="AQ78">
        <v>35.299999999999997</v>
      </c>
      <c r="AR78">
        <v>36.28</v>
      </c>
      <c r="AS78">
        <v>35.299999999999997</v>
      </c>
      <c r="AT78" t="s">
        <v>1949</v>
      </c>
      <c r="AU78" s="222">
        <v>1.8700000000000001E-2</v>
      </c>
      <c r="AW78" t="s">
        <v>575</v>
      </c>
      <c r="AX78">
        <v>2.46</v>
      </c>
      <c r="AY78">
        <v>2.4</v>
      </c>
      <c r="AZ78">
        <v>2.4929999999999999</v>
      </c>
      <c r="BA78">
        <v>2.4</v>
      </c>
      <c r="BB78" t="s">
        <v>2186</v>
      </c>
      <c r="BC78" s="222">
        <v>2.5000000000000001E-2</v>
      </c>
    </row>
    <row r="79" spans="1:55">
      <c r="A79" t="s">
        <v>577</v>
      </c>
      <c r="B79" s="322">
        <v>1604.29</v>
      </c>
      <c r="C79" s="322">
        <v>1601.44</v>
      </c>
      <c r="D79" s="322">
        <v>1604.29</v>
      </c>
      <c r="E79" s="322">
        <v>1594.19</v>
      </c>
      <c r="F79" t="s">
        <v>578</v>
      </c>
      <c r="G79" s="222">
        <v>2.0999999999999999E-3</v>
      </c>
      <c r="I79" t="s">
        <v>577</v>
      </c>
      <c r="J79">
        <v>16.850000000000001</v>
      </c>
      <c r="K79">
        <v>17</v>
      </c>
      <c r="L79">
        <v>17</v>
      </c>
      <c r="M79">
        <v>16.850000000000001</v>
      </c>
      <c r="N79" t="s">
        <v>989</v>
      </c>
      <c r="O79" s="222">
        <v>-1.17E-2</v>
      </c>
      <c r="Q79" t="s">
        <v>577</v>
      </c>
      <c r="R79">
        <v>10.75</v>
      </c>
      <c r="S79">
        <v>10.63</v>
      </c>
      <c r="T79">
        <v>10.86</v>
      </c>
      <c r="U79">
        <v>10.63</v>
      </c>
      <c r="V79" t="s">
        <v>1237</v>
      </c>
      <c r="W79" s="222">
        <v>1.9E-3</v>
      </c>
      <c r="Y79" t="s">
        <v>577</v>
      </c>
      <c r="Z79">
        <v>1.87</v>
      </c>
      <c r="AA79">
        <v>1.8380000000000001</v>
      </c>
      <c r="AB79">
        <v>1.875</v>
      </c>
      <c r="AC79">
        <v>1.8380000000000001</v>
      </c>
      <c r="AD79" t="s">
        <v>1481</v>
      </c>
      <c r="AE79" s="222">
        <v>1.1900000000000001E-2</v>
      </c>
      <c r="AG79" t="s">
        <v>765</v>
      </c>
      <c r="AH79">
        <v>20.38</v>
      </c>
      <c r="AI79">
        <v>20</v>
      </c>
      <c r="AJ79">
        <v>20.38</v>
      </c>
      <c r="AK79">
        <v>19.899999999999999</v>
      </c>
      <c r="AL79" t="s">
        <v>1710</v>
      </c>
      <c r="AM79" s="222">
        <v>1.3899999999999999E-2</v>
      </c>
      <c r="AO79" t="s">
        <v>577</v>
      </c>
      <c r="AP79">
        <v>36.1</v>
      </c>
      <c r="AQ79">
        <v>36.299999999999997</v>
      </c>
      <c r="AR79">
        <v>36.380000000000003</v>
      </c>
      <c r="AS79">
        <v>35.92</v>
      </c>
      <c r="AT79" t="s">
        <v>1950</v>
      </c>
      <c r="AU79" s="222">
        <v>3.8999999999999998E-3</v>
      </c>
      <c r="AW79" t="s">
        <v>577</v>
      </c>
      <c r="AX79">
        <v>2.444</v>
      </c>
      <c r="AY79">
        <v>2.452</v>
      </c>
      <c r="AZ79">
        <v>2.456</v>
      </c>
      <c r="BA79">
        <v>2.4220000000000002</v>
      </c>
      <c r="BB79" t="s">
        <v>2140</v>
      </c>
      <c r="BC79" s="222">
        <v>-6.4999999999999997E-3</v>
      </c>
    </row>
    <row r="80" spans="1:55">
      <c r="A80" t="s">
        <v>579</v>
      </c>
      <c r="B80" s="322">
        <v>1615.02</v>
      </c>
      <c r="C80" s="322">
        <v>1605.24</v>
      </c>
      <c r="D80" s="322">
        <v>1615.18</v>
      </c>
      <c r="E80" s="322">
        <v>1598.35</v>
      </c>
      <c r="F80" t="s">
        <v>580</v>
      </c>
      <c r="G80" s="222">
        <v>6.7000000000000002E-3</v>
      </c>
      <c r="I80" t="s">
        <v>579</v>
      </c>
      <c r="J80">
        <v>17.02</v>
      </c>
      <c r="K80">
        <v>16.850000000000001</v>
      </c>
      <c r="L80">
        <v>17.09</v>
      </c>
      <c r="M80">
        <v>16.79</v>
      </c>
      <c r="N80" t="s">
        <v>990</v>
      </c>
      <c r="O80" s="222">
        <v>1.01E-2</v>
      </c>
      <c r="Q80" t="s">
        <v>579</v>
      </c>
      <c r="R80">
        <v>10.8</v>
      </c>
      <c r="S80">
        <v>10.8</v>
      </c>
      <c r="T80">
        <v>10.94</v>
      </c>
      <c r="U80">
        <v>10.67</v>
      </c>
      <c r="V80" t="s">
        <v>1238</v>
      </c>
      <c r="W80" s="222">
        <v>4.7000000000000002E-3</v>
      </c>
      <c r="Y80" t="s">
        <v>579</v>
      </c>
      <c r="Z80">
        <v>1.87</v>
      </c>
      <c r="AA80">
        <v>1.87</v>
      </c>
      <c r="AB80">
        <v>1.8779999999999999</v>
      </c>
      <c r="AC80">
        <v>1.847</v>
      </c>
      <c r="AD80" t="s">
        <v>1482</v>
      </c>
      <c r="AE80" s="222">
        <v>5.0000000000000001E-4</v>
      </c>
      <c r="AG80" t="s">
        <v>763</v>
      </c>
      <c r="AH80">
        <v>20.100000000000001</v>
      </c>
      <c r="AI80">
        <v>20.14</v>
      </c>
      <c r="AJ80">
        <v>20.28</v>
      </c>
      <c r="AK80">
        <v>19.96</v>
      </c>
      <c r="AL80" t="s">
        <v>1690</v>
      </c>
      <c r="AM80" s="222">
        <v>-2E-3</v>
      </c>
      <c r="AO80" t="s">
        <v>579</v>
      </c>
      <c r="AP80">
        <v>36.86</v>
      </c>
      <c r="AQ80">
        <v>36.1</v>
      </c>
      <c r="AR80">
        <v>36.880000000000003</v>
      </c>
      <c r="AS80">
        <v>36.1</v>
      </c>
      <c r="AT80" t="s">
        <v>1951</v>
      </c>
      <c r="AU80" s="222">
        <v>2.1100000000000001E-2</v>
      </c>
      <c r="AW80" t="s">
        <v>579</v>
      </c>
      <c r="AX80">
        <v>2.46</v>
      </c>
      <c r="AY80">
        <v>2.4340000000000002</v>
      </c>
      <c r="AZ80">
        <v>2.4649999999999999</v>
      </c>
      <c r="BA80">
        <v>2.4</v>
      </c>
      <c r="BB80" t="s">
        <v>2187</v>
      </c>
      <c r="BC80" s="222">
        <v>6.4999999999999997E-3</v>
      </c>
    </row>
    <row r="81" spans="1:55">
      <c r="A81" t="s">
        <v>581</v>
      </c>
      <c r="B81" s="322">
        <v>1625.4</v>
      </c>
      <c r="C81" s="322">
        <v>1616.78</v>
      </c>
      <c r="D81" s="322">
        <v>1625.41</v>
      </c>
      <c r="E81" s="322">
        <v>1604.02</v>
      </c>
      <c r="F81" t="s">
        <v>582</v>
      </c>
      <c r="G81" s="222">
        <v>6.4000000000000003E-3</v>
      </c>
      <c r="I81" t="s">
        <v>581</v>
      </c>
      <c r="J81">
        <v>17.02</v>
      </c>
      <c r="K81">
        <v>17</v>
      </c>
      <c r="L81">
        <v>17.079999999999998</v>
      </c>
      <c r="M81">
        <v>16.850000000000001</v>
      </c>
      <c r="N81" t="s">
        <v>991</v>
      </c>
      <c r="O81" s="222">
        <v>0</v>
      </c>
      <c r="Q81" t="s">
        <v>581</v>
      </c>
      <c r="R81">
        <v>11.03</v>
      </c>
      <c r="S81">
        <v>10.92</v>
      </c>
      <c r="T81">
        <v>11.04</v>
      </c>
      <c r="U81">
        <v>10.74</v>
      </c>
      <c r="V81" t="s">
        <v>1239</v>
      </c>
      <c r="W81" s="222">
        <v>2.1299999999999999E-2</v>
      </c>
      <c r="Y81" t="s">
        <v>581</v>
      </c>
      <c r="Z81">
        <v>1.8879999999999999</v>
      </c>
      <c r="AA81">
        <v>1.87</v>
      </c>
      <c r="AB81">
        <v>1.8879999999999999</v>
      </c>
      <c r="AC81">
        <v>1.845</v>
      </c>
      <c r="AD81" t="s">
        <v>1444</v>
      </c>
      <c r="AE81" s="222">
        <v>9.1000000000000004E-3</v>
      </c>
      <c r="AG81" t="s">
        <v>761</v>
      </c>
      <c r="AH81">
        <v>20.14</v>
      </c>
      <c r="AI81">
        <v>20.28</v>
      </c>
      <c r="AJ81">
        <v>20.28</v>
      </c>
      <c r="AK81">
        <v>19.899999999999999</v>
      </c>
      <c r="AL81" t="s">
        <v>1711</v>
      </c>
      <c r="AM81" s="222">
        <v>0</v>
      </c>
      <c r="AO81" t="s">
        <v>581</v>
      </c>
      <c r="AP81">
        <v>37</v>
      </c>
      <c r="AQ81">
        <v>36.96</v>
      </c>
      <c r="AR81">
        <v>37</v>
      </c>
      <c r="AS81">
        <v>36.44</v>
      </c>
      <c r="AT81" t="s">
        <v>1952</v>
      </c>
      <c r="AU81" s="222">
        <v>3.8E-3</v>
      </c>
      <c r="AW81" t="s">
        <v>581</v>
      </c>
      <c r="AX81">
        <v>2.5</v>
      </c>
      <c r="AY81">
        <v>2.46</v>
      </c>
      <c r="AZ81">
        <v>2.5</v>
      </c>
      <c r="BA81">
        <v>2.4449999999999998</v>
      </c>
      <c r="BB81" t="s">
        <v>2188</v>
      </c>
      <c r="BC81" s="222">
        <v>1.6299999999999999E-2</v>
      </c>
    </row>
    <row r="82" spans="1:55">
      <c r="A82" t="s">
        <v>583</v>
      </c>
      <c r="B82" s="322">
        <v>1613.78</v>
      </c>
      <c r="C82" s="322">
        <v>1624.72</v>
      </c>
      <c r="D82" s="322">
        <v>1629.8</v>
      </c>
      <c r="E82" s="322">
        <v>1610.72</v>
      </c>
      <c r="F82" t="s">
        <v>584</v>
      </c>
      <c r="G82" s="222">
        <v>-7.1000000000000004E-3</v>
      </c>
      <c r="I82" t="s">
        <v>583</v>
      </c>
      <c r="J82">
        <v>16.95</v>
      </c>
      <c r="K82">
        <v>17.059999999999999</v>
      </c>
      <c r="L82">
        <v>17.059999999999999</v>
      </c>
      <c r="M82">
        <v>16.940000000000001</v>
      </c>
      <c r="N82" t="s">
        <v>992</v>
      </c>
      <c r="O82" s="222">
        <v>-4.1000000000000003E-3</v>
      </c>
      <c r="Q82" t="s">
        <v>583</v>
      </c>
      <c r="R82">
        <v>11.15</v>
      </c>
      <c r="S82">
        <v>11.02</v>
      </c>
      <c r="T82">
        <v>11.19</v>
      </c>
      <c r="U82">
        <v>11.02</v>
      </c>
      <c r="V82" t="s">
        <v>1240</v>
      </c>
      <c r="W82" s="222">
        <v>1.09E-2</v>
      </c>
      <c r="Y82" t="s">
        <v>583</v>
      </c>
      <c r="Z82">
        <v>1.86</v>
      </c>
      <c r="AA82">
        <v>1.8879999999999999</v>
      </c>
      <c r="AB82">
        <v>1.895</v>
      </c>
      <c r="AC82">
        <v>1.8540000000000001</v>
      </c>
      <c r="AD82" t="s">
        <v>1483</v>
      </c>
      <c r="AE82" s="222">
        <v>-1.46E-2</v>
      </c>
      <c r="AG82" t="s">
        <v>759</v>
      </c>
      <c r="AH82">
        <v>20.14</v>
      </c>
      <c r="AI82">
        <v>20</v>
      </c>
      <c r="AJ82">
        <v>20.16</v>
      </c>
      <c r="AK82">
        <v>19.95</v>
      </c>
      <c r="AL82" t="s">
        <v>1712</v>
      </c>
      <c r="AM82" s="222">
        <v>7.0000000000000001E-3</v>
      </c>
      <c r="AO82" t="s">
        <v>583</v>
      </c>
      <c r="AP82">
        <v>36.700000000000003</v>
      </c>
      <c r="AQ82">
        <v>37.020000000000003</v>
      </c>
      <c r="AR82">
        <v>37.24</v>
      </c>
      <c r="AS82">
        <v>36.54</v>
      </c>
      <c r="AT82" t="s">
        <v>1953</v>
      </c>
      <c r="AU82" s="222">
        <v>-8.0999999999999996E-3</v>
      </c>
      <c r="AW82" t="s">
        <v>583</v>
      </c>
      <c r="AX82">
        <v>2.5</v>
      </c>
      <c r="AY82">
        <v>2.5089999999999999</v>
      </c>
      <c r="AZ82">
        <v>2.532</v>
      </c>
      <c r="BA82">
        <v>2.4750000000000001</v>
      </c>
      <c r="BB82" t="s">
        <v>2146</v>
      </c>
      <c r="BC82" s="222">
        <v>0</v>
      </c>
    </row>
    <row r="83" spans="1:55">
      <c r="A83" t="s">
        <v>585</v>
      </c>
      <c r="B83" s="322">
        <v>1617.56</v>
      </c>
      <c r="C83" s="322">
        <v>1607.14</v>
      </c>
      <c r="D83" s="322">
        <v>1618.24</v>
      </c>
      <c r="E83" s="322">
        <v>1604.39</v>
      </c>
      <c r="F83" t="s">
        <v>586</v>
      </c>
      <c r="G83" s="222">
        <v>2.3E-3</v>
      </c>
      <c r="I83" t="s">
        <v>585</v>
      </c>
      <c r="J83">
        <v>17.39</v>
      </c>
      <c r="K83">
        <v>17.04</v>
      </c>
      <c r="L83">
        <v>17.39</v>
      </c>
      <c r="M83">
        <v>16.87</v>
      </c>
      <c r="N83" t="s">
        <v>993</v>
      </c>
      <c r="O83" s="222">
        <v>2.5999999999999999E-2</v>
      </c>
      <c r="Q83" t="s">
        <v>585</v>
      </c>
      <c r="R83">
        <v>11.23</v>
      </c>
      <c r="S83">
        <v>11.13</v>
      </c>
      <c r="T83">
        <v>11.24</v>
      </c>
      <c r="U83">
        <v>11.12</v>
      </c>
      <c r="V83" t="s">
        <v>1241</v>
      </c>
      <c r="W83" s="222">
        <v>7.1999999999999998E-3</v>
      </c>
      <c r="Y83" t="s">
        <v>585</v>
      </c>
      <c r="Z83">
        <v>1.865</v>
      </c>
      <c r="AA83">
        <v>1.86</v>
      </c>
      <c r="AB83">
        <v>1.8839999999999999</v>
      </c>
      <c r="AC83">
        <v>1.8460000000000001</v>
      </c>
      <c r="AD83" t="s">
        <v>1484</v>
      </c>
      <c r="AE83" s="222">
        <v>2.7000000000000001E-3</v>
      </c>
      <c r="AG83" t="s">
        <v>757</v>
      </c>
      <c r="AH83">
        <v>20</v>
      </c>
      <c r="AI83">
        <v>19.95</v>
      </c>
      <c r="AJ83">
        <v>20.079999999999998</v>
      </c>
      <c r="AK83">
        <v>19.87</v>
      </c>
      <c r="AL83" t="s">
        <v>1713</v>
      </c>
      <c r="AM83" s="222">
        <v>-2E-3</v>
      </c>
      <c r="AO83" t="s">
        <v>585</v>
      </c>
      <c r="AP83">
        <v>36.340000000000003</v>
      </c>
      <c r="AQ83">
        <v>36.32</v>
      </c>
      <c r="AR83">
        <v>36.659999999999997</v>
      </c>
      <c r="AS83">
        <v>36.08</v>
      </c>
      <c r="AT83" t="s">
        <v>1954</v>
      </c>
      <c r="AU83" s="222">
        <v>-9.7999999999999997E-3</v>
      </c>
      <c r="AW83" t="s">
        <v>585</v>
      </c>
      <c r="AX83">
        <v>2.5019999999999998</v>
      </c>
      <c r="AY83">
        <v>2.5</v>
      </c>
      <c r="AZ83">
        <v>2.5019999999999998</v>
      </c>
      <c r="BA83">
        <v>2.4430000000000001</v>
      </c>
      <c r="BB83" t="s">
        <v>1582</v>
      </c>
      <c r="BC83" s="222">
        <v>8.0000000000000004E-4</v>
      </c>
    </row>
    <row r="84" spans="1:55">
      <c r="A84" t="s">
        <v>587</v>
      </c>
      <c r="B84" s="322">
        <v>1618.16</v>
      </c>
      <c r="C84" s="322">
        <v>1614.43</v>
      </c>
      <c r="D84" s="322">
        <v>1623.73</v>
      </c>
      <c r="E84" s="322">
        <v>1614.43</v>
      </c>
      <c r="F84" t="s">
        <v>588</v>
      </c>
      <c r="G84" s="222">
        <v>4.0000000000000002E-4</v>
      </c>
      <c r="I84" t="s">
        <v>587</v>
      </c>
      <c r="J84">
        <v>17.14</v>
      </c>
      <c r="K84">
        <v>17.3</v>
      </c>
      <c r="L84">
        <v>17.350000000000001</v>
      </c>
      <c r="M84">
        <v>17.07</v>
      </c>
      <c r="N84" t="s">
        <v>994</v>
      </c>
      <c r="O84" s="222">
        <v>-1.44E-2</v>
      </c>
      <c r="Q84" t="s">
        <v>587</v>
      </c>
      <c r="R84">
        <v>11.4</v>
      </c>
      <c r="S84">
        <v>11.29</v>
      </c>
      <c r="T84">
        <v>11.44</v>
      </c>
      <c r="U84">
        <v>11.23</v>
      </c>
      <c r="V84" t="s">
        <v>1242</v>
      </c>
      <c r="W84" s="222">
        <v>1.5100000000000001E-2</v>
      </c>
      <c r="Y84" t="s">
        <v>587</v>
      </c>
      <c r="Z84">
        <v>1.89</v>
      </c>
      <c r="AA84">
        <v>1.87</v>
      </c>
      <c r="AB84">
        <v>1.907</v>
      </c>
      <c r="AC84">
        <v>1.865</v>
      </c>
      <c r="AD84" t="s">
        <v>1485</v>
      </c>
      <c r="AE84" s="222">
        <v>1.34E-2</v>
      </c>
      <c r="AG84" t="s">
        <v>755</v>
      </c>
      <c r="AH84">
        <v>20.04</v>
      </c>
      <c r="AI84">
        <v>20</v>
      </c>
      <c r="AJ84">
        <v>20.34</v>
      </c>
      <c r="AK84">
        <v>20</v>
      </c>
      <c r="AL84" t="s">
        <v>1714</v>
      </c>
      <c r="AM84" s="222">
        <v>-2E-3</v>
      </c>
      <c r="AO84" t="s">
        <v>587</v>
      </c>
      <c r="AP84">
        <v>36.96</v>
      </c>
      <c r="AQ84">
        <v>36.44</v>
      </c>
      <c r="AR84">
        <v>37.08</v>
      </c>
      <c r="AS84">
        <v>36.340000000000003</v>
      </c>
      <c r="AT84" t="s">
        <v>1955</v>
      </c>
      <c r="AU84" s="222">
        <v>1.7100000000000001E-2</v>
      </c>
      <c r="AW84" t="s">
        <v>587</v>
      </c>
      <c r="AX84">
        <v>2.484</v>
      </c>
      <c r="AY84">
        <v>2.4820000000000002</v>
      </c>
      <c r="AZ84">
        <v>2.5129999999999999</v>
      </c>
      <c r="BA84">
        <v>2.48</v>
      </c>
      <c r="BB84" t="s">
        <v>2189</v>
      </c>
      <c r="BC84" s="222">
        <v>-7.1999999999999998E-3</v>
      </c>
    </row>
    <row r="85" spans="1:55">
      <c r="A85" t="s">
        <v>589</v>
      </c>
      <c r="B85" s="322">
        <v>1603.96</v>
      </c>
      <c r="C85" s="322">
        <v>1620.18</v>
      </c>
      <c r="D85" s="322">
        <v>1620.27</v>
      </c>
      <c r="E85" s="322">
        <v>1599.84</v>
      </c>
      <c r="F85" t="s">
        <v>590</v>
      </c>
      <c r="G85" s="222">
        <v>-8.8000000000000005E-3</v>
      </c>
      <c r="I85" t="s">
        <v>589</v>
      </c>
      <c r="J85">
        <v>16.87</v>
      </c>
      <c r="K85">
        <v>17.22</v>
      </c>
      <c r="L85">
        <v>17.22</v>
      </c>
      <c r="M85">
        <v>16.84</v>
      </c>
      <c r="N85" t="s">
        <v>995</v>
      </c>
      <c r="O85" s="222">
        <v>-1.5800000000000002E-2</v>
      </c>
      <c r="Q85" t="s">
        <v>589</v>
      </c>
      <c r="R85">
        <v>11.12</v>
      </c>
      <c r="S85">
        <v>11.4</v>
      </c>
      <c r="T85">
        <v>11.46</v>
      </c>
      <c r="U85">
        <v>11.07</v>
      </c>
      <c r="V85" t="s">
        <v>1243</v>
      </c>
      <c r="W85" s="222">
        <v>-2.46E-2</v>
      </c>
      <c r="Y85" t="s">
        <v>589</v>
      </c>
      <c r="Z85">
        <v>1.845</v>
      </c>
      <c r="AA85">
        <v>1.879</v>
      </c>
      <c r="AB85">
        <v>1.8819999999999999</v>
      </c>
      <c r="AC85">
        <v>1.8320000000000001</v>
      </c>
      <c r="AD85" t="s">
        <v>1486</v>
      </c>
      <c r="AE85" s="222">
        <v>-2.35E-2</v>
      </c>
      <c r="AG85" t="s">
        <v>753</v>
      </c>
      <c r="AH85">
        <v>20.079999999999998</v>
      </c>
      <c r="AI85">
        <v>19.760000000000002</v>
      </c>
      <c r="AJ85">
        <v>20.38</v>
      </c>
      <c r="AK85">
        <v>19.71</v>
      </c>
      <c r="AL85" t="s">
        <v>1715</v>
      </c>
      <c r="AM85" s="222">
        <v>1.6199999999999999E-2</v>
      </c>
      <c r="AO85" t="s">
        <v>589</v>
      </c>
      <c r="AP85">
        <v>36.76</v>
      </c>
      <c r="AQ85">
        <v>36.979999999999997</v>
      </c>
      <c r="AR85">
        <v>37.96</v>
      </c>
      <c r="AS85">
        <v>36.24</v>
      </c>
      <c r="AT85" t="s">
        <v>1956</v>
      </c>
      <c r="AU85" s="222">
        <v>-5.4000000000000003E-3</v>
      </c>
      <c r="AW85" t="s">
        <v>589</v>
      </c>
      <c r="AX85">
        <v>2.4740000000000002</v>
      </c>
      <c r="AY85">
        <v>2.48</v>
      </c>
      <c r="AZ85">
        <v>2.5</v>
      </c>
      <c r="BA85">
        <v>2.4470000000000001</v>
      </c>
      <c r="BB85" t="s">
        <v>2190</v>
      </c>
      <c r="BC85" s="222">
        <v>-4.0000000000000001E-3</v>
      </c>
    </row>
    <row r="86" spans="1:55">
      <c r="A86" t="s">
        <v>591</v>
      </c>
      <c r="B86" s="322">
        <v>1596.41</v>
      </c>
      <c r="C86" s="322">
        <v>1597.85</v>
      </c>
      <c r="D86" s="322">
        <v>1601.95</v>
      </c>
      <c r="E86" s="322">
        <v>1593.78</v>
      </c>
      <c r="F86" t="s">
        <v>592</v>
      </c>
      <c r="G86" s="222">
        <v>-4.7000000000000002E-3</v>
      </c>
      <c r="I86" t="s">
        <v>591</v>
      </c>
      <c r="J86">
        <v>16.62</v>
      </c>
      <c r="K86">
        <v>16.87</v>
      </c>
      <c r="L86">
        <v>17.07</v>
      </c>
      <c r="M86">
        <v>16.62</v>
      </c>
      <c r="N86" t="s">
        <v>996</v>
      </c>
      <c r="O86" s="222">
        <v>-1.4800000000000001E-2</v>
      </c>
      <c r="Q86" t="s">
        <v>591</v>
      </c>
      <c r="R86">
        <v>10.97</v>
      </c>
      <c r="S86">
        <v>11.01</v>
      </c>
      <c r="T86">
        <v>11.19</v>
      </c>
      <c r="U86">
        <v>10.9</v>
      </c>
      <c r="V86" t="s">
        <v>1244</v>
      </c>
      <c r="W86" s="222">
        <v>-1.35E-2</v>
      </c>
      <c r="Y86" t="s">
        <v>591</v>
      </c>
      <c r="Z86">
        <v>1.86</v>
      </c>
      <c r="AA86">
        <v>1.8340000000000001</v>
      </c>
      <c r="AB86">
        <v>1.86</v>
      </c>
      <c r="AC86">
        <v>1.8260000000000001</v>
      </c>
      <c r="AD86" t="s">
        <v>1487</v>
      </c>
      <c r="AE86" s="222">
        <v>7.6E-3</v>
      </c>
      <c r="AG86" t="s">
        <v>751</v>
      </c>
      <c r="AH86">
        <v>19.760000000000002</v>
      </c>
      <c r="AI86">
        <v>19.5</v>
      </c>
      <c r="AJ86">
        <v>19.91</v>
      </c>
      <c r="AK86">
        <v>19.440000000000001</v>
      </c>
      <c r="AL86" t="s">
        <v>1716</v>
      </c>
      <c r="AM86" s="222">
        <v>1.18E-2</v>
      </c>
      <c r="AO86" t="s">
        <v>591</v>
      </c>
      <c r="AP86">
        <v>36.619999999999997</v>
      </c>
      <c r="AQ86">
        <v>36.76</v>
      </c>
      <c r="AR86">
        <v>36.76</v>
      </c>
      <c r="AS86">
        <v>36.26</v>
      </c>
      <c r="AT86" t="s">
        <v>1957</v>
      </c>
      <c r="AU86" s="222">
        <v>-3.8E-3</v>
      </c>
      <c r="AW86" t="s">
        <v>591</v>
      </c>
      <c r="AX86">
        <v>2.5099999999999998</v>
      </c>
      <c r="AY86">
        <v>2.4700000000000002</v>
      </c>
      <c r="AZ86">
        <v>2.5099999999999998</v>
      </c>
      <c r="BA86">
        <v>2.4500000000000002</v>
      </c>
      <c r="BB86" t="s">
        <v>2191</v>
      </c>
      <c r="BC86" s="222">
        <v>1.46E-2</v>
      </c>
    </row>
    <row r="87" spans="1:55">
      <c r="A87" t="s">
        <v>593</v>
      </c>
      <c r="B87" s="322">
        <v>1600.17</v>
      </c>
      <c r="C87" s="322">
        <v>1598.85</v>
      </c>
      <c r="D87" s="322">
        <v>1606.02</v>
      </c>
      <c r="E87" s="322">
        <v>1596.55</v>
      </c>
      <c r="F87" t="s">
        <v>594</v>
      </c>
      <c r="G87" s="222">
        <v>2.3999999999999998E-3</v>
      </c>
      <c r="I87" t="s">
        <v>593</v>
      </c>
      <c r="J87">
        <v>17</v>
      </c>
      <c r="K87">
        <v>16.62</v>
      </c>
      <c r="L87">
        <v>17</v>
      </c>
      <c r="M87">
        <v>16.62</v>
      </c>
      <c r="N87" t="s">
        <v>997</v>
      </c>
      <c r="O87" s="222">
        <v>2.29E-2</v>
      </c>
      <c r="Q87" t="s">
        <v>593</v>
      </c>
      <c r="R87">
        <v>10.88</v>
      </c>
      <c r="S87">
        <v>11</v>
      </c>
      <c r="T87">
        <v>11.1</v>
      </c>
      <c r="U87">
        <v>10.87</v>
      </c>
      <c r="V87" t="s">
        <v>1245</v>
      </c>
      <c r="W87" s="222">
        <v>-8.2000000000000007E-3</v>
      </c>
      <c r="Y87" t="s">
        <v>593</v>
      </c>
      <c r="Z87">
        <v>1.8440000000000001</v>
      </c>
      <c r="AA87">
        <v>1.86</v>
      </c>
      <c r="AB87">
        <v>1.865</v>
      </c>
      <c r="AC87">
        <v>1.843</v>
      </c>
      <c r="AD87" t="s">
        <v>1488</v>
      </c>
      <c r="AE87" s="222">
        <v>-8.3000000000000001E-3</v>
      </c>
      <c r="AG87" t="s">
        <v>749</v>
      </c>
      <c r="AH87">
        <v>19.53</v>
      </c>
      <c r="AI87">
        <v>19.5</v>
      </c>
      <c r="AJ87">
        <v>19.55</v>
      </c>
      <c r="AK87">
        <v>19.16</v>
      </c>
      <c r="AL87" t="s">
        <v>1717</v>
      </c>
      <c r="AM87" s="222">
        <v>1.5E-3</v>
      </c>
      <c r="AO87" t="s">
        <v>593</v>
      </c>
      <c r="AP87">
        <v>36.799999999999997</v>
      </c>
      <c r="AQ87">
        <v>36.619999999999997</v>
      </c>
      <c r="AR87">
        <v>36.86</v>
      </c>
      <c r="AS87">
        <v>36.42</v>
      </c>
      <c r="AT87" t="s">
        <v>1958</v>
      </c>
      <c r="AU87" s="222">
        <v>4.8999999999999998E-3</v>
      </c>
      <c r="AW87" t="s">
        <v>593</v>
      </c>
      <c r="AX87">
        <v>2.5059999999999998</v>
      </c>
      <c r="AY87">
        <v>2.5099999999999998</v>
      </c>
      <c r="AZ87">
        <v>2.5190000000000001</v>
      </c>
      <c r="BA87">
        <v>2.492</v>
      </c>
      <c r="BB87" t="s">
        <v>2192</v>
      </c>
      <c r="BC87" s="222">
        <v>-1.6000000000000001E-3</v>
      </c>
    </row>
    <row r="88" spans="1:55">
      <c r="A88" t="s">
        <v>595</v>
      </c>
      <c r="B88" s="322">
        <v>1597.85</v>
      </c>
      <c r="C88" s="322">
        <v>1591.75</v>
      </c>
      <c r="D88" s="322">
        <v>1599.13</v>
      </c>
      <c r="E88" s="322">
        <v>1581.01</v>
      </c>
      <c r="F88" t="s">
        <v>596</v>
      </c>
      <c r="G88" s="222">
        <v>-1.4E-3</v>
      </c>
      <c r="I88" t="s">
        <v>595</v>
      </c>
      <c r="J88">
        <v>17.079999999999998</v>
      </c>
      <c r="K88">
        <v>16.91</v>
      </c>
      <c r="L88">
        <v>17.079999999999998</v>
      </c>
      <c r="M88">
        <v>16.82</v>
      </c>
      <c r="N88" t="s">
        <v>998</v>
      </c>
      <c r="O88" s="222">
        <v>4.7000000000000002E-3</v>
      </c>
      <c r="Q88" t="s">
        <v>595</v>
      </c>
      <c r="R88">
        <v>10.82</v>
      </c>
      <c r="S88">
        <v>10.8</v>
      </c>
      <c r="T88">
        <v>10.92</v>
      </c>
      <c r="U88">
        <v>10.69</v>
      </c>
      <c r="V88" t="s">
        <v>1246</v>
      </c>
      <c r="W88" s="222">
        <v>-5.4999999999999997E-3</v>
      </c>
      <c r="Y88" t="s">
        <v>595</v>
      </c>
      <c r="Z88">
        <v>1.84</v>
      </c>
      <c r="AA88">
        <v>1.82</v>
      </c>
      <c r="AB88">
        <v>1.85</v>
      </c>
      <c r="AC88">
        <v>1.8</v>
      </c>
      <c r="AD88" t="s">
        <v>1444</v>
      </c>
      <c r="AE88" s="222">
        <v>-2.2000000000000001E-3</v>
      </c>
      <c r="AG88" t="s">
        <v>747</v>
      </c>
      <c r="AH88">
        <v>19.5</v>
      </c>
      <c r="AI88">
        <v>19.54</v>
      </c>
      <c r="AJ88">
        <v>19.72</v>
      </c>
      <c r="AK88">
        <v>19.489999999999998</v>
      </c>
      <c r="AL88" t="s">
        <v>1718</v>
      </c>
      <c r="AM88" s="222">
        <v>1.14E-2</v>
      </c>
      <c r="AO88" t="s">
        <v>595</v>
      </c>
      <c r="AP88">
        <v>36.14</v>
      </c>
      <c r="AQ88">
        <v>36.44</v>
      </c>
      <c r="AR88">
        <v>36.479999999999997</v>
      </c>
      <c r="AS88">
        <v>35.96</v>
      </c>
      <c r="AT88" t="s">
        <v>1959</v>
      </c>
      <c r="AU88" s="222">
        <v>-1.7899999999999999E-2</v>
      </c>
      <c r="AW88" t="s">
        <v>595</v>
      </c>
      <c r="AX88">
        <v>2.5</v>
      </c>
      <c r="AY88">
        <v>2.48</v>
      </c>
      <c r="AZ88">
        <v>2.5230000000000001</v>
      </c>
      <c r="BA88">
        <v>2.4630000000000001</v>
      </c>
      <c r="BB88" t="s">
        <v>2193</v>
      </c>
      <c r="BC88" s="222">
        <v>-2.3999999999999998E-3</v>
      </c>
    </row>
    <row r="89" spans="1:55">
      <c r="A89" t="s">
        <v>597</v>
      </c>
      <c r="B89" s="322">
        <v>1607.79</v>
      </c>
      <c r="C89" s="322">
        <v>1591.2</v>
      </c>
      <c r="D89" s="322">
        <v>1608.93</v>
      </c>
      <c r="E89" s="322">
        <v>1584.48</v>
      </c>
      <c r="F89" t="s">
        <v>598</v>
      </c>
      <c r="G89" s="222">
        <v>6.1999999999999998E-3</v>
      </c>
      <c r="I89" t="s">
        <v>597</v>
      </c>
      <c r="J89">
        <v>17.100000000000001</v>
      </c>
      <c r="K89">
        <v>17.079999999999998</v>
      </c>
      <c r="L89">
        <v>17.100000000000001</v>
      </c>
      <c r="M89">
        <v>16.920000000000002</v>
      </c>
      <c r="N89" t="s">
        <v>999</v>
      </c>
      <c r="O89" s="222">
        <v>1.1999999999999999E-3</v>
      </c>
      <c r="Q89" t="s">
        <v>597</v>
      </c>
      <c r="R89">
        <v>10.77</v>
      </c>
      <c r="S89">
        <v>10.71</v>
      </c>
      <c r="T89">
        <v>10.98</v>
      </c>
      <c r="U89">
        <v>10.69</v>
      </c>
      <c r="V89" t="s">
        <v>1247</v>
      </c>
      <c r="W89" s="222">
        <v>-4.5999999999999999E-3</v>
      </c>
      <c r="Y89" t="s">
        <v>597</v>
      </c>
      <c r="Z89">
        <v>1.9470000000000001</v>
      </c>
      <c r="AA89">
        <v>1.821</v>
      </c>
      <c r="AB89">
        <v>1.95</v>
      </c>
      <c r="AC89">
        <v>1.821</v>
      </c>
      <c r="AD89" t="s">
        <v>1489</v>
      </c>
      <c r="AE89" s="222">
        <v>5.8400000000000001E-2</v>
      </c>
      <c r="AG89" t="s">
        <v>745</v>
      </c>
      <c r="AH89">
        <v>19.28</v>
      </c>
      <c r="AI89">
        <v>19.059999999999999</v>
      </c>
      <c r="AJ89">
        <v>19.28</v>
      </c>
      <c r="AK89">
        <v>19.059999999999999</v>
      </c>
      <c r="AL89" t="s">
        <v>1719</v>
      </c>
      <c r="AM89" s="222">
        <v>7.3000000000000001E-3</v>
      </c>
      <c r="AO89" t="s">
        <v>597</v>
      </c>
      <c r="AP89">
        <v>35.5</v>
      </c>
      <c r="AQ89">
        <v>35.799999999999997</v>
      </c>
      <c r="AR89">
        <v>36.020000000000003</v>
      </c>
      <c r="AS89">
        <v>35.36</v>
      </c>
      <c r="AT89" t="s">
        <v>1960</v>
      </c>
      <c r="AU89" s="222">
        <v>-1.77E-2</v>
      </c>
      <c r="AW89" t="s">
        <v>597</v>
      </c>
      <c r="AX89">
        <v>2.5030000000000001</v>
      </c>
      <c r="AY89">
        <v>2.4710000000000001</v>
      </c>
      <c r="AZ89">
        <v>2.5710000000000002</v>
      </c>
      <c r="BA89">
        <v>2.4609999999999999</v>
      </c>
      <c r="BB89" t="s">
        <v>2194</v>
      </c>
      <c r="BC89" s="222">
        <v>1.1999999999999999E-3</v>
      </c>
    </row>
    <row r="90" spans="1:55">
      <c r="A90" t="s">
        <v>599</v>
      </c>
      <c r="B90" s="322">
        <v>1602.15</v>
      </c>
      <c r="C90" s="322">
        <v>1604.56</v>
      </c>
      <c r="D90" s="322">
        <v>1619.08</v>
      </c>
      <c r="E90" s="322">
        <v>1592.19</v>
      </c>
      <c r="F90" t="s">
        <v>600</v>
      </c>
      <c r="G90" s="222">
        <v>-3.5000000000000001E-3</v>
      </c>
      <c r="I90" t="s">
        <v>599</v>
      </c>
      <c r="J90">
        <v>17.100000000000001</v>
      </c>
      <c r="K90">
        <v>17.100000000000001</v>
      </c>
      <c r="L90">
        <v>17.190000000000001</v>
      </c>
      <c r="M90">
        <v>16.73</v>
      </c>
      <c r="N90" t="s">
        <v>1000</v>
      </c>
      <c r="O90" s="222">
        <v>0</v>
      </c>
      <c r="Q90" t="s">
        <v>599</v>
      </c>
      <c r="R90">
        <v>10.73</v>
      </c>
      <c r="S90">
        <v>10.77</v>
      </c>
      <c r="T90">
        <v>10.87</v>
      </c>
      <c r="U90">
        <v>10.54</v>
      </c>
      <c r="V90" t="s">
        <v>1248</v>
      </c>
      <c r="W90" s="222">
        <v>-3.7000000000000002E-3</v>
      </c>
      <c r="Y90" t="s">
        <v>599</v>
      </c>
      <c r="Z90">
        <v>1.9810000000000001</v>
      </c>
      <c r="AA90">
        <v>1.9610000000000001</v>
      </c>
      <c r="AB90">
        <v>1.9970000000000001</v>
      </c>
      <c r="AC90">
        <v>1.93</v>
      </c>
      <c r="AD90" t="s">
        <v>1490</v>
      </c>
      <c r="AE90" s="222">
        <v>1.72E-2</v>
      </c>
      <c r="AG90" t="s">
        <v>743</v>
      </c>
      <c r="AH90">
        <v>19.14</v>
      </c>
      <c r="AI90">
        <v>19.22</v>
      </c>
      <c r="AJ90">
        <v>19.43</v>
      </c>
      <c r="AK90">
        <v>19.04</v>
      </c>
      <c r="AL90" t="s">
        <v>1720</v>
      </c>
      <c r="AM90" s="222">
        <v>-3.0999999999999999E-3</v>
      </c>
      <c r="AO90" t="s">
        <v>599</v>
      </c>
      <c r="AP90">
        <v>34.9</v>
      </c>
      <c r="AQ90">
        <v>35.22</v>
      </c>
      <c r="AR90">
        <v>35.94</v>
      </c>
      <c r="AS90">
        <v>34.78</v>
      </c>
      <c r="AT90" t="s">
        <v>1961</v>
      </c>
      <c r="AU90" s="222">
        <v>-1.6899999999999998E-2</v>
      </c>
      <c r="AW90" t="s">
        <v>599</v>
      </c>
      <c r="AX90">
        <v>2.496</v>
      </c>
      <c r="AY90">
        <v>2.4980000000000002</v>
      </c>
      <c r="AZ90">
        <v>2.5230000000000001</v>
      </c>
      <c r="BA90">
        <v>2.4700000000000002</v>
      </c>
      <c r="BB90" t="s">
        <v>2195</v>
      </c>
      <c r="BC90" s="222">
        <v>-2.8E-3</v>
      </c>
    </row>
    <row r="91" spans="1:55">
      <c r="A91" t="s">
        <v>601</v>
      </c>
      <c r="B91" s="322">
        <v>1630.35</v>
      </c>
      <c r="C91" s="322">
        <v>1606.52</v>
      </c>
      <c r="D91" s="322">
        <v>1630.6</v>
      </c>
      <c r="E91" s="322">
        <v>1606.52</v>
      </c>
      <c r="F91" t="s">
        <v>602</v>
      </c>
      <c r="G91" s="222">
        <v>1.7600000000000001E-2</v>
      </c>
      <c r="I91" t="s">
        <v>601</v>
      </c>
      <c r="J91">
        <v>17.03</v>
      </c>
      <c r="K91">
        <v>17.079999999999998</v>
      </c>
      <c r="L91">
        <v>17.22</v>
      </c>
      <c r="M91">
        <v>16.93</v>
      </c>
      <c r="N91" t="s">
        <v>1001</v>
      </c>
      <c r="O91" s="222">
        <v>-4.1000000000000003E-3</v>
      </c>
      <c r="Q91" t="s">
        <v>601</v>
      </c>
      <c r="R91">
        <v>11.03</v>
      </c>
      <c r="S91">
        <v>10.73</v>
      </c>
      <c r="T91">
        <v>11.03</v>
      </c>
      <c r="U91">
        <v>10.73</v>
      </c>
      <c r="V91" t="s">
        <v>1249</v>
      </c>
      <c r="W91" s="222">
        <v>2.8000000000000001E-2</v>
      </c>
      <c r="Y91" t="s">
        <v>601</v>
      </c>
      <c r="Z91">
        <v>2.016</v>
      </c>
      <c r="AA91">
        <v>1.97</v>
      </c>
      <c r="AB91">
        <v>2.016</v>
      </c>
      <c r="AC91">
        <v>1.9610000000000001</v>
      </c>
      <c r="AD91" t="s">
        <v>1491</v>
      </c>
      <c r="AE91" s="222">
        <v>1.77E-2</v>
      </c>
      <c r="AG91" t="s">
        <v>741</v>
      </c>
      <c r="AH91">
        <v>19.2</v>
      </c>
      <c r="AI91">
        <v>19.399999999999999</v>
      </c>
      <c r="AJ91">
        <v>19.559999999999999</v>
      </c>
      <c r="AK91">
        <v>19.100000000000001</v>
      </c>
      <c r="AL91" t="s">
        <v>1721</v>
      </c>
      <c r="AM91" s="222">
        <v>-1.29E-2</v>
      </c>
      <c r="AO91" t="s">
        <v>601</v>
      </c>
      <c r="AP91">
        <v>36.6</v>
      </c>
      <c r="AQ91">
        <v>34.9</v>
      </c>
      <c r="AR91">
        <v>36.6</v>
      </c>
      <c r="AS91">
        <v>34.9</v>
      </c>
      <c r="AT91" t="s">
        <v>1962</v>
      </c>
      <c r="AU91" s="222">
        <v>4.87E-2</v>
      </c>
      <c r="AW91" t="s">
        <v>601</v>
      </c>
      <c r="AX91">
        <v>2.6080000000000001</v>
      </c>
      <c r="AY91">
        <v>2.5099999999999998</v>
      </c>
      <c r="AZ91">
        <v>2.6190000000000002</v>
      </c>
      <c r="BA91">
        <v>2.508</v>
      </c>
      <c r="BB91" t="s">
        <v>2196</v>
      </c>
      <c r="BC91" s="222">
        <v>4.4900000000000002E-2</v>
      </c>
    </row>
    <row r="92" spans="1:55">
      <c r="A92" t="s">
        <v>603</v>
      </c>
      <c r="B92" s="322">
        <v>1625.54</v>
      </c>
      <c r="C92" s="322">
        <v>1631.57</v>
      </c>
      <c r="D92" s="322">
        <v>1644.3</v>
      </c>
      <c r="E92" s="322">
        <v>1618.32</v>
      </c>
      <c r="F92" t="s">
        <v>604</v>
      </c>
      <c r="G92" s="222">
        <v>-3.0000000000000001E-3</v>
      </c>
      <c r="I92" t="s">
        <v>603</v>
      </c>
      <c r="J92">
        <v>17.03</v>
      </c>
      <c r="K92">
        <v>17.03</v>
      </c>
      <c r="L92">
        <v>17.16</v>
      </c>
      <c r="M92">
        <v>16.899999999999999</v>
      </c>
      <c r="N92" t="s">
        <v>1002</v>
      </c>
      <c r="O92" s="222">
        <v>0</v>
      </c>
      <c r="Q92" t="s">
        <v>603</v>
      </c>
      <c r="R92">
        <v>10.98</v>
      </c>
      <c r="S92">
        <v>11.13</v>
      </c>
      <c r="T92">
        <v>11.24</v>
      </c>
      <c r="U92">
        <v>10.95</v>
      </c>
      <c r="V92" t="s">
        <v>1250</v>
      </c>
      <c r="W92" s="222">
        <v>-4.4999999999999997E-3</v>
      </c>
      <c r="Y92" t="s">
        <v>603</v>
      </c>
      <c r="Z92">
        <v>2.02</v>
      </c>
      <c r="AA92">
        <v>2.02</v>
      </c>
      <c r="AB92">
        <v>2.06</v>
      </c>
      <c r="AC92">
        <v>1.97</v>
      </c>
      <c r="AD92" t="s">
        <v>1492</v>
      </c>
      <c r="AE92" s="222">
        <v>2E-3</v>
      </c>
      <c r="AG92" t="s">
        <v>739</v>
      </c>
      <c r="AH92">
        <v>19.45</v>
      </c>
      <c r="AI92">
        <v>19.7</v>
      </c>
      <c r="AJ92">
        <v>19.75</v>
      </c>
      <c r="AK92">
        <v>19.3</v>
      </c>
      <c r="AL92" t="s">
        <v>1722</v>
      </c>
      <c r="AM92" s="222">
        <v>-1.2699999999999999E-2</v>
      </c>
      <c r="AO92" t="s">
        <v>603</v>
      </c>
      <c r="AP92">
        <v>36.200000000000003</v>
      </c>
      <c r="AQ92">
        <v>36.6</v>
      </c>
      <c r="AR92">
        <v>36.94</v>
      </c>
      <c r="AS92">
        <v>36.1</v>
      </c>
      <c r="AT92" t="s">
        <v>1963</v>
      </c>
      <c r="AU92" s="222">
        <v>-1.09E-2</v>
      </c>
      <c r="AW92" t="s">
        <v>603</v>
      </c>
      <c r="AX92">
        <v>2.5710000000000002</v>
      </c>
      <c r="AY92">
        <v>2.6080000000000001</v>
      </c>
      <c r="AZ92">
        <v>2.645</v>
      </c>
      <c r="BA92">
        <v>2.5249999999999999</v>
      </c>
      <c r="BB92" t="s">
        <v>2164</v>
      </c>
      <c r="BC92" s="222">
        <v>-1.4200000000000001E-2</v>
      </c>
    </row>
    <row r="93" spans="1:55">
      <c r="A93" t="s">
        <v>605</v>
      </c>
      <c r="B93" s="322">
        <v>1627.36</v>
      </c>
      <c r="C93" s="322">
        <v>1622.74</v>
      </c>
      <c r="D93" s="322">
        <v>1629.6</v>
      </c>
      <c r="E93" s="322">
        <v>1617.62</v>
      </c>
      <c r="F93" t="s">
        <v>606</v>
      </c>
      <c r="G93" s="222">
        <v>1.1000000000000001E-3</v>
      </c>
      <c r="I93" t="s">
        <v>605</v>
      </c>
      <c r="J93">
        <v>17.09</v>
      </c>
      <c r="K93">
        <v>17.079999999999998</v>
      </c>
      <c r="L93">
        <v>17.14</v>
      </c>
      <c r="M93">
        <v>16.91</v>
      </c>
      <c r="N93" t="s">
        <v>1003</v>
      </c>
      <c r="O93" s="222">
        <v>3.5000000000000001E-3</v>
      </c>
      <c r="Q93" t="s">
        <v>605</v>
      </c>
      <c r="R93">
        <v>10.93</v>
      </c>
      <c r="S93">
        <v>10.95</v>
      </c>
      <c r="T93">
        <v>11.08</v>
      </c>
      <c r="U93">
        <v>10.8</v>
      </c>
      <c r="V93" t="s">
        <v>1251</v>
      </c>
      <c r="W93" s="222">
        <v>-4.5999999999999999E-3</v>
      </c>
      <c r="Y93" t="s">
        <v>605</v>
      </c>
      <c r="Z93">
        <v>2.052</v>
      </c>
      <c r="AA93">
        <v>2.024</v>
      </c>
      <c r="AB93">
        <v>2.0659999999999998</v>
      </c>
      <c r="AC93">
        <v>2.0150000000000001</v>
      </c>
      <c r="AD93" t="s">
        <v>1479</v>
      </c>
      <c r="AE93" s="222">
        <v>1.5800000000000002E-2</v>
      </c>
      <c r="AG93" t="s">
        <v>737</v>
      </c>
      <c r="AH93">
        <v>19.7</v>
      </c>
      <c r="AI93">
        <v>19.8</v>
      </c>
      <c r="AJ93">
        <v>19.93</v>
      </c>
      <c r="AK93">
        <v>19.7</v>
      </c>
      <c r="AL93" t="s">
        <v>1723</v>
      </c>
      <c r="AM93" s="222">
        <v>-1.2E-2</v>
      </c>
      <c r="AO93" t="s">
        <v>605</v>
      </c>
      <c r="AP93">
        <v>36.5</v>
      </c>
      <c r="AQ93">
        <v>36.28</v>
      </c>
      <c r="AR93">
        <v>36.5</v>
      </c>
      <c r="AS93">
        <v>35.979999999999997</v>
      </c>
      <c r="AT93" t="s">
        <v>1964</v>
      </c>
      <c r="AU93" s="222">
        <v>8.3000000000000001E-3</v>
      </c>
      <c r="AW93" t="s">
        <v>605</v>
      </c>
      <c r="AX93">
        <v>2.4900000000000002</v>
      </c>
      <c r="AY93">
        <v>2.5329999999999999</v>
      </c>
      <c r="AZ93">
        <v>2.5619999999999998</v>
      </c>
      <c r="BA93">
        <v>2.4700000000000002</v>
      </c>
      <c r="BB93" t="s">
        <v>2197</v>
      </c>
      <c r="BC93" s="222">
        <v>-3.15E-2</v>
      </c>
    </row>
    <row r="94" spans="1:55">
      <c r="A94" t="s">
        <v>607</v>
      </c>
      <c r="B94" s="322">
        <v>1627.94</v>
      </c>
      <c r="C94" s="322">
        <v>1629.89</v>
      </c>
      <c r="D94" s="322">
        <v>1632.51</v>
      </c>
      <c r="E94" s="322">
        <v>1619.42</v>
      </c>
      <c r="F94" t="s">
        <v>608</v>
      </c>
      <c r="G94" s="222">
        <v>4.0000000000000002E-4</v>
      </c>
      <c r="I94" t="s">
        <v>607</v>
      </c>
      <c r="J94">
        <v>17.07</v>
      </c>
      <c r="K94">
        <v>17.09</v>
      </c>
      <c r="L94">
        <v>17.09</v>
      </c>
      <c r="M94">
        <v>16.8</v>
      </c>
      <c r="N94" t="s">
        <v>1004</v>
      </c>
      <c r="O94" s="222">
        <v>-1.1999999999999999E-3</v>
      </c>
      <c r="Q94" t="s">
        <v>607</v>
      </c>
      <c r="R94">
        <v>11.02</v>
      </c>
      <c r="S94">
        <v>10.93</v>
      </c>
      <c r="T94">
        <v>11.04</v>
      </c>
      <c r="U94">
        <v>10.77</v>
      </c>
      <c r="V94" t="s">
        <v>1252</v>
      </c>
      <c r="W94" s="222">
        <v>8.2000000000000007E-3</v>
      </c>
      <c r="Y94" t="s">
        <v>607</v>
      </c>
      <c r="Z94">
        <v>2.024</v>
      </c>
      <c r="AA94">
        <v>2.0419999999999998</v>
      </c>
      <c r="AB94">
        <v>2.0699999999999998</v>
      </c>
      <c r="AC94">
        <v>2.0009999999999999</v>
      </c>
      <c r="AD94" t="s">
        <v>1493</v>
      </c>
      <c r="AE94" s="222">
        <v>-1.3599999999999999E-2</v>
      </c>
      <c r="AG94" t="s">
        <v>735</v>
      </c>
      <c r="AH94">
        <v>19.940000000000001</v>
      </c>
      <c r="AI94">
        <v>19.68</v>
      </c>
      <c r="AJ94">
        <v>20.04</v>
      </c>
      <c r="AK94">
        <v>19.600000000000001</v>
      </c>
      <c r="AL94" t="s">
        <v>1724</v>
      </c>
      <c r="AM94" s="222">
        <v>7.6E-3</v>
      </c>
      <c r="AO94" t="s">
        <v>607</v>
      </c>
      <c r="AP94">
        <v>36.82</v>
      </c>
      <c r="AQ94">
        <v>36.6</v>
      </c>
      <c r="AR94">
        <v>36.86</v>
      </c>
      <c r="AS94">
        <v>36.08</v>
      </c>
      <c r="AT94" t="s">
        <v>1965</v>
      </c>
      <c r="AU94" s="222">
        <v>8.8000000000000005E-3</v>
      </c>
      <c r="AW94" t="s">
        <v>607</v>
      </c>
      <c r="AX94">
        <v>2.4249999999999998</v>
      </c>
      <c r="AY94">
        <v>2.4900000000000002</v>
      </c>
      <c r="AZ94">
        <v>2.5070000000000001</v>
      </c>
      <c r="BA94">
        <v>2.411</v>
      </c>
      <c r="BB94" t="s">
        <v>2198</v>
      </c>
      <c r="BC94" s="222">
        <v>-2.6100000000000002E-2</v>
      </c>
    </row>
    <row r="95" spans="1:55">
      <c r="A95" t="s">
        <v>609</v>
      </c>
      <c r="B95" s="322">
        <v>1624.34</v>
      </c>
      <c r="C95" s="322">
        <v>1622.15</v>
      </c>
      <c r="D95" s="322">
        <v>1635.95</v>
      </c>
      <c r="E95" s="322">
        <v>1622.15</v>
      </c>
      <c r="F95" t="s">
        <v>610</v>
      </c>
      <c r="G95" s="222">
        <v>-2.2000000000000001E-3</v>
      </c>
      <c r="I95" t="s">
        <v>609</v>
      </c>
      <c r="J95">
        <v>16.899999999999999</v>
      </c>
      <c r="K95">
        <v>16.989999999999998</v>
      </c>
      <c r="L95">
        <v>17.100000000000001</v>
      </c>
      <c r="M95">
        <v>16.86</v>
      </c>
      <c r="N95" t="s">
        <v>1005</v>
      </c>
      <c r="O95" s="222">
        <v>-0.01</v>
      </c>
      <c r="Q95" t="s">
        <v>609</v>
      </c>
      <c r="R95">
        <v>10.93</v>
      </c>
      <c r="S95">
        <v>10.83</v>
      </c>
      <c r="T95">
        <v>11</v>
      </c>
      <c r="U95">
        <v>10.83</v>
      </c>
      <c r="V95" t="s">
        <v>1253</v>
      </c>
      <c r="W95" s="222">
        <v>-8.2000000000000007E-3</v>
      </c>
      <c r="Y95" t="s">
        <v>609</v>
      </c>
      <c r="Z95">
        <v>2.0720000000000001</v>
      </c>
      <c r="AA95">
        <v>2.02</v>
      </c>
      <c r="AB95">
        <v>2.0720000000000001</v>
      </c>
      <c r="AC95">
        <v>2.0190000000000001</v>
      </c>
      <c r="AD95" t="s">
        <v>1494</v>
      </c>
      <c r="AE95" s="222">
        <v>2.3699999999999999E-2</v>
      </c>
      <c r="AG95" t="s">
        <v>733</v>
      </c>
      <c r="AH95">
        <v>19.79</v>
      </c>
      <c r="AI95">
        <v>19.600000000000001</v>
      </c>
      <c r="AJ95">
        <v>19.829999999999998</v>
      </c>
      <c r="AK95">
        <v>19.37</v>
      </c>
      <c r="AL95" t="s">
        <v>1725</v>
      </c>
      <c r="AM95" s="222">
        <v>-4.0000000000000001E-3</v>
      </c>
      <c r="AO95" t="s">
        <v>609</v>
      </c>
      <c r="AP95">
        <v>36.58</v>
      </c>
      <c r="AQ95">
        <v>36.78</v>
      </c>
      <c r="AR95">
        <v>36.979999999999997</v>
      </c>
      <c r="AS95">
        <v>36.380000000000003</v>
      </c>
      <c r="AT95" t="s">
        <v>1966</v>
      </c>
      <c r="AU95" s="222">
        <v>-6.4999999999999997E-3</v>
      </c>
      <c r="AW95" t="s">
        <v>609</v>
      </c>
      <c r="AX95">
        <v>2.4550000000000001</v>
      </c>
      <c r="AY95">
        <v>2.42</v>
      </c>
      <c r="AZ95">
        <v>2.4670000000000001</v>
      </c>
      <c r="BA95">
        <v>2.4079999999999999</v>
      </c>
      <c r="BB95" t="s">
        <v>2199</v>
      </c>
      <c r="BC95" s="222">
        <v>1.24E-2</v>
      </c>
    </row>
    <row r="96" spans="1:55">
      <c r="A96" t="s">
        <v>611</v>
      </c>
      <c r="B96" s="322">
        <v>1666.21</v>
      </c>
      <c r="C96" s="322">
        <v>1627.24</v>
      </c>
      <c r="D96" s="322">
        <v>1666.21</v>
      </c>
      <c r="E96" s="322">
        <v>1627.24</v>
      </c>
      <c r="F96" t="s">
        <v>612</v>
      </c>
      <c r="G96" s="222">
        <v>2.58E-2</v>
      </c>
      <c r="I96" t="s">
        <v>611</v>
      </c>
      <c r="J96">
        <v>17.309999999999999</v>
      </c>
      <c r="K96">
        <v>16.899999999999999</v>
      </c>
      <c r="L96">
        <v>17.309999999999999</v>
      </c>
      <c r="M96">
        <v>16.899999999999999</v>
      </c>
      <c r="N96" t="s">
        <v>1006</v>
      </c>
      <c r="O96" s="222">
        <v>2.4299999999999999E-2</v>
      </c>
      <c r="Q96" t="s">
        <v>611</v>
      </c>
      <c r="R96">
        <v>11.23</v>
      </c>
      <c r="S96">
        <v>10.86</v>
      </c>
      <c r="T96">
        <v>11.26</v>
      </c>
      <c r="U96">
        <v>10.86</v>
      </c>
      <c r="V96" t="s">
        <v>1254</v>
      </c>
      <c r="W96" s="222">
        <v>2.7400000000000001E-2</v>
      </c>
      <c r="Y96" t="s">
        <v>611</v>
      </c>
      <c r="Z96">
        <v>2.1960000000000002</v>
      </c>
      <c r="AA96">
        <v>2.09</v>
      </c>
      <c r="AB96">
        <v>2.1960000000000002</v>
      </c>
      <c r="AC96">
        <v>2.0859999999999999</v>
      </c>
      <c r="AD96" t="s">
        <v>1495</v>
      </c>
      <c r="AE96" s="222">
        <v>5.9799999999999999E-2</v>
      </c>
      <c r="AG96" t="s">
        <v>731</v>
      </c>
      <c r="AH96">
        <v>19.87</v>
      </c>
      <c r="AI96">
        <v>19.899999999999999</v>
      </c>
      <c r="AJ96">
        <v>20.059999999999999</v>
      </c>
      <c r="AK96">
        <v>19.79</v>
      </c>
      <c r="AL96" t="s">
        <v>1726</v>
      </c>
      <c r="AM96" s="222">
        <v>-1.5E-3</v>
      </c>
      <c r="AO96" t="s">
        <v>611</v>
      </c>
      <c r="AP96">
        <v>37.6</v>
      </c>
      <c r="AQ96">
        <v>36.58</v>
      </c>
      <c r="AR96">
        <v>37.6</v>
      </c>
      <c r="AS96">
        <v>36.58</v>
      </c>
      <c r="AT96" t="s">
        <v>1967</v>
      </c>
      <c r="AU96" s="222">
        <v>2.7900000000000001E-2</v>
      </c>
      <c r="AW96" t="s">
        <v>611</v>
      </c>
      <c r="AX96">
        <v>2.569</v>
      </c>
      <c r="AY96">
        <v>2.4700000000000002</v>
      </c>
      <c r="AZ96">
        <v>2.589</v>
      </c>
      <c r="BA96">
        <v>2.456</v>
      </c>
      <c r="BB96" t="s">
        <v>2200</v>
      </c>
      <c r="BC96" s="222">
        <v>4.6399999999999997E-2</v>
      </c>
    </row>
    <row r="97" spans="1:55">
      <c r="A97" t="s">
        <v>613</v>
      </c>
      <c r="B97" s="322">
        <v>1671.35</v>
      </c>
      <c r="C97" s="322">
        <v>1665.28</v>
      </c>
      <c r="D97" s="322">
        <v>1671.5</v>
      </c>
      <c r="E97" s="322">
        <v>1658.53</v>
      </c>
      <c r="F97" t="s">
        <v>614</v>
      </c>
      <c r="G97" s="222">
        <v>3.0999999999999999E-3</v>
      </c>
      <c r="I97" t="s">
        <v>613</v>
      </c>
      <c r="J97">
        <v>17.32</v>
      </c>
      <c r="K97">
        <v>17.21</v>
      </c>
      <c r="L97">
        <v>17.399999999999999</v>
      </c>
      <c r="M97">
        <v>17.03</v>
      </c>
      <c r="N97" t="s">
        <v>1007</v>
      </c>
      <c r="O97" s="222">
        <v>5.9999999999999995E-4</v>
      </c>
      <c r="Q97" t="s">
        <v>613</v>
      </c>
      <c r="R97">
        <v>11.37</v>
      </c>
      <c r="S97">
        <v>11.11</v>
      </c>
      <c r="T97">
        <v>11.42</v>
      </c>
      <c r="U97">
        <v>10.85</v>
      </c>
      <c r="V97" t="s">
        <v>1255</v>
      </c>
      <c r="W97" s="222">
        <v>1.2500000000000001E-2</v>
      </c>
      <c r="Y97" t="s">
        <v>613</v>
      </c>
      <c r="Z97">
        <v>2.2200000000000002</v>
      </c>
      <c r="AA97">
        <v>2.2000000000000002</v>
      </c>
      <c r="AB97">
        <v>2.2200000000000002</v>
      </c>
      <c r="AC97">
        <v>2.169</v>
      </c>
      <c r="AD97" t="s">
        <v>1496</v>
      </c>
      <c r="AE97" s="222">
        <v>1.09E-2</v>
      </c>
      <c r="AG97" t="s">
        <v>729</v>
      </c>
      <c r="AH97">
        <v>19.899999999999999</v>
      </c>
      <c r="AI97">
        <v>19.68</v>
      </c>
      <c r="AJ97">
        <v>19.97</v>
      </c>
      <c r="AK97">
        <v>19.52</v>
      </c>
      <c r="AL97" t="s">
        <v>1727</v>
      </c>
      <c r="AM97" s="222">
        <v>1.7399999999999999E-2</v>
      </c>
      <c r="AO97" t="s">
        <v>613</v>
      </c>
      <c r="AP97">
        <v>37.96</v>
      </c>
      <c r="AQ97">
        <v>37.520000000000003</v>
      </c>
      <c r="AR97">
        <v>38</v>
      </c>
      <c r="AS97">
        <v>37.380000000000003</v>
      </c>
      <c r="AT97" t="s">
        <v>1968</v>
      </c>
      <c r="AU97" s="222">
        <v>9.5999999999999992E-3</v>
      </c>
      <c r="AW97" t="s">
        <v>613</v>
      </c>
      <c r="AX97">
        <v>2.6219999999999999</v>
      </c>
      <c r="AY97">
        <v>2.56</v>
      </c>
      <c r="AZ97">
        <v>2.6379999999999999</v>
      </c>
      <c r="BA97">
        <v>2.5390000000000001</v>
      </c>
      <c r="BB97" t="s">
        <v>1581</v>
      </c>
      <c r="BC97" s="222">
        <v>2.06E-2</v>
      </c>
    </row>
    <row r="98" spans="1:55">
      <c r="A98" t="s">
        <v>615</v>
      </c>
      <c r="B98" s="322">
        <v>1693.61</v>
      </c>
      <c r="C98" s="322">
        <v>1672.01</v>
      </c>
      <c r="D98" s="322">
        <v>1693.83</v>
      </c>
      <c r="E98" s="322">
        <v>1671.64</v>
      </c>
      <c r="F98" t="s">
        <v>616</v>
      </c>
      <c r="G98" s="222">
        <v>1.3299999999999999E-2</v>
      </c>
      <c r="I98" t="s">
        <v>615</v>
      </c>
      <c r="J98">
        <v>17.5</v>
      </c>
      <c r="K98">
        <v>17.32</v>
      </c>
      <c r="L98">
        <v>17.5</v>
      </c>
      <c r="M98">
        <v>17.190000000000001</v>
      </c>
      <c r="N98" t="s">
        <v>1008</v>
      </c>
      <c r="O98" s="222">
        <v>1.04E-2</v>
      </c>
      <c r="Q98" t="s">
        <v>615</v>
      </c>
      <c r="R98">
        <v>11.76</v>
      </c>
      <c r="S98">
        <v>11.36</v>
      </c>
      <c r="T98">
        <v>11.77</v>
      </c>
      <c r="U98">
        <v>11.36</v>
      </c>
      <c r="V98" t="s">
        <v>1256</v>
      </c>
      <c r="W98" s="222">
        <v>3.4299999999999997E-2</v>
      </c>
      <c r="Y98" t="s">
        <v>615</v>
      </c>
      <c r="Z98">
        <v>2.238</v>
      </c>
      <c r="AA98">
        <v>2.2200000000000002</v>
      </c>
      <c r="AB98">
        <v>2.25</v>
      </c>
      <c r="AC98">
        <v>2.2130000000000001</v>
      </c>
      <c r="AD98" t="s">
        <v>1497</v>
      </c>
      <c r="AE98" s="222">
        <v>8.0999999999999996E-3</v>
      </c>
      <c r="AG98" t="s">
        <v>727</v>
      </c>
      <c r="AH98">
        <v>19.559999999999999</v>
      </c>
      <c r="AI98">
        <v>19.45</v>
      </c>
      <c r="AJ98">
        <v>19.670000000000002</v>
      </c>
      <c r="AK98">
        <v>19.399999999999999</v>
      </c>
      <c r="AL98" t="s">
        <v>1728</v>
      </c>
      <c r="AM98" s="222">
        <v>8.8000000000000005E-3</v>
      </c>
      <c r="AO98" t="s">
        <v>615</v>
      </c>
      <c r="AP98">
        <v>38.200000000000003</v>
      </c>
      <c r="AQ98">
        <v>37.979999999999997</v>
      </c>
      <c r="AR98">
        <v>38.200000000000003</v>
      </c>
      <c r="AS98">
        <v>37.520000000000003</v>
      </c>
      <c r="AT98" t="s">
        <v>1969</v>
      </c>
      <c r="AU98" s="222">
        <v>6.3E-3</v>
      </c>
      <c r="AW98" t="s">
        <v>615</v>
      </c>
      <c r="AX98">
        <v>2.63</v>
      </c>
      <c r="AY98">
        <v>2.6019999999999999</v>
      </c>
      <c r="AZ98">
        <v>2.6379999999999999</v>
      </c>
      <c r="BA98">
        <v>2.601</v>
      </c>
      <c r="BB98" t="s">
        <v>2201</v>
      </c>
      <c r="BC98" s="222">
        <v>3.0999999999999999E-3</v>
      </c>
    </row>
    <row r="99" spans="1:55">
      <c r="A99" t="s">
        <v>617</v>
      </c>
      <c r="B99" s="322">
        <v>1696.1</v>
      </c>
      <c r="C99" s="322">
        <v>1692.95</v>
      </c>
      <c r="D99" s="322">
        <v>1700.53</v>
      </c>
      <c r="E99" s="322">
        <v>1685.42</v>
      </c>
      <c r="F99" t="s">
        <v>618</v>
      </c>
      <c r="G99" s="222">
        <v>1.5E-3</v>
      </c>
      <c r="I99" t="s">
        <v>617</v>
      </c>
      <c r="J99">
        <v>17.47</v>
      </c>
      <c r="K99">
        <v>17.36</v>
      </c>
      <c r="L99">
        <v>17.55</v>
      </c>
      <c r="M99">
        <v>17.34</v>
      </c>
      <c r="N99" t="s">
        <v>1009</v>
      </c>
      <c r="O99" s="222">
        <v>-1.6999999999999999E-3</v>
      </c>
      <c r="Q99" t="s">
        <v>617</v>
      </c>
      <c r="R99">
        <v>11.87</v>
      </c>
      <c r="S99">
        <v>11.83</v>
      </c>
      <c r="T99">
        <v>11.95</v>
      </c>
      <c r="U99">
        <v>11.76</v>
      </c>
      <c r="V99" t="s">
        <v>1257</v>
      </c>
      <c r="W99" s="222">
        <v>9.4000000000000004E-3</v>
      </c>
      <c r="Y99" t="s">
        <v>617</v>
      </c>
      <c r="Z99">
        <v>2.2770000000000001</v>
      </c>
      <c r="AA99">
        <v>2.25</v>
      </c>
      <c r="AB99">
        <v>2.3109999999999999</v>
      </c>
      <c r="AC99">
        <v>2.2200000000000002</v>
      </c>
      <c r="AD99" t="s">
        <v>1498</v>
      </c>
      <c r="AE99" s="222">
        <v>1.7399999999999999E-2</v>
      </c>
      <c r="AG99" t="s">
        <v>725</v>
      </c>
      <c r="AH99">
        <v>19.39</v>
      </c>
      <c r="AI99">
        <v>19.5</v>
      </c>
      <c r="AJ99">
        <v>19.5</v>
      </c>
      <c r="AK99">
        <v>19.28</v>
      </c>
      <c r="AL99" t="s">
        <v>1729</v>
      </c>
      <c r="AM99" s="222">
        <v>2.0999999999999999E-3</v>
      </c>
      <c r="AO99" t="s">
        <v>617</v>
      </c>
      <c r="AP99">
        <v>38.28</v>
      </c>
      <c r="AQ99">
        <v>38.36</v>
      </c>
      <c r="AR99">
        <v>38.520000000000003</v>
      </c>
      <c r="AS99">
        <v>37.799999999999997</v>
      </c>
      <c r="AT99" t="s">
        <v>1751</v>
      </c>
      <c r="AU99" s="222">
        <v>2.0999999999999999E-3</v>
      </c>
      <c r="AW99" t="s">
        <v>617</v>
      </c>
      <c r="AX99">
        <v>2.6440000000000001</v>
      </c>
      <c r="AY99">
        <v>2.63</v>
      </c>
      <c r="AZ99">
        <v>2.669</v>
      </c>
      <c r="BA99">
        <v>2.6030000000000002</v>
      </c>
      <c r="BB99" t="s">
        <v>2202</v>
      </c>
      <c r="BC99" s="222">
        <v>5.3E-3</v>
      </c>
    </row>
    <row r="100" spans="1:55">
      <c r="A100" t="s">
        <v>619</v>
      </c>
      <c r="B100" s="322">
        <v>1705.16</v>
      </c>
      <c r="C100" s="322">
        <v>1698.38</v>
      </c>
      <c r="D100" s="322">
        <v>1708.05</v>
      </c>
      <c r="E100" s="322">
        <v>1694.86</v>
      </c>
      <c r="F100" t="s">
        <v>620</v>
      </c>
      <c r="G100" s="222">
        <v>5.3E-3</v>
      </c>
      <c r="I100" t="s">
        <v>619</v>
      </c>
      <c r="J100">
        <v>17.5</v>
      </c>
      <c r="K100">
        <v>17.47</v>
      </c>
      <c r="L100">
        <v>17.54</v>
      </c>
      <c r="M100">
        <v>17.39</v>
      </c>
      <c r="N100" t="s">
        <v>1010</v>
      </c>
      <c r="O100" s="222">
        <v>1.6999999999999999E-3</v>
      </c>
      <c r="Q100" t="s">
        <v>619</v>
      </c>
      <c r="R100">
        <v>11.84</v>
      </c>
      <c r="S100">
        <v>11.87</v>
      </c>
      <c r="T100">
        <v>11.9</v>
      </c>
      <c r="U100">
        <v>11.69</v>
      </c>
      <c r="V100" t="s">
        <v>1258</v>
      </c>
      <c r="W100" s="222">
        <v>-2.5000000000000001E-3</v>
      </c>
      <c r="Y100" t="s">
        <v>619</v>
      </c>
      <c r="Z100">
        <v>2.3380000000000001</v>
      </c>
      <c r="AA100">
        <v>2.3090000000000002</v>
      </c>
      <c r="AB100">
        <v>2.3380000000000001</v>
      </c>
      <c r="AC100">
        <v>2.2709999999999999</v>
      </c>
      <c r="AD100" t="s">
        <v>1499</v>
      </c>
      <c r="AE100" s="222">
        <v>2.6800000000000001E-2</v>
      </c>
      <c r="AG100" t="s">
        <v>723</v>
      </c>
      <c r="AH100">
        <v>19.350000000000001</v>
      </c>
      <c r="AI100">
        <v>19.43</v>
      </c>
      <c r="AJ100">
        <v>19.559999999999999</v>
      </c>
      <c r="AK100">
        <v>19.25</v>
      </c>
      <c r="AL100" t="s">
        <v>1730</v>
      </c>
      <c r="AM100" s="222">
        <v>1.04E-2</v>
      </c>
      <c r="AO100" t="s">
        <v>619</v>
      </c>
      <c r="AP100">
        <v>38.659999999999997</v>
      </c>
      <c r="AQ100">
        <v>38.380000000000003</v>
      </c>
      <c r="AR100">
        <v>38.799999999999997</v>
      </c>
      <c r="AS100">
        <v>38.200000000000003</v>
      </c>
      <c r="AT100" t="s">
        <v>1970</v>
      </c>
      <c r="AU100" s="222">
        <v>9.9000000000000008E-3</v>
      </c>
      <c r="AW100" t="s">
        <v>619</v>
      </c>
      <c r="AX100">
        <v>2.613</v>
      </c>
      <c r="AY100">
        <v>2.6520000000000001</v>
      </c>
      <c r="AZ100">
        <v>2.6669999999999998</v>
      </c>
      <c r="BA100">
        <v>2.5670000000000002</v>
      </c>
      <c r="BB100" t="s">
        <v>2203</v>
      </c>
      <c r="BC100" s="222">
        <v>-1.17E-2</v>
      </c>
    </row>
    <row r="101" spans="1:55">
      <c r="A101" t="s">
        <v>621</v>
      </c>
      <c r="B101" s="322">
        <v>1701.28</v>
      </c>
      <c r="C101" s="322">
        <v>1704.25</v>
      </c>
      <c r="D101" s="322">
        <v>1704.25</v>
      </c>
      <c r="E101" s="322">
        <v>1691.35</v>
      </c>
      <c r="F101" t="s">
        <v>622</v>
      </c>
      <c r="G101" s="222">
        <v>-2.3E-3</v>
      </c>
      <c r="I101" t="s">
        <v>621</v>
      </c>
      <c r="J101">
        <v>17.14</v>
      </c>
      <c r="K101">
        <v>17.510000000000002</v>
      </c>
      <c r="L101">
        <v>17.55</v>
      </c>
      <c r="M101">
        <v>17.14</v>
      </c>
      <c r="N101" t="s">
        <v>1011</v>
      </c>
      <c r="O101" s="222">
        <v>-2.06E-2</v>
      </c>
      <c r="Q101" t="s">
        <v>621</v>
      </c>
      <c r="R101">
        <v>12.18</v>
      </c>
      <c r="S101">
        <v>11.85</v>
      </c>
      <c r="T101">
        <v>12.28</v>
      </c>
      <c r="U101">
        <v>11.84</v>
      </c>
      <c r="V101" t="s">
        <v>1259</v>
      </c>
      <c r="W101" s="222">
        <v>2.87E-2</v>
      </c>
      <c r="Y101" t="s">
        <v>621</v>
      </c>
      <c r="Z101">
        <v>2.2999999999999998</v>
      </c>
      <c r="AA101">
        <v>2.3250000000000002</v>
      </c>
      <c r="AB101">
        <v>2.3380000000000001</v>
      </c>
      <c r="AC101">
        <v>2.2629999999999999</v>
      </c>
      <c r="AD101" t="s">
        <v>1500</v>
      </c>
      <c r="AE101" s="222">
        <v>-1.6299999999999999E-2</v>
      </c>
      <c r="AG101" t="s">
        <v>721</v>
      </c>
      <c r="AH101">
        <v>19.149999999999999</v>
      </c>
      <c r="AI101">
        <v>19.3</v>
      </c>
      <c r="AJ101">
        <v>19.68</v>
      </c>
      <c r="AK101">
        <v>19</v>
      </c>
      <c r="AL101" t="s">
        <v>1731</v>
      </c>
      <c r="AM101" s="222">
        <v>-7.3000000000000001E-3</v>
      </c>
      <c r="AO101" t="s">
        <v>621</v>
      </c>
      <c r="AP101">
        <v>38.880000000000003</v>
      </c>
      <c r="AQ101">
        <v>38.880000000000003</v>
      </c>
      <c r="AR101">
        <v>38.880000000000003</v>
      </c>
      <c r="AS101">
        <v>38.520000000000003</v>
      </c>
      <c r="AT101" t="s">
        <v>1971</v>
      </c>
      <c r="AU101" s="222">
        <v>5.7000000000000002E-3</v>
      </c>
      <c r="AW101" t="s">
        <v>621</v>
      </c>
      <c r="AX101">
        <v>2.65</v>
      </c>
      <c r="AY101">
        <v>2.6150000000000002</v>
      </c>
      <c r="AZ101">
        <v>2.65</v>
      </c>
      <c r="BA101">
        <v>2.6080000000000001</v>
      </c>
      <c r="BB101" t="s">
        <v>2204</v>
      </c>
      <c r="BC101" s="222">
        <v>1.4200000000000001E-2</v>
      </c>
    </row>
    <row r="102" spans="1:55">
      <c r="A102" t="s">
        <v>623</v>
      </c>
      <c r="B102" s="322">
        <v>1702.82</v>
      </c>
      <c r="C102" s="322">
        <v>1700.79</v>
      </c>
      <c r="D102" s="322">
        <v>1707.51</v>
      </c>
      <c r="E102" s="322">
        <v>1689.89</v>
      </c>
      <c r="F102" t="s">
        <v>624</v>
      </c>
      <c r="G102" s="222">
        <v>8.9999999999999998E-4</v>
      </c>
      <c r="I102" t="s">
        <v>623</v>
      </c>
      <c r="J102">
        <v>17.600000000000001</v>
      </c>
      <c r="K102">
        <v>17.29</v>
      </c>
      <c r="L102">
        <v>17.600000000000001</v>
      </c>
      <c r="M102">
        <v>17.22</v>
      </c>
      <c r="N102" t="s">
        <v>1012</v>
      </c>
      <c r="O102" s="222">
        <v>2.6800000000000001E-2</v>
      </c>
      <c r="Q102" t="s">
        <v>623</v>
      </c>
      <c r="R102">
        <v>12.12</v>
      </c>
      <c r="S102">
        <v>12.14</v>
      </c>
      <c r="T102">
        <v>12.3</v>
      </c>
      <c r="U102">
        <v>12</v>
      </c>
      <c r="V102" t="s">
        <v>1260</v>
      </c>
      <c r="W102" s="222">
        <v>-4.8999999999999998E-3</v>
      </c>
      <c r="Y102" t="s">
        <v>623</v>
      </c>
      <c r="Z102">
        <v>2.2999999999999998</v>
      </c>
      <c r="AA102">
        <v>2.3090000000000002</v>
      </c>
      <c r="AB102">
        <v>2.327</v>
      </c>
      <c r="AC102">
        <v>2.238</v>
      </c>
      <c r="AD102" t="s">
        <v>1501</v>
      </c>
      <c r="AE102" s="222">
        <v>0</v>
      </c>
      <c r="AG102" t="s">
        <v>719</v>
      </c>
      <c r="AH102">
        <v>19.29</v>
      </c>
      <c r="AI102">
        <v>19.2</v>
      </c>
      <c r="AJ102">
        <v>19.29</v>
      </c>
      <c r="AK102">
        <v>19.010000000000002</v>
      </c>
      <c r="AL102" t="s">
        <v>1732</v>
      </c>
      <c r="AM102" s="222">
        <v>1.0500000000000001E-2</v>
      </c>
      <c r="AO102" t="s">
        <v>623</v>
      </c>
      <c r="AP102">
        <v>38.86</v>
      </c>
      <c r="AQ102">
        <v>38.94</v>
      </c>
      <c r="AR102">
        <v>38.979999999999997</v>
      </c>
      <c r="AS102">
        <v>38.46</v>
      </c>
      <c r="AT102" t="s">
        <v>1972</v>
      </c>
      <c r="AU102" s="222">
        <v>-5.0000000000000001E-4</v>
      </c>
      <c r="AW102" t="s">
        <v>623</v>
      </c>
      <c r="AX102">
        <v>2.65</v>
      </c>
      <c r="AY102">
        <v>2.64</v>
      </c>
      <c r="AZ102">
        <v>2.6789999999999998</v>
      </c>
      <c r="BA102">
        <v>2.6120000000000001</v>
      </c>
      <c r="BB102" t="s">
        <v>1459</v>
      </c>
      <c r="BC102" s="222">
        <v>0</v>
      </c>
    </row>
    <row r="103" spans="1:55">
      <c r="A103" t="s">
        <v>625</v>
      </c>
      <c r="B103" s="322">
        <v>1697.11</v>
      </c>
      <c r="C103" s="322">
        <v>1696.29</v>
      </c>
      <c r="D103" s="322">
        <v>1698.32</v>
      </c>
      <c r="E103" s="322">
        <v>1690.38</v>
      </c>
      <c r="F103" t="s">
        <v>626</v>
      </c>
      <c r="G103" s="222">
        <v>-3.3999999999999998E-3</v>
      </c>
      <c r="I103" t="s">
        <v>625</v>
      </c>
      <c r="J103">
        <v>18.239999999999998</v>
      </c>
      <c r="K103">
        <v>17.600000000000001</v>
      </c>
      <c r="L103">
        <v>18.239999999999998</v>
      </c>
      <c r="M103">
        <v>17.600000000000001</v>
      </c>
      <c r="N103" t="s">
        <v>1013</v>
      </c>
      <c r="O103" s="222">
        <v>3.6400000000000002E-2</v>
      </c>
      <c r="Q103" t="s">
        <v>625</v>
      </c>
      <c r="R103">
        <v>12.13</v>
      </c>
      <c r="S103">
        <v>12.12</v>
      </c>
      <c r="T103">
        <v>12.13</v>
      </c>
      <c r="U103">
        <v>11.99</v>
      </c>
      <c r="V103" t="s">
        <v>1261</v>
      </c>
      <c r="W103" s="222">
        <v>8.0000000000000004E-4</v>
      </c>
      <c r="Y103" t="s">
        <v>625</v>
      </c>
      <c r="Z103">
        <v>2.282</v>
      </c>
      <c r="AA103">
        <v>2.25</v>
      </c>
      <c r="AB103">
        <v>2.29</v>
      </c>
      <c r="AC103">
        <v>2.2450000000000001</v>
      </c>
      <c r="AD103" t="s">
        <v>1502</v>
      </c>
      <c r="AE103" s="222">
        <v>-7.7999999999999996E-3</v>
      </c>
      <c r="AG103" t="s">
        <v>717</v>
      </c>
      <c r="AH103">
        <v>19.09</v>
      </c>
      <c r="AI103">
        <v>19.260000000000002</v>
      </c>
      <c r="AJ103">
        <v>19.260000000000002</v>
      </c>
      <c r="AK103">
        <v>18.899999999999999</v>
      </c>
      <c r="AL103" t="s">
        <v>1733</v>
      </c>
      <c r="AM103" s="222">
        <v>-4.1999999999999997E-3</v>
      </c>
      <c r="AO103" t="s">
        <v>625</v>
      </c>
      <c r="AP103">
        <v>38.799999999999997</v>
      </c>
      <c r="AQ103">
        <v>38.86</v>
      </c>
      <c r="AR103">
        <v>39.1</v>
      </c>
      <c r="AS103">
        <v>38.28</v>
      </c>
      <c r="AT103" t="s">
        <v>1973</v>
      </c>
      <c r="AU103" s="222">
        <v>-1.5E-3</v>
      </c>
      <c r="AW103" t="s">
        <v>625</v>
      </c>
      <c r="AX103">
        <v>2.59</v>
      </c>
      <c r="AY103">
        <v>2.6150000000000002</v>
      </c>
      <c r="AZ103">
        <v>2.6419999999999999</v>
      </c>
      <c r="BA103">
        <v>2.56</v>
      </c>
      <c r="BB103" t="s">
        <v>2205</v>
      </c>
      <c r="BC103" s="222">
        <v>-2.2599999999999999E-2</v>
      </c>
    </row>
    <row r="104" spans="1:55">
      <c r="A104" t="s">
        <v>627</v>
      </c>
      <c r="B104" s="322">
        <v>1726.52</v>
      </c>
      <c r="C104" s="322">
        <v>1702.71</v>
      </c>
      <c r="D104" s="322">
        <v>1726.89</v>
      </c>
      <c r="E104" s="322">
        <v>1702.71</v>
      </c>
      <c r="F104" t="s">
        <v>628</v>
      </c>
      <c r="G104" s="222">
        <v>1.7299999999999999E-2</v>
      </c>
      <c r="I104" t="s">
        <v>627</v>
      </c>
      <c r="J104">
        <v>18.399999999999999</v>
      </c>
      <c r="K104">
        <v>18.16</v>
      </c>
      <c r="L104">
        <v>18.48</v>
      </c>
      <c r="M104">
        <v>18.03</v>
      </c>
      <c r="N104" t="s">
        <v>1014</v>
      </c>
      <c r="O104" s="222">
        <v>8.8000000000000005E-3</v>
      </c>
      <c r="Q104" t="s">
        <v>627</v>
      </c>
      <c r="R104">
        <v>12.23</v>
      </c>
      <c r="S104">
        <v>12.13</v>
      </c>
      <c r="T104">
        <v>12.3</v>
      </c>
      <c r="U104">
        <v>12.07</v>
      </c>
      <c r="V104" t="s">
        <v>1262</v>
      </c>
      <c r="W104" s="222">
        <v>8.2000000000000007E-3</v>
      </c>
      <c r="Y104" t="s">
        <v>627</v>
      </c>
      <c r="Z104">
        <v>2.383</v>
      </c>
      <c r="AA104">
        <v>2.302</v>
      </c>
      <c r="AB104">
        <v>2.383</v>
      </c>
      <c r="AC104">
        <v>2.294</v>
      </c>
      <c r="AD104" t="s">
        <v>1503</v>
      </c>
      <c r="AE104" s="222">
        <v>4.4299999999999999E-2</v>
      </c>
      <c r="AG104" t="s">
        <v>715</v>
      </c>
      <c r="AH104">
        <v>19.170000000000002</v>
      </c>
      <c r="AI104">
        <v>19.579999999999998</v>
      </c>
      <c r="AJ104">
        <v>19.579999999999998</v>
      </c>
      <c r="AK104">
        <v>19.11</v>
      </c>
      <c r="AL104" t="s">
        <v>1734</v>
      </c>
      <c r="AM104" s="222">
        <v>-1.6400000000000001E-2</v>
      </c>
      <c r="AO104" t="s">
        <v>627</v>
      </c>
      <c r="AP104">
        <v>39.92</v>
      </c>
      <c r="AQ104">
        <v>39.32</v>
      </c>
      <c r="AR104">
        <v>40.1</v>
      </c>
      <c r="AS104">
        <v>39.1</v>
      </c>
      <c r="AT104" t="s">
        <v>1974</v>
      </c>
      <c r="AU104" s="222">
        <v>2.8899999999999999E-2</v>
      </c>
      <c r="AW104" t="s">
        <v>627</v>
      </c>
      <c r="AX104">
        <v>2.63</v>
      </c>
      <c r="AY104">
        <v>2.59</v>
      </c>
      <c r="AZ104">
        <v>2.64</v>
      </c>
      <c r="BA104">
        <v>2.5830000000000002</v>
      </c>
      <c r="BB104" t="s">
        <v>2206</v>
      </c>
      <c r="BC104" s="222">
        <v>1.54E-2</v>
      </c>
    </row>
    <row r="105" spans="1:55">
      <c r="A105" t="s">
        <v>629</v>
      </c>
      <c r="B105" s="322">
        <v>1746.67</v>
      </c>
      <c r="C105" s="322">
        <v>1730.47</v>
      </c>
      <c r="D105" s="322">
        <v>1749.35</v>
      </c>
      <c r="E105" s="322">
        <v>1729.4</v>
      </c>
      <c r="F105" t="s">
        <v>630</v>
      </c>
      <c r="G105" s="222">
        <v>1.17E-2</v>
      </c>
      <c r="I105" t="s">
        <v>629</v>
      </c>
      <c r="J105">
        <v>18.5</v>
      </c>
      <c r="K105">
        <v>18.600000000000001</v>
      </c>
      <c r="L105">
        <v>18.8</v>
      </c>
      <c r="M105">
        <v>18.329999999999998</v>
      </c>
      <c r="N105" t="s">
        <v>1015</v>
      </c>
      <c r="O105" s="222">
        <v>5.4000000000000003E-3</v>
      </c>
      <c r="Q105" t="s">
        <v>629</v>
      </c>
      <c r="R105">
        <v>12.43</v>
      </c>
      <c r="S105">
        <v>12.23</v>
      </c>
      <c r="T105">
        <v>12.43</v>
      </c>
      <c r="U105">
        <v>12.23</v>
      </c>
      <c r="V105" t="s">
        <v>1263</v>
      </c>
      <c r="W105" s="222">
        <v>1.6400000000000001E-2</v>
      </c>
      <c r="Y105" t="s">
        <v>629</v>
      </c>
      <c r="Z105">
        <v>2.3940000000000001</v>
      </c>
      <c r="AA105">
        <v>2.383</v>
      </c>
      <c r="AB105">
        <v>2.4809999999999999</v>
      </c>
      <c r="AC105">
        <v>2.383</v>
      </c>
      <c r="AD105" t="s">
        <v>776</v>
      </c>
      <c r="AE105" s="222">
        <v>4.5999999999999999E-3</v>
      </c>
      <c r="AG105" t="s">
        <v>713</v>
      </c>
      <c r="AH105">
        <v>19.489999999999998</v>
      </c>
      <c r="AI105">
        <v>19.72</v>
      </c>
      <c r="AJ105">
        <v>19.72</v>
      </c>
      <c r="AK105">
        <v>19.36</v>
      </c>
      <c r="AL105" t="s">
        <v>1735</v>
      </c>
      <c r="AM105" s="222">
        <v>-5.5999999999999999E-3</v>
      </c>
      <c r="AO105" t="s">
        <v>629</v>
      </c>
      <c r="AP105">
        <v>41.86</v>
      </c>
      <c r="AQ105">
        <v>40.119999999999997</v>
      </c>
      <c r="AR105">
        <v>41.94</v>
      </c>
      <c r="AS105">
        <v>40.020000000000003</v>
      </c>
      <c r="AT105" t="s">
        <v>1975</v>
      </c>
      <c r="AU105" s="222">
        <v>4.8599999999999997E-2</v>
      </c>
      <c r="AW105" t="s">
        <v>629</v>
      </c>
      <c r="AX105">
        <v>2.7090000000000001</v>
      </c>
      <c r="AY105">
        <v>2.6859999999999999</v>
      </c>
      <c r="AZ105">
        <v>2.7090000000000001</v>
      </c>
      <c r="BA105">
        <v>2.6349999999999998</v>
      </c>
      <c r="BB105" t="s">
        <v>2207</v>
      </c>
      <c r="BC105" s="222">
        <v>0.03</v>
      </c>
    </row>
    <row r="106" spans="1:55">
      <c r="A106" t="s">
        <v>631</v>
      </c>
      <c r="B106" s="322">
        <v>1746.18</v>
      </c>
      <c r="C106" s="322">
        <v>1738.17</v>
      </c>
      <c r="D106" s="322">
        <v>1749.55</v>
      </c>
      <c r="E106" s="322">
        <v>1734.03</v>
      </c>
      <c r="F106" t="s">
        <v>624</v>
      </c>
      <c r="G106" s="222">
        <v>-2.9999999999999997E-4</v>
      </c>
      <c r="I106" t="s">
        <v>631</v>
      </c>
      <c r="J106">
        <v>18.760000000000002</v>
      </c>
      <c r="K106">
        <v>18.5</v>
      </c>
      <c r="L106">
        <v>18.760000000000002</v>
      </c>
      <c r="M106">
        <v>18.3</v>
      </c>
      <c r="N106" t="s">
        <v>1016</v>
      </c>
      <c r="O106" s="222">
        <v>1.41E-2</v>
      </c>
      <c r="Q106" t="s">
        <v>631</v>
      </c>
      <c r="R106">
        <v>12.36</v>
      </c>
      <c r="S106">
        <v>12.43</v>
      </c>
      <c r="T106">
        <v>12.48</v>
      </c>
      <c r="U106">
        <v>12.24</v>
      </c>
      <c r="V106" t="s">
        <v>1264</v>
      </c>
      <c r="W106" s="222">
        <v>-5.5999999999999999E-3</v>
      </c>
      <c r="Y106" t="s">
        <v>631</v>
      </c>
      <c r="Z106">
        <v>2.3690000000000002</v>
      </c>
      <c r="AA106">
        <v>2.367</v>
      </c>
      <c r="AB106">
        <v>2.4060000000000001</v>
      </c>
      <c r="AC106">
        <v>2.3420000000000001</v>
      </c>
      <c r="AD106" t="s">
        <v>1504</v>
      </c>
      <c r="AE106" s="222">
        <v>-1.04E-2</v>
      </c>
      <c r="AG106" t="s">
        <v>711</v>
      </c>
      <c r="AH106">
        <v>19.600000000000001</v>
      </c>
      <c r="AI106">
        <v>19.34</v>
      </c>
      <c r="AJ106">
        <v>19.7</v>
      </c>
      <c r="AK106">
        <v>19.34</v>
      </c>
      <c r="AL106" t="s">
        <v>1736</v>
      </c>
      <c r="AM106" s="222">
        <v>1.34E-2</v>
      </c>
      <c r="AO106" t="s">
        <v>631</v>
      </c>
      <c r="AP106">
        <v>42.64</v>
      </c>
      <c r="AQ106">
        <v>41.8</v>
      </c>
      <c r="AR106">
        <v>42.66</v>
      </c>
      <c r="AS106">
        <v>41.52</v>
      </c>
      <c r="AT106" t="s">
        <v>1976</v>
      </c>
      <c r="AU106" s="222">
        <v>1.8599999999999998E-2</v>
      </c>
      <c r="AW106" t="s">
        <v>631</v>
      </c>
      <c r="AX106">
        <v>2.657</v>
      </c>
      <c r="AY106">
        <v>2.68</v>
      </c>
      <c r="AZ106">
        <v>2.7</v>
      </c>
      <c r="BA106">
        <v>2.62</v>
      </c>
      <c r="BB106" t="s">
        <v>2208</v>
      </c>
      <c r="BC106" s="222">
        <v>-1.9199999999999998E-2</v>
      </c>
    </row>
    <row r="107" spans="1:55">
      <c r="A107" t="s">
        <v>632</v>
      </c>
      <c r="B107" s="322">
        <v>1735.68</v>
      </c>
      <c r="C107" s="322">
        <v>1742.42</v>
      </c>
      <c r="D107" s="322">
        <v>1749.9</v>
      </c>
      <c r="E107" s="322">
        <v>1734.04</v>
      </c>
      <c r="F107" t="s">
        <v>633</v>
      </c>
      <c r="G107" s="222">
        <v>-6.0000000000000001E-3</v>
      </c>
      <c r="I107" t="s">
        <v>632</v>
      </c>
      <c r="J107">
        <v>18.77</v>
      </c>
      <c r="K107">
        <v>18.55</v>
      </c>
      <c r="L107">
        <v>18.809999999999999</v>
      </c>
      <c r="M107">
        <v>18.55</v>
      </c>
      <c r="N107" t="s">
        <v>1017</v>
      </c>
      <c r="O107" s="222">
        <v>5.0000000000000001E-4</v>
      </c>
      <c r="Q107" t="s">
        <v>632</v>
      </c>
      <c r="R107">
        <v>12.28</v>
      </c>
      <c r="S107">
        <v>12.36</v>
      </c>
      <c r="T107">
        <v>12.4</v>
      </c>
      <c r="U107">
        <v>12.16</v>
      </c>
      <c r="V107" t="s">
        <v>1265</v>
      </c>
      <c r="W107" s="222">
        <v>-6.4999999999999997E-3</v>
      </c>
      <c r="Y107" t="s">
        <v>632</v>
      </c>
      <c r="Z107">
        <v>2.34</v>
      </c>
      <c r="AA107">
        <v>2.355</v>
      </c>
      <c r="AB107">
        <v>2.37</v>
      </c>
      <c r="AC107">
        <v>2.31</v>
      </c>
      <c r="AD107" t="s">
        <v>1505</v>
      </c>
      <c r="AE107" s="222">
        <v>-1.2200000000000001E-2</v>
      </c>
      <c r="AG107" t="s">
        <v>709</v>
      </c>
      <c r="AH107">
        <v>19.34</v>
      </c>
      <c r="AI107">
        <v>19.46</v>
      </c>
      <c r="AJ107">
        <v>19.46</v>
      </c>
      <c r="AK107">
        <v>19.28</v>
      </c>
      <c r="AL107" t="s">
        <v>1737</v>
      </c>
      <c r="AM107" s="222">
        <v>4.7000000000000002E-3</v>
      </c>
      <c r="AO107" t="s">
        <v>632</v>
      </c>
      <c r="AP107">
        <v>43</v>
      </c>
      <c r="AQ107">
        <v>42.64</v>
      </c>
      <c r="AR107">
        <v>43.26</v>
      </c>
      <c r="AS107">
        <v>42.5</v>
      </c>
      <c r="AT107" t="s">
        <v>1977</v>
      </c>
      <c r="AU107" s="222">
        <v>8.3999999999999995E-3</v>
      </c>
      <c r="AW107" t="s">
        <v>632</v>
      </c>
      <c r="AX107">
        <v>2.5680000000000001</v>
      </c>
      <c r="AY107">
        <v>2.65</v>
      </c>
      <c r="AZ107">
        <v>2.6619999999999999</v>
      </c>
      <c r="BA107">
        <v>2.5680000000000001</v>
      </c>
      <c r="BB107" t="s">
        <v>2209</v>
      </c>
      <c r="BC107" s="222">
        <v>-3.3500000000000002E-2</v>
      </c>
    </row>
    <row r="108" spans="1:55">
      <c r="A108" t="s">
        <v>634</v>
      </c>
      <c r="B108" s="322">
        <v>1685.24</v>
      </c>
      <c r="C108" s="322">
        <v>1718.52</v>
      </c>
      <c r="D108" s="322">
        <v>1718.52</v>
      </c>
      <c r="E108" s="322">
        <v>1680.73</v>
      </c>
      <c r="F108" t="s">
        <v>635</v>
      </c>
      <c r="G108" s="222">
        <v>-2.9100000000000001E-2</v>
      </c>
      <c r="I108" t="s">
        <v>634</v>
      </c>
      <c r="J108">
        <v>18.329999999999998</v>
      </c>
      <c r="K108">
        <v>18.559999999999999</v>
      </c>
      <c r="L108">
        <v>18.7</v>
      </c>
      <c r="M108">
        <v>18.149999999999999</v>
      </c>
      <c r="N108" t="s">
        <v>1018</v>
      </c>
      <c r="O108" s="222">
        <v>-2.3400000000000001E-2</v>
      </c>
      <c r="Q108" t="s">
        <v>634</v>
      </c>
      <c r="R108">
        <v>11.99</v>
      </c>
      <c r="S108">
        <v>12.16</v>
      </c>
      <c r="T108">
        <v>12.19</v>
      </c>
      <c r="U108">
        <v>11.88</v>
      </c>
      <c r="V108" t="s">
        <v>1266</v>
      </c>
      <c r="W108" s="222">
        <v>-2.3599999999999999E-2</v>
      </c>
      <c r="Y108" t="s">
        <v>634</v>
      </c>
      <c r="Z108">
        <v>2.2000000000000002</v>
      </c>
      <c r="AA108">
        <v>2.286</v>
      </c>
      <c r="AB108">
        <v>2.29</v>
      </c>
      <c r="AC108">
        <v>2.1869999999999998</v>
      </c>
      <c r="AD108" t="s">
        <v>1506</v>
      </c>
      <c r="AE108" s="222">
        <v>-5.9799999999999999E-2</v>
      </c>
      <c r="AG108" t="s">
        <v>707</v>
      </c>
      <c r="AH108">
        <v>19.25</v>
      </c>
      <c r="AI108">
        <v>19.38</v>
      </c>
      <c r="AJ108">
        <v>19.38</v>
      </c>
      <c r="AK108">
        <v>19.13</v>
      </c>
      <c r="AL108" t="s">
        <v>1738</v>
      </c>
      <c r="AM108" s="222">
        <v>1.32E-2</v>
      </c>
      <c r="AO108" t="s">
        <v>634</v>
      </c>
      <c r="AP108">
        <v>40.6</v>
      </c>
      <c r="AQ108">
        <v>42.76</v>
      </c>
      <c r="AR108">
        <v>42.76</v>
      </c>
      <c r="AS108">
        <v>40.6</v>
      </c>
      <c r="AT108" t="s">
        <v>1978</v>
      </c>
      <c r="AU108" s="222">
        <v>-5.5800000000000002E-2</v>
      </c>
      <c r="AW108" t="s">
        <v>634</v>
      </c>
      <c r="AX108">
        <v>2.4670000000000001</v>
      </c>
      <c r="AY108">
        <v>2.5419999999999998</v>
      </c>
      <c r="AZ108">
        <v>2.5419999999999998</v>
      </c>
      <c r="BA108">
        <v>2.456</v>
      </c>
      <c r="BB108" t="s">
        <v>2210</v>
      </c>
      <c r="BC108" s="222">
        <v>-3.9300000000000002E-2</v>
      </c>
    </row>
    <row r="109" spans="1:55">
      <c r="A109" t="s">
        <v>636</v>
      </c>
      <c r="B109" s="322">
        <v>1698.34</v>
      </c>
      <c r="C109" s="322">
        <v>1690.18</v>
      </c>
      <c r="D109" s="322">
        <v>1709.88</v>
      </c>
      <c r="E109" s="322">
        <v>1689.92</v>
      </c>
      <c r="F109" t="s">
        <v>637</v>
      </c>
      <c r="G109" s="222">
        <v>7.7999999999999996E-3</v>
      </c>
      <c r="I109" t="s">
        <v>636</v>
      </c>
      <c r="J109">
        <v>18.579999999999998</v>
      </c>
      <c r="K109">
        <v>18.23</v>
      </c>
      <c r="L109">
        <v>18.579999999999998</v>
      </c>
      <c r="M109">
        <v>18.23</v>
      </c>
      <c r="N109" t="s">
        <v>1019</v>
      </c>
      <c r="O109" s="222">
        <v>1.3599999999999999E-2</v>
      </c>
      <c r="Q109" t="s">
        <v>636</v>
      </c>
      <c r="R109">
        <v>12.08</v>
      </c>
      <c r="S109">
        <v>11.91</v>
      </c>
      <c r="T109">
        <v>12.17</v>
      </c>
      <c r="U109">
        <v>11.91</v>
      </c>
      <c r="V109" t="s">
        <v>1267</v>
      </c>
      <c r="W109" s="222">
        <v>7.4999999999999997E-3</v>
      </c>
      <c r="Y109" t="s">
        <v>636</v>
      </c>
      <c r="Z109">
        <v>2.2490000000000001</v>
      </c>
      <c r="AA109">
        <v>2.21</v>
      </c>
      <c r="AB109">
        <v>2.25</v>
      </c>
      <c r="AC109">
        <v>2.202</v>
      </c>
      <c r="AD109" t="s">
        <v>1507</v>
      </c>
      <c r="AE109" s="222">
        <v>2.23E-2</v>
      </c>
      <c r="AG109" t="s">
        <v>706</v>
      </c>
      <c r="AH109">
        <v>19</v>
      </c>
      <c r="AI109">
        <v>19.399999999999999</v>
      </c>
      <c r="AJ109">
        <v>19.559999999999999</v>
      </c>
      <c r="AK109">
        <v>18.899999999999999</v>
      </c>
      <c r="AL109" t="s">
        <v>1739</v>
      </c>
      <c r="AM109" s="222">
        <v>-2.2100000000000002E-2</v>
      </c>
      <c r="AO109" t="s">
        <v>636</v>
      </c>
      <c r="AP109">
        <v>40.82</v>
      </c>
      <c r="AQ109">
        <v>41</v>
      </c>
      <c r="AR109">
        <v>41.46</v>
      </c>
      <c r="AS109">
        <v>40.68</v>
      </c>
      <c r="AT109" t="s">
        <v>1979</v>
      </c>
      <c r="AU109" s="222">
        <v>5.4000000000000003E-3</v>
      </c>
      <c r="AW109" t="s">
        <v>636</v>
      </c>
      <c r="AX109">
        <v>2.5</v>
      </c>
      <c r="AY109">
        <v>2.4670000000000001</v>
      </c>
      <c r="AZ109">
        <v>2.5350000000000001</v>
      </c>
      <c r="BA109">
        <v>2.4670000000000001</v>
      </c>
      <c r="BB109" t="s">
        <v>2211</v>
      </c>
      <c r="BC109" s="222">
        <v>1.34E-2</v>
      </c>
    </row>
    <row r="110" spans="1:55">
      <c r="A110" t="s">
        <v>638</v>
      </c>
      <c r="B110" s="322">
        <v>1708.89</v>
      </c>
      <c r="C110" s="322">
        <v>1705.11</v>
      </c>
      <c r="D110" s="322">
        <v>1710.47</v>
      </c>
      <c r="E110" s="322">
        <v>1690.65</v>
      </c>
      <c r="F110" t="s">
        <v>639</v>
      </c>
      <c r="G110" s="222">
        <v>6.1999999999999998E-3</v>
      </c>
      <c r="I110" t="s">
        <v>638</v>
      </c>
      <c r="J110">
        <v>18.68</v>
      </c>
      <c r="K110">
        <v>18.579999999999998</v>
      </c>
      <c r="L110">
        <v>18.73</v>
      </c>
      <c r="M110">
        <v>18.36</v>
      </c>
      <c r="N110" t="s">
        <v>1020</v>
      </c>
      <c r="O110" s="222">
        <v>5.4000000000000003E-3</v>
      </c>
      <c r="Q110" t="s">
        <v>638</v>
      </c>
      <c r="R110">
        <v>11.79</v>
      </c>
      <c r="S110">
        <v>12</v>
      </c>
      <c r="T110">
        <v>12</v>
      </c>
      <c r="U110">
        <v>11.75</v>
      </c>
      <c r="V110" t="s">
        <v>1268</v>
      </c>
      <c r="W110" s="222">
        <v>-2.4E-2</v>
      </c>
      <c r="Y110" t="s">
        <v>638</v>
      </c>
      <c r="Z110">
        <v>2.2639999999999998</v>
      </c>
      <c r="AA110">
        <v>2.25</v>
      </c>
      <c r="AB110">
        <v>2.2690000000000001</v>
      </c>
      <c r="AC110">
        <v>2.2010000000000001</v>
      </c>
      <c r="AD110" t="s">
        <v>1508</v>
      </c>
      <c r="AE110" s="222">
        <v>6.7000000000000002E-3</v>
      </c>
      <c r="AG110" t="s">
        <v>704</v>
      </c>
      <c r="AH110">
        <v>19.43</v>
      </c>
      <c r="AI110">
        <v>19.399999999999999</v>
      </c>
      <c r="AJ110">
        <v>19.5</v>
      </c>
      <c r="AK110">
        <v>19.260000000000002</v>
      </c>
      <c r="AL110" t="s">
        <v>1740</v>
      </c>
      <c r="AM110" s="222">
        <v>1.5E-3</v>
      </c>
      <c r="AO110" t="s">
        <v>638</v>
      </c>
      <c r="AP110">
        <v>40.799999999999997</v>
      </c>
      <c r="AQ110">
        <v>40.82</v>
      </c>
      <c r="AR110">
        <v>41.2</v>
      </c>
      <c r="AS110">
        <v>40.72</v>
      </c>
      <c r="AT110" t="s">
        <v>1980</v>
      </c>
      <c r="AU110" s="222">
        <v>-5.0000000000000001E-4</v>
      </c>
      <c r="AW110" t="s">
        <v>638</v>
      </c>
      <c r="AX110">
        <v>2.5979999999999999</v>
      </c>
      <c r="AY110">
        <v>2.54</v>
      </c>
      <c r="AZ110">
        <v>2.5979999999999999</v>
      </c>
      <c r="BA110">
        <v>2.492</v>
      </c>
      <c r="BB110" t="s">
        <v>1482</v>
      </c>
      <c r="BC110" s="222">
        <v>3.9199999999999999E-2</v>
      </c>
    </row>
    <row r="111" spans="1:55">
      <c r="A111" t="s">
        <v>640</v>
      </c>
      <c r="B111" s="322">
        <v>1678.7</v>
      </c>
      <c r="C111" s="322">
        <v>1689.57</v>
      </c>
      <c r="D111" s="322">
        <v>1712.13</v>
      </c>
      <c r="E111" s="322">
        <v>1676.28</v>
      </c>
      <c r="F111" t="s">
        <v>641</v>
      </c>
      <c r="G111" s="222">
        <v>-1.77E-2</v>
      </c>
      <c r="I111" t="s">
        <v>640</v>
      </c>
      <c r="J111">
        <v>18.3</v>
      </c>
      <c r="K111">
        <v>18.399999999999999</v>
      </c>
      <c r="L111">
        <v>18.52</v>
      </c>
      <c r="M111">
        <v>18.239999999999998</v>
      </c>
      <c r="N111" t="s">
        <v>1021</v>
      </c>
      <c r="O111" s="222">
        <v>-2.0299999999999999E-2</v>
      </c>
      <c r="Q111" t="s">
        <v>640</v>
      </c>
      <c r="R111">
        <v>11.35</v>
      </c>
      <c r="S111">
        <v>11.57</v>
      </c>
      <c r="T111">
        <v>11.85</v>
      </c>
      <c r="U111">
        <v>11.35</v>
      </c>
      <c r="V111" t="s">
        <v>1269</v>
      </c>
      <c r="W111" s="222">
        <v>-3.73E-2</v>
      </c>
      <c r="Y111" t="s">
        <v>640</v>
      </c>
      <c r="Z111">
        <v>2.1880000000000002</v>
      </c>
      <c r="AA111">
        <v>2.1920000000000002</v>
      </c>
      <c r="AB111">
        <v>2.2839999999999998</v>
      </c>
      <c r="AC111">
        <v>2.1800000000000002</v>
      </c>
      <c r="AD111" t="s">
        <v>1509</v>
      </c>
      <c r="AE111" s="222">
        <v>-3.3599999999999998E-2</v>
      </c>
      <c r="AG111" t="s">
        <v>702</v>
      </c>
      <c r="AH111">
        <v>19.399999999999999</v>
      </c>
      <c r="AI111">
        <v>19.489999999999998</v>
      </c>
      <c r="AJ111">
        <v>19.489999999999998</v>
      </c>
      <c r="AK111">
        <v>19.25</v>
      </c>
      <c r="AL111" t="s">
        <v>1741</v>
      </c>
      <c r="AM111" s="222">
        <v>2.0999999999999999E-3</v>
      </c>
      <c r="AO111" t="s">
        <v>640</v>
      </c>
      <c r="AP111">
        <v>40.5</v>
      </c>
      <c r="AQ111">
        <v>40</v>
      </c>
      <c r="AR111">
        <v>41.58</v>
      </c>
      <c r="AS111">
        <v>40</v>
      </c>
      <c r="AT111" t="s">
        <v>1981</v>
      </c>
      <c r="AU111" s="222">
        <v>-7.4000000000000003E-3</v>
      </c>
      <c r="AW111" t="s">
        <v>640</v>
      </c>
      <c r="AX111">
        <v>2.472</v>
      </c>
      <c r="AY111">
        <v>2.4969999999999999</v>
      </c>
      <c r="AZ111">
        <v>2.59</v>
      </c>
      <c r="BA111">
        <v>2.4609999999999999</v>
      </c>
      <c r="BB111" t="s">
        <v>2212</v>
      </c>
      <c r="BC111" s="222">
        <v>-4.8500000000000001E-2</v>
      </c>
    </row>
    <row r="112" spans="1:55">
      <c r="A112" t="s">
        <v>642</v>
      </c>
      <c r="B112" s="322">
        <v>1597.55</v>
      </c>
      <c r="C112" s="322">
        <v>1663.51</v>
      </c>
      <c r="D112" s="322">
        <v>1664.93</v>
      </c>
      <c r="E112" s="322">
        <v>1578.52</v>
      </c>
      <c r="F112" t="s">
        <v>643</v>
      </c>
      <c r="G112" s="222">
        <v>-4.8300000000000003E-2</v>
      </c>
      <c r="I112" t="s">
        <v>642</v>
      </c>
      <c r="J112">
        <v>17.38</v>
      </c>
      <c r="K112">
        <v>18.329999999999998</v>
      </c>
      <c r="L112">
        <v>18.329999999999998</v>
      </c>
      <c r="M112">
        <v>17.04</v>
      </c>
      <c r="N112" t="s">
        <v>1022</v>
      </c>
      <c r="O112" s="222">
        <v>-5.0299999999999997E-2</v>
      </c>
      <c r="Q112" t="s">
        <v>642</v>
      </c>
      <c r="R112">
        <v>10.96</v>
      </c>
      <c r="S112">
        <v>11.35</v>
      </c>
      <c r="T112">
        <v>11.35</v>
      </c>
      <c r="U112">
        <v>10.83</v>
      </c>
      <c r="V112" t="s">
        <v>1270</v>
      </c>
      <c r="W112" s="222">
        <v>-3.44E-2</v>
      </c>
      <c r="Y112" t="s">
        <v>642</v>
      </c>
      <c r="Z112">
        <v>2.0350000000000001</v>
      </c>
      <c r="AA112">
        <v>2.1549999999999998</v>
      </c>
      <c r="AB112">
        <v>2.1659999999999999</v>
      </c>
      <c r="AC112">
        <v>2.0019999999999998</v>
      </c>
      <c r="AD112" t="s">
        <v>1510</v>
      </c>
      <c r="AE112" s="222">
        <v>-6.9900000000000004E-2</v>
      </c>
      <c r="AG112" t="s">
        <v>700</v>
      </c>
      <c r="AH112">
        <v>19.36</v>
      </c>
      <c r="AI112">
        <v>19.3</v>
      </c>
      <c r="AJ112">
        <v>19.52</v>
      </c>
      <c r="AK112">
        <v>19.23</v>
      </c>
      <c r="AL112" t="s">
        <v>1742</v>
      </c>
      <c r="AM112" s="222">
        <v>3.0999999999999999E-3</v>
      </c>
      <c r="AO112" t="s">
        <v>642</v>
      </c>
      <c r="AP112">
        <v>39.1</v>
      </c>
      <c r="AQ112">
        <v>40.200000000000003</v>
      </c>
      <c r="AR112">
        <v>40.42</v>
      </c>
      <c r="AS112">
        <v>37.82</v>
      </c>
      <c r="AT112" t="s">
        <v>1982</v>
      </c>
      <c r="AU112" s="222">
        <v>-3.4599999999999999E-2</v>
      </c>
      <c r="AW112" t="s">
        <v>642</v>
      </c>
      <c r="AX112">
        <v>2.2799999999999998</v>
      </c>
      <c r="AY112">
        <v>2.4500000000000002</v>
      </c>
      <c r="AZ112">
        <v>2.46</v>
      </c>
      <c r="BA112">
        <v>2.2330000000000001</v>
      </c>
      <c r="BB112" t="s">
        <v>2213</v>
      </c>
      <c r="BC112" s="222">
        <v>-7.7700000000000005E-2</v>
      </c>
    </row>
    <row r="113" spans="1:55">
      <c r="A113" t="s">
        <v>644</v>
      </c>
      <c r="B113" s="322">
        <v>1478.92</v>
      </c>
      <c r="C113" s="322">
        <v>1597.43</v>
      </c>
      <c r="D113" s="322">
        <v>1597.43</v>
      </c>
      <c r="E113" s="322">
        <v>1455.08</v>
      </c>
      <c r="F113" t="s">
        <v>645</v>
      </c>
      <c r="G113" s="222">
        <v>-7.4300000000000005E-2</v>
      </c>
      <c r="I113" t="s">
        <v>644</v>
      </c>
      <c r="J113">
        <v>16.5</v>
      </c>
      <c r="K113">
        <v>16.260000000000002</v>
      </c>
      <c r="L113">
        <v>17</v>
      </c>
      <c r="M113">
        <v>16.11</v>
      </c>
      <c r="N113" t="s">
        <v>1023</v>
      </c>
      <c r="O113" s="222">
        <v>-5.0599999999999999E-2</v>
      </c>
      <c r="Q113" t="s">
        <v>644</v>
      </c>
      <c r="R113">
        <v>10.46</v>
      </c>
      <c r="S113">
        <v>10</v>
      </c>
      <c r="T113">
        <v>10.62</v>
      </c>
      <c r="U113">
        <v>9.9</v>
      </c>
      <c r="V113" t="s">
        <v>1271</v>
      </c>
      <c r="W113" s="222">
        <v>-4.5600000000000002E-2</v>
      </c>
      <c r="Y113" t="s">
        <v>644</v>
      </c>
      <c r="Z113">
        <v>1.829</v>
      </c>
      <c r="AA113">
        <v>1.81</v>
      </c>
      <c r="AB113">
        <v>1.9410000000000001</v>
      </c>
      <c r="AC113">
        <v>1.75</v>
      </c>
      <c r="AD113" t="s">
        <v>1511</v>
      </c>
      <c r="AE113" s="222">
        <v>-0.10100000000000001</v>
      </c>
      <c r="AG113" t="s">
        <v>698</v>
      </c>
      <c r="AH113">
        <v>19.3</v>
      </c>
      <c r="AI113">
        <v>19.03</v>
      </c>
      <c r="AJ113">
        <v>19.54</v>
      </c>
      <c r="AK113">
        <v>19.02</v>
      </c>
      <c r="AL113" t="s">
        <v>1743</v>
      </c>
      <c r="AM113" s="222">
        <v>1.4200000000000001E-2</v>
      </c>
      <c r="AO113" t="s">
        <v>644</v>
      </c>
      <c r="AP113">
        <v>36.4</v>
      </c>
      <c r="AQ113">
        <v>36</v>
      </c>
      <c r="AR113">
        <v>37.700000000000003</v>
      </c>
      <c r="AS113">
        <v>35.6</v>
      </c>
      <c r="AT113" t="s">
        <v>1983</v>
      </c>
      <c r="AU113" s="222">
        <v>-6.9099999999999995E-2</v>
      </c>
      <c r="AW113" t="s">
        <v>644</v>
      </c>
      <c r="AX113">
        <v>2.052</v>
      </c>
      <c r="AY113">
        <v>2.0939999999999999</v>
      </c>
      <c r="AZ113">
        <v>2.153</v>
      </c>
      <c r="BA113">
        <v>1.95</v>
      </c>
      <c r="BB113" t="s">
        <v>2214</v>
      </c>
      <c r="BC113" s="222">
        <v>-0.1</v>
      </c>
    </row>
    <row r="114" spans="1:55">
      <c r="A114" t="s">
        <v>646</v>
      </c>
      <c r="B114" s="322">
        <v>1570.53</v>
      </c>
      <c r="C114" s="322">
        <v>1504.97</v>
      </c>
      <c r="D114" s="322">
        <v>1581.99</v>
      </c>
      <c r="E114" s="322">
        <v>1504.97</v>
      </c>
      <c r="F114" t="s">
        <v>647</v>
      </c>
      <c r="G114" s="222">
        <v>6.1899999999999997E-2</v>
      </c>
      <c r="I114" t="s">
        <v>646</v>
      </c>
      <c r="J114">
        <v>17.68</v>
      </c>
      <c r="K114">
        <v>16.989999999999998</v>
      </c>
      <c r="L114">
        <v>17.89</v>
      </c>
      <c r="M114">
        <v>16.79</v>
      </c>
      <c r="N114" t="s">
        <v>1024</v>
      </c>
      <c r="O114" s="222">
        <v>7.1499999999999994E-2</v>
      </c>
      <c r="Q114" t="s">
        <v>646</v>
      </c>
      <c r="R114">
        <v>11.16</v>
      </c>
      <c r="S114">
        <v>10.88</v>
      </c>
      <c r="T114">
        <v>11.24</v>
      </c>
      <c r="U114">
        <v>10.72</v>
      </c>
      <c r="V114" t="s">
        <v>1272</v>
      </c>
      <c r="W114" s="222">
        <v>6.6900000000000001E-2</v>
      </c>
      <c r="Y114" t="s">
        <v>646</v>
      </c>
      <c r="Z114">
        <v>2.0099999999999998</v>
      </c>
      <c r="AA114">
        <v>1.8839999999999999</v>
      </c>
      <c r="AB114">
        <v>2.0150000000000001</v>
      </c>
      <c r="AC114">
        <v>1.8660000000000001</v>
      </c>
      <c r="AD114" t="s">
        <v>1512</v>
      </c>
      <c r="AE114" s="222">
        <v>9.8699999999999996E-2</v>
      </c>
      <c r="AG114" t="s">
        <v>696</v>
      </c>
      <c r="AH114">
        <v>19.03</v>
      </c>
      <c r="AI114">
        <v>19.100000000000001</v>
      </c>
      <c r="AJ114">
        <v>19.29</v>
      </c>
      <c r="AK114">
        <v>18.920000000000002</v>
      </c>
      <c r="AL114" t="s">
        <v>1744</v>
      </c>
      <c r="AM114" s="222">
        <v>1.6000000000000001E-3</v>
      </c>
      <c r="AO114" t="s">
        <v>646</v>
      </c>
      <c r="AP114">
        <v>38.340000000000003</v>
      </c>
      <c r="AQ114">
        <v>37</v>
      </c>
      <c r="AR114">
        <v>38.76</v>
      </c>
      <c r="AS114">
        <v>37</v>
      </c>
      <c r="AT114" t="s">
        <v>1984</v>
      </c>
      <c r="AU114" s="222">
        <v>5.33E-2</v>
      </c>
      <c r="AW114" t="s">
        <v>646</v>
      </c>
      <c r="AX114">
        <v>2.2349999999999999</v>
      </c>
      <c r="AY114">
        <v>2.1</v>
      </c>
      <c r="AZ114">
        <v>2.298</v>
      </c>
      <c r="BA114">
        <v>2.09</v>
      </c>
      <c r="BB114" t="s">
        <v>1585</v>
      </c>
      <c r="BC114" s="222">
        <v>8.9200000000000002E-2</v>
      </c>
    </row>
    <row r="115" spans="1:55">
      <c r="A115" t="s">
        <v>648</v>
      </c>
      <c r="B115" s="322">
        <v>1528.34</v>
      </c>
      <c r="C115" s="322">
        <v>1552.29</v>
      </c>
      <c r="D115" s="322">
        <v>1552.29</v>
      </c>
      <c r="E115" s="322">
        <v>1496.42</v>
      </c>
      <c r="F115" t="s">
        <v>649</v>
      </c>
      <c r="G115" s="222">
        <v>-2.69E-2</v>
      </c>
      <c r="I115" t="s">
        <v>648</v>
      </c>
      <c r="J115">
        <v>17.77</v>
      </c>
      <c r="K115">
        <v>17.149999999999999</v>
      </c>
      <c r="L115">
        <v>17.8</v>
      </c>
      <c r="M115">
        <v>17.100000000000001</v>
      </c>
      <c r="N115" t="s">
        <v>1025</v>
      </c>
      <c r="O115" s="222">
        <v>5.1000000000000004E-3</v>
      </c>
      <c r="Q115" t="s">
        <v>648</v>
      </c>
      <c r="R115">
        <v>11.18</v>
      </c>
      <c r="S115">
        <v>10.72</v>
      </c>
      <c r="T115">
        <v>11.18</v>
      </c>
      <c r="U115">
        <v>10.7</v>
      </c>
      <c r="V115" t="s">
        <v>1273</v>
      </c>
      <c r="W115" s="222">
        <v>1.8E-3</v>
      </c>
      <c r="Y115" t="s">
        <v>648</v>
      </c>
      <c r="Z115">
        <v>1.9139999999999999</v>
      </c>
      <c r="AA115">
        <v>1.9159999999999999</v>
      </c>
      <c r="AB115">
        <v>1.9490000000000001</v>
      </c>
      <c r="AC115">
        <v>1.851</v>
      </c>
      <c r="AD115" t="s">
        <v>1513</v>
      </c>
      <c r="AE115" s="222">
        <v>-4.7800000000000002E-2</v>
      </c>
      <c r="AG115" t="s">
        <v>694</v>
      </c>
      <c r="AH115">
        <v>19</v>
      </c>
      <c r="AI115">
        <v>19.25</v>
      </c>
      <c r="AJ115">
        <v>19.25</v>
      </c>
      <c r="AK115">
        <v>18.88</v>
      </c>
      <c r="AL115" t="s">
        <v>1745</v>
      </c>
      <c r="AM115" s="222">
        <v>-1.2999999999999999E-2</v>
      </c>
      <c r="AO115" t="s">
        <v>648</v>
      </c>
      <c r="AP115">
        <v>36.979999999999997</v>
      </c>
      <c r="AQ115">
        <v>37.340000000000003</v>
      </c>
      <c r="AR115">
        <v>37.9</v>
      </c>
      <c r="AS115">
        <v>36.299999999999997</v>
      </c>
      <c r="AT115" t="s">
        <v>1985</v>
      </c>
      <c r="AU115" s="222">
        <v>-3.5499999999999997E-2</v>
      </c>
      <c r="AW115" t="s">
        <v>648</v>
      </c>
      <c r="AX115">
        <v>2.1970000000000001</v>
      </c>
      <c r="AY115">
        <v>2.08</v>
      </c>
      <c r="AZ115">
        <v>2.2149999999999999</v>
      </c>
      <c r="BA115">
        <v>2.0779999999999998</v>
      </c>
      <c r="BB115" t="s">
        <v>2215</v>
      </c>
      <c r="BC115" s="222">
        <v>-1.7000000000000001E-2</v>
      </c>
    </row>
    <row r="116" spans="1:55">
      <c r="A116" t="s">
        <v>650</v>
      </c>
      <c r="B116" s="322">
        <v>1582.4</v>
      </c>
      <c r="C116" s="322">
        <v>1528.89</v>
      </c>
      <c r="D116" s="322">
        <v>1653.24</v>
      </c>
      <c r="E116" s="322">
        <v>1528.89</v>
      </c>
      <c r="F116" t="s">
        <v>651</v>
      </c>
      <c r="G116" s="222">
        <v>3.5400000000000001E-2</v>
      </c>
      <c r="I116" t="s">
        <v>650</v>
      </c>
      <c r="J116">
        <v>18.3</v>
      </c>
      <c r="K116">
        <v>18.399999999999999</v>
      </c>
      <c r="L116">
        <v>18.420000000000002</v>
      </c>
      <c r="M116">
        <v>18</v>
      </c>
      <c r="N116" t="s">
        <v>1026</v>
      </c>
      <c r="O116" s="222">
        <v>2.98E-2</v>
      </c>
      <c r="Q116" t="s">
        <v>650</v>
      </c>
      <c r="R116">
        <v>11.5</v>
      </c>
      <c r="S116">
        <v>11.88</v>
      </c>
      <c r="T116">
        <v>11.9</v>
      </c>
      <c r="U116">
        <v>11.4</v>
      </c>
      <c r="V116" t="s">
        <v>1274</v>
      </c>
      <c r="W116" s="222">
        <v>2.86E-2</v>
      </c>
      <c r="Y116" t="s">
        <v>650</v>
      </c>
      <c r="Z116">
        <v>2.0310000000000001</v>
      </c>
      <c r="AA116">
        <v>2.149</v>
      </c>
      <c r="AB116">
        <v>2.149</v>
      </c>
      <c r="AC116">
        <v>2.0059999999999998</v>
      </c>
      <c r="AD116" t="s">
        <v>1514</v>
      </c>
      <c r="AE116" s="222">
        <v>6.1100000000000002E-2</v>
      </c>
      <c r="AG116" t="s">
        <v>692</v>
      </c>
      <c r="AH116">
        <v>19.25</v>
      </c>
      <c r="AI116">
        <v>18.920000000000002</v>
      </c>
      <c r="AJ116">
        <v>19.25</v>
      </c>
      <c r="AK116">
        <v>18.8</v>
      </c>
      <c r="AL116" t="s">
        <v>1746</v>
      </c>
      <c r="AM116" s="222">
        <v>1.7399999999999999E-2</v>
      </c>
      <c r="AO116" t="s">
        <v>650</v>
      </c>
      <c r="AP116">
        <v>38.9</v>
      </c>
      <c r="AQ116">
        <v>40.340000000000003</v>
      </c>
      <c r="AR116">
        <v>40.36</v>
      </c>
      <c r="AS116">
        <v>38.9</v>
      </c>
      <c r="AT116" t="s">
        <v>1986</v>
      </c>
      <c r="AU116" s="222">
        <v>5.1900000000000002E-2</v>
      </c>
      <c r="AW116" t="s">
        <v>650</v>
      </c>
      <c r="AX116">
        <v>2.2320000000000002</v>
      </c>
      <c r="AY116">
        <v>2.46</v>
      </c>
      <c r="AZ116">
        <v>2.4700000000000002</v>
      </c>
      <c r="BA116">
        <v>2.2160000000000002</v>
      </c>
      <c r="BB116" t="s">
        <v>2216</v>
      </c>
      <c r="BC116" s="222">
        <v>1.5900000000000001E-2</v>
      </c>
    </row>
    <row r="117" spans="1:55">
      <c r="A117" t="s">
        <v>652</v>
      </c>
      <c r="B117" s="322">
        <v>1582.59</v>
      </c>
      <c r="C117" s="322">
        <v>1581.05</v>
      </c>
      <c r="D117" s="322">
        <v>1594.82</v>
      </c>
      <c r="E117" s="322">
        <v>1557.53</v>
      </c>
      <c r="F117" t="s">
        <v>653</v>
      </c>
      <c r="G117" s="222">
        <v>1E-4</v>
      </c>
      <c r="I117" t="s">
        <v>652</v>
      </c>
      <c r="J117">
        <v>18.41</v>
      </c>
      <c r="K117">
        <v>18.36</v>
      </c>
      <c r="L117">
        <v>18.48</v>
      </c>
      <c r="M117">
        <v>17.86</v>
      </c>
      <c r="N117" t="s">
        <v>1027</v>
      </c>
      <c r="O117" s="222">
        <v>6.0000000000000001E-3</v>
      </c>
      <c r="Q117" t="s">
        <v>652</v>
      </c>
      <c r="R117">
        <v>11.4</v>
      </c>
      <c r="S117">
        <v>11.5</v>
      </c>
      <c r="T117">
        <v>11.58</v>
      </c>
      <c r="U117">
        <v>11.16</v>
      </c>
      <c r="V117" t="s">
        <v>1275</v>
      </c>
      <c r="W117" s="222">
        <v>-8.6999999999999994E-3</v>
      </c>
      <c r="Y117" t="s">
        <v>652</v>
      </c>
      <c r="Z117">
        <v>1.982</v>
      </c>
      <c r="AA117">
        <v>2.0209999999999999</v>
      </c>
      <c r="AB117">
        <v>2.0550000000000002</v>
      </c>
      <c r="AC117">
        <v>1.96</v>
      </c>
      <c r="AD117" t="s">
        <v>1515</v>
      </c>
      <c r="AE117" s="222">
        <v>-2.41E-2</v>
      </c>
      <c r="AG117" t="s">
        <v>690</v>
      </c>
      <c r="AH117">
        <v>18.920000000000002</v>
      </c>
      <c r="AI117">
        <v>19.07</v>
      </c>
      <c r="AJ117">
        <v>19.13</v>
      </c>
      <c r="AK117">
        <v>18.8</v>
      </c>
      <c r="AL117" t="s">
        <v>1747</v>
      </c>
      <c r="AM117" s="222">
        <v>-1.6000000000000001E-3</v>
      </c>
      <c r="AO117" t="s">
        <v>652</v>
      </c>
      <c r="AP117">
        <v>38.9</v>
      </c>
      <c r="AQ117">
        <v>39</v>
      </c>
      <c r="AR117">
        <v>39.380000000000003</v>
      </c>
      <c r="AS117">
        <v>38.5</v>
      </c>
      <c r="AT117" t="s">
        <v>1987</v>
      </c>
      <c r="AU117" s="222">
        <v>0</v>
      </c>
      <c r="AW117" t="s">
        <v>652</v>
      </c>
      <c r="AX117">
        <v>2.2109999999999999</v>
      </c>
      <c r="AY117">
        <v>2.2120000000000002</v>
      </c>
      <c r="AZ117">
        <v>2.2799999999999998</v>
      </c>
      <c r="BA117">
        <v>2.1840000000000002</v>
      </c>
      <c r="BB117" t="s">
        <v>2217</v>
      </c>
      <c r="BC117" s="222">
        <v>-9.4000000000000004E-3</v>
      </c>
    </row>
    <row r="118" spans="1:55">
      <c r="A118" t="s">
        <v>654</v>
      </c>
      <c r="B118" s="322">
        <v>1625.77</v>
      </c>
      <c r="C118" s="322">
        <v>1595.17</v>
      </c>
      <c r="D118" s="322">
        <v>1626.05</v>
      </c>
      <c r="E118" s="322">
        <v>1595.17</v>
      </c>
      <c r="F118" t="s">
        <v>655</v>
      </c>
      <c r="G118" s="222">
        <v>2.7300000000000001E-2</v>
      </c>
      <c r="I118" t="s">
        <v>654</v>
      </c>
      <c r="J118">
        <v>18.78</v>
      </c>
      <c r="K118">
        <v>18.579999999999998</v>
      </c>
      <c r="L118">
        <v>18.78</v>
      </c>
      <c r="M118">
        <v>18.27</v>
      </c>
      <c r="N118" t="s">
        <v>1028</v>
      </c>
      <c r="O118" s="222">
        <v>2.01E-2</v>
      </c>
      <c r="Q118" t="s">
        <v>654</v>
      </c>
      <c r="R118">
        <v>11.58</v>
      </c>
      <c r="S118">
        <v>11.54</v>
      </c>
      <c r="T118">
        <v>11.9</v>
      </c>
      <c r="U118">
        <v>11.4</v>
      </c>
      <c r="V118" t="s">
        <v>1276</v>
      </c>
      <c r="W118" s="222">
        <v>1.5800000000000002E-2</v>
      </c>
      <c r="Y118" t="s">
        <v>654</v>
      </c>
      <c r="Z118">
        <v>2.1139999999999999</v>
      </c>
      <c r="AA118">
        <v>2.0449999999999999</v>
      </c>
      <c r="AB118">
        <v>2.1139999999999999</v>
      </c>
      <c r="AC118">
        <v>2.04</v>
      </c>
      <c r="AD118" t="s">
        <v>1516</v>
      </c>
      <c r="AE118" s="222">
        <v>6.6600000000000006E-2</v>
      </c>
      <c r="AG118" t="s">
        <v>688</v>
      </c>
      <c r="AH118">
        <v>18.95</v>
      </c>
      <c r="AI118">
        <v>19.09</v>
      </c>
      <c r="AJ118">
        <v>19.28</v>
      </c>
      <c r="AK118">
        <v>18.8</v>
      </c>
      <c r="AL118" t="s">
        <v>1748</v>
      </c>
      <c r="AM118" s="222">
        <v>3.2000000000000002E-3</v>
      </c>
      <c r="AO118" t="s">
        <v>654</v>
      </c>
      <c r="AP118">
        <v>42</v>
      </c>
      <c r="AQ118">
        <v>39.659999999999997</v>
      </c>
      <c r="AR118">
        <v>42</v>
      </c>
      <c r="AS118">
        <v>39.659999999999997</v>
      </c>
      <c r="AT118" t="s">
        <v>1988</v>
      </c>
      <c r="AU118" s="222">
        <v>7.9699999999999993E-2</v>
      </c>
      <c r="AW118" t="s">
        <v>654</v>
      </c>
      <c r="AX118">
        <v>2.33</v>
      </c>
      <c r="AY118">
        <v>2.2789999999999999</v>
      </c>
      <c r="AZ118">
        <v>2.33</v>
      </c>
      <c r="BA118">
        <v>2.262</v>
      </c>
      <c r="BB118" t="s">
        <v>2218</v>
      </c>
      <c r="BC118" s="222">
        <v>5.3800000000000001E-2</v>
      </c>
    </row>
    <row r="119" spans="1:55">
      <c r="A119" t="s">
        <v>656</v>
      </c>
      <c r="B119" s="322">
        <v>1656.48</v>
      </c>
      <c r="C119" s="322">
        <v>1633.06</v>
      </c>
      <c r="D119" s="322">
        <v>1656.48</v>
      </c>
      <c r="E119" s="322">
        <v>1633.06</v>
      </c>
      <c r="F119" t="s">
        <v>657</v>
      </c>
      <c r="G119" s="222">
        <v>1.89E-2</v>
      </c>
      <c r="I119" t="s">
        <v>656</v>
      </c>
      <c r="J119">
        <v>18.91</v>
      </c>
      <c r="K119">
        <v>18.649999999999999</v>
      </c>
      <c r="L119">
        <v>18.940000000000001</v>
      </c>
      <c r="M119">
        <v>18.600000000000001</v>
      </c>
      <c r="N119" t="s">
        <v>1029</v>
      </c>
      <c r="O119" s="222">
        <v>6.8999999999999999E-3</v>
      </c>
      <c r="Q119" t="s">
        <v>656</v>
      </c>
      <c r="R119">
        <v>11.6</v>
      </c>
      <c r="S119">
        <v>11.7</v>
      </c>
      <c r="T119">
        <v>11.8</v>
      </c>
      <c r="U119">
        <v>11.48</v>
      </c>
      <c r="V119" t="s">
        <v>1277</v>
      </c>
      <c r="W119" s="222">
        <v>1.6999999999999999E-3</v>
      </c>
      <c r="Y119" t="s">
        <v>656</v>
      </c>
      <c r="Z119">
        <v>2.161</v>
      </c>
      <c r="AA119">
        <v>2.1280000000000001</v>
      </c>
      <c r="AB119">
        <v>2.161</v>
      </c>
      <c r="AC119">
        <v>2.1030000000000002</v>
      </c>
      <c r="AD119" t="s">
        <v>1517</v>
      </c>
      <c r="AE119" s="222">
        <v>2.2200000000000001E-2</v>
      </c>
      <c r="AG119" t="s">
        <v>686</v>
      </c>
      <c r="AH119">
        <v>18.89</v>
      </c>
      <c r="AI119">
        <v>18.95</v>
      </c>
      <c r="AJ119">
        <v>19.059999999999999</v>
      </c>
      <c r="AK119">
        <v>18.760000000000002</v>
      </c>
      <c r="AL119" t="s">
        <v>1749</v>
      </c>
      <c r="AM119" s="222">
        <v>-5.0000000000000001E-4</v>
      </c>
      <c r="AO119" t="s">
        <v>656</v>
      </c>
      <c r="AP119">
        <v>41.92</v>
      </c>
      <c r="AQ119">
        <v>42.08</v>
      </c>
      <c r="AR119">
        <v>42.38</v>
      </c>
      <c r="AS119">
        <v>41.6</v>
      </c>
      <c r="AT119" t="s">
        <v>1989</v>
      </c>
      <c r="AU119" s="222">
        <v>-1.9E-3</v>
      </c>
      <c r="AW119" t="s">
        <v>656</v>
      </c>
      <c r="AX119">
        <v>2.39</v>
      </c>
      <c r="AY119">
        <v>2.34</v>
      </c>
      <c r="AZ119">
        <v>2.4180000000000001</v>
      </c>
      <c r="BA119">
        <v>2.335</v>
      </c>
      <c r="BB119" t="s">
        <v>1583</v>
      </c>
      <c r="BC119" s="222">
        <v>2.58E-2</v>
      </c>
    </row>
    <row r="120" spans="1:55">
      <c r="A120" t="s">
        <v>658</v>
      </c>
      <c r="B120" s="322">
        <v>1655.23</v>
      </c>
      <c r="C120" s="322">
        <v>1647.43</v>
      </c>
      <c r="D120" s="322">
        <v>1655.51</v>
      </c>
      <c r="E120" s="322">
        <v>1638.13</v>
      </c>
      <c r="F120" t="s">
        <v>659</v>
      </c>
      <c r="G120" s="222">
        <v>-8.0000000000000004E-4</v>
      </c>
      <c r="I120" t="s">
        <v>658</v>
      </c>
      <c r="J120">
        <v>18.93</v>
      </c>
      <c r="K120">
        <v>18.7</v>
      </c>
      <c r="L120">
        <v>18.93</v>
      </c>
      <c r="M120">
        <v>18.600000000000001</v>
      </c>
      <c r="N120" t="s">
        <v>1030</v>
      </c>
      <c r="O120" s="222">
        <v>1.1000000000000001E-3</v>
      </c>
      <c r="Q120" t="s">
        <v>658</v>
      </c>
      <c r="R120">
        <v>11.52</v>
      </c>
      <c r="S120">
        <v>11.6</v>
      </c>
      <c r="T120">
        <v>11.66</v>
      </c>
      <c r="U120">
        <v>11.36</v>
      </c>
      <c r="V120" t="s">
        <v>1278</v>
      </c>
      <c r="W120" s="222">
        <v>-6.8999999999999999E-3</v>
      </c>
      <c r="Y120" t="s">
        <v>658</v>
      </c>
      <c r="Z120">
        <v>2.1150000000000002</v>
      </c>
      <c r="AA120">
        <v>2.1389999999999998</v>
      </c>
      <c r="AB120">
        <v>2.1389999999999998</v>
      </c>
      <c r="AC120">
        <v>2.109</v>
      </c>
      <c r="AD120" t="s">
        <v>1518</v>
      </c>
      <c r="AE120" s="222">
        <v>-2.1299999999999999E-2</v>
      </c>
      <c r="AG120" t="s">
        <v>684</v>
      </c>
      <c r="AH120">
        <v>18.899999999999999</v>
      </c>
      <c r="AI120">
        <v>18.46</v>
      </c>
      <c r="AJ120">
        <v>18.95</v>
      </c>
      <c r="AK120">
        <v>18.39</v>
      </c>
      <c r="AL120" t="s">
        <v>1750</v>
      </c>
      <c r="AM120" s="222">
        <v>3.2800000000000003E-2</v>
      </c>
      <c r="AO120" t="s">
        <v>658</v>
      </c>
      <c r="AP120">
        <v>41.64</v>
      </c>
      <c r="AQ120">
        <v>41.92</v>
      </c>
      <c r="AR120">
        <v>42.24</v>
      </c>
      <c r="AS120">
        <v>41.42</v>
      </c>
      <c r="AT120" t="s">
        <v>1990</v>
      </c>
      <c r="AU120" s="222">
        <v>-6.7000000000000002E-3</v>
      </c>
      <c r="AW120" t="s">
        <v>658</v>
      </c>
      <c r="AX120">
        <v>2.3809999999999998</v>
      </c>
      <c r="AY120">
        <v>2.35</v>
      </c>
      <c r="AZ120">
        <v>2.4020000000000001</v>
      </c>
      <c r="BA120">
        <v>2.331</v>
      </c>
      <c r="BB120" t="s">
        <v>2219</v>
      </c>
      <c r="BC120" s="222">
        <v>-3.8E-3</v>
      </c>
    </row>
    <row r="121" spans="1:55">
      <c r="A121" t="s">
        <v>660</v>
      </c>
      <c r="B121" s="322">
        <v>1642.17</v>
      </c>
      <c r="C121" s="322">
        <v>1654.07</v>
      </c>
      <c r="D121" s="322">
        <v>1656.04</v>
      </c>
      <c r="E121" s="322">
        <v>1639.82</v>
      </c>
      <c r="F121" t="s">
        <v>661</v>
      </c>
      <c r="G121" s="222">
        <v>-7.9000000000000008E-3</v>
      </c>
      <c r="I121" t="s">
        <v>660</v>
      </c>
      <c r="J121">
        <v>18.71</v>
      </c>
      <c r="K121">
        <v>18.8</v>
      </c>
      <c r="L121">
        <v>18.899999999999999</v>
      </c>
      <c r="M121">
        <v>18.59</v>
      </c>
      <c r="N121" t="s">
        <v>1031</v>
      </c>
      <c r="O121" s="222">
        <v>-1.1599999999999999E-2</v>
      </c>
      <c r="Q121" t="s">
        <v>660</v>
      </c>
      <c r="R121">
        <v>11.52</v>
      </c>
      <c r="S121">
        <v>11.52</v>
      </c>
      <c r="T121">
        <v>11.68</v>
      </c>
      <c r="U121">
        <v>11.46</v>
      </c>
      <c r="V121" t="s">
        <v>1279</v>
      </c>
      <c r="W121" s="222">
        <v>0</v>
      </c>
      <c r="Y121" t="s">
        <v>660</v>
      </c>
      <c r="Z121">
        <v>2.0699999999999998</v>
      </c>
      <c r="AA121">
        <v>2.113</v>
      </c>
      <c r="AB121">
        <v>2.137</v>
      </c>
      <c r="AC121">
        <v>2.0659999999999998</v>
      </c>
      <c r="AD121" t="s">
        <v>1519</v>
      </c>
      <c r="AE121" s="222">
        <v>-2.1299999999999999E-2</v>
      </c>
      <c r="AG121" t="s">
        <v>682</v>
      </c>
      <c r="AH121">
        <v>18.3</v>
      </c>
      <c r="AI121">
        <v>18.440000000000001</v>
      </c>
      <c r="AJ121">
        <v>18.46</v>
      </c>
      <c r="AK121">
        <v>18.23</v>
      </c>
      <c r="AL121" t="s">
        <v>1751</v>
      </c>
      <c r="AM121" s="222">
        <v>1.1000000000000001E-3</v>
      </c>
      <c r="AO121" t="s">
        <v>660</v>
      </c>
      <c r="AP121">
        <v>41.3</v>
      </c>
      <c r="AQ121">
        <v>41.7</v>
      </c>
      <c r="AR121">
        <v>41.76</v>
      </c>
      <c r="AS121">
        <v>41</v>
      </c>
      <c r="AT121" t="s">
        <v>1991</v>
      </c>
      <c r="AU121" s="222">
        <v>-8.2000000000000007E-3</v>
      </c>
      <c r="AW121" t="s">
        <v>660</v>
      </c>
      <c r="AX121">
        <v>2.3069999999999999</v>
      </c>
      <c r="AY121">
        <v>2.36</v>
      </c>
      <c r="AZ121">
        <v>2.3769999999999998</v>
      </c>
      <c r="BA121">
        <v>2.3069999999999999</v>
      </c>
      <c r="BB121" t="s">
        <v>2220</v>
      </c>
      <c r="BC121" s="222">
        <v>-3.1099999999999999E-2</v>
      </c>
    </row>
    <row r="122" spans="1:55">
      <c r="A122" t="s">
        <v>662</v>
      </c>
      <c r="B122" s="322">
        <v>1672.13</v>
      </c>
      <c r="C122" s="322">
        <v>1644.55</v>
      </c>
      <c r="D122" s="322">
        <v>1672.19</v>
      </c>
      <c r="E122" s="322">
        <v>1644.55</v>
      </c>
      <c r="F122" t="s">
        <v>663</v>
      </c>
      <c r="G122" s="222">
        <v>1.8200000000000001E-2</v>
      </c>
      <c r="I122" t="s">
        <v>662</v>
      </c>
      <c r="J122">
        <v>18.739999999999998</v>
      </c>
      <c r="K122">
        <v>18.71</v>
      </c>
      <c r="L122">
        <v>19.13</v>
      </c>
      <c r="M122">
        <v>18.66</v>
      </c>
      <c r="N122" t="s">
        <v>1032</v>
      </c>
      <c r="O122" s="222">
        <v>1.6000000000000001E-3</v>
      </c>
      <c r="Q122" t="s">
        <v>662</v>
      </c>
      <c r="R122">
        <v>11.64</v>
      </c>
      <c r="S122">
        <v>11.52</v>
      </c>
      <c r="T122">
        <v>11.68</v>
      </c>
      <c r="U122">
        <v>11.46</v>
      </c>
      <c r="V122" t="s">
        <v>1280</v>
      </c>
      <c r="W122" s="222">
        <v>1.04E-2</v>
      </c>
      <c r="Y122" t="s">
        <v>662</v>
      </c>
      <c r="Z122">
        <v>2.181</v>
      </c>
      <c r="AA122">
        <v>2.09</v>
      </c>
      <c r="AB122">
        <v>2.1850000000000001</v>
      </c>
      <c r="AC122">
        <v>2.0840000000000001</v>
      </c>
      <c r="AD122" t="s">
        <v>1520</v>
      </c>
      <c r="AE122" s="222">
        <v>5.3600000000000002E-2</v>
      </c>
      <c r="AG122" t="s">
        <v>680</v>
      </c>
      <c r="AH122">
        <v>18.28</v>
      </c>
      <c r="AI122">
        <v>18.45</v>
      </c>
      <c r="AJ122">
        <v>18.489999999999998</v>
      </c>
      <c r="AK122">
        <v>18.239999999999998</v>
      </c>
      <c r="AL122" t="s">
        <v>1752</v>
      </c>
      <c r="AM122" s="222">
        <v>-3.3E-3</v>
      </c>
      <c r="AO122" t="s">
        <v>662</v>
      </c>
      <c r="AP122">
        <v>42.42</v>
      </c>
      <c r="AQ122">
        <v>41.3</v>
      </c>
      <c r="AR122">
        <v>42.54</v>
      </c>
      <c r="AS122">
        <v>41.3</v>
      </c>
      <c r="AT122" t="s">
        <v>1992</v>
      </c>
      <c r="AU122" s="222">
        <v>2.7099999999999999E-2</v>
      </c>
      <c r="AW122" t="s">
        <v>662</v>
      </c>
      <c r="AX122">
        <v>2.448</v>
      </c>
      <c r="AY122">
        <v>2.37</v>
      </c>
      <c r="AZ122">
        <v>2.4500000000000002</v>
      </c>
      <c r="BA122">
        <v>2.3519999999999999</v>
      </c>
      <c r="BB122" t="s">
        <v>2221</v>
      </c>
      <c r="BC122" s="222">
        <v>6.1100000000000002E-2</v>
      </c>
    </row>
    <row r="123" spans="1:55">
      <c r="A123" t="s">
        <v>664</v>
      </c>
      <c r="B123" s="322">
        <v>1704.47</v>
      </c>
      <c r="C123" s="322">
        <v>1689.15</v>
      </c>
      <c r="D123" s="322">
        <v>1704.49</v>
      </c>
      <c r="E123" s="322">
        <v>1689.15</v>
      </c>
      <c r="F123" t="s">
        <v>665</v>
      </c>
      <c r="G123" s="222">
        <v>1.9300000000000001E-2</v>
      </c>
      <c r="I123" t="s">
        <v>664</v>
      </c>
      <c r="J123">
        <v>18.86</v>
      </c>
      <c r="K123">
        <v>18.739999999999998</v>
      </c>
      <c r="L123">
        <v>18.97</v>
      </c>
      <c r="M123">
        <v>18.739999999999998</v>
      </c>
      <c r="N123" t="s">
        <v>1033</v>
      </c>
      <c r="O123" s="222">
        <v>6.4000000000000003E-3</v>
      </c>
      <c r="Q123" t="s">
        <v>664</v>
      </c>
      <c r="R123">
        <v>12</v>
      </c>
      <c r="S123">
        <v>11.8</v>
      </c>
      <c r="T123">
        <v>12.04</v>
      </c>
      <c r="U123">
        <v>11.72</v>
      </c>
      <c r="V123" t="s">
        <v>1281</v>
      </c>
      <c r="W123" s="222">
        <v>3.09E-2</v>
      </c>
      <c r="Y123" t="s">
        <v>664</v>
      </c>
      <c r="Z123">
        <v>2.2069999999999999</v>
      </c>
      <c r="AA123">
        <v>2.23</v>
      </c>
      <c r="AB123">
        <v>2.242</v>
      </c>
      <c r="AC123">
        <v>2.1930000000000001</v>
      </c>
      <c r="AD123" t="s">
        <v>1521</v>
      </c>
      <c r="AE123" s="222">
        <v>1.1900000000000001E-2</v>
      </c>
      <c r="AG123" t="s">
        <v>678</v>
      </c>
      <c r="AH123">
        <v>18.34</v>
      </c>
      <c r="AI123">
        <v>18.28</v>
      </c>
      <c r="AJ123">
        <v>18.440000000000001</v>
      </c>
      <c r="AK123">
        <v>18.23</v>
      </c>
      <c r="AL123" t="s">
        <v>1753</v>
      </c>
      <c r="AM123" s="222">
        <v>3.3E-3</v>
      </c>
      <c r="AO123" t="s">
        <v>664</v>
      </c>
      <c r="AP123">
        <v>44.1</v>
      </c>
      <c r="AQ123">
        <v>42.82</v>
      </c>
      <c r="AR123">
        <v>44.24</v>
      </c>
      <c r="AS123">
        <v>42.7</v>
      </c>
      <c r="AT123" t="s">
        <v>1993</v>
      </c>
      <c r="AU123" s="222">
        <v>3.9600000000000003E-2</v>
      </c>
      <c r="AW123" t="s">
        <v>664</v>
      </c>
      <c r="AX123">
        <v>2.4870000000000001</v>
      </c>
      <c r="AY123">
        <v>2.4900000000000002</v>
      </c>
      <c r="AZ123">
        <v>2.528</v>
      </c>
      <c r="BA123">
        <v>2.4809999999999999</v>
      </c>
      <c r="BB123" t="s">
        <v>2222</v>
      </c>
      <c r="BC123" s="222">
        <v>1.5900000000000001E-2</v>
      </c>
    </row>
    <row r="124" spans="1:55">
      <c r="A124" t="s">
        <v>666</v>
      </c>
      <c r="B124" s="322">
        <v>1705.63</v>
      </c>
      <c r="C124" s="322">
        <v>1699.54</v>
      </c>
      <c r="D124" s="322">
        <v>1708.21</v>
      </c>
      <c r="E124" s="322">
        <v>1695.09</v>
      </c>
      <c r="F124" t="s">
        <v>667</v>
      </c>
      <c r="G124" s="222">
        <v>6.9999999999999999E-4</v>
      </c>
      <c r="I124" t="s">
        <v>666</v>
      </c>
      <c r="J124">
        <v>18.95</v>
      </c>
      <c r="K124">
        <v>18.8</v>
      </c>
      <c r="L124">
        <v>19</v>
      </c>
      <c r="M124">
        <v>18.7</v>
      </c>
      <c r="N124" t="s">
        <v>1034</v>
      </c>
      <c r="O124" s="222">
        <v>4.7999999999999996E-3</v>
      </c>
      <c r="Q124" t="s">
        <v>666</v>
      </c>
      <c r="R124">
        <v>12</v>
      </c>
      <c r="S124">
        <v>12</v>
      </c>
      <c r="T124">
        <v>12.22</v>
      </c>
      <c r="U124">
        <v>11.96</v>
      </c>
      <c r="V124" t="s">
        <v>1282</v>
      </c>
      <c r="W124" s="222">
        <v>0</v>
      </c>
      <c r="Y124" t="s">
        <v>666</v>
      </c>
      <c r="Z124">
        <v>2.2010000000000001</v>
      </c>
      <c r="AA124">
        <v>2.194</v>
      </c>
      <c r="AB124">
        <v>2.2210000000000001</v>
      </c>
      <c r="AC124">
        <v>2.1890000000000001</v>
      </c>
      <c r="AD124" t="s">
        <v>1488</v>
      </c>
      <c r="AE124" s="222">
        <v>-2.7000000000000001E-3</v>
      </c>
      <c r="AG124" t="s">
        <v>676</v>
      </c>
      <c r="AH124">
        <v>18.28</v>
      </c>
      <c r="AI124">
        <v>18.28</v>
      </c>
      <c r="AJ124">
        <v>18.440000000000001</v>
      </c>
      <c r="AK124">
        <v>18.21</v>
      </c>
      <c r="AL124" t="s">
        <v>1754</v>
      </c>
      <c r="AM124" s="222">
        <v>0</v>
      </c>
      <c r="AO124" t="s">
        <v>666</v>
      </c>
      <c r="AP124">
        <v>43.32</v>
      </c>
      <c r="AQ124">
        <v>44.1</v>
      </c>
      <c r="AR124">
        <v>44.12</v>
      </c>
      <c r="AS124">
        <v>43.2</v>
      </c>
      <c r="AT124" t="s">
        <v>1994</v>
      </c>
      <c r="AU124" s="222">
        <v>-1.77E-2</v>
      </c>
      <c r="AW124" t="s">
        <v>666</v>
      </c>
      <c r="AX124">
        <v>2.4889999999999999</v>
      </c>
      <c r="AY124">
        <v>2.4809999999999999</v>
      </c>
      <c r="AZ124">
        <v>2.524</v>
      </c>
      <c r="BA124">
        <v>2.46</v>
      </c>
      <c r="BB124" t="s">
        <v>1428</v>
      </c>
      <c r="BC124" s="222">
        <v>8.0000000000000004E-4</v>
      </c>
    </row>
    <row r="125" spans="1:55">
      <c r="A125" t="s">
        <v>668</v>
      </c>
      <c r="B125" s="322">
        <v>1705.61</v>
      </c>
      <c r="C125" s="322">
        <v>1708.32</v>
      </c>
      <c r="D125" s="322">
        <v>1717.53</v>
      </c>
      <c r="E125" s="322">
        <v>1701.51</v>
      </c>
      <c r="F125" t="s">
        <v>669</v>
      </c>
      <c r="G125" s="222">
        <v>0</v>
      </c>
      <c r="I125" t="s">
        <v>668</v>
      </c>
      <c r="J125">
        <v>18.989999999999998</v>
      </c>
      <c r="K125">
        <v>18.95</v>
      </c>
      <c r="L125">
        <v>19.02</v>
      </c>
      <c r="M125">
        <v>18.600000000000001</v>
      </c>
      <c r="N125" t="s">
        <v>1035</v>
      </c>
      <c r="O125" s="222">
        <v>2.0999999999999999E-3</v>
      </c>
      <c r="Q125" t="s">
        <v>668</v>
      </c>
      <c r="R125">
        <v>11.8</v>
      </c>
      <c r="S125">
        <v>12.02</v>
      </c>
      <c r="T125">
        <v>12.12</v>
      </c>
      <c r="U125">
        <v>11.8</v>
      </c>
      <c r="V125" t="s">
        <v>1283</v>
      </c>
      <c r="W125" s="222">
        <v>-1.67E-2</v>
      </c>
      <c r="Y125" t="s">
        <v>668</v>
      </c>
      <c r="Z125">
        <v>2.1869999999999998</v>
      </c>
      <c r="AA125">
        <v>2.21</v>
      </c>
      <c r="AB125">
        <v>2.2349999999999999</v>
      </c>
      <c r="AC125">
        <v>2.1800000000000002</v>
      </c>
      <c r="AD125" t="s">
        <v>1522</v>
      </c>
      <c r="AE125" s="222">
        <v>-6.4000000000000003E-3</v>
      </c>
      <c r="AG125" t="s">
        <v>674</v>
      </c>
      <c r="AH125">
        <v>18.28</v>
      </c>
      <c r="AI125">
        <v>18.55</v>
      </c>
      <c r="AJ125">
        <v>18.579999999999998</v>
      </c>
      <c r="AK125">
        <v>18.14</v>
      </c>
      <c r="AL125" t="s">
        <v>1755</v>
      </c>
      <c r="AM125" s="222">
        <v>-1.1900000000000001E-2</v>
      </c>
      <c r="AO125" t="s">
        <v>668</v>
      </c>
      <c r="AP125">
        <v>43.12</v>
      </c>
      <c r="AQ125">
        <v>43.32</v>
      </c>
      <c r="AR125">
        <v>44.1</v>
      </c>
      <c r="AS125">
        <v>43.1</v>
      </c>
      <c r="AT125" t="s">
        <v>1995</v>
      </c>
      <c r="AU125" s="222">
        <v>-4.5999999999999999E-3</v>
      </c>
      <c r="AW125" t="s">
        <v>668</v>
      </c>
      <c r="AX125">
        <v>2.4900000000000002</v>
      </c>
      <c r="AY125">
        <v>2.5</v>
      </c>
      <c r="AZ125">
        <v>2.5299999999999998</v>
      </c>
      <c r="BA125">
        <v>2.4780000000000002</v>
      </c>
      <c r="BB125" t="s">
        <v>2223</v>
      </c>
      <c r="BC125" s="222">
        <v>4.0000000000000002E-4</v>
      </c>
    </row>
    <row r="126" spans="1:55">
      <c r="A126" t="s">
        <v>670</v>
      </c>
      <c r="B126" s="322">
        <v>1701.84</v>
      </c>
      <c r="C126" s="322">
        <v>1712.22</v>
      </c>
      <c r="D126" s="322">
        <v>1714.39</v>
      </c>
      <c r="E126" s="322">
        <v>1700.95</v>
      </c>
      <c r="F126" t="s">
        <v>671</v>
      </c>
      <c r="G126" s="222">
        <v>-2.2000000000000001E-3</v>
      </c>
      <c r="I126" t="s">
        <v>670</v>
      </c>
      <c r="J126">
        <v>19.059999999999999</v>
      </c>
      <c r="K126">
        <v>18.989999999999998</v>
      </c>
      <c r="L126">
        <v>19.059999999999999</v>
      </c>
      <c r="M126">
        <v>18.75</v>
      </c>
      <c r="N126" t="s">
        <v>1036</v>
      </c>
      <c r="O126" s="222">
        <v>3.7000000000000002E-3</v>
      </c>
      <c r="Q126" t="s">
        <v>670</v>
      </c>
      <c r="R126">
        <v>11.84</v>
      </c>
      <c r="S126">
        <v>11.8</v>
      </c>
      <c r="T126">
        <v>12</v>
      </c>
      <c r="U126">
        <v>11.76</v>
      </c>
      <c r="V126" t="s">
        <v>1284</v>
      </c>
      <c r="W126" s="222">
        <v>3.3999999999999998E-3</v>
      </c>
      <c r="Y126" t="s">
        <v>670</v>
      </c>
      <c r="Z126">
        <v>2.149</v>
      </c>
      <c r="AA126">
        <v>2.19</v>
      </c>
      <c r="AB126">
        <v>2.21</v>
      </c>
      <c r="AC126">
        <v>2.133</v>
      </c>
      <c r="AD126" t="s">
        <v>1523</v>
      </c>
      <c r="AE126" s="222">
        <v>-1.7399999999999999E-2</v>
      </c>
      <c r="AG126" t="s">
        <v>672</v>
      </c>
      <c r="AH126">
        <v>18.5</v>
      </c>
      <c r="AI126">
        <v>18.600000000000001</v>
      </c>
      <c r="AJ126">
        <v>18.61</v>
      </c>
      <c r="AK126">
        <v>18.46</v>
      </c>
      <c r="AL126" t="s">
        <v>1756</v>
      </c>
      <c r="AM126" s="222">
        <v>-2.2000000000000001E-3</v>
      </c>
      <c r="AO126" t="s">
        <v>670</v>
      </c>
      <c r="AP126">
        <v>43.16</v>
      </c>
      <c r="AQ126">
        <v>43.62</v>
      </c>
      <c r="AR126">
        <v>43.96</v>
      </c>
      <c r="AS126">
        <v>43.16</v>
      </c>
      <c r="AT126" t="s">
        <v>1996</v>
      </c>
      <c r="AU126" s="222">
        <v>8.9999999999999998E-4</v>
      </c>
      <c r="AW126" t="s">
        <v>670</v>
      </c>
      <c r="AX126">
        <v>2.4830000000000001</v>
      </c>
      <c r="AY126">
        <v>2.5099999999999998</v>
      </c>
      <c r="AZ126">
        <v>2.5249999999999999</v>
      </c>
      <c r="BA126">
        <v>2.4830000000000001</v>
      </c>
      <c r="BB126" t="s">
        <v>2224</v>
      </c>
      <c r="BC126" s="222">
        <v>-2.8E-3</v>
      </c>
    </row>
    <row r="127" spans="1:55">
      <c r="A127" t="s">
        <v>672</v>
      </c>
      <c r="B127" s="322">
        <v>1709.63</v>
      </c>
      <c r="C127" s="322">
        <v>1702.47</v>
      </c>
      <c r="D127" s="322">
        <v>1711.28</v>
      </c>
      <c r="E127" s="322">
        <v>1699.31</v>
      </c>
      <c r="F127" t="s">
        <v>673</v>
      </c>
      <c r="G127" s="222">
        <v>4.5999999999999999E-3</v>
      </c>
      <c r="I127" t="s">
        <v>672</v>
      </c>
      <c r="J127">
        <v>19.53</v>
      </c>
      <c r="K127">
        <v>19</v>
      </c>
      <c r="L127">
        <v>19.53</v>
      </c>
      <c r="M127">
        <v>18.96</v>
      </c>
      <c r="N127" t="s">
        <v>1037</v>
      </c>
      <c r="O127" s="222">
        <v>2.47E-2</v>
      </c>
      <c r="Q127" t="s">
        <v>672</v>
      </c>
      <c r="R127">
        <v>11.72</v>
      </c>
      <c r="S127">
        <v>11.84</v>
      </c>
      <c r="T127">
        <v>11.98</v>
      </c>
      <c r="U127">
        <v>11.66</v>
      </c>
      <c r="V127" t="s">
        <v>1285</v>
      </c>
      <c r="W127" s="222">
        <v>-1.01E-2</v>
      </c>
      <c r="Y127" t="s">
        <v>672</v>
      </c>
      <c r="Z127">
        <v>2.1779999999999999</v>
      </c>
      <c r="AA127">
        <v>2.165</v>
      </c>
      <c r="AB127">
        <v>2.1779999999999999</v>
      </c>
      <c r="AC127">
        <v>2.1179999999999999</v>
      </c>
      <c r="AD127" t="s">
        <v>1524</v>
      </c>
      <c r="AE127" s="222">
        <v>1.35E-2</v>
      </c>
      <c r="AG127" t="s">
        <v>670</v>
      </c>
      <c r="AH127">
        <v>18.54</v>
      </c>
      <c r="AI127">
        <v>18.670000000000002</v>
      </c>
      <c r="AJ127">
        <v>18.670000000000002</v>
      </c>
      <c r="AK127">
        <v>18.47</v>
      </c>
      <c r="AL127" t="s">
        <v>1757</v>
      </c>
      <c r="AM127" s="222">
        <v>-1.6000000000000001E-3</v>
      </c>
      <c r="AO127" t="s">
        <v>672</v>
      </c>
      <c r="AP127">
        <v>42.5</v>
      </c>
      <c r="AQ127">
        <v>43.28</v>
      </c>
      <c r="AR127">
        <v>43.62</v>
      </c>
      <c r="AS127">
        <v>42.3</v>
      </c>
      <c r="AT127" t="s">
        <v>1997</v>
      </c>
      <c r="AU127" s="222">
        <v>-1.5299999999999999E-2</v>
      </c>
      <c r="AW127" t="s">
        <v>672</v>
      </c>
      <c r="AX127">
        <v>2.5230000000000001</v>
      </c>
      <c r="AY127">
        <v>2.5</v>
      </c>
      <c r="AZ127">
        <v>2.5339999999999998</v>
      </c>
      <c r="BA127">
        <v>2.4860000000000002</v>
      </c>
      <c r="BB127" t="s">
        <v>2193</v>
      </c>
      <c r="BC127" s="222">
        <v>1.61E-2</v>
      </c>
    </row>
    <row r="128" spans="1:55">
      <c r="A128" t="s">
        <v>674</v>
      </c>
      <c r="B128" s="322">
        <v>1698.19</v>
      </c>
      <c r="C128" s="322">
        <v>1713.35</v>
      </c>
      <c r="D128" s="322">
        <v>1723.57</v>
      </c>
      <c r="E128" s="322">
        <v>1690.99</v>
      </c>
      <c r="F128" t="s">
        <v>675</v>
      </c>
      <c r="G128" s="222">
        <v>-6.7000000000000002E-3</v>
      </c>
      <c r="I128" t="s">
        <v>674</v>
      </c>
      <c r="J128">
        <v>19.57</v>
      </c>
      <c r="K128">
        <v>19.600000000000001</v>
      </c>
      <c r="L128">
        <v>19.66</v>
      </c>
      <c r="M128">
        <v>19.28</v>
      </c>
      <c r="N128" t="s">
        <v>1038</v>
      </c>
      <c r="O128" s="222">
        <v>2E-3</v>
      </c>
      <c r="Q128" t="s">
        <v>674</v>
      </c>
      <c r="R128">
        <v>11.8</v>
      </c>
      <c r="S128">
        <v>11.72</v>
      </c>
      <c r="T128">
        <v>12.06</v>
      </c>
      <c r="U128">
        <v>11.72</v>
      </c>
      <c r="V128" t="s">
        <v>1286</v>
      </c>
      <c r="W128" s="222">
        <v>6.7999999999999996E-3</v>
      </c>
      <c r="Y128" t="s">
        <v>674</v>
      </c>
      <c r="Z128">
        <v>2.1280000000000001</v>
      </c>
      <c r="AA128">
        <v>2.1829999999999998</v>
      </c>
      <c r="AB128">
        <v>2.2040000000000002</v>
      </c>
      <c r="AC128">
        <v>2.1179999999999999</v>
      </c>
      <c r="AD128" t="s">
        <v>1525</v>
      </c>
      <c r="AE128" s="222">
        <v>-2.3E-2</v>
      </c>
      <c r="AG128" t="s">
        <v>668</v>
      </c>
      <c r="AH128">
        <v>18.57</v>
      </c>
      <c r="AI128">
        <v>18.5</v>
      </c>
      <c r="AJ128">
        <v>18.64</v>
      </c>
      <c r="AK128">
        <v>18.37</v>
      </c>
      <c r="AL128" t="s">
        <v>1758</v>
      </c>
      <c r="AM128" s="222">
        <v>4.3E-3</v>
      </c>
      <c r="AO128" t="s">
        <v>674</v>
      </c>
      <c r="AP128">
        <v>41.6</v>
      </c>
      <c r="AQ128">
        <v>42.9</v>
      </c>
      <c r="AR128">
        <v>43</v>
      </c>
      <c r="AS128">
        <v>41.28</v>
      </c>
      <c r="AT128" t="s">
        <v>1998</v>
      </c>
      <c r="AU128" s="222">
        <v>-2.12E-2</v>
      </c>
      <c r="AW128" t="s">
        <v>674</v>
      </c>
      <c r="AX128">
        <v>2.4809999999999999</v>
      </c>
      <c r="AY128">
        <v>2.54</v>
      </c>
      <c r="AZ128">
        <v>2.569</v>
      </c>
      <c r="BA128">
        <v>2.4590000000000001</v>
      </c>
      <c r="BB128" t="s">
        <v>1540</v>
      </c>
      <c r="BC128" s="222">
        <v>-1.66E-2</v>
      </c>
    </row>
    <row r="129" spans="1:55">
      <c r="A129" t="s">
        <v>676</v>
      </c>
      <c r="B129" s="322">
        <v>1726.13</v>
      </c>
      <c r="C129" s="322">
        <v>1714.03</v>
      </c>
      <c r="D129" s="322">
        <v>1726.13</v>
      </c>
      <c r="E129" s="322">
        <v>1711.74</v>
      </c>
      <c r="F129" t="s">
        <v>677</v>
      </c>
      <c r="G129" s="222">
        <v>1.6500000000000001E-2</v>
      </c>
      <c r="I129" t="s">
        <v>676</v>
      </c>
      <c r="J129">
        <v>20.239999999999998</v>
      </c>
      <c r="K129">
        <v>19.8</v>
      </c>
      <c r="L129">
        <v>20.239999999999998</v>
      </c>
      <c r="M129">
        <v>19.670000000000002</v>
      </c>
      <c r="N129" t="s">
        <v>1039</v>
      </c>
      <c r="O129" s="222">
        <v>3.4200000000000001E-2</v>
      </c>
      <c r="Q129" t="s">
        <v>676</v>
      </c>
      <c r="R129">
        <v>12.04</v>
      </c>
      <c r="S129">
        <v>11.96</v>
      </c>
      <c r="T129">
        <v>12.1</v>
      </c>
      <c r="U129">
        <v>11.9</v>
      </c>
      <c r="V129" t="s">
        <v>1287</v>
      </c>
      <c r="W129" s="222">
        <v>2.0299999999999999E-2</v>
      </c>
      <c r="Y129" t="s">
        <v>676</v>
      </c>
      <c r="Z129">
        <v>2.23</v>
      </c>
      <c r="AA129">
        <v>2.17</v>
      </c>
      <c r="AB129">
        <v>2.23</v>
      </c>
      <c r="AC129">
        <v>2.17</v>
      </c>
      <c r="AD129" t="s">
        <v>1526</v>
      </c>
      <c r="AE129" s="222">
        <v>4.7899999999999998E-2</v>
      </c>
      <c r="AG129" t="s">
        <v>666</v>
      </c>
      <c r="AH129">
        <v>18.489999999999998</v>
      </c>
      <c r="AI129">
        <v>18.5</v>
      </c>
      <c r="AJ129">
        <v>18.59</v>
      </c>
      <c r="AK129">
        <v>18.399999999999999</v>
      </c>
      <c r="AL129" t="s">
        <v>1759</v>
      </c>
      <c r="AM129" s="222">
        <v>-8.6E-3</v>
      </c>
      <c r="AO129" t="s">
        <v>676</v>
      </c>
      <c r="AP129">
        <v>41.4</v>
      </c>
      <c r="AQ129">
        <v>42</v>
      </c>
      <c r="AR129">
        <v>42.4</v>
      </c>
      <c r="AS129">
        <v>41</v>
      </c>
      <c r="AT129" t="s">
        <v>1999</v>
      </c>
      <c r="AU129" s="222">
        <v>-4.7999999999999996E-3</v>
      </c>
      <c r="AW129" t="s">
        <v>676</v>
      </c>
      <c r="AX129">
        <v>2.57</v>
      </c>
      <c r="AY129">
        <v>2.5299999999999998</v>
      </c>
      <c r="AZ129">
        <v>2.57</v>
      </c>
      <c r="BA129">
        <v>2.5299999999999998</v>
      </c>
      <c r="BB129" t="s">
        <v>2143</v>
      </c>
      <c r="BC129" s="222">
        <v>3.5900000000000001E-2</v>
      </c>
    </row>
    <row r="130" spans="1:55">
      <c r="A130" t="s">
        <v>678</v>
      </c>
      <c r="B130" s="322">
        <v>1731.36</v>
      </c>
      <c r="C130" s="322">
        <v>1725.48</v>
      </c>
      <c r="D130" s="322">
        <v>1732.36</v>
      </c>
      <c r="E130" s="322">
        <v>1718.65</v>
      </c>
      <c r="F130" t="s">
        <v>679</v>
      </c>
      <c r="G130" s="222">
        <v>3.0000000000000001E-3</v>
      </c>
      <c r="I130" t="s">
        <v>678</v>
      </c>
      <c r="J130">
        <v>20</v>
      </c>
      <c r="K130">
        <v>20.239999999999998</v>
      </c>
      <c r="L130">
        <v>20.28</v>
      </c>
      <c r="M130">
        <v>19.940000000000001</v>
      </c>
      <c r="N130" t="s">
        <v>1040</v>
      </c>
      <c r="O130" s="222">
        <v>-1.1900000000000001E-2</v>
      </c>
      <c r="Q130" t="s">
        <v>678</v>
      </c>
      <c r="R130">
        <v>12.4</v>
      </c>
      <c r="S130">
        <v>12.04</v>
      </c>
      <c r="T130">
        <v>12.5</v>
      </c>
      <c r="U130">
        <v>12.04</v>
      </c>
      <c r="V130" t="s">
        <v>1288</v>
      </c>
      <c r="W130" s="222">
        <v>2.9899999999999999E-2</v>
      </c>
      <c r="Y130" t="s">
        <v>678</v>
      </c>
      <c r="Z130">
        <v>2.23</v>
      </c>
      <c r="AA130">
        <v>2.242</v>
      </c>
      <c r="AB130">
        <v>2.2490000000000001</v>
      </c>
      <c r="AC130">
        <v>2.2240000000000002</v>
      </c>
      <c r="AD130" t="s">
        <v>1527</v>
      </c>
      <c r="AE130" s="222">
        <v>0</v>
      </c>
      <c r="AG130" t="s">
        <v>664</v>
      </c>
      <c r="AH130">
        <v>18.649999999999999</v>
      </c>
      <c r="AI130">
        <v>18.8</v>
      </c>
      <c r="AJ130">
        <v>18.8</v>
      </c>
      <c r="AK130">
        <v>18.52</v>
      </c>
      <c r="AL130" t="s">
        <v>1760</v>
      </c>
      <c r="AM130" s="222">
        <v>5.4000000000000003E-3</v>
      </c>
      <c r="AO130" t="s">
        <v>678</v>
      </c>
      <c r="AP130">
        <v>42.18</v>
      </c>
      <c r="AQ130">
        <v>41.58</v>
      </c>
      <c r="AR130">
        <v>42.2</v>
      </c>
      <c r="AS130">
        <v>41.44</v>
      </c>
      <c r="AT130" t="s">
        <v>2000</v>
      </c>
      <c r="AU130" s="222">
        <v>1.8800000000000001E-2</v>
      </c>
      <c r="AW130" t="s">
        <v>678</v>
      </c>
      <c r="AX130">
        <v>2.4900000000000002</v>
      </c>
      <c r="AY130">
        <v>2.4809999999999999</v>
      </c>
      <c r="AZ130">
        <v>2.5169999999999999</v>
      </c>
      <c r="BA130">
        <v>2.468</v>
      </c>
      <c r="BB130" t="s">
        <v>1454</v>
      </c>
      <c r="BC130" s="222">
        <v>-3.1099999999999999E-2</v>
      </c>
    </row>
    <row r="131" spans="1:55">
      <c r="A131" t="s">
        <v>680</v>
      </c>
      <c r="B131" s="322">
        <v>1716.22</v>
      </c>
      <c r="C131" s="322">
        <v>1731.39</v>
      </c>
      <c r="D131" s="322">
        <v>1732.69</v>
      </c>
      <c r="E131" s="322">
        <v>1712.52</v>
      </c>
      <c r="F131" t="s">
        <v>681</v>
      </c>
      <c r="G131" s="222">
        <v>-8.6999999999999994E-3</v>
      </c>
      <c r="I131" t="s">
        <v>680</v>
      </c>
      <c r="J131">
        <v>20</v>
      </c>
      <c r="K131">
        <v>19.88</v>
      </c>
      <c r="L131">
        <v>20.16</v>
      </c>
      <c r="M131">
        <v>19.88</v>
      </c>
      <c r="N131" t="s">
        <v>1041</v>
      </c>
      <c r="O131" s="222">
        <v>0</v>
      </c>
      <c r="Q131" t="s">
        <v>680</v>
      </c>
      <c r="R131">
        <v>12.28</v>
      </c>
      <c r="S131">
        <v>12.48</v>
      </c>
      <c r="T131">
        <v>12.48</v>
      </c>
      <c r="U131">
        <v>12.18</v>
      </c>
      <c r="V131" t="s">
        <v>1289</v>
      </c>
      <c r="W131" s="222">
        <v>-9.7000000000000003E-3</v>
      </c>
      <c r="Y131" t="s">
        <v>680</v>
      </c>
      <c r="Z131">
        <v>2.2090000000000001</v>
      </c>
      <c r="AA131">
        <v>2.238</v>
      </c>
      <c r="AB131">
        <v>2.2450000000000001</v>
      </c>
      <c r="AC131">
        <v>2.1800000000000002</v>
      </c>
      <c r="AD131" t="s">
        <v>1528</v>
      </c>
      <c r="AE131" s="222">
        <v>-9.4000000000000004E-3</v>
      </c>
      <c r="AG131" t="s">
        <v>662</v>
      </c>
      <c r="AH131">
        <v>18.55</v>
      </c>
      <c r="AI131">
        <v>18.420000000000002</v>
      </c>
      <c r="AJ131">
        <v>18.72</v>
      </c>
      <c r="AK131">
        <v>18.399999999999999</v>
      </c>
      <c r="AL131" t="s">
        <v>1761</v>
      </c>
      <c r="AM131" s="222">
        <v>2.7000000000000001E-3</v>
      </c>
      <c r="AO131" t="s">
        <v>680</v>
      </c>
      <c r="AP131">
        <v>41.5</v>
      </c>
      <c r="AQ131">
        <v>42.24</v>
      </c>
      <c r="AR131">
        <v>42.24</v>
      </c>
      <c r="AS131">
        <v>41.44</v>
      </c>
      <c r="AT131" t="s">
        <v>2001</v>
      </c>
      <c r="AU131" s="222">
        <v>-1.61E-2</v>
      </c>
      <c r="AW131" t="s">
        <v>680</v>
      </c>
      <c r="AX131">
        <v>2.427</v>
      </c>
      <c r="AY131">
        <v>2.5089999999999999</v>
      </c>
      <c r="AZ131">
        <v>2.5169999999999999</v>
      </c>
      <c r="BA131">
        <v>2.415</v>
      </c>
      <c r="BB131" t="s">
        <v>2225</v>
      </c>
      <c r="BC131" s="222">
        <v>-2.53E-2</v>
      </c>
    </row>
    <row r="132" spans="1:55">
      <c r="A132" t="s">
        <v>682</v>
      </c>
      <c r="B132" s="322">
        <v>1727.32</v>
      </c>
      <c r="C132" s="322">
        <v>1717.74</v>
      </c>
      <c r="D132" s="322">
        <v>1727.56</v>
      </c>
      <c r="E132" s="322">
        <v>1714.16</v>
      </c>
      <c r="F132" t="s">
        <v>683</v>
      </c>
      <c r="G132" s="222">
        <v>6.4999999999999997E-3</v>
      </c>
      <c r="I132" t="s">
        <v>682</v>
      </c>
      <c r="J132">
        <v>19.2</v>
      </c>
      <c r="K132">
        <v>19.2</v>
      </c>
      <c r="L132">
        <v>19.260000000000002</v>
      </c>
      <c r="M132">
        <v>19.03</v>
      </c>
      <c r="N132" t="s">
        <v>1042</v>
      </c>
      <c r="O132" s="222">
        <v>-0.04</v>
      </c>
      <c r="Q132" t="s">
        <v>682</v>
      </c>
      <c r="R132">
        <v>12.68</v>
      </c>
      <c r="S132">
        <v>12.4</v>
      </c>
      <c r="T132">
        <v>12.68</v>
      </c>
      <c r="U132">
        <v>12.36</v>
      </c>
      <c r="V132" t="s">
        <v>1290</v>
      </c>
      <c r="W132" s="222">
        <v>3.2599999999999997E-2</v>
      </c>
      <c r="Y132" t="s">
        <v>682</v>
      </c>
      <c r="Z132">
        <v>2.286</v>
      </c>
      <c r="AA132">
        <v>2.2200000000000002</v>
      </c>
      <c r="AB132">
        <v>2.286</v>
      </c>
      <c r="AC132">
        <v>2.21</v>
      </c>
      <c r="AD132" t="s">
        <v>1529</v>
      </c>
      <c r="AE132" s="222">
        <v>3.49E-2</v>
      </c>
      <c r="AG132" t="s">
        <v>660</v>
      </c>
      <c r="AH132">
        <v>18.5</v>
      </c>
      <c r="AI132">
        <v>18.52</v>
      </c>
      <c r="AJ132">
        <v>18.739999999999998</v>
      </c>
      <c r="AK132">
        <v>18.46</v>
      </c>
      <c r="AL132" t="s">
        <v>1762</v>
      </c>
      <c r="AM132" s="222">
        <v>-4.7999999999999996E-3</v>
      </c>
      <c r="AO132" t="s">
        <v>682</v>
      </c>
      <c r="AP132">
        <v>41.64</v>
      </c>
      <c r="AQ132">
        <v>41.5</v>
      </c>
      <c r="AR132">
        <v>41.9</v>
      </c>
      <c r="AS132">
        <v>41.3</v>
      </c>
      <c r="AT132" t="s">
        <v>2002</v>
      </c>
      <c r="AU132" s="222">
        <v>3.3999999999999998E-3</v>
      </c>
      <c r="AW132" t="s">
        <v>682</v>
      </c>
      <c r="AX132">
        <v>2.4489999999999998</v>
      </c>
      <c r="AY132">
        <v>2.4300000000000002</v>
      </c>
      <c r="AZ132">
        <v>2.4769999999999999</v>
      </c>
      <c r="BA132">
        <v>2.4260000000000002</v>
      </c>
      <c r="BB132" t="s">
        <v>1484</v>
      </c>
      <c r="BC132" s="222">
        <v>9.1000000000000004E-3</v>
      </c>
    </row>
    <row r="133" spans="1:55">
      <c r="A133" t="s">
        <v>684</v>
      </c>
      <c r="B133" s="322">
        <v>1721.16</v>
      </c>
      <c r="C133" s="322">
        <v>1732.38</v>
      </c>
      <c r="D133" s="322">
        <v>1736.05</v>
      </c>
      <c r="E133" s="322">
        <v>1720.09</v>
      </c>
      <c r="F133" t="s">
        <v>685</v>
      </c>
      <c r="G133" s="222">
        <v>-3.5999999999999999E-3</v>
      </c>
      <c r="I133" t="s">
        <v>684</v>
      </c>
      <c r="J133">
        <v>19.399999999999999</v>
      </c>
      <c r="K133">
        <v>19.39</v>
      </c>
      <c r="L133">
        <v>19.59</v>
      </c>
      <c r="M133">
        <v>19.2</v>
      </c>
      <c r="N133" t="s">
        <v>1043</v>
      </c>
      <c r="O133" s="222">
        <v>1.04E-2</v>
      </c>
      <c r="Q133" t="s">
        <v>684</v>
      </c>
      <c r="R133">
        <v>12.7</v>
      </c>
      <c r="S133">
        <v>12.7</v>
      </c>
      <c r="T133">
        <v>12.76</v>
      </c>
      <c r="U133">
        <v>12.5</v>
      </c>
      <c r="V133" t="s">
        <v>1291</v>
      </c>
      <c r="W133" s="222">
        <v>1.6000000000000001E-3</v>
      </c>
      <c r="Y133" t="s">
        <v>684</v>
      </c>
      <c r="Z133">
        <v>2.2690000000000001</v>
      </c>
      <c r="AA133">
        <v>2.2890000000000001</v>
      </c>
      <c r="AB133">
        <v>2.294</v>
      </c>
      <c r="AC133">
        <v>2.2559999999999998</v>
      </c>
      <c r="AD133" t="s">
        <v>1530</v>
      </c>
      <c r="AE133" s="222">
        <v>-7.4000000000000003E-3</v>
      </c>
      <c r="AG133" t="s">
        <v>658</v>
      </c>
      <c r="AH133">
        <v>18.59</v>
      </c>
      <c r="AI133">
        <v>18.739999999999998</v>
      </c>
      <c r="AJ133">
        <v>18.739999999999998</v>
      </c>
      <c r="AK133">
        <v>18.399999999999999</v>
      </c>
      <c r="AL133" t="s">
        <v>1763</v>
      </c>
      <c r="AM133" s="222">
        <v>-8.0000000000000002E-3</v>
      </c>
      <c r="AO133" t="s">
        <v>684</v>
      </c>
      <c r="AP133">
        <v>41.1</v>
      </c>
      <c r="AQ133">
        <v>41.88</v>
      </c>
      <c r="AR133">
        <v>41.92</v>
      </c>
      <c r="AS133">
        <v>41.1</v>
      </c>
      <c r="AT133" t="s">
        <v>2003</v>
      </c>
      <c r="AU133" s="222">
        <v>-1.2999999999999999E-2</v>
      </c>
      <c r="AW133" t="s">
        <v>684</v>
      </c>
      <c r="AX133">
        <v>2.4140000000000001</v>
      </c>
      <c r="AY133">
        <v>2.4649999999999999</v>
      </c>
      <c r="AZ133">
        <v>2.484</v>
      </c>
      <c r="BA133">
        <v>2.4129999999999998</v>
      </c>
      <c r="BB133" t="s">
        <v>2226</v>
      </c>
      <c r="BC133" s="222">
        <v>-1.43E-2</v>
      </c>
    </row>
    <row r="134" spans="1:55">
      <c r="A134" t="s">
        <v>686</v>
      </c>
      <c r="B134" s="322">
        <v>1750.48</v>
      </c>
      <c r="C134" s="322">
        <v>1727.6</v>
      </c>
      <c r="D134" s="322">
        <v>1752.25</v>
      </c>
      <c r="E134" s="322">
        <v>1727.01</v>
      </c>
      <c r="F134" t="s">
        <v>687</v>
      </c>
      <c r="G134" s="222">
        <v>1.7000000000000001E-2</v>
      </c>
      <c r="I134" t="s">
        <v>686</v>
      </c>
      <c r="J134">
        <v>19.739999999999998</v>
      </c>
      <c r="K134">
        <v>19.489999999999998</v>
      </c>
      <c r="L134">
        <v>19.8</v>
      </c>
      <c r="M134">
        <v>19.38</v>
      </c>
      <c r="N134" t="s">
        <v>1044</v>
      </c>
      <c r="O134" s="222">
        <v>1.7500000000000002E-2</v>
      </c>
      <c r="Q134" t="s">
        <v>686</v>
      </c>
      <c r="R134">
        <v>12.56</v>
      </c>
      <c r="S134">
        <v>12.66</v>
      </c>
      <c r="T134">
        <v>12.72</v>
      </c>
      <c r="U134">
        <v>12.56</v>
      </c>
      <c r="V134" t="s">
        <v>1292</v>
      </c>
      <c r="W134" s="222">
        <v>-1.0999999999999999E-2</v>
      </c>
      <c r="Y134" t="s">
        <v>686</v>
      </c>
      <c r="Z134">
        <v>2.44</v>
      </c>
      <c r="AA134">
        <v>2.2989999999999999</v>
      </c>
      <c r="AB134">
        <v>2.44</v>
      </c>
      <c r="AC134">
        <v>2.286</v>
      </c>
      <c r="AD134" t="s">
        <v>1531</v>
      </c>
      <c r="AE134" s="222">
        <v>7.5399999999999995E-2</v>
      </c>
      <c r="AG134" t="s">
        <v>656</v>
      </c>
      <c r="AH134">
        <v>18.739999999999998</v>
      </c>
      <c r="AI134">
        <v>18.5</v>
      </c>
      <c r="AJ134">
        <v>18.8</v>
      </c>
      <c r="AK134">
        <v>18.46</v>
      </c>
      <c r="AL134" t="s">
        <v>1764</v>
      </c>
      <c r="AM134" s="222">
        <v>1.5699999999999999E-2</v>
      </c>
      <c r="AO134" t="s">
        <v>686</v>
      </c>
      <c r="AP134">
        <v>41.48</v>
      </c>
      <c r="AQ134">
        <v>41.5</v>
      </c>
      <c r="AR134">
        <v>42</v>
      </c>
      <c r="AS134">
        <v>41.18</v>
      </c>
      <c r="AT134" t="s">
        <v>2004</v>
      </c>
      <c r="AU134" s="222">
        <v>9.1999999999999998E-3</v>
      </c>
      <c r="AW134" t="s">
        <v>686</v>
      </c>
      <c r="AX134">
        <v>2.4900000000000002</v>
      </c>
      <c r="AY134">
        <v>2.444</v>
      </c>
      <c r="AZ134">
        <v>2.5059999999999998</v>
      </c>
      <c r="BA134">
        <v>2.4380000000000002</v>
      </c>
      <c r="BB134" t="s">
        <v>2227</v>
      </c>
      <c r="BC134" s="222">
        <v>3.15E-2</v>
      </c>
    </row>
    <row r="135" spans="1:55">
      <c r="A135" t="s">
        <v>688</v>
      </c>
      <c r="B135" s="322">
        <v>1774.96</v>
      </c>
      <c r="C135" s="322">
        <v>1761.41</v>
      </c>
      <c r="D135" s="322">
        <v>1780.76</v>
      </c>
      <c r="E135" s="322">
        <v>1761.41</v>
      </c>
      <c r="F135" t="s">
        <v>689</v>
      </c>
      <c r="G135" s="222">
        <v>1.4E-2</v>
      </c>
      <c r="I135" t="s">
        <v>688</v>
      </c>
      <c r="J135">
        <v>19.559999999999999</v>
      </c>
      <c r="K135">
        <v>19.75</v>
      </c>
      <c r="L135">
        <v>19.940000000000001</v>
      </c>
      <c r="M135">
        <v>19.510000000000002</v>
      </c>
      <c r="N135" t="s">
        <v>1045</v>
      </c>
      <c r="O135" s="222">
        <v>-9.1000000000000004E-3</v>
      </c>
      <c r="Q135" t="s">
        <v>688</v>
      </c>
      <c r="R135">
        <v>12.78</v>
      </c>
      <c r="S135">
        <v>12.56</v>
      </c>
      <c r="T135">
        <v>12.8</v>
      </c>
      <c r="U135">
        <v>12.56</v>
      </c>
      <c r="V135" t="s">
        <v>1293</v>
      </c>
      <c r="W135" s="222">
        <v>1.7500000000000002E-2</v>
      </c>
      <c r="Y135" t="s">
        <v>688</v>
      </c>
      <c r="Z135">
        <v>2.5499999999999998</v>
      </c>
      <c r="AA135">
        <v>2.4990000000000001</v>
      </c>
      <c r="AB135">
        <v>2.569</v>
      </c>
      <c r="AC135">
        <v>2.4580000000000002</v>
      </c>
      <c r="AD135" t="s">
        <v>1532</v>
      </c>
      <c r="AE135" s="222">
        <v>4.5100000000000001E-2</v>
      </c>
      <c r="AG135" t="s">
        <v>654</v>
      </c>
      <c r="AH135">
        <v>18.45</v>
      </c>
      <c r="AI135">
        <v>18</v>
      </c>
      <c r="AJ135">
        <v>18.5</v>
      </c>
      <c r="AK135">
        <v>18</v>
      </c>
      <c r="AL135" t="s">
        <v>1765</v>
      </c>
      <c r="AM135" s="222">
        <v>2.5000000000000001E-2</v>
      </c>
      <c r="AO135" t="s">
        <v>688</v>
      </c>
      <c r="AP135">
        <v>42.14</v>
      </c>
      <c r="AQ135">
        <v>42.1</v>
      </c>
      <c r="AR135">
        <v>42.48</v>
      </c>
      <c r="AS135">
        <v>42.04</v>
      </c>
      <c r="AT135" t="s">
        <v>2005</v>
      </c>
      <c r="AU135" s="222">
        <v>1.5900000000000001E-2</v>
      </c>
      <c r="AW135" t="s">
        <v>688</v>
      </c>
      <c r="AX135">
        <v>2.59</v>
      </c>
      <c r="AY135">
        <v>2.544</v>
      </c>
      <c r="AZ135">
        <v>2.6280000000000001</v>
      </c>
      <c r="BA135">
        <v>2.532</v>
      </c>
      <c r="BB135" t="s">
        <v>1456</v>
      </c>
      <c r="BC135" s="222">
        <v>4.02E-2</v>
      </c>
    </row>
    <row r="136" spans="1:55">
      <c r="A136" t="s">
        <v>690</v>
      </c>
      <c r="B136" s="322">
        <v>1788.57</v>
      </c>
      <c r="C136" s="322">
        <v>1773.99</v>
      </c>
      <c r="D136" s="322">
        <v>1788.61</v>
      </c>
      <c r="E136" s="322">
        <v>1767.29</v>
      </c>
      <c r="F136" t="s">
        <v>691</v>
      </c>
      <c r="G136" s="222">
        <v>7.7000000000000002E-3</v>
      </c>
      <c r="I136" t="s">
        <v>690</v>
      </c>
      <c r="J136">
        <v>20.100000000000001</v>
      </c>
      <c r="K136">
        <v>19.46</v>
      </c>
      <c r="L136">
        <v>20.18</v>
      </c>
      <c r="M136">
        <v>19.46</v>
      </c>
      <c r="N136" t="s">
        <v>1046</v>
      </c>
      <c r="O136" s="222">
        <v>2.76E-2</v>
      </c>
      <c r="Q136" t="s">
        <v>690</v>
      </c>
      <c r="R136">
        <v>12.82</v>
      </c>
      <c r="S136">
        <v>12.8</v>
      </c>
      <c r="T136">
        <v>12.88</v>
      </c>
      <c r="U136">
        <v>12.68</v>
      </c>
      <c r="V136" t="s">
        <v>1294</v>
      </c>
      <c r="W136" s="222">
        <v>3.0999999999999999E-3</v>
      </c>
      <c r="Y136" t="s">
        <v>690</v>
      </c>
      <c r="Z136">
        <v>2.52</v>
      </c>
      <c r="AA136">
        <v>2.5550000000000002</v>
      </c>
      <c r="AB136">
        <v>2.5649999999999999</v>
      </c>
      <c r="AC136">
        <v>2.4809999999999999</v>
      </c>
      <c r="AD136" t="s">
        <v>1533</v>
      </c>
      <c r="AE136" s="222">
        <v>-1.18E-2</v>
      </c>
      <c r="AG136" t="s">
        <v>652</v>
      </c>
      <c r="AH136">
        <v>18</v>
      </c>
      <c r="AI136">
        <v>17.899999999999999</v>
      </c>
      <c r="AJ136">
        <v>18.079999999999998</v>
      </c>
      <c r="AK136">
        <v>17.59</v>
      </c>
      <c r="AL136" t="s">
        <v>1766</v>
      </c>
      <c r="AM136" s="222">
        <v>0</v>
      </c>
      <c r="AO136" t="s">
        <v>690</v>
      </c>
      <c r="AP136">
        <v>42.26</v>
      </c>
      <c r="AQ136">
        <v>42.14</v>
      </c>
      <c r="AR136">
        <v>42.28</v>
      </c>
      <c r="AS136">
        <v>41.52</v>
      </c>
      <c r="AT136" t="s">
        <v>2006</v>
      </c>
      <c r="AU136" s="222">
        <v>2.8E-3</v>
      </c>
      <c r="AW136" t="s">
        <v>690</v>
      </c>
      <c r="AX136">
        <v>2.6120000000000001</v>
      </c>
      <c r="AY136">
        <v>2.5990000000000002</v>
      </c>
      <c r="AZ136">
        <v>2.6120000000000001</v>
      </c>
      <c r="BA136">
        <v>2.5590000000000002</v>
      </c>
      <c r="BB136" t="s">
        <v>1614</v>
      </c>
      <c r="BC136" s="222">
        <v>8.5000000000000006E-3</v>
      </c>
    </row>
    <row r="137" spans="1:55">
      <c r="A137" t="s">
        <v>692</v>
      </c>
      <c r="B137" s="322">
        <v>1790.99</v>
      </c>
      <c r="C137" s="322">
        <v>1784.52</v>
      </c>
      <c r="D137" s="322">
        <v>1791.68</v>
      </c>
      <c r="E137" s="322">
        <v>1780.99</v>
      </c>
      <c r="F137" t="s">
        <v>693</v>
      </c>
      <c r="G137" s="222">
        <v>1.4E-3</v>
      </c>
      <c r="I137" t="s">
        <v>692</v>
      </c>
      <c r="J137">
        <v>20.2</v>
      </c>
      <c r="K137">
        <v>20.100000000000001</v>
      </c>
      <c r="L137">
        <v>20.420000000000002</v>
      </c>
      <c r="M137">
        <v>20.04</v>
      </c>
      <c r="N137" t="s">
        <v>1047</v>
      </c>
      <c r="O137" s="222">
        <v>5.0000000000000001E-3</v>
      </c>
      <c r="Q137" t="s">
        <v>692</v>
      </c>
      <c r="R137">
        <v>12.96</v>
      </c>
      <c r="S137">
        <v>12.88</v>
      </c>
      <c r="T137">
        <v>12.96</v>
      </c>
      <c r="U137">
        <v>12.78</v>
      </c>
      <c r="V137" t="s">
        <v>1295</v>
      </c>
      <c r="W137" s="222">
        <v>1.09E-2</v>
      </c>
      <c r="Y137" t="s">
        <v>692</v>
      </c>
      <c r="Z137">
        <v>2.5339999999999998</v>
      </c>
      <c r="AA137">
        <v>2.52</v>
      </c>
      <c r="AB137">
        <v>2.54</v>
      </c>
      <c r="AC137">
        <v>2.4900000000000002</v>
      </c>
      <c r="AD137" t="s">
        <v>1534</v>
      </c>
      <c r="AE137" s="222">
        <v>5.5999999999999999E-3</v>
      </c>
      <c r="AG137" t="s">
        <v>650</v>
      </c>
      <c r="AH137">
        <v>18</v>
      </c>
      <c r="AI137">
        <v>18.3</v>
      </c>
      <c r="AJ137">
        <v>18.3</v>
      </c>
      <c r="AK137">
        <v>17.8</v>
      </c>
      <c r="AL137" t="s">
        <v>1767</v>
      </c>
      <c r="AM137" s="222">
        <v>4.41E-2</v>
      </c>
      <c r="AO137" t="s">
        <v>692</v>
      </c>
      <c r="AP137">
        <v>42.12</v>
      </c>
      <c r="AQ137">
        <v>42.3</v>
      </c>
      <c r="AR137">
        <v>42.3</v>
      </c>
      <c r="AS137">
        <v>41.72</v>
      </c>
      <c r="AT137" t="s">
        <v>2007</v>
      </c>
      <c r="AU137" s="222">
        <v>-3.3E-3</v>
      </c>
      <c r="AW137" t="s">
        <v>692</v>
      </c>
      <c r="AX137">
        <v>2.62</v>
      </c>
      <c r="AY137">
        <v>2.59</v>
      </c>
      <c r="AZ137">
        <v>2.6240000000000001</v>
      </c>
      <c r="BA137">
        <v>2.569</v>
      </c>
      <c r="BB137" t="s">
        <v>2228</v>
      </c>
      <c r="BC137" s="222">
        <v>3.0999999999999999E-3</v>
      </c>
    </row>
    <row r="138" spans="1:55">
      <c r="A138" t="s">
        <v>694</v>
      </c>
      <c r="B138" s="322">
        <v>1785.84</v>
      </c>
      <c r="C138" s="322">
        <v>1787.92</v>
      </c>
      <c r="D138" s="322">
        <v>1793.83</v>
      </c>
      <c r="E138" s="322">
        <v>1784.99</v>
      </c>
      <c r="F138" t="s">
        <v>695</v>
      </c>
      <c r="G138" s="222">
        <v>-2.8999999999999998E-3</v>
      </c>
      <c r="I138" t="s">
        <v>694</v>
      </c>
      <c r="J138">
        <v>20.2</v>
      </c>
      <c r="K138">
        <v>20.2</v>
      </c>
      <c r="L138">
        <v>20.34</v>
      </c>
      <c r="M138">
        <v>20.100000000000001</v>
      </c>
      <c r="N138" t="s">
        <v>1048</v>
      </c>
      <c r="O138" s="222">
        <v>0</v>
      </c>
      <c r="Q138" t="s">
        <v>694</v>
      </c>
      <c r="R138">
        <v>12.94</v>
      </c>
      <c r="S138">
        <v>12.96</v>
      </c>
      <c r="T138">
        <v>12.98</v>
      </c>
      <c r="U138">
        <v>12.78</v>
      </c>
      <c r="V138" t="s">
        <v>1296</v>
      </c>
      <c r="W138" s="222">
        <v>-1.5E-3</v>
      </c>
      <c r="Y138" t="s">
        <v>694</v>
      </c>
      <c r="Z138">
        <v>2.5590000000000002</v>
      </c>
      <c r="AA138">
        <v>2.5299999999999998</v>
      </c>
      <c r="AB138">
        <v>2.5750000000000002</v>
      </c>
      <c r="AC138">
        <v>2.52</v>
      </c>
      <c r="AD138" t="s">
        <v>1535</v>
      </c>
      <c r="AE138" s="222">
        <v>9.9000000000000008E-3</v>
      </c>
      <c r="AG138" t="s">
        <v>648</v>
      </c>
      <c r="AH138">
        <v>17.239999999999998</v>
      </c>
      <c r="AI138">
        <v>17.5</v>
      </c>
      <c r="AJ138">
        <v>17.82</v>
      </c>
      <c r="AK138">
        <v>16.95</v>
      </c>
      <c r="AL138" t="s">
        <v>1768</v>
      </c>
      <c r="AM138" s="222">
        <v>-3.5799999999999998E-2</v>
      </c>
      <c r="AO138" t="s">
        <v>694</v>
      </c>
      <c r="AP138">
        <v>42.16</v>
      </c>
      <c r="AQ138">
        <v>42</v>
      </c>
      <c r="AR138">
        <v>42.24</v>
      </c>
      <c r="AS138">
        <v>41.58</v>
      </c>
      <c r="AT138" t="s">
        <v>2008</v>
      </c>
      <c r="AU138" s="222">
        <v>8.9999999999999998E-4</v>
      </c>
      <c r="AW138" t="s">
        <v>694</v>
      </c>
      <c r="AX138">
        <v>2.59</v>
      </c>
      <c r="AY138">
        <v>2.6120000000000001</v>
      </c>
      <c r="AZ138">
        <v>2.621</v>
      </c>
      <c r="BA138">
        <v>2.5779999999999998</v>
      </c>
      <c r="BB138" t="s">
        <v>2229</v>
      </c>
      <c r="BC138" s="222">
        <v>-1.15E-2</v>
      </c>
    </row>
    <row r="139" spans="1:55">
      <c r="A139" t="s">
        <v>696</v>
      </c>
      <c r="B139" s="322">
        <v>1804.06</v>
      </c>
      <c r="C139" s="322">
        <v>1793.5</v>
      </c>
      <c r="D139" s="322">
        <v>1804.11</v>
      </c>
      <c r="E139" s="322">
        <v>1787.44</v>
      </c>
      <c r="F139" t="s">
        <v>697</v>
      </c>
      <c r="G139" s="222">
        <v>1.0200000000000001E-2</v>
      </c>
      <c r="I139" t="s">
        <v>696</v>
      </c>
      <c r="J139">
        <v>20.12</v>
      </c>
      <c r="K139">
        <v>20.2</v>
      </c>
      <c r="L139">
        <v>20.28</v>
      </c>
      <c r="M139">
        <v>19.89</v>
      </c>
      <c r="N139" t="s">
        <v>1049</v>
      </c>
      <c r="O139" s="222">
        <v>-4.0000000000000001E-3</v>
      </c>
      <c r="Q139" t="s">
        <v>696</v>
      </c>
      <c r="R139">
        <v>13.02</v>
      </c>
      <c r="S139">
        <v>12.94</v>
      </c>
      <c r="T139">
        <v>13.06</v>
      </c>
      <c r="U139">
        <v>12.9</v>
      </c>
      <c r="V139" t="s">
        <v>1297</v>
      </c>
      <c r="W139" s="222">
        <v>6.1999999999999998E-3</v>
      </c>
      <c r="Y139" t="s">
        <v>696</v>
      </c>
      <c r="Z139">
        <v>2.6</v>
      </c>
      <c r="AA139">
        <v>2.57</v>
      </c>
      <c r="AB139">
        <v>2.609</v>
      </c>
      <c r="AC139">
        <v>2.5329999999999999</v>
      </c>
      <c r="AD139" t="s">
        <v>1536</v>
      </c>
      <c r="AE139" s="222">
        <v>1.6E-2</v>
      </c>
      <c r="AG139" t="s">
        <v>646</v>
      </c>
      <c r="AH139">
        <v>17.88</v>
      </c>
      <c r="AI139">
        <v>17.45</v>
      </c>
      <c r="AJ139">
        <v>17.899999999999999</v>
      </c>
      <c r="AK139">
        <v>17.22</v>
      </c>
      <c r="AL139" t="s">
        <v>1769</v>
      </c>
      <c r="AM139" s="222">
        <v>4.99E-2</v>
      </c>
      <c r="AO139" t="s">
        <v>696</v>
      </c>
      <c r="AP139">
        <v>43.9</v>
      </c>
      <c r="AQ139">
        <v>42.54</v>
      </c>
      <c r="AR139">
        <v>43.9</v>
      </c>
      <c r="AS139">
        <v>42.54</v>
      </c>
      <c r="AT139" t="s">
        <v>2009</v>
      </c>
      <c r="AU139" s="222">
        <v>4.1300000000000003E-2</v>
      </c>
      <c r="AW139" t="s">
        <v>696</v>
      </c>
      <c r="AX139">
        <v>2.6</v>
      </c>
      <c r="AY139">
        <v>2.59</v>
      </c>
      <c r="AZ139">
        <v>2.6059999999999999</v>
      </c>
      <c r="BA139">
        <v>2.5640000000000001</v>
      </c>
      <c r="BB139" t="s">
        <v>2230</v>
      </c>
      <c r="BC139" s="222">
        <v>3.8999999999999998E-3</v>
      </c>
    </row>
    <row r="140" spans="1:55">
      <c r="A140" t="s">
        <v>698</v>
      </c>
      <c r="B140" s="322">
        <v>1810.72</v>
      </c>
      <c r="C140" s="322">
        <v>1800.86</v>
      </c>
      <c r="D140" s="322">
        <v>1811.26</v>
      </c>
      <c r="E140" s="322">
        <v>1796.02</v>
      </c>
      <c r="F140" t="s">
        <v>699</v>
      </c>
      <c r="G140" s="222">
        <v>3.7000000000000002E-3</v>
      </c>
      <c r="I140" t="s">
        <v>698</v>
      </c>
      <c r="J140">
        <v>20.059999999999999</v>
      </c>
      <c r="K140">
        <v>19.97</v>
      </c>
      <c r="L140">
        <v>20.2</v>
      </c>
      <c r="M140">
        <v>19.89</v>
      </c>
      <c r="N140" t="s">
        <v>1050</v>
      </c>
      <c r="O140" s="222">
        <v>-3.0000000000000001E-3</v>
      </c>
      <c r="Q140" t="s">
        <v>698</v>
      </c>
      <c r="R140">
        <v>13</v>
      </c>
      <c r="S140">
        <v>13.08</v>
      </c>
      <c r="T140">
        <v>13.08</v>
      </c>
      <c r="U140">
        <v>12.94</v>
      </c>
      <c r="V140" t="s">
        <v>1298</v>
      </c>
      <c r="W140" s="222">
        <v>-1.5E-3</v>
      </c>
      <c r="Y140" t="s">
        <v>698</v>
      </c>
      <c r="Z140">
        <v>2.5779999999999998</v>
      </c>
      <c r="AA140">
        <v>2.589</v>
      </c>
      <c r="AB140">
        <v>2.6030000000000002</v>
      </c>
      <c r="AC140">
        <v>2.5499999999999998</v>
      </c>
      <c r="AD140" t="s">
        <v>1537</v>
      </c>
      <c r="AE140" s="222">
        <v>-8.5000000000000006E-3</v>
      </c>
      <c r="AG140" t="s">
        <v>644</v>
      </c>
      <c r="AH140">
        <v>17.03</v>
      </c>
      <c r="AI140">
        <v>17</v>
      </c>
      <c r="AJ140">
        <v>17.84</v>
      </c>
      <c r="AK140">
        <v>16.809999999999999</v>
      </c>
      <c r="AL140" t="s">
        <v>1770</v>
      </c>
      <c r="AM140" s="222">
        <v>-6.9400000000000003E-2</v>
      </c>
      <c r="AO140" t="s">
        <v>698</v>
      </c>
      <c r="AP140">
        <v>43.94</v>
      </c>
      <c r="AQ140">
        <v>43.9</v>
      </c>
      <c r="AR140">
        <v>44</v>
      </c>
      <c r="AS140">
        <v>43.52</v>
      </c>
      <c r="AT140" t="s">
        <v>2010</v>
      </c>
      <c r="AU140" s="222">
        <v>8.9999999999999998E-4</v>
      </c>
      <c r="AW140" t="s">
        <v>698</v>
      </c>
      <c r="AX140">
        <v>2.6</v>
      </c>
      <c r="AY140">
        <v>2.59</v>
      </c>
      <c r="AZ140">
        <v>2.6139999999999999</v>
      </c>
      <c r="BA140">
        <v>2.57</v>
      </c>
      <c r="BB140" t="s">
        <v>1435</v>
      </c>
      <c r="BC140" s="222">
        <v>0</v>
      </c>
    </row>
    <row r="141" spans="1:55">
      <c r="A141" t="s">
        <v>700</v>
      </c>
      <c r="B141" s="322">
        <v>1827.51</v>
      </c>
      <c r="C141" s="322">
        <v>1812.93</v>
      </c>
      <c r="D141" s="322">
        <v>1831.71</v>
      </c>
      <c r="E141" s="322">
        <v>1806.06</v>
      </c>
      <c r="F141" t="s">
        <v>701</v>
      </c>
      <c r="G141" s="222">
        <v>9.2999999999999992E-3</v>
      </c>
      <c r="I141" t="s">
        <v>700</v>
      </c>
      <c r="J141">
        <v>20.399999999999999</v>
      </c>
      <c r="K141">
        <v>20</v>
      </c>
      <c r="L141">
        <v>20.46</v>
      </c>
      <c r="M141">
        <v>19.96</v>
      </c>
      <c r="N141" t="s">
        <v>1051</v>
      </c>
      <c r="O141" s="222">
        <v>1.6899999999999998E-2</v>
      </c>
      <c r="Q141" t="s">
        <v>700</v>
      </c>
      <c r="R141">
        <v>12.36</v>
      </c>
      <c r="S141">
        <v>12.3</v>
      </c>
      <c r="T141">
        <v>12.36</v>
      </c>
      <c r="U141">
        <v>12.16</v>
      </c>
      <c r="V141" t="s">
        <v>1299</v>
      </c>
      <c r="W141" s="222">
        <v>-4.9200000000000001E-2</v>
      </c>
      <c r="Y141" t="s">
        <v>700</v>
      </c>
      <c r="Z141">
        <v>2.68</v>
      </c>
      <c r="AA141">
        <v>2.5779999999999998</v>
      </c>
      <c r="AB141">
        <v>2.7</v>
      </c>
      <c r="AC141">
        <v>2.573</v>
      </c>
      <c r="AD141" t="s">
        <v>1538</v>
      </c>
      <c r="AE141" s="222">
        <v>3.9600000000000003E-2</v>
      </c>
      <c r="AG141" t="s">
        <v>642</v>
      </c>
      <c r="AH141">
        <v>18.3</v>
      </c>
      <c r="AI141">
        <v>19.2</v>
      </c>
      <c r="AJ141">
        <v>19.3</v>
      </c>
      <c r="AK141">
        <v>17.920000000000002</v>
      </c>
      <c r="AL141" t="s">
        <v>1771</v>
      </c>
      <c r="AM141" s="222">
        <v>-5.4800000000000001E-2</v>
      </c>
      <c r="AO141" t="s">
        <v>700</v>
      </c>
      <c r="AP141">
        <v>43.9</v>
      </c>
      <c r="AQ141">
        <v>43.96</v>
      </c>
      <c r="AR141">
        <v>44.02</v>
      </c>
      <c r="AS141">
        <v>43.82</v>
      </c>
      <c r="AT141" t="s">
        <v>2011</v>
      </c>
      <c r="AU141" s="222">
        <v>-8.9999999999999998E-4</v>
      </c>
      <c r="AW141" t="s">
        <v>700</v>
      </c>
      <c r="AX141">
        <v>2.6629999999999998</v>
      </c>
      <c r="AY141">
        <v>2.6</v>
      </c>
      <c r="AZ141">
        <v>2.6960000000000002</v>
      </c>
      <c r="BA141">
        <v>2.589</v>
      </c>
      <c r="BB141" t="s">
        <v>2231</v>
      </c>
      <c r="BC141" s="222">
        <v>2.4199999999999999E-2</v>
      </c>
    </row>
    <row r="142" spans="1:55">
      <c r="A142" t="s">
        <v>702</v>
      </c>
      <c r="B142" s="322">
        <v>1835.79</v>
      </c>
      <c r="C142" s="322">
        <v>1825.74</v>
      </c>
      <c r="D142" s="322">
        <v>1835.79</v>
      </c>
      <c r="E142" s="322">
        <v>1808.06</v>
      </c>
      <c r="F142" t="s">
        <v>703</v>
      </c>
      <c r="G142" s="222">
        <v>4.4999999999999997E-3</v>
      </c>
      <c r="I142" t="s">
        <v>702</v>
      </c>
      <c r="J142">
        <v>20.66</v>
      </c>
      <c r="K142">
        <v>20.3</v>
      </c>
      <c r="L142">
        <v>20.66</v>
      </c>
      <c r="M142">
        <v>20.12</v>
      </c>
      <c r="N142" t="s">
        <v>1052</v>
      </c>
      <c r="O142" s="222">
        <v>1.2699999999999999E-2</v>
      </c>
      <c r="Q142" t="s">
        <v>702</v>
      </c>
      <c r="R142">
        <v>12.3</v>
      </c>
      <c r="S142">
        <v>12.36</v>
      </c>
      <c r="T142">
        <v>12.44</v>
      </c>
      <c r="U142">
        <v>12.2</v>
      </c>
      <c r="V142" t="s">
        <v>1300</v>
      </c>
      <c r="W142" s="222">
        <v>-4.8999999999999998E-3</v>
      </c>
      <c r="Y142" t="s">
        <v>702</v>
      </c>
      <c r="Z142">
        <v>2.7</v>
      </c>
      <c r="AA142">
        <v>2.6549999999999998</v>
      </c>
      <c r="AB142">
        <v>2.7170000000000001</v>
      </c>
      <c r="AC142">
        <v>2.6190000000000002</v>
      </c>
      <c r="AD142" t="s">
        <v>1539</v>
      </c>
      <c r="AE142" s="222">
        <v>7.4999999999999997E-3</v>
      </c>
      <c r="AG142" t="s">
        <v>640</v>
      </c>
      <c r="AH142">
        <v>19.36</v>
      </c>
      <c r="AI142">
        <v>19.28</v>
      </c>
      <c r="AJ142">
        <v>19.52</v>
      </c>
      <c r="AK142">
        <v>19.12</v>
      </c>
      <c r="AL142" t="s">
        <v>1772</v>
      </c>
      <c r="AM142" s="222">
        <v>-1.43E-2</v>
      </c>
      <c r="AO142" t="s">
        <v>702</v>
      </c>
      <c r="AP142">
        <v>44.52</v>
      </c>
      <c r="AQ142">
        <v>43.9</v>
      </c>
      <c r="AR142">
        <v>44.52</v>
      </c>
      <c r="AS142">
        <v>43.12</v>
      </c>
      <c r="AT142" t="s">
        <v>2012</v>
      </c>
      <c r="AU142" s="222">
        <v>1.41E-2</v>
      </c>
      <c r="AW142" t="s">
        <v>702</v>
      </c>
      <c r="AX142">
        <v>2.66</v>
      </c>
      <c r="AY142">
        <v>2.66</v>
      </c>
      <c r="AZ142">
        <v>2.6749999999999998</v>
      </c>
      <c r="BA142">
        <v>2.6110000000000002</v>
      </c>
      <c r="BB142" t="s">
        <v>2232</v>
      </c>
      <c r="BC142" s="222">
        <v>-1.1000000000000001E-3</v>
      </c>
    </row>
    <row r="143" spans="1:55">
      <c r="A143" t="s">
        <v>704</v>
      </c>
      <c r="B143" s="322">
        <v>1828.31</v>
      </c>
      <c r="C143" s="322">
        <v>1825.71</v>
      </c>
      <c r="D143" s="322">
        <v>1836.51</v>
      </c>
      <c r="E143" s="322">
        <v>1819.88</v>
      </c>
      <c r="F143" t="s">
        <v>705</v>
      </c>
      <c r="G143" s="222">
        <v>-4.1000000000000003E-3</v>
      </c>
      <c r="I143" t="s">
        <v>704</v>
      </c>
      <c r="J143">
        <v>20.3</v>
      </c>
      <c r="K143">
        <v>20.5</v>
      </c>
      <c r="L143">
        <v>20.5</v>
      </c>
      <c r="M143">
        <v>20.3</v>
      </c>
      <c r="N143" t="s">
        <v>1053</v>
      </c>
      <c r="O143" s="222">
        <v>-1.7399999999999999E-2</v>
      </c>
      <c r="Q143" t="s">
        <v>704</v>
      </c>
      <c r="R143">
        <v>12.54</v>
      </c>
      <c r="S143">
        <v>12.28</v>
      </c>
      <c r="T143">
        <v>12.6</v>
      </c>
      <c r="U143">
        <v>12.28</v>
      </c>
      <c r="V143" t="s">
        <v>1301</v>
      </c>
      <c r="W143" s="222">
        <v>1.95E-2</v>
      </c>
      <c r="Y143" t="s">
        <v>704</v>
      </c>
      <c r="Z143">
        <v>2.65</v>
      </c>
      <c r="AA143">
        <v>2.6629999999999998</v>
      </c>
      <c r="AB143">
        <v>2.6760000000000002</v>
      </c>
      <c r="AC143">
        <v>2.6269999999999998</v>
      </c>
      <c r="AD143" t="s">
        <v>1540</v>
      </c>
      <c r="AE143" s="222">
        <v>-1.8499999999999999E-2</v>
      </c>
      <c r="AG143" t="s">
        <v>638</v>
      </c>
      <c r="AH143">
        <v>19.64</v>
      </c>
      <c r="AI143">
        <v>19.579999999999998</v>
      </c>
      <c r="AJ143">
        <v>19.739999999999998</v>
      </c>
      <c r="AK143">
        <v>19.46</v>
      </c>
      <c r="AL143" t="s">
        <v>1773</v>
      </c>
      <c r="AM143" s="222">
        <v>9.1999999999999998E-3</v>
      </c>
      <c r="AO143" t="s">
        <v>704</v>
      </c>
      <c r="AP143">
        <v>45.72</v>
      </c>
      <c r="AQ143">
        <v>44.4</v>
      </c>
      <c r="AR143">
        <v>45.8</v>
      </c>
      <c r="AS143">
        <v>44.06</v>
      </c>
      <c r="AT143" t="s">
        <v>2013</v>
      </c>
      <c r="AU143" s="222">
        <v>2.7E-2</v>
      </c>
      <c r="AW143" t="s">
        <v>704</v>
      </c>
      <c r="AX143">
        <v>2.6440000000000001</v>
      </c>
      <c r="AY143">
        <v>2.6219999999999999</v>
      </c>
      <c r="AZ143">
        <v>2.6469999999999998</v>
      </c>
      <c r="BA143">
        <v>2.6160000000000001</v>
      </c>
      <c r="BB143" t="s">
        <v>2233</v>
      </c>
      <c r="BC143" s="222">
        <v>-6.0000000000000001E-3</v>
      </c>
    </row>
    <row r="144" spans="1:55">
      <c r="A144" t="s">
        <v>706</v>
      </c>
      <c r="B144" s="322">
        <v>1802.34</v>
      </c>
      <c r="C144" s="322">
        <v>1828.79</v>
      </c>
      <c r="D144" s="322">
        <v>1837.13</v>
      </c>
      <c r="E144" s="322">
        <v>1777.61</v>
      </c>
      <c r="F144" t="s">
        <v>641</v>
      </c>
      <c r="G144" s="222">
        <v>-1.4200000000000001E-2</v>
      </c>
      <c r="I144" t="s">
        <v>706</v>
      </c>
      <c r="J144">
        <v>20.100000000000001</v>
      </c>
      <c r="K144">
        <v>20.3</v>
      </c>
      <c r="L144">
        <v>20.440000000000001</v>
      </c>
      <c r="M144">
        <v>19.57</v>
      </c>
      <c r="N144" t="s">
        <v>1054</v>
      </c>
      <c r="O144" s="222">
        <v>-9.9000000000000008E-3</v>
      </c>
      <c r="Q144" t="s">
        <v>706</v>
      </c>
      <c r="R144">
        <v>12.2</v>
      </c>
      <c r="S144">
        <v>12.54</v>
      </c>
      <c r="T144">
        <v>12.58</v>
      </c>
      <c r="U144">
        <v>11.92</v>
      </c>
      <c r="V144" t="s">
        <v>1302</v>
      </c>
      <c r="W144" s="222">
        <v>-2.7099999999999999E-2</v>
      </c>
      <c r="Y144" t="s">
        <v>706</v>
      </c>
      <c r="Z144">
        <v>2.6</v>
      </c>
      <c r="AA144">
        <v>2.6360000000000001</v>
      </c>
      <c r="AB144">
        <v>2.65</v>
      </c>
      <c r="AC144">
        <v>2.4670000000000001</v>
      </c>
      <c r="AD144" t="s">
        <v>1541</v>
      </c>
      <c r="AE144" s="222">
        <v>-1.89E-2</v>
      </c>
      <c r="AG144" t="s">
        <v>636</v>
      </c>
      <c r="AH144">
        <v>19.46</v>
      </c>
      <c r="AI144">
        <v>19.399999999999999</v>
      </c>
      <c r="AJ144">
        <v>19.5</v>
      </c>
      <c r="AK144">
        <v>19.239999999999998</v>
      </c>
      <c r="AL144" t="s">
        <v>1370</v>
      </c>
      <c r="AM144" s="222">
        <v>1.35E-2</v>
      </c>
      <c r="AO144" t="s">
        <v>706</v>
      </c>
      <c r="AP144">
        <v>45.1</v>
      </c>
      <c r="AQ144">
        <v>45.78</v>
      </c>
      <c r="AR144">
        <v>46</v>
      </c>
      <c r="AS144">
        <v>43.84</v>
      </c>
      <c r="AT144" t="s">
        <v>2014</v>
      </c>
      <c r="AU144" s="222">
        <v>-1.3599999999999999E-2</v>
      </c>
      <c r="AW144" t="s">
        <v>706</v>
      </c>
      <c r="AX144">
        <v>2.585</v>
      </c>
      <c r="AY144">
        <v>2.6440000000000001</v>
      </c>
      <c r="AZ144">
        <v>2.66</v>
      </c>
      <c r="BA144">
        <v>2.52</v>
      </c>
      <c r="BB144" t="s">
        <v>1596</v>
      </c>
      <c r="BC144" s="222">
        <v>-2.23E-2</v>
      </c>
    </row>
    <row r="145" spans="1:55">
      <c r="A145" t="s">
        <v>707</v>
      </c>
      <c r="B145" s="322">
        <v>1834.56</v>
      </c>
      <c r="C145" s="322">
        <v>1818</v>
      </c>
      <c r="D145" s="322">
        <v>1836.96</v>
      </c>
      <c r="E145" s="322">
        <v>1818</v>
      </c>
      <c r="F145" t="s">
        <v>708</v>
      </c>
      <c r="G145" s="222">
        <v>1.7899999999999999E-2</v>
      </c>
      <c r="I145" t="s">
        <v>707</v>
      </c>
      <c r="J145">
        <v>20.3</v>
      </c>
      <c r="K145">
        <v>20.48</v>
      </c>
      <c r="L145">
        <v>20.48</v>
      </c>
      <c r="M145">
        <v>20.02</v>
      </c>
      <c r="N145" t="s">
        <v>1055</v>
      </c>
      <c r="O145" s="222">
        <v>0.01</v>
      </c>
      <c r="Q145" t="s">
        <v>707</v>
      </c>
      <c r="R145">
        <v>12.6</v>
      </c>
      <c r="S145">
        <v>12.36</v>
      </c>
      <c r="T145">
        <v>12.64</v>
      </c>
      <c r="U145">
        <v>12.26</v>
      </c>
      <c r="V145" t="s">
        <v>1303</v>
      </c>
      <c r="W145" s="222">
        <v>3.2800000000000003E-2</v>
      </c>
      <c r="Y145" t="s">
        <v>707</v>
      </c>
      <c r="Z145">
        <v>2.6760000000000002</v>
      </c>
      <c r="AA145">
        <v>2.64</v>
      </c>
      <c r="AB145">
        <v>2.6880000000000002</v>
      </c>
      <c r="AC145">
        <v>2.6349999999999998</v>
      </c>
      <c r="AD145" t="s">
        <v>1542</v>
      </c>
      <c r="AE145" s="222">
        <v>2.92E-2</v>
      </c>
      <c r="AG145" t="s">
        <v>634</v>
      </c>
      <c r="AH145">
        <v>19.2</v>
      </c>
      <c r="AI145">
        <v>19.600000000000001</v>
      </c>
      <c r="AJ145">
        <v>19.72</v>
      </c>
      <c r="AK145">
        <v>19.2</v>
      </c>
      <c r="AL145" t="s">
        <v>1774</v>
      </c>
      <c r="AM145" s="222">
        <v>-3.32E-2</v>
      </c>
      <c r="AO145" t="s">
        <v>707</v>
      </c>
      <c r="AP145">
        <v>46.32</v>
      </c>
      <c r="AQ145">
        <v>45.5</v>
      </c>
      <c r="AR145">
        <v>46.46</v>
      </c>
      <c r="AS145">
        <v>45.5</v>
      </c>
      <c r="AT145" t="s">
        <v>2015</v>
      </c>
      <c r="AU145" s="222">
        <v>2.7099999999999999E-2</v>
      </c>
      <c r="AW145" t="s">
        <v>707</v>
      </c>
      <c r="AX145">
        <v>2.6389999999999998</v>
      </c>
      <c r="AY145">
        <v>2.62</v>
      </c>
      <c r="AZ145">
        <v>2.669</v>
      </c>
      <c r="BA145">
        <v>2.6190000000000002</v>
      </c>
      <c r="BB145" t="s">
        <v>2234</v>
      </c>
      <c r="BC145" s="222">
        <v>2.0899999999999998E-2</v>
      </c>
    </row>
    <row r="146" spans="1:55">
      <c r="A146" t="s">
        <v>709</v>
      </c>
      <c r="B146" s="322">
        <v>1850.13</v>
      </c>
      <c r="C146" s="322">
        <v>1834.34</v>
      </c>
      <c r="D146" s="322">
        <v>1850.27</v>
      </c>
      <c r="E146" s="322">
        <v>1832.52</v>
      </c>
      <c r="F146" t="s">
        <v>710</v>
      </c>
      <c r="G146" s="222">
        <v>8.5000000000000006E-3</v>
      </c>
      <c r="I146" t="s">
        <v>709</v>
      </c>
      <c r="J146">
        <v>20.2</v>
      </c>
      <c r="K146">
        <v>20.100000000000001</v>
      </c>
      <c r="L146">
        <v>20.32</v>
      </c>
      <c r="M146">
        <v>19.93</v>
      </c>
      <c r="N146" t="s">
        <v>1056</v>
      </c>
      <c r="O146" s="222">
        <v>-4.8999999999999998E-3</v>
      </c>
      <c r="Q146" t="s">
        <v>709</v>
      </c>
      <c r="R146">
        <v>12.58</v>
      </c>
      <c r="S146">
        <v>12.6</v>
      </c>
      <c r="T146">
        <v>12.64</v>
      </c>
      <c r="U146">
        <v>12.44</v>
      </c>
      <c r="V146" t="s">
        <v>1304</v>
      </c>
      <c r="W146" s="222">
        <v>-1.6000000000000001E-3</v>
      </c>
      <c r="Y146" t="s">
        <v>709</v>
      </c>
      <c r="Z146">
        <v>2.79</v>
      </c>
      <c r="AA146">
        <v>2.6920000000000002</v>
      </c>
      <c r="AB146">
        <v>2.79</v>
      </c>
      <c r="AC146">
        <v>2.6659999999999999</v>
      </c>
      <c r="AD146" t="s">
        <v>1543</v>
      </c>
      <c r="AE146" s="222">
        <v>4.2599999999999999E-2</v>
      </c>
      <c r="AG146" t="s">
        <v>632</v>
      </c>
      <c r="AH146">
        <v>19.86</v>
      </c>
      <c r="AI146">
        <v>19.760000000000002</v>
      </c>
      <c r="AJ146">
        <v>19.98</v>
      </c>
      <c r="AK146">
        <v>19.739999999999998</v>
      </c>
      <c r="AL146" t="s">
        <v>1775</v>
      </c>
      <c r="AM146" s="222">
        <v>1.2200000000000001E-2</v>
      </c>
      <c r="AO146" t="s">
        <v>709</v>
      </c>
      <c r="AP146">
        <v>46.48</v>
      </c>
      <c r="AQ146">
        <v>45.84</v>
      </c>
      <c r="AR146">
        <v>46.56</v>
      </c>
      <c r="AS146">
        <v>45.84</v>
      </c>
      <c r="AT146" t="s">
        <v>2016</v>
      </c>
      <c r="AU146" s="222">
        <v>3.5000000000000001E-3</v>
      </c>
      <c r="AW146" t="s">
        <v>709</v>
      </c>
      <c r="AX146">
        <v>2.7</v>
      </c>
      <c r="AY146">
        <v>2.6579999999999999</v>
      </c>
      <c r="AZ146">
        <v>2.7</v>
      </c>
      <c r="BA146">
        <v>2.6309999999999998</v>
      </c>
      <c r="BB146" t="s">
        <v>2122</v>
      </c>
      <c r="BC146" s="222">
        <v>2.3099999999999999E-2</v>
      </c>
    </row>
    <row r="147" spans="1:55">
      <c r="A147" t="s">
        <v>711</v>
      </c>
      <c r="B147" s="322">
        <v>1876.42</v>
      </c>
      <c r="C147" s="322">
        <v>1861.93</v>
      </c>
      <c r="D147" s="322">
        <v>1879.23</v>
      </c>
      <c r="E147" s="322">
        <v>1861.14</v>
      </c>
      <c r="F147" t="s">
        <v>712</v>
      </c>
      <c r="G147" s="222">
        <v>1.4200000000000001E-2</v>
      </c>
      <c r="I147" t="s">
        <v>711</v>
      </c>
      <c r="J147">
        <v>20.420000000000002</v>
      </c>
      <c r="K147">
        <v>20.36</v>
      </c>
      <c r="L147">
        <v>20.48</v>
      </c>
      <c r="M147">
        <v>20.18</v>
      </c>
      <c r="N147" t="s">
        <v>1057</v>
      </c>
      <c r="O147" s="222">
        <v>1.09E-2</v>
      </c>
      <c r="Q147" t="s">
        <v>711</v>
      </c>
      <c r="R147">
        <v>12.64</v>
      </c>
      <c r="S147">
        <v>12.64</v>
      </c>
      <c r="T147">
        <v>12.76</v>
      </c>
      <c r="U147">
        <v>12.6</v>
      </c>
      <c r="V147" t="s">
        <v>1305</v>
      </c>
      <c r="W147" s="222">
        <v>4.7999999999999996E-3</v>
      </c>
      <c r="Y147" t="s">
        <v>711</v>
      </c>
      <c r="Z147">
        <v>2.98</v>
      </c>
      <c r="AA147">
        <v>2.85</v>
      </c>
      <c r="AB147">
        <v>3.01</v>
      </c>
      <c r="AC147">
        <v>2.85</v>
      </c>
      <c r="AD147" t="s">
        <v>1544</v>
      </c>
      <c r="AE147" s="222">
        <v>6.8099999999999994E-2</v>
      </c>
      <c r="AG147" t="s">
        <v>631</v>
      </c>
      <c r="AH147">
        <v>19.62</v>
      </c>
      <c r="AI147">
        <v>19.5</v>
      </c>
      <c r="AJ147">
        <v>19.920000000000002</v>
      </c>
      <c r="AK147">
        <v>19.46</v>
      </c>
      <c r="AL147" t="s">
        <v>1776</v>
      </c>
      <c r="AM147" s="222">
        <v>1E-3</v>
      </c>
      <c r="AO147" t="s">
        <v>711</v>
      </c>
      <c r="AP147">
        <v>46.2</v>
      </c>
      <c r="AQ147">
        <v>46.7</v>
      </c>
      <c r="AR147">
        <v>46.74</v>
      </c>
      <c r="AS147">
        <v>46.12</v>
      </c>
      <c r="AT147" t="s">
        <v>2017</v>
      </c>
      <c r="AU147" s="222">
        <v>-6.0000000000000001E-3</v>
      </c>
      <c r="AW147" t="s">
        <v>711</v>
      </c>
      <c r="AX147">
        <v>2.8</v>
      </c>
      <c r="AY147">
        <v>2.78</v>
      </c>
      <c r="AZ147">
        <v>2.8540000000000001</v>
      </c>
      <c r="BA147">
        <v>2.75</v>
      </c>
      <c r="BB147" t="s">
        <v>2235</v>
      </c>
      <c r="BC147" s="222">
        <v>3.6999999999999998E-2</v>
      </c>
    </row>
    <row r="148" spans="1:55">
      <c r="A148" t="s">
        <v>713</v>
      </c>
      <c r="B148" s="322">
        <v>1859.13</v>
      </c>
      <c r="C148" s="322">
        <v>1877.88</v>
      </c>
      <c r="D148" s="322">
        <v>1877.88</v>
      </c>
      <c r="E148" s="322">
        <v>1858.8</v>
      </c>
      <c r="F148" t="s">
        <v>714</v>
      </c>
      <c r="G148" s="222">
        <v>-9.1999999999999998E-3</v>
      </c>
      <c r="I148" t="s">
        <v>713</v>
      </c>
      <c r="J148">
        <v>19.73</v>
      </c>
      <c r="K148">
        <v>20.420000000000002</v>
      </c>
      <c r="L148">
        <v>20.420000000000002</v>
      </c>
      <c r="M148">
        <v>19.73</v>
      </c>
      <c r="N148" t="s">
        <v>1058</v>
      </c>
      <c r="O148" s="222">
        <v>-3.3799999999999997E-2</v>
      </c>
      <c r="Q148" t="s">
        <v>713</v>
      </c>
      <c r="R148">
        <v>12.78</v>
      </c>
      <c r="S148">
        <v>12.74</v>
      </c>
      <c r="T148">
        <v>12.78</v>
      </c>
      <c r="U148">
        <v>12.56</v>
      </c>
      <c r="V148" t="s">
        <v>1306</v>
      </c>
      <c r="W148" s="222">
        <v>1.11E-2</v>
      </c>
      <c r="Y148" t="s">
        <v>713</v>
      </c>
      <c r="Z148">
        <v>2.95</v>
      </c>
      <c r="AA148">
        <v>2.992</v>
      </c>
      <c r="AB148">
        <v>3.0110000000000001</v>
      </c>
      <c r="AC148">
        <v>2.94</v>
      </c>
      <c r="AD148" t="s">
        <v>1545</v>
      </c>
      <c r="AE148" s="222">
        <v>-1.01E-2</v>
      </c>
      <c r="AG148" t="s">
        <v>629</v>
      </c>
      <c r="AH148">
        <v>19.600000000000001</v>
      </c>
      <c r="AI148">
        <v>19.16</v>
      </c>
      <c r="AJ148">
        <v>19.600000000000001</v>
      </c>
      <c r="AK148">
        <v>19.02</v>
      </c>
      <c r="AL148" t="s">
        <v>1777</v>
      </c>
      <c r="AM148" s="222">
        <v>2.9399999999999999E-2</v>
      </c>
      <c r="AO148" t="s">
        <v>713</v>
      </c>
      <c r="AP148">
        <v>45.1</v>
      </c>
      <c r="AQ148">
        <v>46.2</v>
      </c>
      <c r="AR148">
        <v>46.48</v>
      </c>
      <c r="AS148">
        <v>45.1</v>
      </c>
      <c r="AT148" t="s">
        <v>2018</v>
      </c>
      <c r="AU148" s="222">
        <v>-2.3800000000000002E-2</v>
      </c>
      <c r="AW148" t="s">
        <v>713</v>
      </c>
      <c r="AX148">
        <v>2.75</v>
      </c>
      <c r="AY148">
        <v>2.79</v>
      </c>
      <c r="AZ148">
        <v>2.8050000000000002</v>
      </c>
      <c r="BA148">
        <v>2.7309999999999999</v>
      </c>
      <c r="BB148" t="s">
        <v>2236</v>
      </c>
      <c r="BC148" s="222">
        <v>-1.7899999999999999E-2</v>
      </c>
    </row>
    <row r="149" spans="1:55">
      <c r="A149" t="s">
        <v>715</v>
      </c>
      <c r="B149" s="322">
        <v>1831.17</v>
      </c>
      <c r="C149" s="322">
        <v>1857.16</v>
      </c>
      <c r="D149" s="322">
        <v>1861</v>
      </c>
      <c r="E149" s="322">
        <v>1831.17</v>
      </c>
      <c r="F149" t="s">
        <v>716</v>
      </c>
      <c r="G149" s="222">
        <v>-1.4999999999999999E-2</v>
      </c>
      <c r="I149" t="s">
        <v>715</v>
      </c>
      <c r="J149">
        <v>18.940000000000001</v>
      </c>
      <c r="K149">
        <v>19.73</v>
      </c>
      <c r="L149">
        <v>19.79</v>
      </c>
      <c r="M149">
        <v>18.940000000000001</v>
      </c>
      <c r="N149" t="s">
        <v>1059</v>
      </c>
      <c r="O149" s="222">
        <v>-0.04</v>
      </c>
      <c r="Q149" t="s">
        <v>715</v>
      </c>
      <c r="R149">
        <v>12.86</v>
      </c>
      <c r="S149">
        <v>12.66</v>
      </c>
      <c r="T149">
        <v>12.88</v>
      </c>
      <c r="U149">
        <v>12.6</v>
      </c>
      <c r="V149" t="s">
        <v>1307</v>
      </c>
      <c r="W149" s="222">
        <v>6.3E-3</v>
      </c>
      <c r="Y149" t="s">
        <v>715</v>
      </c>
      <c r="Z149">
        <v>2.83</v>
      </c>
      <c r="AA149">
        <v>2.911</v>
      </c>
      <c r="AB149">
        <v>2.9430000000000001</v>
      </c>
      <c r="AC149">
        <v>2.83</v>
      </c>
      <c r="AD149" t="s">
        <v>1546</v>
      </c>
      <c r="AE149" s="222">
        <v>-4.07E-2</v>
      </c>
      <c r="AG149" t="s">
        <v>627</v>
      </c>
      <c r="AH149">
        <v>19.04</v>
      </c>
      <c r="AI149">
        <v>18.8</v>
      </c>
      <c r="AJ149">
        <v>19.04</v>
      </c>
      <c r="AK149">
        <v>18.7</v>
      </c>
      <c r="AL149" t="s">
        <v>1778</v>
      </c>
      <c r="AM149" s="222">
        <v>1.7100000000000001E-2</v>
      </c>
      <c r="AO149" t="s">
        <v>715</v>
      </c>
      <c r="AP149">
        <v>44.7</v>
      </c>
      <c r="AQ149">
        <v>45.1</v>
      </c>
      <c r="AR149">
        <v>45.48</v>
      </c>
      <c r="AS149">
        <v>44.56</v>
      </c>
      <c r="AT149" t="s">
        <v>2019</v>
      </c>
      <c r="AU149" s="222">
        <v>-8.8999999999999999E-3</v>
      </c>
      <c r="AW149" t="s">
        <v>715</v>
      </c>
      <c r="AX149">
        <v>2.7130000000000001</v>
      </c>
      <c r="AY149">
        <v>2.734</v>
      </c>
      <c r="AZ149">
        <v>2.774</v>
      </c>
      <c r="BA149">
        <v>2.71</v>
      </c>
      <c r="BB149" t="s">
        <v>2237</v>
      </c>
      <c r="BC149" s="222">
        <v>-1.35E-2</v>
      </c>
    </row>
    <row r="150" spans="1:55">
      <c r="A150" t="s">
        <v>717</v>
      </c>
      <c r="B150" s="322">
        <v>1822</v>
      </c>
      <c r="C150" s="322">
        <v>1829.65</v>
      </c>
      <c r="D150" s="322">
        <v>1847.24</v>
      </c>
      <c r="E150" s="322">
        <v>1813.17</v>
      </c>
      <c r="F150" t="s">
        <v>718</v>
      </c>
      <c r="G150" s="222">
        <v>-5.0000000000000001E-3</v>
      </c>
      <c r="I150" t="s">
        <v>717</v>
      </c>
      <c r="J150">
        <v>18.940000000000001</v>
      </c>
      <c r="K150">
        <v>18.899999999999999</v>
      </c>
      <c r="L150">
        <v>19.170000000000002</v>
      </c>
      <c r="M150">
        <v>18.809999999999999</v>
      </c>
      <c r="N150" t="s">
        <v>1060</v>
      </c>
      <c r="O150" s="222">
        <v>0</v>
      </c>
      <c r="Q150" t="s">
        <v>717</v>
      </c>
      <c r="R150">
        <v>12.8</v>
      </c>
      <c r="S150">
        <v>12.88</v>
      </c>
      <c r="T150">
        <v>12.88</v>
      </c>
      <c r="U150">
        <v>12.64</v>
      </c>
      <c r="V150" t="s">
        <v>1308</v>
      </c>
      <c r="W150" s="222">
        <v>-4.7000000000000002E-3</v>
      </c>
      <c r="Y150" t="s">
        <v>717</v>
      </c>
      <c r="Z150">
        <v>2.8</v>
      </c>
      <c r="AA150">
        <v>2.83</v>
      </c>
      <c r="AB150">
        <v>2.8839999999999999</v>
      </c>
      <c r="AC150">
        <v>2.786</v>
      </c>
      <c r="AD150" t="s">
        <v>1547</v>
      </c>
      <c r="AE150" s="222">
        <v>-1.06E-2</v>
      </c>
      <c r="AG150" t="s">
        <v>625</v>
      </c>
      <c r="AH150">
        <v>18.72</v>
      </c>
      <c r="AI150">
        <v>19.12</v>
      </c>
      <c r="AJ150">
        <v>19.260000000000002</v>
      </c>
      <c r="AK150">
        <v>18.64</v>
      </c>
      <c r="AL150" t="s">
        <v>1779</v>
      </c>
      <c r="AM150" s="222">
        <v>-1.9900000000000001E-2</v>
      </c>
      <c r="AO150" t="s">
        <v>717</v>
      </c>
      <c r="AP150">
        <v>44.1</v>
      </c>
      <c r="AQ150">
        <v>44.64</v>
      </c>
      <c r="AR150">
        <v>45.26</v>
      </c>
      <c r="AS150">
        <v>44.06</v>
      </c>
      <c r="AT150" t="s">
        <v>2020</v>
      </c>
      <c r="AU150" s="222">
        <v>-1.34E-2</v>
      </c>
      <c r="AW150" t="s">
        <v>717</v>
      </c>
      <c r="AX150">
        <v>2.738</v>
      </c>
      <c r="AY150">
        <v>2.7010000000000001</v>
      </c>
      <c r="AZ150">
        <v>2.782</v>
      </c>
      <c r="BA150">
        <v>2.7010000000000001</v>
      </c>
      <c r="BB150" t="s">
        <v>2238</v>
      </c>
      <c r="BC150" s="222">
        <v>9.1999999999999998E-3</v>
      </c>
    </row>
    <row r="151" spans="1:55">
      <c r="A151" t="s">
        <v>719</v>
      </c>
      <c r="B151" s="322">
        <v>1824.48</v>
      </c>
      <c r="C151" s="322">
        <v>1815.11</v>
      </c>
      <c r="D151" s="322">
        <v>1828.72</v>
      </c>
      <c r="E151" s="322">
        <v>1810.46</v>
      </c>
      <c r="F151" t="s">
        <v>720</v>
      </c>
      <c r="G151" s="222">
        <v>1.4E-3</v>
      </c>
      <c r="I151" t="s">
        <v>719</v>
      </c>
      <c r="J151">
        <v>19</v>
      </c>
      <c r="K151">
        <v>18.8</v>
      </c>
      <c r="L151">
        <v>19.100000000000001</v>
      </c>
      <c r="M151">
        <v>18.8</v>
      </c>
      <c r="N151" t="s">
        <v>1061</v>
      </c>
      <c r="O151" s="222">
        <v>3.2000000000000002E-3</v>
      </c>
      <c r="Q151" t="s">
        <v>719</v>
      </c>
      <c r="R151">
        <v>13.06</v>
      </c>
      <c r="S151">
        <v>12.84</v>
      </c>
      <c r="T151">
        <v>13.06</v>
      </c>
      <c r="U151">
        <v>12.76</v>
      </c>
      <c r="V151" t="s">
        <v>1309</v>
      </c>
      <c r="W151" s="222">
        <v>2.0299999999999999E-2</v>
      </c>
      <c r="Y151" t="s">
        <v>719</v>
      </c>
      <c r="Z151">
        <v>2.79</v>
      </c>
      <c r="AA151">
        <v>2.8</v>
      </c>
      <c r="AB151">
        <v>2.86</v>
      </c>
      <c r="AC151">
        <v>2.7730000000000001</v>
      </c>
      <c r="AD151" t="s">
        <v>1548</v>
      </c>
      <c r="AE151" s="222">
        <v>-3.5999999999999999E-3</v>
      </c>
      <c r="AG151" t="s">
        <v>623</v>
      </c>
      <c r="AH151">
        <v>19.100000000000001</v>
      </c>
      <c r="AI151">
        <v>18.82</v>
      </c>
      <c r="AJ151">
        <v>19.100000000000001</v>
      </c>
      <c r="AK151">
        <v>18.82</v>
      </c>
      <c r="AL151" t="s">
        <v>1780</v>
      </c>
      <c r="AM151" s="222">
        <v>1.8100000000000002E-2</v>
      </c>
      <c r="AO151" t="s">
        <v>719</v>
      </c>
      <c r="AP151">
        <v>44.02</v>
      </c>
      <c r="AQ151">
        <v>43.9</v>
      </c>
      <c r="AR151">
        <v>44.7</v>
      </c>
      <c r="AS151">
        <v>43.9</v>
      </c>
      <c r="AT151" t="s">
        <v>2021</v>
      </c>
      <c r="AU151" s="222">
        <v>-1.8E-3</v>
      </c>
      <c r="AW151" t="s">
        <v>719</v>
      </c>
      <c r="AX151">
        <v>2.75</v>
      </c>
      <c r="AY151">
        <v>2.74</v>
      </c>
      <c r="AZ151">
        <v>2.7909999999999999</v>
      </c>
      <c r="BA151">
        <v>2.72</v>
      </c>
      <c r="BB151" t="s">
        <v>1469</v>
      </c>
      <c r="BC151" s="222">
        <v>4.4000000000000003E-3</v>
      </c>
    </row>
    <row r="152" spans="1:55">
      <c r="A152" t="s">
        <v>721</v>
      </c>
      <c r="B152" s="322">
        <v>1834.94</v>
      </c>
      <c r="C152" s="322">
        <v>1832.69</v>
      </c>
      <c r="D152" s="322">
        <v>1836.89</v>
      </c>
      <c r="E152" s="322">
        <v>1827.69</v>
      </c>
      <c r="F152" t="s">
        <v>722</v>
      </c>
      <c r="G152" s="222">
        <v>5.7000000000000002E-3</v>
      </c>
      <c r="I152" t="s">
        <v>721</v>
      </c>
      <c r="J152">
        <v>18.96</v>
      </c>
      <c r="K152">
        <v>19</v>
      </c>
      <c r="L152">
        <v>19.010000000000002</v>
      </c>
      <c r="M152">
        <v>18.66</v>
      </c>
      <c r="N152" t="s">
        <v>1062</v>
      </c>
      <c r="O152" s="222">
        <v>-2.0999999999999999E-3</v>
      </c>
      <c r="Q152" t="s">
        <v>721</v>
      </c>
      <c r="R152">
        <v>13.12</v>
      </c>
      <c r="S152">
        <v>13.02</v>
      </c>
      <c r="T152">
        <v>13.12</v>
      </c>
      <c r="U152">
        <v>12.96</v>
      </c>
      <c r="V152" t="s">
        <v>1310</v>
      </c>
      <c r="W152" s="222">
        <v>4.5999999999999999E-3</v>
      </c>
      <c r="Y152" t="s">
        <v>721</v>
      </c>
      <c r="Z152">
        <v>2.81</v>
      </c>
      <c r="AA152">
        <v>2.8279999999999998</v>
      </c>
      <c r="AB152">
        <v>2.8420000000000001</v>
      </c>
      <c r="AC152">
        <v>2.7759999999999998</v>
      </c>
      <c r="AD152" t="s">
        <v>1549</v>
      </c>
      <c r="AE152" s="222">
        <v>7.1999999999999998E-3</v>
      </c>
      <c r="AG152" t="s">
        <v>621</v>
      </c>
      <c r="AH152">
        <v>18.760000000000002</v>
      </c>
      <c r="AI152">
        <v>18.64</v>
      </c>
      <c r="AJ152">
        <v>18.8</v>
      </c>
      <c r="AK152">
        <v>18.64</v>
      </c>
      <c r="AL152" t="s">
        <v>1781</v>
      </c>
      <c r="AM152" s="222">
        <v>6.4000000000000003E-3</v>
      </c>
      <c r="AO152" t="s">
        <v>721</v>
      </c>
      <c r="AP152">
        <v>45.24</v>
      </c>
      <c r="AQ152">
        <v>44.4</v>
      </c>
      <c r="AR152">
        <v>45.42</v>
      </c>
      <c r="AS152">
        <v>44.4</v>
      </c>
      <c r="AT152" t="s">
        <v>2022</v>
      </c>
      <c r="AU152" s="222">
        <v>2.7699999999999999E-2</v>
      </c>
      <c r="AW152" t="s">
        <v>721</v>
      </c>
      <c r="AX152">
        <v>2.75</v>
      </c>
      <c r="AY152">
        <v>2.78</v>
      </c>
      <c r="AZ152">
        <v>2.79</v>
      </c>
      <c r="BA152">
        <v>2.7370000000000001</v>
      </c>
      <c r="BB152" t="s">
        <v>2239</v>
      </c>
      <c r="BC152" s="222">
        <v>0</v>
      </c>
    </row>
    <row r="153" spans="1:55">
      <c r="A153" t="s">
        <v>723</v>
      </c>
      <c r="B153" s="322">
        <v>1839.22</v>
      </c>
      <c r="C153" s="322">
        <v>1835.66</v>
      </c>
      <c r="D153" s="322">
        <v>1839.35</v>
      </c>
      <c r="E153" s="322">
        <v>1828.4</v>
      </c>
      <c r="F153" t="s">
        <v>724</v>
      </c>
      <c r="G153" s="222">
        <v>2.3E-3</v>
      </c>
      <c r="I153" t="s">
        <v>723</v>
      </c>
      <c r="J153">
        <v>18.82</v>
      </c>
      <c r="K153">
        <v>19</v>
      </c>
      <c r="L153">
        <v>19</v>
      </c>
      <c r="M153">
        <v>18.72</v>
      </c>
      <c r="N153" t="s">
        <v>1063</v>
      </c>
      <c r="O153" s="222">
        <v>-7.4000000000000003E-3</v>
      </c>
      <c r="Q153" t="s">
        <v>723</v>
      </c>
      <c r="R153">
        <v>13.08</v>
      </c>
      <c r="S153">
        <v>13.14</v>
      </c>
      <c r="T153">
        <v>13.14</v>
      </c>
      <c r="U153">
        <v>12.92</v>
      </c>
      <c r="V153" t="s">
        <v>1311</v>
      </c>
      <c r="W153" s="222">
        <v>-3.0000000000000001E-3</v>
      </c>
      <c r="Y153" t="s">
        <v>723</v>
      </c>
      <c r="Z153">
        <v>2.7850000000000001</v>
      </c>
      <c r="AA153">
        <v>2.8029999999999999</v>
      </c>
      <c r="AB153">
        <v>2.8130000000000002</v>
      </c>
      <c r="AC153">
        <v>2.7389999999999999</v>
      </c>
      <c r="AD153" t="s">
        <v>1550</v>
      </c>
      <c r="AE153" s="222">
        <v>-8.8999999999999999E-3</v>
      </c>
      <c r="AG153" t="s">
        <v>619</v>
      </c>
      <c r="AH153">
        <v>18.64</v>
      </c>
      <c r="AI153">
        <v>18.8</v>
      </c>
      <c r="AJ153">
        <v>18.86</v>
      </c>
      <c r="AK153">
        <v>18.579999999999998</v>
      </c>
      <c r="AL153" t="s">
        <v>1782</v>
      </c>
      <c r="AM153" s="222">
        <v>-6.4000000000000003E-3</v>
      </c>
      <c r="AO153" t="s">
        <v>723</v>
      </c>
      <c r="AP153">
        <v>45.18</v>
      </c>
      <c r="AQ153">
        <v>45.1</v>
      </c>
      <c r="AR153">
        <v>46.02</v>
      </c>
      <c r="AS153">
        <v>45</v>
      </c>
      <c r="AT153" t="s">
        <v>2023</v>
      </c>
      <c r="AU153" s="222">
        <v>-1.2999999999999999E-3</v>
      </c>
      <c r="AW153" t="s">
        <v>723</v>
      </c>
      <c r="AX153">
        <v>2.7829999999999999</v>
      </c>
      <c r="AY153">
        <v>2.7410000000000001</v>
      </c>
      <c r="AZ153">
        <v>2.79</v>
      </c>
      <c r="BA153">
        <v>2.7349999999999999</v>
      </c>
      <c r="BB153" t="s">
        <v>2240</v>
      </c>
      <c r="BC153" s="222">
        <v>1.2E-2</v>
      </c>
    </row>
    <row r="154" spans="1:55">
      <c r="A154" t="s">
        <v>725</v>
      </c>
      <c r="B154" s="322">
        <v>1842.83</v>
      </c>
      <c r="C154" s="322">
        <v>1839.19</v>
      </c>
      <c r="D154" s="322">
        <v>1842.9</v>
      </c>
      <c r="E154" s="322">
        <v>1833.4</v>
      </c>
      <c r="F154" t="s">
        <v>726</v>
      </c>
      <c r="G154" s="222">
        <v>2E-3</v>
      </c>
      <c r="I154" t="s">
        <v>725</v>
      </c>
      <c r="J154">
        <v>18.899999999999999</v>
      </c>
      <c r="K154">
        <v>18.940000000000001</v>
      </c>
      <c r="L154">
        <v>18.940000000000001</v>
      </c>
      <c r="M154">
        <v>18.760000000000002</v>
      </c>
      <c r="N154" t="s">
        <v>1064</v>
      </c>
      <c r="O154" s="222">
        <v>4.3E-3</v>
      </c>
      <c r="Q154" t="s">
        <v>725</v>
      </c>
      <c r="R154">
        <v>12.9</v>
      </c>
      <c r="S154">
        <v>12.9</v>
      </c>
      <c r="T154">
        <v>13</v>
      </c>
      <c r="U154">
        <v>12.9</v>
      </c>
      <c r="V154" t="s">
        <v>1312</v>
      </c>
      <c r="W154" s="222">
        <v>-1.38E-2</v>
      </c>
      <c r="Y154" t="s">
        <v>725</v>
      </c>
      <c r="Z154">
        <v>2.7370000000000001</v>
      </c>
      <c r="AA154">
        <v>2.794</v>
      </c>
      <c r="AB154">
        <v>2.794</v>
      </c>
      <c r="AC154">
        <v>2.7370000000000001</v>
      </c>
      <c r="AD154" t="s">
        <v>1551</v>
      </c>
      <c r="AE154" s="222">
        <v>-1.72E-2</v>
      </c>
      <c r="AG154" t="s">
        <v>617</v>
      </c>
      <c r="AH154">
        <v>18.760000000000002</v>
      </c>
      <c r="AI154">
        <v>18.899999999999999</v>
      </c>
      <c r="AJ154">
        <v>18.899999999999999</v>
      </c>
      <c r="AK154">
        <v>18.66</v>
      </c>
      <c r="AL154" t="s">
        <v>1783</v>
      </c>
      <c r="AM154" s="222">
        <v>-2.0999999999999999E-3</v>
      </c>
      <c r="AO154" t="s">
        <v>725</v>
      </c>
      <c r="AP154">
        <v>45.8</v>
      </c>
      <c r="AQ154">
        <v>45.62</v>
      </c>
      <c r="AR154">
        <v>46</v>
      </c>
      <c r="AS154">
        <v>45.16</v>
      </c>
      <c r="AT154" t="s">
        <v>2024</v>
      </c>
      <c r="AU154" s="222">
        <v>1.37E-2</v>
      </c>
      <c r="AW154" t="s">
        <v>725</v>
      </c>
      <c r="AX154">
        <v>2.77</v>
      </c>
      <c r="AY154">
        <v>2.77</v>
      </c>
      <c r="AZ154">
        <v>2.7829999999999999</v>
      </c>
      <c r="BA154">
        <v>2.7570000000000001</v>
      </c>
      <c r="BB154" t="s">
        <v>2241</v>
      </c>
      <c r="BC154" s="222">
        <v>-4.7000000000000002E-3</v>
      </c>
    </row>
    <row r="155" spans="1:55">
      <c r="A155" t="s">
        <v>727</v>
      </c>
      <c r="B155" s="322">
        <v>1855.73</v>
      </c>
      <c r="C155" s="322">
        <v>1846.14</v>
      </c>
      <c r="D155" s="322">
        <v>1855.73</v>
      </c>
      <c r="E155" s="322">
        <v>1835.34</v>
      </c>
      <c r="F155" t="s">
        <v>728</v>
      </c>
      <c r="G155" s="222">
        <v>7.0000000000000001E-3</v>
      </c>
      <c r="I155" t="s">
        <v>727</v>
      </c>
      <c r="J155">
        <v>19.5</v>
      </c>
      <c r="K155">
        <v>19</v>
      </c>
      <c r="L155">
        <v>19.5</v>
      </c>
      <c r="M155">
        <v>18.940000000000001</v>
      </c>
      <c r="N155" t="s">
        <v>1065</v>
      </c>
      <c r="O155" s="222">
        <v>3.1699999999999999E-2</v>
      </c>
      <c r="Q155" t="s">
        <v>727</v>
      </c>
      <c r="R155">
        <v>13</v>
      </c>
      <c r="S155">
        <v>12.9</v>
      </c>
      <c r="T155">
        <v>13.14</v>
      </c>
      <c r="U155">
        <v>12.9</v>
      </c>
      <c r="V155" t="s">
        <v>1313</v>
      </c>
      <c r="W155" s="222">
        <v>7.7999999999999996E-3</v>
      </c>
      <c r="Y155" t="s">
        <v>727</v>
      </c>
      <c r="Z155">
        <v>2.75</v>
      </c>
      <c r="AA155">
        <v>2.76</v>
      </c>
      <c r="AB155">
        <v>2.7639999999999998</v>
      </c>
      <c r="AC155">
        <v>2.7</v>
      </c>
      <c r="AD155" t="s">
        <v>1552</v>
      </c>
      <c r="AE155" s="222">
        <v>4.7000000000000002E-3</v>
      </c>
      <c r="AG155" t="s">
        <v>615</v>
      </c>
      <c r="AH155">
        <v>18.8</v>
      </c>
      <c r="AI155">
        <v>18.68</v>
      </c>
      <c r="AJ155">
        <v>18.84</v>
      </c>
      <c r="AK155">
        <v>18.68</v>
      </c>
      <c r="AL155" t="s">
        <v>1784</v>
      </c>
      <c r="AM155" s="222">
        <v>1.1000000000000001E-3</v>
      </c>
      <c r="AO155" t="s">
        <v>727</v>
      </c>
      <c r="AP155">
        <v>45.78</v>
      </c>
      <c r="AQ155">
        <v>46.48</v>
      </c>
      <c r="AR155">
        <v>46.5</v>
      </c>
      <c r="AS155">
        <v>45.5</v>
      </c>
      <c r="AT155" t="s">
        <v>2025</v>
      </c>
      <c r="AU155" s="222">
        <v>-4.0000000000000002E-4</v>
      </c>
      <c r="AW155" t="s">
        <v>727</v>
      </c>
      <c r="AX155">
        <v>2.794</v>
      </c>
      <c r="AY155">
        <v>2.7930000000000001</v>
      </c>
      <c r="AZ155">
        <v>2.823</v>
      </c>
      <c r="BA155">
        <v>2.7559999999999998</v>
      </c>
      <c r="BB155" t="s">
        <v>1436</v>
      </c>
      <c r="BC155" s="222">
        <v>8.6999999999999994E-3</v>
      </c>
    </row>
    <row r="156" spans="1:55">
      <c r="A156" t="s">
        <v>729</v>
      </c>
      <c r="B156" s="322">
        <v>1867.24</v>
      </c>
      <c r="C156" s="322">
        <v>1857.41</v>
      </c>
      <c r="D156" s="322">
        <v>1867.43</v>
      </c>
      <c r="E156" s="322">
        <v>1848.58</v>
      </c>
      <c r="F156" t="s">
        <v>730</v>
      </c>
      <c r="G156" s="222">
        <v>6.1999999999999998E-3</v>
      </c>
      <c r="I156" t="s">
        <v>729</v>
      </c>
      <c r="J156">
        <v>19.91</v>
      </c>
      <c r="K156">
        <v>19.45</v>
      </c>
      <c r="L156">
        <v>19.91</v>
      </c>
      <c r="M156">
        <v>19.38</v>
      </c>
      <c r="N156" t="s">
        <v>1066</v>
      </c>
      <c r="O156" s="222">
        <v>2.1000000000000001E-2</v>
      </c>
      <c r="Q156" t="s">
        <v>729</v>
      </c>
      <c r="R156">
        <v>12.9</v>
      </c>
      <c r="S156">
        <v>13</v>
      </c>
      <c r="T156">
        <v>13.08</v>
      </c>
      <c r="U156">
        <v>12.88</v>
      </c>
      <c r="V156" t="s">
        <v>1314</v>
      </c>
      <c r="W156" s="222">
        <v>-7.7000000000000002E-3</v>
      </c>
      <c r="Y156" t="s">
        <v>729</v>
      </c>
      <c r="Z156">
        <v>2.78</v>
      </c>
      <c r="AA156">
        <v>2.7570000000000001</v>
      </c>
      <c r="AB156">
        <v>2.78</v>
      </c>
      <c r="AC156">
        <v>2.7280000000000002</v>
      </c>
      <c r="AD156" t="s">
        <v>1553</v>
      </c>
      <c r="AE156" s="222">
        <v>1.09E-2</v>
      </c>
      <c r="AG156" t="s">
        <v>613</v>
      </c>
      <c r="AH156">
        <v>18.78</v>
      </c>
      <c r="AI156">
        <v>18.600000000000001</v>
      </c>
      <c r="AJ156">
        <v>18.8</v>
      </c>
      <c r="AK156">
        <v>18.5</v>
      </c>
      <c r="AL156" t="s">
        <v>1785</v>
      </c>
      <c r="AM156" s="222">
        <v>9.7000000000000003E-3</v>
      </c>
      <c r="AO156" t="s">
        <v>729</v>
      </c>
      <c r="AP156">
        <v>45.5</v>
      </c>
      <c r="AQ156">
        <v>45.9</v>
      </c>
      <c r="AR156">
        <v>45.94</v>
      </c>
      <c r="AS156">
        <v>45.46</v>
      </c>
      <c r="AT156" t="s">
        <v>2026</v>
      </c>
      <c r="AU156" s="222">
        <v>-6.1000000000000004E-3</v>
      </c>
      <c r="AW156" t="s">
        <v>729</v>
      </c>
      <c r="AX156">
        <v>2.76</v>
      </c>
      <c r="AY156">
        <v>2.794</v>
      </c>
      <c r="AZ156">
        <v>2.8149999999999999</v>
      </c>
      <c r="BA156">
        <v>2.76</v>
      </c>
      <c r="BB156" t="s">
        <v>2242</v>
      </c>
      <c r="BC156" s="222">
        <v>-1.2200000000000001E-2</v>
      </c>
    </row>
    <row r="157" spans="1:55">
      <c r="A157" t="s">
        <v>731</v>
      </c>
      <c r="B157" s="322">
        <v>1854.98</v>
      </c>
      <c r="C157" s="322">
        <v>1858.95</v>
      </c>
      <c r="D157" s="322">
        <v>1860.02</v>
      </c>
      <c r="E157" s="322">
        <v>1845.89</v>
      </c>
      <c r="F157" t="s">
        <v>732</v>
      </c>
      <c r="G157" s="222">
        <v>-6.6E-3</v>
      </c>
      <c r="I157" t="s">
        <v>731</v>
      </c>
      <c r="J157">
        <v>19.809999999999999</v>
      </c>
      <c r="K157">
        <v>19.91</v>
      </c>
      <c r="L157">
        <v>19.91</v>
      </c>
      <c r="M157">
        <v>19.39</v>
      </c>
      <c r="N157" t="s">
        <v>1067</v>
      </c>
      <c r="O157" s="222">
        <v>-5.0000000000000001E-3</v>
      </c>
      <c r="Q157" t="s">
        <v>731</v>
      </c>
      <c r="R157">
        <v>12.8</v>
      </c>
      <c r="S157">
        <v>12.84</v>
      </c>
      <c r="T157">
        <v>12.92</v>
      </c>
      <c r="U157">
        <v>12.72</v>
      </c>
      <c r="V157" t="s">
        <v>1315</v>
      </c>
      <c r="W157" s="222">
        <v>-7.7999999999999996E-3</v>
      </c>
      <c r="Y157" t="s">
        <v>731</v>
      </c>
      <c r="Z157">
        <v>2.782</v>
      </c>
      <c r="AA157">
        <v>2.77</v>
      </c>
      <c r="AB157">
        <v>2.782</v>
      </c>
      <c r="AC157">
        <v>2.734</v>
      </c>
      <c r="AD157" t="s">
        <v>1554</v>
      </c>
      <c r="AE157" s="222">
        <v>6.9999999999999999E-4</v>
      </c>
      <c r="AG157" t="s">
        <v>611</v>
      </c>
      <c r="AH157">
        <v>18.600000000000001</v>
      </c>
      <c r="AI157">
        <v>18.3</v>
      </c>
      <c r="AJ157">
        <v>18.8</v>
      </c>
      <c r="AK157">
        <v>18.3</v>
      </c>
      <c r="AL157" t="s">
        <v>1786</v>
      </c>
      <c r="AM157" s="222">
        <v>1.6400000000000001E-2</v>
      </c>
      <c r="AO157" t="s">
        <v>731</v>
      </c>
      <c r="AP157">
        <v>45.54</v>
      </c>
      <c r="AQ157">
        <v>45.66</v>
      </c>
      <c r="AR157">
        <v>45.66</v>
      </c>
      <c r="AS157">
        <v>45.12</v>
      </c>
      <c r="AT157" t="s">
        <v>2027</v>
      </c>
      <c r="AU157" s="222">
        <v>8.9999999999999998E-4</v>
      </c>
      <c r="AW157" t="s">
        <v>731</v>
      </c>
      <c r="AX157">
        <v>2.7090000000000001</v>
      </c>
      <c r="AY157">
        <v>2.7349999999999999</v>
      </c>
      <c r="AZ157">
        <v>2.7480000000000002</v>
      </c>
      <c r="BA157">
        <v>2.7050000000000001</v>
      </c>
      <c r="BB157" t="s">
        <v>1627</v>
      </c>
      <c r="BC157" s="222">
        <v>-1.8499999999999999E-2</v>
      </c>
    </row>
    <row r="158" spans="1:55">
      <c r="A158" t="s">
        <v>733</v>
      </c>
      <c r="B158" s="322">
        <v>1835.4</v>
      </c>
      <c r="C158" s="322">
        <v>1824.06</v>
      </c>
      <c r="D158" s="322">
        <v>1835.5</v>
      </c>
      <c r="E158" s="322">
        <v>1811.3</v>
      </c>
      <c r="F158" t="s">
        <v>734</v>
      </c>
      <c r="G158" s="222">
        <v>-1.06E-2</v>
      </c>
      <c r="I158" t="s">
        <v>733</v>
      </c>
      <c r="J158">
        <v>19.14</v>
      </c>
      <c r="K158">
        <v>19.34</v>
      </c>
      <c r="L158">
        <v>19.41</v>
      </c>
      <c r="M158">
        <v>18.989999999999998</v>
      </c>
      <c r="N158" t="s">
        <v>1068</v>
      </c>
      <c r="O158" s="222">
        <v>-3.3799999999999997E-2</v>
      </c>
      <c r="Q158" t="s">
        <v>733</v>
      </c>
      <c r="R158">
        <v>12.4</v>
      </c>
      <c r="S158">
        <v>12.5</v>
      </c>
      <c r="T158">
        <v>12.5</v>
      </c>
      <c r="U158">
        <v>12.28</v>
      </c>
      <c r="V158" t="s">
        <v>1316</v>
      </c>
      <c r="W158" s="222">
        <v>-3.1300000000000001E-2</v>
      </c>
      <c r="Y158" t="s">
        <v>733</v>
      </c>
      <c r="Z158">
        <v>2.7050000000000001</v>
      </c>
      <c r="AA158">
        <v>2.7</v>
      </c>
      <c r="AB158">
        <v>2.7269999999999999</v>
      </c>
      <c r="AC158">
        <v>2.6709999999999998</v>
      </c>
      <c r="AD158" t="s">
        <v>1555</v>
      </c>
      <c r="AE158" s="222">
        <v>-2.7699999999999999E-2</v>
      </c>
      <c r="AG158" t="s">
        <v>609</v>
      </c>
      <c r="AH158">
        <v>18.3</v>
      </c>
      <c r="AI158">
        <v>18.54</v>
      </c>
      <c r="AJ158">
        <v>18.66</v>
      </c>
      <c r="AK158">
        <v>18.239999999999998</v>
      </c>
      <c r="AL158" t="s">
        <v>1787</v>
      </c>
      <c r="AM158" s="222">
        <v>-1.5100000000000001E-2</v>
      </c>
      <c r="AO158" t="s">
        <v>733</v>
      </c>
      <c r="AP158">
        <v>45.04</v>
      </c>
      <c r="AQ158">
        <v>44.72</v>
      </c>
      <c r="AR158">
        <v>45.28</v>
      </c>
      <c r="AS158">
        <v>44.72</v>
      </c>
      <c r="AT158" t="s">
        <v>2028</v>
      </c>
      <c r="AU158" s="222">
        <v>-1.0999999999999999E-2</v>
      </c>
      <c r="AW158" t="s">
        <v>733</v>
      </c>
      <c r="AX158">
        <v>2.6960000000000002</v>
      </c>
      <c r="AY158">
        <v>2.66</v>
      </c>
      <c r="AZ158">
        <v>2.6960000000000002</v>
      </c>
      <c r="BA158">
        <v>2.6440000000000001</v>
      </c>
      <c r="BB158" t="s">
        <v>2243</v>
      </c>
      <c r="BC158" s="222">
        <v>-4.7999999999999996E-3</v>
      </c>
    </row>
    <row r="159" spans="1:55">
      <c r="A159" t="s">
        <v>735</v>
      </c>
      <c r="B159" s="322">
        <v>1834.4</v>
      </c>
      <c r="C159" s="322">
        <v>1825.88</v>
      </c>
      <c r="D159" s="322">
        <v>1845.47</v>
      </c>
      <c r="E159" s="322">
        <v>1825.88</v>
      </c>
      <c r="F159" t="s">
        <v>736</v>
      </c>
      <c r="G159" s="222">
        <v>-5.0000000000000001E-4</v>
      </c>
      <c r="I159" t="s">
        <v>735</v>
      </c>
      <c r="J159">
        <v>19.21</v>
      </c>
      <c r="K159">
        <v>19.14</v>
      </c>
      <c r="L159">
        <v>19.3</v>
      </c>
      <c r="M159">
        <v>19</v>
      </c>
      <c r="N159" t="s">
        <v>1069</v>
      </c>
      <c r="O159" s="222">
        <v>3.7000000000000002E-3</v>
      </c>
      <c r="Q159" t="s">
        <v>735</v>
      </c>
      <c r="R159">
        <v>12.16</v>
      </c>
      <c r="S159">
        <v>12.3</v>
      </c>
      <c r="T159">
        <v>12.3</v>
      </c>
      <c r="U159">
        <v>12.04</v>
      </c>
      <c r="V159" t="s">
        <v>1317</v>
      </c>
      <c r="W159" s="222">
        <v>-1.9400000000000001E-2</v>
      </c>
      <c r="Y159" t="s">
        <v>735</v>
      </c>
      <c r="Z159">
        <v>2.7360000000000002</v>
      </c>
      <c r="AA159">
        <v>2.69</v>
      </c>
      <c r="AB159">
        <v>2.7360000000000002</v>
      </c>
      <c r="AC159">
        <v>2.6619999999999999</v>
      </c>
      <c r="AD159" t="s">
        <v>1556</v>
      </c>
      <c r="AE159" s="222">
        <v>1.15E-2</v>
      </c>
      <c r="AG159" t="s">
        <v>607</v>
      </c>
      <c r="AH159">
        <v>18.579999999999998</v>
      </c>
      <c r="AI159">
        <v>18.600000000000001</v>
      </c>
      <c r="AJ159">
        <v>18.760000000000002</v>
      </c>
      <c r="AK159">
        <v>18.52</v>
      </c>
      <c r="AL159" t="s">
        <v>1788</v>
      </c>
      <c r="AM159" s="222">
        <v>2.2000000000000001E-3</v>
      </c>
      <c r="AO159" t="s">
        <v>735</v>
      </c>
      <c r="AP159">
        <v>44.58</v>
      </c>
      <c r="AQ159">
        <v>44.74</v>
      </c>
      <c r="AR159">
        <v>44.96</v>
      </c>
      <c r="AS159">
        <v>44.56</v>
      </c>
      <c r="AT159" t="s">
        <v>2029</v>
      </c>
      <c r="AU159" s="222">
        <v>-1.0200000000000001E-2</v>
      </c>
      <c r="AW159" t="s">
        <v>735</v>
      </c>
      <c r="AX159">
        <v>2.738</v>
      </c>
      <c r="AY159">
        <v>2.7</v>
      </c>
      <c r="AZ159">
        <v>2.7519999999999998</v>
      </c>
      <c r="BA159">
        <v>2.7</v>
      </c>
      <c r="BB159" t="s">
        <v>1518</v>
      </c>
      <c r="BC159" s="222">
        <v>1.5599999999999999E-2</v>
      </c>
    </row>
    <row r="160" spans="1:55">
      <c r="A160" t="s">
        <v>737</v>
      </c>
      <c r="B160" s="322">
        <v>1816.69</v>
      </c>
      <c r="C160" s="322">
        <v>1821.17</v>
      </c>
      <c r="D160" s="322">
        <v>1822.9</v>
      </c>
      <c r="E160" s="322">
        <v>1814.28</v>
      </c>
      <c r="F160" t="s">
        <v>738</v>
      </c>
      <c r="G160" s="222">
        <v>-9.7000000000000003E-3</v>
      </c>
      <c r="I160" t="s">
        <v>737</v>
      </c>
      <c r="J160">
        <v>18.98</v>
      </c>
      <c r="K160">
        <v>19.02</v>
      </c>
      <c r="L160">
        <v>19.100000000000001</v>
      </c>
      <c r="M160">
        <v>18.97</v>
      </c>
      <c r="N160" t="s">
        <v>1070</v>
      </c>
      <c r="O160" s="222">
        <v>-1.2E-2</v>
      </c>
      <c r="Q160" t="s">
        <v>737</v>
      </c>
      <c r="R160">
        <v>11.9</v>
      </c>
      <c r="S160">
        <v>12.1</v>
      </c>
      <c r="T160">
        <v>12.14</v>
      </c>
      <c r="U160">
        <v>11.86</v>
      </c>
      <c r="V160" t="s">
        <v>1318</v>
      </c>
      <c r="W160" s="222">
        <v>-2.1399999999999999E-2</v>
      </c>
      <c r="Y160" t="s">
        <v>737</v>
      </c>
      <c r="Z160">
        <v>2.7189999999999999</v>
      </c>
      <c r="AA160">
        <v>2.68</v>
      </c>
      <c r="AB160">
        <v>2.7240000000000002</v>
      </c>
      <c r="AC160">
        <v>2.6619999999999999</v>
      </c>
      <c r="AD160" t="s">
        <v>1557</v>
      </c>
      <c r="AE160" s="222">
        <v>-6.1999999999999998E-3</v>
      </c>
      <c r="AG160" t="s">
        <v>605</v>
      </c>
      <c r="AH160">
        <v>18.54</v>
      </c>
      <c r="AI160">
        <v>18.8</v>
      </c>
      <c r="AJ160">
        <v>18.899999999999999</v>
      </c>
      <c r="AK160">
        <v>18.54</v>
      </c>
      <c r="AL160" t="s">
        <v>1789</v>
      </c>
      <c r="AM160" s="222">
        <v>-1.38E-2</v>
      </c>
      <c r="AO160" t="s">
        <v>737</v>
      </c>
      <c r="AP160">
        <v>44.02</v>
      </c>
      <c r="AQ160">
        <v>44.46</v>
      </c>
      <c r="AR160">
        <v>44.46</v>
      </c>
      <c r="AS160">
        <v>44.02</v>
      </c>
      <c r="AT160" t="s">
        <v>2030</v>
      </c>
      <c r="AU160" s="222">
        <v>-1.26E-2</v>
      </c>
      <c r="AW160" t="s">
        <v>737</v>
      </c>
      <c r="AX160">
        <v>2.7</v>
      </c>
      <c r="AY160">
        <v>2.7</v>
      </c>
      <c r="AZ160">
        <v>2.7250000000000001</v>
      </c>
      <c r="BA160">
        <v>2.677</v>
      </c>
      <c r="BB160" t="s">
        <v>2244</v>
      </c>
      <c r="BC160" s="222">
        <v>-1.3899999999999999E-2</v>
      </c>
    </row>
    <row r="161" spans="1:55">
      <c r="A161" t="s">
        <v>739</v>
      </c>
      <c r="B161" s="322">
        <v>1801.93</v>
      </c>
      <c r="C161" s="322">
        <v>1814.37</v>
      </c>
      <c r="D161" s="322">
        <v>1826.11</v>
      </c>
      <c r="E161" s="322">
        <v>1787.9</v>
      </c>
      <c r="F161" t="s">
        <v>740</v>
      </c>
      <c r="G161" s="222">
        <v>-8.0999999999999996E-3</v>
      </c>
      <c r="I161" t="s">
        <v>739</v>
      </c>
      <c r="J161">
        <v>18.8</v>
      </c>
      <c r="K161">
        <v>19.170000000000002</v>
      </c>
      <c r="L161">
        <v>19.170000000000002</v>
      </c>
      <c r="M161">
        <v>18.63</v>
      </c>
      <c r="N161" t="s">
        <v>1071</v>
      </c>
      <c r="O161" s="222">
        <v>-9.4999999999999998E-3</v>
      </c>
      <c r="Q161" t="s">
        <v>739</v>
      </c>
      <c r="R161">
        <v>11.42</v>
      </c>
      <c r="S161">
        <v>11.9</v>
      </c>
      <c r="T161">
        <v>11.94</v>
      </c>
      <c r="U161">
        <v>11.38</v>
      </c>
      <c r="V161" t="s">
        <v>1319</v>
      </c>
      <c r="W161" s="222">
        <v>-4.0300000000000002E-2</v>
      </c>
      <c r="Y161" t="s">
        <v>739</v>
      </c>
      <c r="Z161">
        <v>2.7040000000000002</v>
      </c>
      <c r="AA161">
        <v>2.698</v>
      </c>
      <c r="AB161">
        <v>2.7549999999999999</v>
      </c>
      <c r="AC161">
        <v>2.65</v>
      </c>
      <c r="AD161" t="s">
        <v>1558</v>
      </c>
      <c r="AE161" s="222">
        <v>-5.4999999999999997E-3</v>
      </c>
      <c r="AG161" t="s">
        <v>603</v>
      </c>
      <c r="AH161">
        <v>18.8</v>
      </c>
      <c r="AI161">
        <v>18.82</v>
      </c>
      <c r="AJ161">
        <v>18.940000000000001</v>
      </c>
      <c r="AK161">
        <v>18.62</v>
      </c>
      <c r="AL161" t="s">
        <v>1790</v>
      </c>
      <c r="AM161" s="222">
        <v>3.2000000000000002E-3</v>
      </c>
      <c r="AO161" t="s">
        <v>739</v>
      </c>
      <c r="AP161">
        <v>43.54</v>
      </c>
      <c r="AQ161">
        <v>44</v>
      </c>
      <c r="AR161">
        <v>44.26</v>
      </c>
      <c r="AS161">
        <v>43.26</v>
      </c>
      <c r="AT161" t="s">
        <v>2031</v>
      </c>
      <c r="AU161" s="222">
        <v>-1.09E-2</v>
      </c>
      <c r="AW161" t="s">
        <v>739</v>
      </c>
      <c r="AX161">
        <v>2.6920000000000002</v>
      </c>
      <c r="AY161">
        <v>2.6859999999999999</v>
      </c>
      <c r="AZ161">
        <v>2.7160000000000002</v>
      </c>
      <c r="BA161">
        <v>2.6440000000000001</v>
      </c>
      <c r="BB161" t="s">
        <v>2131</v>
      </c>
      <c r="BC161" s="222">
        <v>-3.0000000000000001E-3</v>
      </c>
    </row>
    <row r="162" spans="1:55">
      <c r="A162" t="s">
        <v>741</v>
      </c>
      <c r="B162" s="322">
        <v>1779.43</v>
      </c>
      <c r="C162" s="322">
        <v>1791.22</v>
      </c>
      <c r="D162" s="322">
        <v>1806.93</v>
      </c>
      <c r="E162" s="322">
        <v>1777.93</v>
      </c>
      <c r="F162" t="s">
        <v>742</v>
      </c>
      <c r="G162" s="222">
        <v>-1.2500000000000001E-2</v>
      </c>
      <c r="I162" t="s">
        <v>741</v>
      </c>
      <c r="J162">
        <v>18.59</v>
      </c>
      <c r="K162">
        <v>18.7</v>
      </c>
      <c r="L162">
        <v>18.91</v>
      </c>
      <c r="M162">
        <v>18.309999999999999</v>
      </c>
      <c r="N162" t="s">
        <v>1072</v>
      </c>
      <c r="O162" s="222">
        <v>-1.12E-2</v>
      </c>
      <c r="Q162" t="s">
        <v>741</v>
      </c>
      <c r="R162">
        <v>11.2</v>
      </c>
      <c r="S162">
        <v>11.4</v>
      </c>
      <c r="T162">
        <v>11.4</v>
      </c>
      <c r="U162">
        <v>11.02</v>
      </c>
      <c r="V162" t="s">
        <v>1320</v>
      </c>
      <c r="W162" s="222">
        <v>-1.9300000000000001E-2</v>
      </c>
      <c r="Y162" t="s">
        <v>741</v>
      </c>
      <c r="Z162">
        <v>2.6819999999999999</v>
      </c>
      <c r="AA162">
        <v>2.669</v>
      </c>
      <c r="AB162">
        <v>2.7320000000000002</v>
      </c>
      <c r="AC162">
        <v>2.6539999999999999</v>
      </c>
      <c r="AD162" t="s">
        <v>1559</v>
      </c>
      <c r="AE162" s="222">
        <v>-8.0999999999999996E-3</v>
      </c>
      <c r="AG162" t="s">
        <v>601</v>
      </c>
      <c r="AH162">
        <v>18.739999999999998</v>
      </c>
      <c r="AI162">
        <v>18.36</v>
      </c>
      <c r="AJ162">
        <v>18.739999999999998</v>
      </c>
      <c r="AK162">
        <v>18.34</v>
      </c>
      <c r="AL162" t="s">
        <v>1791</v>
      </c>
      <c r="AM162" s="222">
        <v>2.9700000000000001E-2</v>
      </c>
      <c r="AO162" t="s">
        <v>741</v>
      </c>
      <c r="AP162">
        <v>42.8</v>
      </c>
      <c r="AQ162">
        <v>43.3</v>
      </c>
      <c r="AR162">
        <v>43.72</v>
      </c>
      <c r="AS162">
        <v>42.58</v>
      </c>
      <c r="AT162" t="s">
        <v>2032</v>
      </c>
      <c r="AU162" s="222">
        <v>-1.7000000000000001E-2</v>
      </c>
      <c r="AW162" t="s">
        <v>741</v>
      </c>
      <c r="AX162">
        <v>2.6269999999999998</v>
      </c>
      <c r="AY162">
        <v>2.6920000000000002</v>
      </c>
      <c r="AZ162">
        <v>2.706</v>
      </c>
      <c r="BA162">
        <v>2.6269999999999998</v>
      </c>
      <c r="BB162" t="s">
        <v>2208</v>
      </c>
      <c r="BC162" s="222">
        <v>-2.41E-2</v>
      </c>
    </row>
    <row r="163" spans="1:55">
      <c r="A163" t="s">
        <v>743</v>
      </c>
      <c r="B163" s="322">
        <v>1802.06</v>
      </c>
      <c r="C163" s="322">
        <v>1784.8</v>
      </c>
      <c r="D163" s="322">
        <v>1803.03</v>
      </c>
      <c r="E163" s="322">
        <v>1783.62</v>
      </c>
      <c r="F163" t="s">
        <v>744</v>
      </c>
      <c r="G163" s="222">
        <v>1.2699999999999999E-2</v>
      </c>
      <c r="I163" t="s">
        <v>743</v>
      </c>
      <c r="J163">
        <v>18.73</v>
      </c>
      <c r="K163">
        <v>18.59</v>
      </c>
      <c r="L163">
        <v>18.89</v>
      </c>
      <c r="M163">
        <v>18.59</v>
      </c>
      <c r="N163" t="s">
        <v>1073</v>
      </c>
      <c r="O163" s="222">
        <v>7.4999999999999997E-3</v>
      </c>
      <c r="Q163" t="s">
        <v>743</v>
      </c>
      <c r="R163">
        <v>11.38</v>
      </c>
      <c r="S163">
        <v>11.3</v>
      </c>
      <c r="T163">
        <v>11.44</v>
      </c>
      <c r="U163">
        <v>11.18</v>
      </c>
      <c r="V163" t="s">
        <v>1321</v>
      </c>
      <c r="W163" s="222">
        <v>1.61E-2</v>
      </c>
      <c r="Y163" t="s">
        <v>743</v>
      </c>
      <c r="Z163">
        <v>2.73</v>
      </c>
      <c r="AA163">
        <v>2.6850000000000001</v>
      </c>
      <c r="AB163">
        <v>2.7349999999999999</v>
      </c>
      <c r="AC163">
        <v>2.6850000000000001</v>
      </c>
      <c r="AD163" t="s">
        <v>1560</v>
      </c>
      <c r="AE163" s="222">
        <v>1.7899999999999999E-2</v>
      </c>
      <c r="AG163" t="s">
        <v>599</v>
      </c>
      <c r="AH163">
        <v>18.2</v>
      </c>
      <c r="AI163">
        <v>18.32</v>
      </c>
      <c r="AJ163">
        <v>18.46</v>
      </c>
      <c r="AK163">
        <v>18.059999999999999</v>
      </c>
      <c r="AL163" t="s">
        <v>1792</v>
      </c>
      <c r="AM163" s="222">
        <v>-7.6E-3</v>
      </c>
      <c r="AO163" t="s">
        <v>743</v>
      </c>
      <c r="AP163">
        <v>43.6</v>
      </c>
      <c r="AQ163">
        <v>43.44</v>
      </c>
      <c r="AR163">
        <v>44</v>
      </c>
      <c r="AS163">
        <v>42.5</v>
      </c>
      <c r="AT163" t="s">
        <v>2033</v>
      </c>
      <c r="AU163" s="222">
        <v>1.8700000000000001E-2</v>
      </c>
      <c r="AW163" t="s">
        <v>743</v>
      </c>
      <c r="AX163">
        <v>2.73</v>
      </c>
      <c r="AY163">
        <v>2.65</v>
      </c>
      <c r="AZ163">
        <v>2.73</v>
      </c>
      <c r="BA163">
        <v>2.65</v>
      </c>
      <c r="BB163" t="s">
        <v>1549</v>
      </c>
      <c r="BC163" s="222">
        <v>3.9199999999999999E-2</v>
      </c>
    </row>
    <row r="164" spans="1:55">
      <c r="A164" t="s">
        <v>745</v>
      </c>
      <c r="B164" s="322">
        <v>1818.82</v>
      </c>
      <c r="C164" s="322">
        <v>1790.69</v>
      </c>
      <c r="D164" s="322">
        <v>1818.88</v>
      </c>
      <c r="E164" s="322">
        <v>1784.28</v>
      </c>
      <c r="F164" t="s">
        <v>746</v>
      </c>
      <c r="G164" s="222">
        <v>9.2999999999999992E-3</v>
      </c>
      <c r="I164" t="s">
        <v>745</v>
      </c>
      <c r="J164">
        <v>18.940000000000001</v>
      </c>
      <c r="K164">
        <v>18.55</v>
      </c>
      <c r="L164">
        <v>18.95</v>
      </c>
      <c r="M164">
        <v>18.489999999999998</v>
      </c>
      <c r="N164" t="s">
        <v>1074</v>
      </c>
      <c r="O164" s="222">
        <v>1.12E-2</v>
      </c>
      <c r="Q164" t="s">
        <v>745</v>
      </c>
      <c r="R164">
        <v>11.3</v>
      </c>
      <c r="S164">
        <v>11.16</v>
      </c>
      <c r="T164">
        <v>11.38</v>
      </c>
      <c r="U164">
        <v>11.02</v>
      </c>
      <c r="V164" t="s">
        <v>1322</v>
      </c>
      <c r="W164" s="222">
        <v>-7.0000000000000001E-3</v>
      </c>
      <c r="Y164" t="s">
        <v>745</v>
      </c>
      <c r="Z164">
        <v>2.8559999999999999</v>
      </c>
      <c r="AA164">
        <v>2.7050000000000001</v>
      </c>
      <c r="AB164">
        <v>2.9</v>
      </c>
      <c r="AC164">
        <v>2.702</v>
      </c>
      <c r="AD164" t="s">
        <v>1561</v>
      </c>
      <c r="AE164" s="222">
        <v>4.6199999999999998E-2</v>
      </c>
      <c r="AG164" t="s">
        <v>597</v>
      </c>
      <c r="AH164">
        <v>18.34</v>
      </c>
      <c r="AI164">
        <v>18.5</v>
      </c>
      <c r="AJ164">
        <v>18.5</v>
      </c>
      <c r="AK164">
        <v>18.260000000000002</v>
      </c>
      <c r="AL164" t="s">
        <v>1793</v>
      </c>
      <c r="AM164" s="222">
        <v>-8.6E-3</v>
      </c>
      <c r="AO164" t="s">
        <v>745</v>
      </c>
      <c r="AP164">
        <v>43.98</v>
      </c>
      <c r="AQ164">
        <v>43.3</v>
      </c>
      <c r="AR164">
        <v>44.3</v>
      </c>
      <c r="AS164">
        <v>43.26</v>
      </c>
      <c r="AT164" t="s">
        <v>2034</v>
      </c>
      <c r="AU164" s="222">
        <v>8.6999999999999994E-3</v>
      </c>
      <c r="AW164" t="s">
        <v>745</v>
      </c>
      <c r="AX164">
        <v>2.7829999999999999</v>
      </c>
      <c r="AY164">
        <v>2.69</v>
      </c>
      <c r="AZ164">
        <v>2.7879999999999998</v>
      </c>
      <c r="BA164">
        <v>2.69</v>
      </c>
      <c r="BB164" t="s">
        <v>2245</v>
      </c>
      <c r="BC164" s="222">
        <v>1.9400000000000001E-2</v>
      </c>
    </row>
    <row r="165" spans="1:55">
      <c r="A165" t="s">
        <v>747</v>
      </c>
      <c r="B165" s="322">
        <v>1867.57</v>
      </c>
      <c r="C165" s="322">
        <v>1840.94</v>
      </c>
      <c r="D165" s="322">
        <v>1868.96</v>
      </c>
      <c r="E165" s="322">
        <v>1840.94</v>
      </c>
      <c r="F165" t="s">
        <v>748</v>
      </c>
      <c r="G165" s="222">
        <v>2.6800000000000001E-2</v>
      </c>
      <c r="I165" t="s">
        <v>747</v>
      </c>
      <c r="J165">
        <v>19.18</v>
      </c>
      <c r="K165">
        <v>19.41</v>
      </c>
      <c r="L165">
        <v>19.41</v>
      </c>
      <c r="M165">
        <v>18.920000000000002</v>
      </c>
      <c r="N165" t="s">
        <v>1075</v>
      </c>
      <c r="O165" s="222">
        <v>1.2699999999999999E-2</v>
      </c>
      <c r="Q165" t="s">
        <v>747</v>
      </c>
      <c r="R165">
        <v>11.86</v>
      </c>
      <c r="S165">
        <v>12</v>
      </c>
      <c r="T165">
        <v>12</v>
      </c>
      <c r="U165">
        <v>11.7</v>
      </c>
      <c r="V165" t="s">
        <v>1323</v>
      </c>
      <c r="W165" s="222">
        <v>4.9599999999999998E-2</v>
      </c>
      <c r="Y165" t="s">
        <v>747</v>
      </c>
      <c r="Z165">
        <v>2.99</v>
      </c>
      <c r="AA165">
        <v>2.9470000000000001</v>
      </c>
      <c r="AB165">
        <v>2.9980000000000002</v>
      </c>
      <c r="AC165">
        <v>2.9049999999999998</v>
      </c>
      <c r="AD165" t="s">
        <v>1562</v>
      </c>
      <c r="AE165" s="222">
        <v>4.6899999999999997E-2</v>
      </c>
      <c r="AG165" t="s">
        <v>595</v>
      </c>
      <c r="AH165">
        <v>18.5</v>
      </c>
      <c r="AI165">
        <v>18.2</v>
      </c>
      <c r="AJ165">
        <v>18.5</v>
      </c>
      <c r="AK165">
        <v>17.96</v>
      </c>
      <c r="AL165" t="s">
        <v>1794</v>
      </c>
      <c r="AM165" s="222">
        <v>1.2E-2</v>
      </c>
      <c r="AO165" t="s">
        <v>747</v>
      </c>
      <c r="AP165">
        <v>45.68</v>
      </c>
      <c r="AQ165">
        <v>45.12</v>
      </c>
      <c r="AR165">
        <v>45.74</v>
      </c>
      <c r="AS165">
        <v>44.82</v>
      </c>
      <c r="AT165" t="s">
        <v>2035</v>
      </c>
      <c r="AU165" s="222">
        <v>3.8699999999999998E-2</v>
      </c>
      <c r="AW165" t="s">
        <v>747</v>
      </c>
      <c r="AX165">
        <v>2.8769999999999998</v>
      </c>
      <c r="AY165">
        <v>2.8759999999999999</v>
      </c>
      <c r="AZ165">
        <v>2.915</v>
      </c>
      <c r="BA165">
        <v>2.84</v>
      </c>
      <c r="BB165" t="s">
        <v>2246</v>
      </c>
      <c r="BC165" s="222">
        <v>3.3799999999999997E-2</v>
      </c>
    </row>
    <row r="166" spans="1:55">
      <c r="A166" t="s">
        <v>749</v>
      </c>
      <c r="B166" s="322">
        <v>1871.22</v>
      </c>
      <c r="C166" s="322">
        <v>1872.96</v>
      </c>
      <c r="D166" s="322">
        <v>1873.21</v>
      </c>
      <c r="E166" s="322">
        <v>1859.51</v>
      </c>
      <c r="F166" t="s">
        <v>750</v>
      </c>
      <c r="G166" s="222">
        <v>2E-3</v>
      </c>
      <c r="I166" t="s">
        <v>749</v>
      </c>
      <c r="J166">
        <v>19.5</v>
      </c>
      <c r="K166">
        <v>19.3</v>
      </c>
      <c r="L166">
        <v>19.5</v>
      </c>
      <c r="M166">
        <v>19.05</v>
      </c>
      <c r="N166" t="s">
        <v>1076</v>
      </c>
      <c r="O166" s="222">
        <v>1.67E-2</v>
      </c>
      <c r="Q166" t="s">
        <v>749</v>
      </c>
      <c r="R166">
        <v>12.24</v>
      </c>
      <c r="S166">
        <v>12</v>
      </c>
      <c r="T166">
        <v>12.3</v>
      </c>
      <c r="U166">
        <v>11.88</v>
      </c>
      <c r="V166" t="s">
        <v>1324</v>
      </c>
      <c r="W166" s="222">
        <v>3.2000000000000001E-2</v>
      </c>
      <c r="Y166" t="s">
        <v>755</v>
      </c>
      <c r="Z166">
        <v>2.99</v>
      </c>
      <c r="AA166">
        <v>3.03</v>
      </c>
      <c r="AB166">
        <v>3.08</v>
      </c>
      <c r="AC166">
        <v>2.9420000000000002</v>
      </c>
      <c r="AD166" t="s">
        <v>1563</v>
      </c>
      <c r="AE166" s="222">
        <v>0</v>
      </c>
      <c r="AG166" t="s">
        <v>593</v>
      </c>
      <c r="AH166">
        <v>18.28</v>
      </c>
      <c r="AI166">
        <v>18.52</v>
      </c>
      <c r="AJ166">
        <v>18.559999999999999</v>
      </c>
      <c r="AK166">
        <v>18.28</v>
      </c>
      <c r="AL166" t="s">
        <v>1795</v>
      </c>
      <c r="AM166" s="222">
        <v>-1.0800000000000001E-2</v>
      </c>
      <c r="AO166" t="s">
        <v>749</v>
      </c>
      <c r="AP166">
        <v>46.14</v>
      </c>
      <c r="AQ166">
        <v>45.76</v>
      </c>
      <c r="AR166">
        <v>46.34</v>
      </c>
      <c r="AS166">
        <v>45.76</v>
      </c>
      <c r="AT166" t="s">
        <v>2036</v>
      </c>
      <c r="AU166" s="222">
        <v>1.01E-2</v>
      </c>
      <c r="AW166" t="s">
        <v>749</v>
      </c>
      <c r="AX166">
        <v>2.84</v>
      </c>
      <c r="AY166">
        <v>2.8940000000000001</v>
      </c>
      <c r="AZ166">
        <v>2.8940000000000001</v>
      </c>
      <c r="BA166">
        <v>2.84</v>
      </c>
      <c r="BB166" t="s">
        <v>2247</v>
      </c>
      <c r="BC166" s="222">
        <v>-1.29E-2</v>
      </c>
    </row>
    <row r="167" spans="1:55">
      <c r="A167" t="s">
        <v>751</v>
      </c>
      <c r="B167" s="322">
        <v>1882.83</v>
      </c>
      <c r="C167" s="322">
        <v>1867.4</v>
      </c>
      <c r="D167" s="322">
        <v>1890.4</v>
      </c>
      <c r="E167" s="322">
        <v>1867.4</v>
      </c>
      <c r="F167" t="s">
        <v>752</v>
      </c>
      <c r="G167" s="222">
        <v>6.1999999999999998E-3</v>
      </c>
      <c r="I167" t="s">
        <v>751</v>
      </c>
      <c r="J167">
        <v>19.45</v>
      </c>
      <c r="K167">
        <v>19.37</v>
      </c>
      <c r="L167">
        <v>19.510000000000002</v>
      </c>
      <c r="M167">
        <v>19.25</v>
      </c>
      <c r="N167" t="s">
        <v>1077</v>
      </c>
      <c r="O167" s="222">
        <v>-2.5999999999999999E-3</v>
      </c>
      <c r="Q167" t="s">
        <v>751</v>
      </c>
      <c r="R167">
        <v>12.16</v>
      </c>
      <c r="S167">
        <v>12.38</v>
      </c>
      <c r="T167">
        <v>12.42</v>
      </c>
      <c r="U167">
        <v>12.14</v>
      </c>
      <c r="V167" t="s">
        <v>1325</v>
      </c>
      <c r="W167" s="222">
        <v>-6.4999999999999997E-3</v>
      </c>
      <c r="Y167" t="s">
        <v>757</v>
      </c>
      <c r="Z167">
        <v>3.1</v>
      </c>
      <c r="AA167">
        <v>3.01</v>
      </c>
      <c r="AB167">
        <v>3.12</v>
      </c>
      <c r="AC167">
        <v>2.99</v>
      </c>
      <c r="AD167" t="s">
        <v>1564</v>
      </c>
      <c r="AE167" s="222">
        <v>3.6799999999999999E-2</v>
      </c>
      <c r="AG167" t="s">
        <v>591</v>
      </c>
      <c r="AH167">
        <v>18.48</v>
      </c>
      <c r="AI167">
        <v>18.600000000000001</v>
      </c>
      <c r="AJ167">
        <v>18.78</v>
      </c>
      <c r="AK167">
        <v>18.46</v>
      </c>
      <c r="AL167" t="s">
        <v>1796</v>
      </c>
      <c r="AM167" s="222">
        <v>-1.6E-2</v>
      </c>
      <c r="AO167" t="s">
        <v>751</v>
      </c>
      <c r="AP167">
        <v>46.68</v>
      </c>
      <c r="AQ167">
        <v>45.2</v>
      </c>
      <c r="AR167">
        <v>46.76</v>
      </c>
      <c r="AS167">
        <v>45.1</v>
      </c>
      <c r="AT167" t="s">
        <v>2037</v>
      </c>
      <c r="AU167" s="222">
        <v>1.17E-2</v>
      </c>
      <c r="AW167" t="s">
        <v>751</v>
      </c>
      <c r="AX167">
        <v>2.9020000000000001</v>
      </c>
      <c r="AY167">
        <v>2.8370000000000002</v>
      </c>
      <c r="AZ167">
        <v>2.944</v>
      </c>
      <c r="BA167">
        <v>2.8370000000000002</v>
      </c>
      <c r="BB167" t="s">
        <v>2248</v>
      </c>
      <c r="BC167" s="222">
        <v>2.18E-2</v>
      </c>
    </row>
    <row r="168" spans="1:55">
      <c r="A168" t="s">
        <v>753</v>
      </c>
      <c r="B168" s="322">
        <v>1877.03</v>
      </c>
      <c r="C168" s="322">
        <v>1888.63</v>
      </c>
      <c r="D168" s="322">
        <v>1894.7</v>
      </c>
      <c r="E168" s="322">
        <v>1871.32</v>
      </c>
      <c r="F168" t="s">
        <v>754</v>
      </c>
      <c r="G168" s="222">
        <v>-3.0999999999999999E-3</v>
      </c>
      <c r="I168" t="s">
        <v>753</v>
      </c>
      <c r="J168">
        <v>19.48</v>
      </c>
      <c r="K168">
        <v>19.5</v>
      </c>
      <c r="L168">
        <v>19.510000000000002</v>
      </c>
      <c r="M168">
        <v>19.329999999999998</v>
      </c>
      <c r="N168" t="s">
        <v>1078</v>
      </c>
      <c r="O168" s="222">
        <v>1.5E-3</v>
      </c>
      <c r="Q168" t="s">
        <v>753</v>
      </c>
      <c r="R168">
        <v>12.18</v>
      </c>
      <c r="S168">
        <v>12.14</v>
      </c>
      <c r="T168">
        <v>12.36</v>
      </c>
      <c r="U168">
        <v>12.14</v>
      </c>
      <c r="V168" t="s">
        <v>1326</v>
      </c>
      <c r="W168" s="222">
        <v>1.6000000000000001E-3</v>
      </c>
      <c r="Y168" t="s">
        <v>759</v>
      </c>
      <c r="Z168">
        <v>3.1</v>
      </c>
      <c r="AA168">
        <v>3.1</v>
      </c>
      <c r="AB168">
        <v>3.1429999999999998</v>
      </c>
      <c r="AC168">
        <v>3.0710000000000002</v>
      </c>
      <c r="AD168" t="s">
        <v>1565</v>
      </c>
      <c r="AE168" s="222">
        <v>0</v>
      </c>
      <c r="AG168" t="s">
        <v>589</v>
      </c>
      <c r="AH168">
        <v>18.78</v>
      </c>
      <c r="AI168">
        <v>18.899999999999999</v>
      </c>
      <c r="AJ168">
        <v>18.899999999999999</v>
      </c>
      <c r="AK168">
        <v>18.62</v>
      </c>
      <c r="AL168" t="s">
        <v>1797</v>
      </c>
      <c r="AM168" s="222">
        <v>-6.3E-3</v>
      </c>
      <c r="AO168" t="s">
        <v>753</v>
      </c>
      <c r="AP168">
        <v>46.46</v>
      </c>
      <c r="AQ168">
        <v>47</v>
      </c>
      <c r="AR168">
        <v>47</v>
      </c>
      <c r="AS168">
        <v>46.26</v>
      </c>
      <c r="AT168" t="s">
        <v>2038</v>
      </c>
      <c r="AU168" s="222">
        <v>-4.7000000000000002E-3</v>
      </c>
      <c r="AW168" t="s">
        <v>753</v>
      </c>
      <c r="AX168">
        <v>2.9</v>
      </c>
      <c r="AY168">
        <v>2.93</v>
      </c>
      <c r="AZ168">
        <v>2.9409999999999998</v>
      </c>
      <c r="BA168">
        <v>2.895</v>
      </c>
      <c r="BB168" t="s">
        <v>2181</v>
      </c>
      <c r="BC168" s="222">
        <v>-6.9999999999999999E-4</v>
      </c>
    </row>
    <row r="169" spans="1:55">
      <c r="A169" t="s">
        <v>755</v>
      </c>
      <c r="B169" s="322">
        <v>1868.02</v>
      </c>
      <c r="C169" s="322">
        <v>1883.11</v>
      </c>
      <c r="D169" s="322">
        <v>1883.26</v>
      </c>
      <c r="E169" s="322">
        <v>1864.36</v>
      </c>
      <c r="F169" t="s">
        <v>756</v>
      </c>
      <c r="G169" s="222">
        <v>-4.7999999999999996E-3</v>
      </c>
      <c r="I169" t="s">
        <v>755</v>
      </c>
      <c r="J169">
        <v>19.25</v>
      </c>
      <c r="K169">
        <v>19.5</v>
      </c>
      <c r="L169">
        <v>19.579999999999998</v>
      </c>
      <c r="M169">
        <v>19.149999999999999</v>
      </c>
      <c r="N169" t="s">
        <v>1079</v>
      </c>
      <c r="O169" s="222">
        <v>-1.18E-2</v>
      </c>
      <c r="Q169" t="s">
        <v>755</v>
      </c>
      <c r="R169">
        <v>12.2</v>
      </c>
      <c r="S169">
        <v>12.28</v>
      </c>
      <c r="T169">
        <v>12.28</v>
      </c>
      <c r="U169">
        <v>12.12</v>
      </c>
      <c r="V169" t="s">
        <v>1327</v>
      </c>
      <c r="W169" s="222">
        <v>1.6000000000000001E-3</v>
      </c>
      <c r="Y169" t="s">
        <v>761</v>
      </c>
      <c r="Z169">
        <v>3.1349999999999998</v>
      </c>
      <c r="AA169">
        <v>3.12</v>
      </c>
      <c r="AB169">
        <v>3.141</v>
      </c>
      <c r="AC169">
        <v>3.1</v>
      </c>
      <c r="AD169" t="s">
        <v>1566</v>
      </c>
      <c r="AE169" s="222">
        <v>1.1299999999999999E-2</v>
      </c>
      <c r="AG169" t="s">
        <v>587</v>
      </c>
      <c r="AH169">
        <v>18.899999999999999</v>
      </c>
      <c r="AI169">
        <v>18.899999999999999</v>
      </c>
      <c r="AJ169">
        <v>18.920000000000002</v>
      </c>
      <c r="AK169">
        <v>18.78</v>
      </c>
      <c r="AL169" t="s">
        <v>1798</v>
      </c>
      <c r="AM169" s="222">
        <v>0</v>
      </c>
      <c r="AO169" t="s">
        <v>755</v>
      </c>
      <c r="AP169">
        <v>46.02</v>
      </c>
      <c r="AQ169">
        <v>46.5</v>
      </c>
      <c r="AR169">
        <v>46.52</v>
      </c>
      <c r="AS169">
        <v>45.36</v>
      </c>
      <c r="AT169" t="s">
        <v>2039</v>
      </c>
      <c r="AU169" s="222">
        <v>-9.4999999999999998E-3</v>
      </c>
      <c r="AW169" t="s">
        <v>755</v>
      </c>
      <c r="AX169">
        <v>2.9159999999999999</v>
      </c>
      <c r="AY169">
        <v>2.9390000000000001</v>
      </c>
      <c r="AZ169">
        <v>2.9449999999999998</v>
      </c>
      <c r="BA169">
        <v>2.8839999999999999</v>
      </c>
      <c r="BB169" t="s">
        <v>2249</v>
      </c>
      <c r="BC169" s="222">
        <v>5.4999999999999997E-3</v>
      </c>
    </row>
    <row r="170" spans="1:55">
      <c r="A170" t="s">
        <v>757</v>
      </c>
      <c r="B170" s="322">
        <v>1885.04</v>
      </c>
      <c r="C170" s="322">
        <v>1874.56</v>
      </c>
      <c r="D170" s="322">
        <v>1887.7</v>
      </c>
      <c r="E170" s="322">
        <v>1865.52</v>
      </c>
      <c r="F170" t="s">
        <v>758</v>
      </c>
      <c r="G170" s="222">
        <v>9.1000000000000004E-3</v>
      </c>
      <c r="I170" t="s">
        <v>757</v>
      </c>
      <c r="J170">
        <v>19.489999999999998</v>
      </c>
      <c r="K170">
        <v>19.25</v>
      </c>
      <c r="L170">
        <v>19.5</v>
      </c>
      <c r="M170">
        <v>19.25</v>
      </c>
      <c r="N170" t="s">
        <v>1080</v>
      </c>
      <c r="O170" s="222">
        <v>1.2500000000000001E-2</v>
      </c>
      <c r="Q170" t="s">
        <v>757</v>
      </c>
      <c r="R170">
        <v>12.16</v>
      </c>
      <c r="S170">
        <v>12.38</v>
      </c>
      <c r="T170">
        <v>12.38</v>
      </c>
      <c r="U170">
        <v>12.1</v>
      </c>
      <c r="V170" t="s">
        <v>1328</v>
      </c>
      <c r="W170" s="222">
        <v>-3.3E-3</v>
      </c>
      <c r="Y170" t="s">
        <v>763</v>
      </c>
      <c r="Z170">
        <v>3.15</v>
      </c>
      <c r="AA170">
        <v>3.13</v>
      </c>
      <c r="AB170">
        <v>3.1779999999999999</v>
      </c>
      <c r="AC170">
        <v>3.0819999999999999</v>
      </c>
      <c r="AD170" t="s">
        <v>1567</v>
      </c>
      <c r="AE170" s="222">
        <v>4.7999999999999996E-3</v>
      </c>
      <c r="AG170" t="s">
        <v>585</v>
      </c>
      <c r="AH170">
        <v>18.899999999999999</v>
      </c>
      <c r="AI170">
        <v>18.8</v>
      </c>
      <c r="AJ170">
        <v>18.899999999999999</v>
      </c>
      <c r="AK170">
        <v>18.68</v>
      </c>
      <c r="AL170" t="s">
        <v>1799</v>
      </c>
      <c r="AM170" s="222">
        <v>2.0999999999999999E-3</v>
      </c>
      <c r="AO170" t="s">
        <v>757</v>
      </c>
      <c r="AP170">
        <v>45.54</v>
      </c>
      <c r="AQ170">
        <v>46</v>
      </c>
      <c r="AR170">
        <v>46</v>
      </c>
      <c r="AS170">
        <v>45.06</v>
      </c>
      <c r="AT170" t="s">
        <v>2040</v>
      </c>
      <c r="AU170" s="222">
        <v>-1.04E-2</v>
      </c>
      <c r="AW170" t="s">
        <v>757</v>
      </c>
      <c r="AX170">
        <v>2.95</v>
      </c>
      <c r="AY170">
        <v>2.9449999999999998</v>
      </c>
      <c r="AZ170">
        <v>2.988</v>
      </c>
      <c r="BA170">
        <v>2.8940000000000001</v>
      </c>
      <c r="BB170" t="s">
        <v>2250</v>
      </c>
      <c r="BC170" s="222">
        <v>1.17E-2</v>
      </c>
    </row>
    <row r="171" spans="1:55">
      <c r="A171" t="s">
        <v>759</v>
      </c>
      <c r="B171" s="322">
        <v>1893.97</v>
      </c>
      <c r="C171" s="322">
        <v>1888.73</v>
      </c>
      <c r="D171" s="322">
        <v>1897.11</v>
      </c>
      <c r="E171" s="322">
        <v>1883.02</v>
      </c>
      <c r="F171" t="s">
        <v>760</v>
      </c>
      <c r="G171" s="222">
        <v>4.7000000000000002E-3</v>
      </c>
      <c r="I171" t="s">
        <v>759</v>
      </c>
      <c r="J171">
        <v>19.88</v>
      </c>
      <c r="K171">
        <v>19.5</v>
      </c>
      <c r="L171">
        <v>19.88</v>
      </c>
      <c r="M171">
        <v>19.440000000000001</v>
      </c>
      <c r="N171" t="s">
        <v>1081</v>
      </c>
      <c r="O171" s="222">
        <v>0.02</v>
      </c>
      <c r="Q171" t="s">
        <v>759</v>
      </c>
      <c r="R171">
        <v>12.36</v>
      </c>
      <c r="S171">
        <v>12.3</v>
      </c>
      <c r="T171">
        <v>12.44</v>
      </c>
      <c r="U171">
        <v>12.18</v>
      </c>
      <c r="V171" t="s">
        <v>1329</v>
      </c>
      <c r="W171" s="222">
        <v>1.6400000000000001E-2</v>
      </c>
      <c r="Y171" t="s">
        <v>765</v>
      </c>
      <c r="Z171">
        <v>3.16</v>
      </c>
      <c r="AA171">
        <v>3.141</v>
      </c>
      <c r="AB171">
        <v>3.16</v>
      </c>
      <c r="AC171">
        <v>3.0939999999999999</v>
      </c>
      <c r="AD171" t="s">
        <v>1568</v>
      </c>
      <c r="AE171" s="222">
        <v>3.2000000000000002E-3</v>
      </c>
      <c r="AG171" t="s">
        <v>583</v>
      </c>
      <c r="AH171">
        <v>18.86</v>
      </c>
      <c r="AI171">
        <v>19.02</v>
      </c>
      <c r="AJ171">
        <v>19.059999999999999</v>
      </c>
      <c r="AK171">
        <v>18.739999999999998</v>
      </c>
      <c r="AL171" t="s">
        <v>1800</v>
      </c>
      <c r="AM171" s="222">
        <v>-8.3999999999999995E-3</v>
      </c>
      <c r="AO171" t="s">
        <v>759</v>
      </c>
      <c r="AP171">
        <v>46.08</v>
      </c>
      <c r="AQ171">
        <v>45.5</v>
      </c>
      <c r="AR171">
        <v>46.08</v>
      </c>
      <c r="AS171">
        <v>44.88</v>
      </c>
      <c r="AT171" t="s">
        <v>2041</v>
      </c>
      <c r="AU171" s="222">
        <v>1.1900000000000001E-2</v>
      </c>
      <c r="AW171" t="s">
        <v>759</v>
      </c>
      <c r="AX171">
        <v>2.97</v>
      </c>
      <c r="AY171">
        <v>2.96</v>
      </c>
      <c r="AZ171">
        <v>2.996</v>
      </c>
      <c r="BA171">
        <v>2.96</v>
      </c>
      <c r="BB171" t="s">
        <v>2251</v>
      </c>
      <c r="BC171" s="222">
        <v>6.7999999999999996E-3</v>
      </c>
    </row>
    <row r="172" spans="1:55">
      <c r="A172" t="s">
        <v>761</v>
      </c>
      <c r="B172" s="322">
        <v>1915.24</v>
      </c>
      <c r="C172" s="322">
        <v>1896.95</v>
      </c>
      <c r="D172" s="322">
        <v>1915.31</v>
      </c>
      <c r="E172" s="322">
        <v>1892.29</v>
      </c>
      <c r="F172" t="s">
        <v>762</v>
      </c>
      <c r="G172" s="222">
        <v>1.12E-2</v>
      </c>
      <c r="I172" t="s">
        <v>761</v>
      </c>
      <c r="J172">
        <v>19.59</v>
      </c>
      <c r="K172">
        <v>19.7</v>
      </c>
      <c r="L172">
        <v>19.8</v>
      </c>
      <c r="M172">
        <v>19.489999999999998</v>
      </c>
      <c r="N172" t="s">
        <v>1082</v>
      </c>
      <c r="O172" s="222">
        <v>-1.46E-2</v>
      </c>
      <c r="Q172" t="s">
        <v>761</v>
      </c>
      <c r="R172">
        <v>12.34</v>
      </c>
      <c r="S172">
        <v>12.44</v>
      </c>
      <c r="T172">
        <v>12.44</v>
      </c>
      <c r="U172">
        <v>12.28</v>
      </c>
      <c r="V172" t="s">
        <v>1330</v>
      </c>
      <c r="W172" s="222">
        <v>-1.6000000000000001E-3</v>
      </c>
      <c r="Y172" t="s">
        <v>767</v>
      </c>
      <c r="Z172">
        <v>3.26</v>
      </c>
      <c r="AA172">
        <v>3.169</v>
      </c>
      <c r="AB172">
        <v>3.2789999999999999</v>
      </c>
      <c r="AC172">
        <v>3.14</v>
      </c>
      <c r="AD172" t="s">
        <v>1569</v>
      </c>
      <c r="AE172" s="222">
        <v>3.1600000000000003E-2</v>
      </c>
      <c r="AG172" t="s">
        <v>581</v>
      </c>
      <c r="AH172">
        <v>19.02</v>
      </c>
      <c r="AI172">
        <v>19.04</v>
      </c>
      <c r="AJ172">
        <v>19.059999999999999</v>
      </c>
      <c r="AK172">
        <v>18.8</v>
      </c>
      <c r="AL172" t="s">
        <v>1801</v>
      </c>
      <c r="AM172" s="222">
        <v>-1.1000000000000001E-3</v>
      </c>
      <c r="AO172" t="s">
        <v>761</v>
      </c>
      <c r="AP172">
        <v>46.5</v>
      </c>
      <c r="AQ172">
        <v>45.9</v>
      </c>
      <c r="AR172">
        <v>46.78</v>
      </c>
      <c r="AS172">
        <v>45.8</v>
      </c>
      <c r="AT172" t="s">
        <v>2042</v>
      </c>
      <c r="AU172" s="222">
        <v>9.1000000000000004E-3</v>
      </c>
      <c r="AW172" t="s">
        <v>761</v>
      </c>
      <c r="AX172">
        <v>3.04</v>
      </c>
      <c r="AY172">
        <v>2.9980000000000002</v>
      </c>
      <c r="AZ172">
        <v>3.077</v>
      </c>
      <c r="BA172">
        <v>2.9870000000000001</v>
      </c>
      <c r="BB172" t="s">
        <v>2252</v>
      </c>
      <c r="BC172" s="222">
        <v>2.3599999999999999E-2</v>
      </c>
    </row>
    <row r="173" spans="1:55">
      <c r="A173" t="s">
        <v>763</v>
      </c>
      <c r="B173" s="322">
        <v>1918.09</v>
      </c>
      <c r="C173" s="322">
        <v>1912.56</v>
      </c>
      <c r="D173" s="322">
        <v>1922.16</v>
      </c>
      <c r="E173" s="322">
        <v>1907.12</v>
      </c>
      <c r="F173" t="s">
        <v>764</v>
      </c>
      <c r="G173" s="222">
        <v>1.5E-3</v>
      </c>
      <c r="I173" t="s">
        <v>763</v>
      </c>
      <c r="J173">
        <v>19.66</v>
      </c>
      <c r="K173">
        <v>19.59</v>
      </c>
      <c r="L173">
        <v>19.760000000000002</v>
      </c>
      <c r="M173">
        <v>19.59</v>
      </c>
      <c r="N173" t="s">
        <v>1083</v>
      </c>
      <c r="O173" s="222">
        <v>3.5999999999999999E-3</v>
      </c>
      <c r="Q173" t="s">
        <v>763</v>
      </c>
      <c r="R173">
        <v>12.48</v>
      </c>
      <c r="S173">
        <v>12.4</v>
      </c>
      <c r="T173">
        <v>12.54</v>
      </c>
      <c r="U173">
        <v>12.3</v>
      </c>
      <c r="V173" t="s">
        <v>1331</v>
      </c>
      <c r="W173" s="222">
        <v>1.1299999999999999E-2</v>
      </c>
      <c r="Y173" t="s">
        <v>769</v>
      </c>
      <c r="Z173">
        <v>3.31</v>
      </c>
      <c r="AA173">
        <v>3.2480000000000002</v>
      </c>
      <c r="AB173">
        <v>3.3980000000000001</v>
      </c>
      <c r="AC173">
        <v>3.24</v>
      </c>
      <c r="AD173" t="s">
        <v>1570</v>
      </c>
      <c r="AE173" s="222">
        <v>1.5299999999999999E-2</v>
      </c>
      <c r="AG173" t="s">
        <v>579</v>
      </c>
      <c r="AH173">
        <v>19.04</v>
      </c>
      <c r="AI173">
        <v>19.100000000000001</v>
      </c>
      <c r="AJ173">
        <v>19.100000000000001</v>
      </c>
      <c r="AK173">
        <v>18.88</v>
      </c>
      <c r="AL173" t="s">
        <v>1802</v>
      </c>
      <c r="AM173" s="222">
        <v>-1E-3</v>
      </c>
      <c r="AO173" t="s">
        <v>763</v>
      </c>
      <c r="AP173">
        <v>46.64</v>
      </c>
      <c r="AQ173">
        <v>46.5</v>
      </c>
      <c r="AR173">
        <v>46.7</v>
      </c>
      <c r="AS173">
        <v>46.14</v>
      </c>
      <c r="AT173" t="s">
        <v>2043</v>
      </c>
      <c r="AU173" s="222">
        <v>3.0000000000000001E-3</v>
      </c>
      <c r="AW173" t="s">
        <v>763</v>
      </c>
      <c r="AX173">
        <v>3.0249999999999999</v>
      </c>
      <c r="AY173">
        <v>3.03</v>
      </c>
      <c r="AZ173">
        <v>3.0470000000000002</v>
      </c>
      <c r="BA173">
        <v>2.992</v>
      </c>
      <c r="BB173" t="s">
        <v>2253</v>
      </c>
      <c r="BC173" s="222">
        <v>-4.8999999999999998E-3</v>
      </c>
    </row>
    <row r="174" spans="1:55">
      <c r="A174" t="s">
        <v>765</v>
      </c>
      <c r="B174" s="322">
        <v>1919.22</v>
      </c>
      <c r="C174" s="322">
        <v>1916.75</v>
      </c>
      <c r="D174" s="322">
        <v>1922.93</v>
      </c>
      <c r="E174" s="322">
        <v>1906.54</v>
      </c>
      <c r="F174" t="s">
        <v>766</v>
      </c>
      <c r="G174" s="222">
        <v>5.9999999999999995E-4</v>
      </c>
      <c r="I174" t="s">
        <v>765</v>
      </c>
      <c r="J174">
        <v>19.809999999999999</v>
      </c>
      <c r="K174">
        <v>19.66</v>
      </c>
      <c r="L174">
        <v>19.809999999999999</v>
      </c>
      <c r="M174">
        <v>19.52</v>
      </c>
      <c r="N174" t="s">
        <v>1084</v>
      </c>
      <c r="O174" s="222">
        <v>7.6E-3</v>
      </c>
      <c r="Q174" t="s">
        <v>765</v>
      </c>
      <c r="R174">
        <v>12.5</v>
      </c>
      <c r="S174">
        <v>12.36</v>
      </c>
      <c r="T174">
        <v>12.68</v>
      </c>
      <c r="U174">
        <v>12.36</v>
      </c>
      <c r="V174" t="s">
        <v>1332</v>
      </c>
      <c r="W174" s="222">
        <v>1.6000000000000001E-3</v>
      </c>
      <c r="Y174" t="s">
        <v>771</v>
      </c>
      <c r="Z174">
        <v>3.2490000000000001</v>
      </c>
      <c r="AA174">
        <v>3.29</v>
      </c>
      <c r="AB174">
        <v>3.32</v>
      </c>
      <c r="AC174">
        <v>3.2450000000000001</v>
      </c>
      <c r="AD174" t="s">
        <v>1571</v>
      </c>
      <c r="AE174" s="222">
        <v>-1.84E-2</v>
      </c>
      <c r="AG174" t="s">
        <v>577</v>
      </c>
      <c r="AH174">
        <v>19.059999999999999</v>
      </c>
      <c r="AI174">
        <v>18.899999999999999</v>
      </c>
      <c r="AJ174">
        <v>19.059999999999999</v>
      </c>
      <c r="AK174">
        <v>18.88</v>
      </c>
      <c r="AL174" t="s">
        <v>1803</v>
      </c>
      <c r="AM174" s="222">
        <v>4.1999999999999997E-3</v>
      </c>
      <c r="AO174" t="s">
        <v>765</v>
      </c>
      <c r="AP174">
        <v>46.32</v>
      </c>
      <c r="AQ174">
        <v>46.5</v>
      </c>
      <c r="AR174">
        <v>46.64</v>
      </c>
      <c r="AS174">
        <v>46.14</v>
      </c>
      <c r="AT174" t="s">
        <v>2044</v>
      </c>
      <c r="AU174" s="222">
        <v>-6.8999999999999999E-3</v>
      </c>
      <c r="AW174" t="s">
        <v>765</v>
      </c>
      <c r="AX174">
        <v>3.0249999999999999</v>
      </c>
      <c r="AY174">
        <v>3.044</v>
      </c>
      <c r="AZ174">
        <v>3.0459999999999998</v>
      </c>
      <c r="BA174">
        <v>2.996</v>
      </c>
      <c r="BB174" t="s">
        <v>1452</v>
      </c>
      <c r="BC174" s="222">
        <v>0</v>
      </c>
    </row>
    <row r="175" spans="1:55">
      <c r="A175" t="s">
        <v>767</v>
      </c>
      <c r="B175" s="322">
        <v>1946.88</v>
      </c>
      <c r="C175" s="322">
        <v>1917.71</v>
      </c>
      <c r="D175" s="322">
        <v>1946.88</v>
      </c>
      <c r="E175" s="322">
        <v>1914.79</v>
      </c>
      <c r="F175" t="s">
        <v>768</v>
      </c>
      <c r="G175" s="222">
        <v>1.44E-2</v>
      </c>
      <c r="I175" t="s">
        <v>767</v>
      </c>
      <c r="J175">
        <v>19.61</v>
      </c>
      <c r="K175">
        <v>19.68</v>
      </c>
      <c r="L175">
        <v>19.88</v>
      </c>
      <c r="M175">
        <v>19.59</v>
      </c>
      <c r="N175" t="s">
        <v>1085</v>
      </c>
      <c r="O175" s="222">
        <v>-1.01E-2</v>
      </c>
      <c r="Q175" t="s">
        <v>767</v>
      </c>
      <c r="R175">
        <v>12.78</v>
      </c>
      <c r="S175">
        <v>12.62</v>
      </c>
      <c r="T175">
        <v>12.8</v>
      </c>
      <c r="U175">
        <v>12.52</v>
      </c>
      <c r="V175" t="s">
        <v>1333</v>
      </c>
      <c r="W175" s="222">
        <v>2.24E-2</v>
      </c>
      <c r="Y175" t="s">
        <v>773</v>
      </c>
      <c r="Z175">
        <v>3.24</v>
      </c>
      <c r="AA175">
        <v>3.2480000000000002</v>
      </c>
      <c r="AB175">
        <v>3.2480000000000002</v>
      </c>
      <c r="AC175">
        <v>3.1709999999999998</v>
      </c>
      <c r="AD175" t="s">
        <v>1572</v>
      </c>
      <c r="AE175" s="222">
        <v>-2.8E-3</v>
      </c>
      <c r="AG175" t="s">
        <v>575</v>
      </c>
      <c r="AH175">
        <v>18.98</v>
      </c>
      <c r="AI175">
        <v>18.940000000000001</v>
      </c>
      <c r="AJ175">
        <v>18.98</v>
      </c>
      <c r="AK175">
        <v>18.8</v>
      </c>
      <c r="AL175" t="s">
        <v>1804</v>
      </c>
      <c r="AM175" s="222">
        <v>8.5000000000000006E-3</v>
      </c>
      <c r="AO175" t="s">
        <v>767</v>
      </c>
      <c r="AP175">
        <v>46.68</v>
      </c>
      <c r="AQ175">
        <v>46.3</v>
      </c>
      <c r="AR175">
        <v>47.1</v>
      </c>
      <c r="AS175">
        <v>46.24</v>
      </c>
      <c r="AT175" t="s">
        <v>2045</v>
      </c>
      <c r="AU175" s="222">
        <v>7.7999999999999996E-3</v>
      </c>
      <c r="AW175" t="s">
        <v>767</v>
      </c>
      <c r="AX175">
        <v>3.1</v>
      </c>
      <c r="AY175">
        <v>3.03</v>
      </c>
      <c r="AZ175">
        <v>3.1</v>
      </c>
      <c r="BA175">
        <v>3.0289999999999999</v>
      </c>
      <c r="BB175" t="s">
        <v>2254</v>
      </c>
      <c r="BC175" s="222">
        <v>2.4799999999999999E-2</v>
      </c>
    </row>
    <row r="176" spans="1:55">
      <c r="A176" t="s">
        <v>769</v>
      </c>
      <c r="B176" s="322">
        <v>1962.04</v>
      </c>
      <c r="C176" s="322">
        <v>1949.5</v>
      </c>
      <c r="D176" s="322">
        <v>1971.15</v>
      </c>
      <c r="E176" s="322">
        <v>1943.49</v>
      </c>
      <c r="F176" t="s">
        <v>770</v>
      </c>
      <c r="G176" s="222">
        <v>7.7999999999999996E-3</v>
      </c>
      <c r="I176" t="s">
        <v>769</v>
      </c>
      <c r="J176">
        <v>19.489999999999998</v>
      </c>
      <c r="K176">
        <v>19.61</v>
      </c>
      <c r="L176">
        <v>19.79</v>
      </c>
      <c r="M176">
        <v>19.420000000000002</v>
      </c>
      <c r="N176" t="s">
        <v>1086</v>
      </c>
      <c r="O176" s="222">
        <v>-6.1000000000000004E-3</v>
      </c>
      <c r="Q176" t="s">
        <v>769</v>
      </c>
      <c r="R176">
        <v>12.76</v>
      </c>
      <c r="S176">
        <v>12.82</v>
      </c>
      <c r="T176">
        <v>12.86</v>
      </c>
      <c r="U176">
        <v>12.6</v>
      </c>
      <c r="V176" t="s">
        <v>1334</v>
      </c>
      <c r="W176" s="222">
        <v>-1.6000000000000001E-3</v>
      </c>
      <c r="Y176" t="s">
        <v>775</v>
      </c>
      <c r="Z176">
        <v>3.2519999999999998</v>
      </c>
      <c r="AA176">
        <v>3.22</v>
      </c>
      <c r="AB176">
        <v>3.2650000000000001</v>
      </c>
      <c r="AC176">
        <v>3.165</v>
      </c>
      <c r="AD176" t="s">
        <v>1573</v>
      </c>
      <c r="AE176" s="222">
        <v>3.7000000000000002E-3</v>
      </c>
      <c r="AG176" t="s">
        <v>573</v>
      </c>
      <c r="AH176">
        <v>18.82</v>
      </c>
      <c r="AI176">
        <v>18.7</v>
      </c>
      <c r="AJ176">
        <v>18.88</v>
      </c>
      <c r="AK176">
        <v>18.62</v>
      </c>
      <c r="AL176" t="s">
        <v>1805</v>
      </c>
      <c r="AM176" s="222">
        <v>6.4000000000000003E-3</v>
      </c>
      <c r="AO176" t="s">
        <v>769</v>
      </c>
      <c r="AP176">
        <v>47</v>
      </c>
      <c r="AQ176">
        <v>46.96</v>
      </c>
      <c r="AR176">
        <v>47</v>
      </c>
      <c r="AS176">
        <v>46.5</v>
      </c>
      <c r="AT176" t="s">
        <v>2046</v>
      </c>
      <c r="AU176" s="222">
        <v>6.8999999999999999E-3</v>
      </c>
      <c r="AW176" t="s">
        <v>769</v>
      </c>
      <c r="AX176">
        <v>3.1110000000000002</v>
      </c>
      <c r="AY176">
        <v>3.1120000000000001</v>
      </c>
      <c r="AZ176">
        <v>3.161</v>
      </c>
      <c r="BA176">
        <v>3.07</v>
      </c>
      <c r="BB176" t="s">
        <v>2255</v>
      </c>
      <c r="BC176" s="222">
        <v>3.5000000000000001E-3</v>
      </c>
    </row>
    <row r="177" spans="1:55">
      <c r="A177" t="s">
        <v>771</v>
      </c>
      <c r="B177" s="322">
        <v>1968.74</v>
      </c>
      <c r="C177" s="322">
        <v>1960.39</v>
      </c>
      <c r="D177" s="322">
        <v>1973.15</v>
      </c>
      <c r="E177" s="322">
        <v>1960.39</v>
      </c>
      <c r="F177" t="s">
        <v>772</v>
      </c>
      <c r="G177" s="222">
        <v>3.3999999999999998E-3</v>
      </c>
      <c r="I177" t="s">
        <v>771</v>
      </c>
      <c r="J177">
        <v>19.670000000000002</v>
      </c>
      <c r="K177">
        <v>19.5</v>
      </c>
      <c r="L177">
        <v>19.78</v>
      </c>
      <c r="M177">
        <v>19.5</v>
      </c>
      <c r="N177" t="s">
        <v>1087</v>
      </c>
      <c r="O177" s="222">
        <v>9.1999999999999998E-3</v>
      </c>
      <c r="Q177" t="s">
        <v>771</v>
      </c>
      <c r="R177">
        <v>12.8</v>
      </c>
      <c r="S177">
        <v>12.76</v>
      </c>
      <c r="T177">
        <v>12.92</v>
      </c>
      <c r="U177">
        <v>12.62</v>
      </c>
      <c r="V177" t="s">
        <v>1335</v>
      </c>
      <c r="W177" s="222">
        <v>3.0999999999999999E-3</v>
      </c>
      <c r="Y177" t="s">
        <v>777</v>
      </c>
      <c r="Z177">
        <v>3.2679999999999998</v>
      </c>
      <c r="AA177">
        <v>3.286</v>
      </c>
      <c r="AB177">
        <v>3.302</v>
      </c>
      <c r="AC177">
        <v>3.2509999999999999</v>
      </c>
      <c r="AD177" t="s">
        <v>1574</v>
      </c>
      <c r="AE177" s="222">
        <v>4.8999999999999998E-3</v>
      </c>
      <c r="AG177" t="s">
        <v>571</v>
      </c>
      <c r="AH177">
        <v>18.7</v>
      </c>
      <c r="AI177">
        <v>18.7</v>
      </c>
      <c r="AJ177">
        <v>18.78</v>
      </c>
      <c r="AK177">
        <v>18.66</v>
      </c>
      <c r="AL177" t="s">
        <v>1806</v>
      </c>
      <c r="AM177" s="222">
        <v>-2.0999999999999999E-3</v>
      </c>
      <c r="AO177" t="s">
        <v>771</v>
      </c>
      <c r="AP177">
        <v>46.56</v>
      </c>
      <c r="AQ177">
        <v>47</v>
      </c>
      <c r="AR177">
        <v>47.06</v>
      </c>
      <c r="AS177">
        <v>46.3</v>
      </c>
      <c r="AT177" t="s">
        <v>2047</v>
      </c>
      <c r="AU177" s="222">
        <v>-9.4000000000000004E-3</v>
      </c>
      <c r="AW177" t="s">
        <v>771</v>
      </c>
      <c r="AX177">
        <v>3.1579999999999999</v>
      </c>
      <c r="AY177">
        <v>3.1110000000000002</v>
      </c>
      <c r="AZ177">
        <v>3.1619999999999999</v>
      </c>
      <c r="BA177">
        <v>3.1110000000000002</v>
      </c>
      <c r="BB177" t="s">
        <v>2256</v>
      </c>
      <c r="BC177" s="222">
        <v>1.5100000000000001E-2</v>
      </c>
    </row>
    <row r="178" spans="1:55">
      <c r="A178" t="s">
        <v>773</v>
      </c>
      <c r="B178" s="322">
        <v>1960.17</v>
      </c>
      <c r="C178" s="322">
        <v>1965.14</v>
      </c>
      <c r="D178" s="322">
        <v>1965.14</v>
      </c>
      <c r="E178" s="322">
        <v>1954.36</v>
      </c>
      <c r="F178" t="s">
        <v>774</v>
      </c>
      <c r="G178" s="222">
        <v>-4.4000000000000003E-3</v>
      </c>
      <c r="I178" t="s">
        <v>773</v>
      </c>
      <c r="J178">
        <v>19.690000000000001</v>
      </c>
      <c r="K178">
        <v>19.7</v>
      </c>
      <c r="L178">
        <v>19.8</v>
      </c>
      <c r="M178">
        <v>19.57</v>
      </c>
      <c r="N178" t="s">
        <v>956</v>
      </c>
      <c r="O178" s="222">
        <v>1E-3</v>
      </c>
      <c r="Q178" t="s">
        <v>773</v>
      </c>
      <c r="R178">
        <v>12.88</v>
      </c>
      <c r="S178">
        <v>12.72</v>
      </c>
      <c r="T178">
        <v>13.18</v>
      </c>
      <c r="U178">
        <v>12.72</v>
      </c>
      <c r="V178" t="s">
        <v>1336</v>
      </c>
      <c r="W178" s="222">
        <v>6.1999999999999998E-3</v>
      </c>
      <c r="Y178" t="s">
        <v>779</v>
      </c>
      <c r="Z178">
        <v>3.26</v>
      </c>
      <c r="AA178">
        <v>3.24</v>
      </c>
      <c r="AB178">
        <v>3.3</v>
      </c>
      <c r="AC178">
        <v>3.2109999999999999</v>
      </c>
      <c r="AD178" t="s">
        <v>1575</v>
      </c>
      <c r="AE178" s="222">
        <v>-2.3999999999999998E-3</v>
      </c>
      <c r="AG178" t="s">
        <v>569</v>
      </c>
      <c r="AH178">
        <v>18.739999999999998</v>
      </c>
      <c r="AI178">
        <v>18.66</v>
      </c>
      <c r="AJ178">
        <v>18.739999999999998</v>
      </c>
      <c r="AK178">
        <v>18.579999999999998</v>
      </c>
      <c r="AL178" t="s">
        <v>1807</v>
      </c>
      <c r="AM178" s="222">
        <v>4.3E-3</v>
      </c>
      <c r="AO178" t="s">
        <v>773</v>
      </c>
      <c r="AP178">
        <v>45.9</v>
      </c>
      <c r="AQ178">
        <v>46.1</v>
      </c>
      <c r="AR178">
        <v>46.3</v>
      </c>
      <c r="AS178">
        <v>45.86</v>
      </c>
      <c r="AT178" t="s">
        <v>2048</v>
      </c>
      <c r="AU178" s="222">
        <v>-1.4200000000000001E-2</v>
      </c>
      <c r="AW178" t="s">
        <v>773</v>
      </c>
      <c r="AX178">
        <v>3.15</v>
      </c>
      <c r="AY178">
        <v>3.15</v>
      </c>
      <c r="AZ178">
        <v>3.177</v>
      </c>
      <c r="BA178">
        <v>3.1339999999999999</v>
      </c>
      <c r="BB178" t="s">
        <v>2257</v>
      </c>
      <c r="BC178" s="222">
        <v>-2.5000000000000001E-3</v>
      </c>
    </row>
    <row r="179" spans="1:55">
      <c r="A179" t="s">
        <v>775</v>
      </c>
      <c r="B179" s="322">
        <v>1953.48</v>
      </c>
      <c r="C179" s="322">
        <v>1947.75</v>
      </c>
      <c r="D179" s="322">
        <v>1954.21</v>
      </c>
      <c r="E179" s="322">
        <v>1938.35</v>
      </c>
      <c r="F179" t="s">
        <v>776</v>
      </c>
      <c r="G179" s="222">
        <v>-3.3999999999999998E-3</v>
      </c>
      <c r="I179" t="s">
        <v>775</v>
      </c>
      <c r="J179">
        <v>19.8</v>
      </c>
      <c r="K179">
        <v>19.45</v>
      </c>
      <c r="L179">
        <v>19.84</v>
      </c>
      <c r="M179">
        <v>19.45</v>
      </c>
      <c r="N179" t="s">
        <v>1088</v>
      </c>
      <c r="O179" s="222">
        <v>5.5999999999999999E-3</v>
      </c>
      <c r="Q179" t="s">
        <v>775</v>
      </c>
      <c r="R179">
        <v>12.68</v>
      </c>
      <c r="S179">
        <v>12.74</v>
      </c>
      <c r="T179">
        <v>12.84</v>
      </c>
      <c r="U179">
        <v>12.62</v>
      </c>
      <c r="V179" t="s">
        <v>1337</v>
      </c>
      <c r="W179" s="222">
        <v>-1.55E-2</v>
      </c>
      <c r="Y179" t="s">
        <v>781</v>
      </c>
      <c r="Z179">
        <v>3.3519999999999999</v>
      </c>
      <c r="AA179">
        <v>3.27</v>
      </c>
      <c r="AB179">
        <v>3.3780000000000001</v>
      </c>
      <c r="AC179">
        <v>3.2650000000000001</v>
      </c>
      <c r="AD179" t="s">
        <v>1576</v>
      </c>
      <c r="AE179" s="222">
        <v>2.8199999999999999E-2</v>
      </c>
      <c r="AG179" t="s">
        <v>567</v>
      </c>
      <c r="AH179">
        <v>18.66</v>
      </c>
      <c r="AI179">
        <v>18.5</v>
      </c>
      <c r="AJ179">
        <v>18.68</v>
      </c>
      <c r="AK179">
        <v>18.46</v>
      </c>
      <c r="AL179" t="s">
        <v>1808</v>
      </c>
      <c r="AM179" s="222">
        <v>8.6E-3</v>
      </c>
      <c r="AO179" t="s">
        <v>775</v>
      </c>
      <c r="AP179">
        <v>45.5</v>
      </c>
      <c r="AQ179">
        <v>45.86</v>
      </c>
      <c r="AR179">
        <v>45.88</v>
      </c>
      <c r="AS179">
        <v>45.3</v>
      </c>
      <c r="AT179" t="s">
        <v>2049</v>
      </c>
      <c r="AU179" s="222">
        <v>-8.6999999999999994E-3</v>
      </c>
      <c r="AW179" t="s">
        <v>775</v>
      </c>
      <c r="AX179">
        <v>3.1509999999999998</v>
      </c>
      <c r="AY179">
        <v>3.1</v>
      </c>
      <c r="AZ179">
        <v>3.1509999999999998</v>
      </c>
      <c r="BA179">
        <v>3.085</v>
      </c>
      <c r="BB179" t="s">
        <v>2258</v>
      </c>
      <c r="BC179" s="222">
        <v>2.9999999999999997E-4</v>
      </c>
    </row>
    <row r="180" spans="1:55">
      <c r="A180" t="s">
        <v>777</v>
      </c>
      <c r="B180" s="322">
        <v>1960.9</v>
      </c>
      <c r="C180" s="322">
        <v>1961.53</v>
      </c>
      <c r="D180" s="322">
        <v>1968.03</v>
      </c>
      <c r="E180" s="322">
        <v>1954.95</v>
      </c>
      <c r="F180" t="s">
        <v>778</v>
      </c>
      <c r="G180" s="222">
        <v>3.8E-3</v>
      </c>
      <c r="I180" t="s">
        <v>777</v>
      </c>
      <c r="J180">
        <v>19.5</v>
      </c>
      <c r="K180">
        <v>19.8</v>
      </c>
      <c r="L180">
        <v>19.84</v>
      </c>
      <c r="M180">
        <v>19.46</v>
      </c>
      <c r="N180" t="s">
        <v>1089</v>
      </c>
      <c r="O180" s="222">
        <v>-1.52E-2</v>
      </c>
      <c r="Q180" t="s">
        <v>777</v>
      </c>
      <c r="R180">
        <v>12.7</v>
      </c>
      <c r="S180">
        <v>12.68</v>
      </c>
      <c r="T180">
        <v>12.82</v>
      </c>
      <c r="U180">
        <v>12.4</v>
      </c>
      <c r="V180" t="s">
        <v>1338</v>
      </c>
      <c r="W180" s="222">
        <v>1.6000000000000001E-3</v>
      </c>
      <c r="Y180" t="s">
        <v>783</v>
      </c>
      <c r="Z180">
        <v>3.351</v>
      </c>
      <c r="AA180">
        <v>3.37</v>
      </c>
      <c r="AB180">
        <v>3.395</v>
      </c>
      <c r="AC180">
        <v>3.3279999999999998</v>
      </c>
      <c r="AD180" t="s">
        <v>1577</v>
      </c>
      <c r="AE180" s="222">
        <v>-2.9999999999999997E-4</v>
      </c>
      <c r="AG180" t="s">
        <v>565</v>
      </c>
      <c r="AH180">
        <v>18.5</v>
      </c>
      <c r="AI180">
        <v>18.3</v>
      </c>
      <c r="AJ180">
        <v>18.5</v>
      </c>
      <c r="AK180">
        <v>18.260000000000002</v>
      </c>
      <c r="AL180" t="s">
        <v>1809</v>
      </c>
      <c r="AM180" s="222">
        <v>1.43E-2</v>
      </c>
      <c r="AO180" t="s">
        <v>777</v>
      </c>
      <c r="AP180">
        <v>46</v>
      </c>
      <c r="AQ180">
        <v>45.34</v>
      </c>
      <c r="AR180">
        <v>46.28</v>
      </c>
      <c r="AS180">
        <v>45.34</v>
      </c>
      <c r="AT180" t="s">
        <v>2050</v>
      </c>
      <c r="AU180" s="222">
        <v>1.0999999999999999E-2</v>
      </c>
      <c r="AW180" t="s">
        <v>777</v>
      </c>
      <c r="AX180">
        <v>3.16</v>
      </c>
      <c r="AY180">
        <v>3.19</v>
      </c>
      <c r="AZ180">
        <v>3.2010000000000001</v>
      </c>
      <c r="BA180">
        <v>3.145</v>
      </c>
      <c r="BB180" t="s">
        <v>2259</v>
      </c>
      <c r="BC180" s="222">
        <v>2.8999999999999998E-3</v>
      </c>
    </row>
    <row r="181" spans="1:55">
      <c r="A181" t="s">
        <v>779</v>
      </c>
      <c r="B181" s="322">
        <v>1958.56</v>
      </c>
      <c r="C181" s="322">
        <v>1961.38</v>
      </c>
      <c r="D181" s="322">
        <v>1967.39</v>
      </c>
      <c r="E181" s="322">
        <v>1952.25</v>
      </c>
      <c r="F181" t="s">
        <v>780</v>
      </c>
      <c r="G181" s="222">
        <v>-1.1999999999999999E-3</v>
      </c>
      <c r="I181" t="s">
        <v>779</v>
      </c>
      <c r="J181">
        <v>19.32</v>
      </c>
      <c r="K181">
        <v>19.489999999999998</v>
      </c>
      <c r="L181">
        <v>19.61</v>
      </c>
      <c r="M181">
        <v>19.27</v>
      </c>
      <c r="N181" t="s">
        <v>1090</v>
      </c>
      <c r="O181" s="222">
        <v>-9.1999999999999998E-3</v>
      </c>
      <c r="Q181" t="s">
        <v>779</v>
      </c>
      <c r="R181">
        <v>12.64</v>
      </c>
      <c r="S181">
        <v>12.7</v>
      </c>
      <c r="T181">
        <v>12.72</v>
      </c>
      <c r="U181">
        <v>12.56</v>
      </c>
      <c r="V181" t="s">
        <v>1339</v>
      </c>
      <c r="W181" s="222">
        <v>-4.7000000000000002E-3</v>
      </c>
      <c r="Y181" t="s">
        <v>785</v>
      </c>
      <c r="Z181">
        <v>3.2639999999999998</v>
      </c>
      <c r="AA181">
        <v>3.36</v>
      </c>
      <c r="AB181">
        <v>3.36</v>
      </c>
      <c r="AC181">
        <v>3.2639999999999998</v>
      </c>
      <c r="AD181" t="s">
        <v>1578</v>
      </c>
      <c r="AE181" s="222">
        <v>-2.5999999999999999E-2</v>
      </c>
      <c r="AG181" t="s">
        <v>563</v>
      </c>
      <c r="AH181">
        <v>18.239999999999998</v>
      </c>
      <c r="AI181">
        <v>18.059999999999999</v>
      </c>
      <c r="AJ181">
        <v>18.32</v>
      </c>
      <c r="AK181">
        <v>17.96</v>
      </c>
      <c r="AL181" t="s">
        <v>1810</v>
      </c>
      <c r="AM181" s="222">
        <v>8.8000000000000005E-3</v>
      </c>
      <c r="AO181" t="s">
        <v>779</v>
      </c>
      <c r="AP181">
        <v>45.98</v>
      </c>
      <c r="AQ181">
        <v>45.96</v>
      </c>
      <c r="AR181">
        <v>46.08</v>
      </c>
      <c r="AS181">
        <v>45.7</v>
      </c>
      <c r="AT181" t="s">
        <v>2051</v>
      </c>
      <c r="AU181" s="222">
        <v>-4.0000000000000002E-4</v>
      </c>
      <c r="AW181" t="s">
        <v>779</v>
      </c>
      <c r="AX181">
        <v>3.15</v>
      </c>
      <c r="AY181">
        <v>3.16</v>
      </c>
      <c r="AZ181">
        <v>3.18</v>
      </c>
      <c r="BA181">
        <v>3.1389999999999998</v>
      </c>
      <c r="BB181" t="s">
        <v>2260</v>
      </c>
      <c r="BC181" s="222">
        <v>-3.2000000000000002E-3</v>
      </c>
    </row>
    <row r="182" spans="1:55">
      <c r="A182" t="s">
        <v>781</v>
      </c>
      <c r="B182" s="322">
        <v>1982.01</v>
      </c>
      <c r="C182" s="322">
        <v>1960.04</v>
      </c>
      <c r="D182" s="322">
        <v>1984.87</v>
      </c>
      <c r="E182" s="322">
        <v>1960.04</v>
      </c>
      <c r="F182" t="s">
        <v>782</v>
      </c>
      <c r="G182" s="222">
        <v>1.2E-2</v>
      </c>
      <c r="I182" t="s">
        <v>781</v>
      </c>
      <c r="J182">
        <v>19.32</v>
      </c>
      <c r="K182">
        <v>19.5</v>
      </c>
      <c r="L182">
        <v>19.579999999999998</v>
      </c>
      <c r="M182">
        <v>19.32</v>
      </c>
      <c r="N182" t="s">
        <v>1091</v>
      </c>
      <c r="O182" s="222">
        <v>0</v>
      </c>
      <c r="Q182" t="s">
        <v>781</v>
      </c>
      <c r="R182">
        <v>12.68</v>
      </c>
      <c r="S182">
        <v>12.82</v>
      </c>
      <c r="T182">
        <v>12.82</v>
      </c>
      <c r="U182">
        <v>12.62</v>
      </c>
      <c r="V182" t="s">
        <v>1340</v>
      </c>
      <c r="W182" s="222">
        <v>3.2000000000000002E-3</v>
      </c>
      <c r="Y182" t="s">
        <v>786</v>
      </c>
      <c r="Z182">
        <v>3.2469999999999999</v>
      </c>
      <c r="AA182">
        <v>3.26</v>
      </c>
      <c r="AB182">
        <v>3.2879999999999998</v>
      </c>
      <c r="AC182">
        <v>3.202</v>
      </c>
      <c r="AD182" t="s">
        <v>1579</v>
      </c>
      <c r="AE182" s="222">
        <v>-5.1999999999999998E-3</v>
      </c>
      <c r="AG182" t="s">
        <v>561</v>
      </c>
      <c r="AH182">
        <v>18.079999999999998</v>
      </c>
      <c r="AI182">
        <v>18.2</v>
      </c>
      <c r="AJ182">
        <v>18.260000000000002</v>
      </c>
      <c r="AK182">
        <v>18</v>
      </c>
      <c r="AL182" t="s">
        <v>1811</v>
      </c>
      <c r="AM182" s="222">
        <v>-6.6E-3</v>
      </c>
      <c r="AO182" t="s">
        <v>781</v>
      </c>
      <c r="AP182">
        <v>46.2</v>
      </c>
      <c r="AQ182">
        <v>45.9</v>
      </c>
      <c r="AR182">
        <v>46.28</v>
      </c>
      <c r="AS182">
        <v>45.88</v>
      </c>
      <c r="AT182" t="s">
        <v>2052</v>
      </c>
      <c r="AU182" s="222">
        <v>4.7999999999999996E-3</v>
      </c>
      <c r="AW182" t="s">
        <v>781</v>
      </c>
      <c r="AX182">
        <v>3.1850000000000001</v>
      </c>
      <c r="AY182">
        <v>3.15</v>
      </c>
      <c r="AZ182">
        <v>3.1909999999999998</v>
      </c>
      <c r="BA182">
        <v>3.15</v>
      </c>
      <c r="BB182" t="s">
        <v>2261</v>
      </c>
      <c r="BC182" s="222">
        <v>1.11E-2</v>
      </c>
    </row>
    <row r="183" spans="1:55">
      <c r="A183" t="s">
        <v>783</v>
      </c>
      <c r="B183" s="322">
        <v>1985.52</v>
      </c>
      <c r="C183" s="322">
        <v>1985.98</v>
      </c>
      <c r="D183" s="322">
        <v>1990.9</v>
      </c>
      <c r="E183" s="322">
        <v>1979.66</v>
      </c>
      <c r="F183" t="s">
        <v>784</v>
      </c>
      <c r="G183" s="222">
        <v>1.8E-3</v>
      </c>
      <c r="I183" t="s">
        <v>783</v>
      </c>
      <c r="J183">
        <v>19.2</v>
      </c>
      <c r="K183">
        <v>19.39</v>
      </c>
      <c r="L183">
        <v>19.489999999999998</v>
      </c>
      <c r="M183">
        <v>19.100000000000001</v>
      </c>
      <c r="N183" t="s">
        <v>1092</v>
      </c>
      <c r="O183" s="222">
        <v>-6.1999999999999998E-3</v>
      </c>
      <c r="Q183" t="s">
        <v>783</v>
      </c>
      <c r="R183">
        <v>12.74</v>
      </c>
      <c r="S183">
        <v>12.68</v>
      </c>
      <c r="T183">
        <v>12.82</v>
      </c>
      <c r="U183">
        <v>12.66</v>
      </c>
      <c r="V183" t="s">
        <v>1341</v>
      </c>
      <c r="W183" s="222">
        <v>4.7000000000000002E-3</v>
      </c>
      <c r="Y183" t="s">
        <v>788</v>
      </c>
      <c r="Z183">
        <v>3.21</v>
      </c>
      <c r="AA183">
        <v>3.3079999999999998</v>
      </c>
      <c r="AB183">
        <v>3.3959999999999999</v>
      </c>
      <c r="AC183">
        <v>3.21</v>
      </c>
      <c r="AD183" t="s">
        <v>1580</v>
      </c>
      <c r="AE183" s="222">
        <v>-1.14E-2</v>
      </c>
      <c r="AG183" t="s">
        <v>559</v>
      </c>
      <c r="AH183">
        <v>18.2</v>
      </c>
      <c r="AI183">
        <v>18.46</v>
      </c>
      <c r="AJ183">
        <v>18.48</v>
      </c>
      <c r="AK183">
        <v>18.16</v>
      </c>
      <c r="AL183" t="s">
        <v>1812</v>
      </c>
      <c r="AM183" s="222">
        <v>-2.5700000000000001E-2</v>
      </c>
      <c r="AO183" t="s">
        <v>783</v>
      </c>
      <c r="AP183">
        <v>45.94</v>
      </c>
      <c r="AQ183">
        <v>46.16</v>
      </c>
      <c r="AR183">
        <v>46.22</v>
      </c>
      <c r="AS183">
        <v>45.54</v>
      </c>
      <c r="AT183" t="s">
        <v>2053</v>
      </c>
      <c r="AU183" s="222">
        <v>-5.5999999999999999E-3</v>
      </c>
      <c r="AW183" t="s">
        <v>783</v>
      </c>
      <c r="AX183">
        <v>3.177</v>
      </c>
      <c r="AY183">
        <v>3.1850000000000001</v>
      </c>
      <c r="AZ183">
        <v>3.2040000000000002</v>
      </c>
      <c r="BA183">
        <v>3.177</v>
      </c>
      <c r="BB183" t="s">
        <v>2262</v>
      </c>
      <c r="BC183" s="222">
        <v>-2.5000000000000001E-3</v>
      </c>
    </row>
    <row r="184" spans="1:55">
      <c r="A184" t="s">
        <v>785</v>
      </c>
      <c r="B184" s="322">
        <v>1970.41</v>
      </c>
      <c r="C184" s="322">
        <v>1983.98</v>
      </c>
      <c r="D184" s="322">
        <v>1984.67</v>
      </c>
      <c r="E184" s="322">
        <v>1967.3</v>
      </c>
      <c r="F184" t="s">
        <v>750</v>
      </c>
      <c r="G184" s="222">
        <v>-7.6E-3</v>
      </c>
      <c r="I184" t="s">
        <v>785</v>
      </c>
      <c r="J184">
        <v>19.02</v>
      </c>
      <c r="K184">
        <v>19.2</v>
      </c>
      <c r="L184">
        <v>19.350000000000001</v>
      </c>
      <c r="M184">
        <v>19.02</v>
      </c>
      <c r="N184" t="s">
        <v>1093</v>
      </c>
      <c r="O184" s="222">
        <v>-9.4000000000000004E-3</v>
      </c>
      <c r="Q184" t="s">
        <v>785</v>
      </c>
      <c r="R184">
        <v>12.9</v>
      </c>
      <c r="S184">
        <v>12.82</v>
      </c>
      <c r="T184">
        <v>12.92</v>
      </c>
      <c r="U184">
        <v>12.74</v>
      </c>
      <c r="V184" t="s">
        <v>1342</v>
      </c>
      <c r="W184" s="222">
        <v>1.26E-2</v>
      </c>
      <c r="Y184" t="s">
        <v>790</v>
      </c>
      <c r="Z184">
        <v>3.19</v>
      </c>
      <c r="AA184">
        <v>3.27</v>
      </c>
      <c r="AB184">
        <v>3.2890000000000001</v>
      </c>
      <c r="AC184">
        <v>3.1709999999999998</v>
      </c>
      <c r="AD184" t="s">
        <v>1581</v>
      </c>
      <c r="AE184" s="222">
        <v>-6.1999999999999998E-3</v>
      </c>
      <c r="AG184" t="s">
        <v>557</v>
      </c>
      <c r="AH184">
        <v>18.68</v>
      </c>
      <c r="AI184">
        <v>18.46</v>
      </c>
      <c r="AJ184">
        <v>18.68</v>
      </c>
      <c r="AK184">
        <v>18.46</v>
      </c>
      <c r="AL184" t="s">
        <v>1813</v>
      </c>
      <c r="AM184" s="222">
        <v>1.1900000000000001E-2</v>
      </c>
      <c r="AO184" t="s">
        <v>785</v>
      </c>
      <c r="AP184">
        <v>46.16</v>
      </c>
      <c r="AQ184">
        <v>45.98</v>
      </c>
      <c r="AR184">
        <v>46.48</v>
      </c>
      <c r="AS184">
        <v>45.8</v>
      </c>
      <c r="AT184" t="s">
        <v>2054</v>
      </c>
      <c r="AU184" s="222">
        <v>4.7999999999999996E-3</v>
      </c>
      <c r="AW184" t="s">
        <v>785</v>
      </c>
      <c r="AX184">
        <v>3.14</v>
      </c>
      <c r="AY184">
        <v>3.18</v>
      </c>
      <c r="AZ184">
        <v>3.1909999999999998</v>
      </c>
      <c r="BA184">
        <v>3.1379999999999999</v>
      </c>
      <c r="BB184" t="s">
        <v>2263</v>
      </c>
      <c r="BC184" s="222">
        <v>-1.1599999999999999E-2</v>
      </c>
    </row>
    <row r="185" spans="1:55">
      <c r="A185" t="s">
        <v>786</v>
      </c>
      <c r="B185" s="322">
        <v>1955.83</v>
      </c>
      <c r="C185" s="322">
        <v>1969.23</v>
      </c>
      <c r="D185" s="322">
        <v>1969.23</v>
      </c>
      <c r="E185" s="322">
        <v>1948.08</v>
      </c>
      <c r="F185" t="s">
        <v>787</v>
      </c>
      <c r="G185" s="222">
        <v>-7.4000000000000003E-3</v>
      </c>
      <c r="I185" t="s">
        <v>786</v>
      </c>
      <c r="J185">
        <v>18.8</v>
      </c>
      <c r="K185">
        <v>19</v>
      </c>
      <c r="L185">
        <v>19.079999999999998</v>
      </c>
      <c r="M185">
        <v>18.8</v>
      </c>
      <c r="N185" t="s">
        <v>1094</v>
      </c>
      <c r="O185" s="222">
        <v>-1.1599999999999999E-2</v>
      </c>
      <c r="Q185" t="s">
        <v>786</v>
      </c>
      <c r="R185">
        <v>12.76</v>
      </c>
      <c r="S185">
        <v>12.88</v>
      </c>
      <c r="T185">
        <v>12.9</v>
      </c>
      <c r="U185">
        <v>12.72</v>
      </c>
      <c r="V185" t="s">
        <v>1343</v>
      </c>
      <c r="W185" s="222">
        <v>-1.09E-2</v>
      </c>
      <c r="Y185" t="s">
        <v>792</v>
      </c>
      <c r="Z185">
        <v>3.2</v>
      </c>
      <c r="AA185">
        <v>3.19</v>
      </c>
      <c r="AB185">
        <v>3.2269999999999999</v>
      </c>
      <c r="AC185">
        <v>3.16</v>
      </c>
      <c r="AD185" t="s">
        <v>1475</v>
      </c>
      <c r="AE185" s="222">
        <v>3.0999999999999999E-3</v>
      </c>
      <c r="AG185" t="s">
        <v>555</v>
      </c>
      <c r="AH185">
        <v>18.46</v>
      </c>
      <c r="AI185">
        <v>18.399999999999999</v>
      </c>
      <c r="AJ185">
        <v>18.5</v>
      </c>
      <c r="AK185">
        <v>18.36</v>
      </c>
      <c r="AL185" t="s">
        <v>1814</v>
      </c>
      <c r="AM185" s="222">
        <v>0</v>
      </c>
      <c r="AO185" t="s">
        <v>786</v>
      </c>
      <c r="AP185">
        <v>46.2</v>
      </c>
      <c r="AQ185">
        <v>45.94</v>
      </c>
      <c r="AR185">
        <v>46.2</v>
      </c>
      <c r="AS185">
        <v>45.6</v>
      </c>
      <c r="AT185" t="s">
        <v>2055</v>
      </c>
      <c r="AU185" s="222">
        <v>8.9999999999999998E-4</v>
      </c>
      <c r="AW185" t="s">
        <v>786</v>
      </c>
      <c r="AX185">
        <v>3.12</v>
      </c>
      <c r="AY185">
        <v>3.1659999999999999</v>
      </c>
      <c r="AZ185">
        <v>3.1659999999999999</v>
      </c>
      <c r="BA185">
        <v>3.081</v>
      </c>
      <c r="BB185" t="s">
        <v>1632</v>
      </c>
      <c r="BC185" s="222">
        <v>-6.4000000000000003E-3</v>
      </c>
    </row>
    <row r="186" spans="1:55">
      <c r="A186" t="s">
        <v>788</v>
      </c>
      <c r="B186" s="322">
        <v>1967.02</v>
      </c>
      <c r="C186" s="322">
        <v>1964.28</v>
      </c>
      <c r="D186" s="322">
        <v>1988.46</v>
      </c>
      <c r="E186" s="322">
        <v>1961.17</v>
      </c>
      <c r="F186" t="s">
        <v>789</v>
      </c>
      <c r="G186" s="222">
        <v>5.7000000000000002E-3</v>
      </c>
      <c r="I186" t="s">
        <v>788</v>
      </c>
      <c r="J186">
        <v>19.170000000000002</v>
      </c>
      <c r="K186">
        <v>18.940000000000001</v>
      </c>
      <c r="L186">
        <v>19.2</v>
      </c>
      <c r="M186">
        <v>18.91</v>
      </c>
      <c r="N186" t="s">
        <v>1095</v>
      </c>
      <c r="O186" s="222">
        <v>1.9699999999999999E-2</v>
      </c>
      <c r="Q186" t="s">
        <v>788</v>
      </c>
      <c r="R186">
        <v>12.72</v>
      </c>
      <c r="S186">
        <v>12.76</v>
      </c>
      <c r="T186">
        <v>12.88</v>
      </c>
      <c r="U186">
        <v>12.68</v>
      </c>
      <c r="V186" t="s">
        <v>1344</v>
      </c>
      <c r="W186" s="222">
        <v>-3.0999999999999999E-3</v>
      </c>
      <c r="Y186" t="s">
        <v>794</v>
      </c>
      <c r="Z186">
        <v>3.19</v>
      </c>
      <c r="AA186">
        <v>3.2490000000000001</v>
      </c>
      <c r="AB186">
        <v>3.27</v>
      </c>
      <c r="AC186">
        <v>3.1850000000000001</v>
      </c>
      <c r="AD186" t="s">
        <v>1582</v>
      </c>
      <c r="AE186" s="222">
        <v>-3.0999999999999999E-3</v>
      </c>
      <c r="AG186" t="s">
        <v>553</v>
      </c>
      <c r="AH186">
        <v>18.46</v>
      </c>
      <c r="AI186">
        <v>18.420000000000002</v>
      </c>
      <c r="AJ186">
        <v>18.52</v>
      </c>
      <c r="AK186">
        <v>18.420000000000002</v>
      </c>
      <c r="AL186" t="s">
        <v>1815</v>
      </c>
      <c r="AM186" s="222">
        <v>1.1000000000000001E-3</v>
      </c>
      <c r="AO186" t="s">
        <v>788</v>
      </c>
      <c r="AP186">
        <v>46.04</v>
      </c>
      <c r="AQ186">
        <v>46.2</v>
      </c>
      <c r="AR186">
        <v>46.24</v>
      </c>
      <c r="AS186">
        <v>45.8</v>
      </c>
      <c r="AT186" t="s">
        <v>2056</v>
      </c>
      <c r="AU186" s="222">
        <v>-3.5000000000000001E-3</v>
      </c>
      <c r="AW186" t="s">
        <v>788</v>
      </c>
      <c r="AX186">
        <v>3.1669999999999998</v>
      </c>
      <c r="AY186">
        <v>3.14</v>
      </c>
      <c r="AZ186">
        <v>3.18</v>
      </c>
      <c r="BA186">
        <v>3.1240000000000001</v>
      </c>
      <c r="BB186" t="s">
        <v>1479</v>
      </c>
      <c r="BC186" s="222">
        <v>1.5100000000000001E-2</v>
      </c>
    </row>
    <row r="187" spans="1:55">
      <c r="A187" t="s">
        <v>790</v>
      </c>
      <c r="B187" s="322">
        <v>1970.24</v>
      </c>
      <c r="C187" s="322">
        <v>1978.07</v>
      </c>
      <c r="D187" s="322">
        <v>1984.77</v>
      </c>
      <c r="E187" s="322">
        <v>1967.2</v>
      </c>
      <c r="F187" t="s">
        <v>791</v>
      </c>
      <c r="G187" s="222">
        <v>1.6000000000000001E-3</v>
      </c>
      <c r="I187" t="s">
        <v>790</v>
      </c>
      <c r="J187">
        <v>19.100000000000001</v>
      </c>
      <c r="K187">
        <v>19.2</v>
      </c>
      <c r="L187">
        <v>19.260000000000002</v>
      </c>
      <c r="M187">
        <v>18.96</v>
      </c>
      <c r="N187" t="s">
        <v>1096</v>
      </c>
      <c r="O187" s="222">
        <v>-3.7000000000000002E-3</v>
      </c>
      <c r="Q187" t="s">
        <v>790</v>
      </c>
      <c r="R187">
        <v>12.66</v>
      </c>
      <c r="S187">
        <v>12.76</v>
      </c>
      <c r="T187">
        <v>12.86</v>
      </c>
      <c r="U187">
        <v>12.66</v>
      </c>
      <c r="V187" t="s">
        <v>1189</v>
      </c>
      <c r="W187" s="222">
        <v>-4.7000000000000002E-3</v>
      </c>
      <c r="Y187" t="s">
        <v>796</v>
      </c>
      <c r="Z187">
        <v>3.2850000000000001</v>
      </c>
      <c r="AA187">
        <v>3.19</v>
      </c>
      <c r="AB187">
        <v>3.2850000000000001</v>
      </c>
      <c r="AC187">
        <v>3.1829999999999998</v>
      </c>
      <c r="AD187" t="s">
        <v>1583</v>
      </c>
      <c r="AE187" s="222">
        <v>2.98E-2</v>
      </c>
      <c r="AG187" t="s">
        <v>551</v>
      </c>
      <c r="AH187">
        <v>18.440000000000001</v>
      </c>
      <c r="AI187">
        <v>18.600000000000001</v>
      </c>
      <c r="AJ187">
        <v>18.600000000000001</v>
      </c>
      <c r="AK187">
        <v>18.440000000000001</v>
      </c>
      <c r="AL187" t="s">
        <v>1816</v>
      </c>
      <c r="AM187" s="222">
        <v>-3.2000000000000002E-3</v>
      </c>
      <c r="AO187" t="s">
        <v>790</v>
      </c>
      <c r="AP187">
        <v>46</v>
      </c>
      <c r="AQ187">
        <v>45.86</v>
      </c>
      <c r="AR187">
        <v>46.28</v>
      </c>
      <c r="AS187">
        <v>45.86</v>
      </c>
      <c r="AT187" t="s">
        <v>2057</v>
      </c>
      <c r="AU187" s="222">
        <v>-8.9999999999999998E-4</v>
      </c>
      <c r="AW187" t="s">
        <v>790</v>
      </c>
      <c r="AX187">
        <v>3.17</v>
      </c>
      <c r="AY187">
        <v>3.17</v>
      </c>
      <c r="AZ187">
        <v>3.202</v>
      </c>
      <c r="BA187">
        <v>3.15</v>
      </c>
      <c r="BB187" t="s">
        <v>2264</v>
      </c>
      <c r="BC187" s="222">
        <v>8.9999999999999998E-4</v>
      </c>
    </row>
    <row r="188" spans="1:55">
      <c r="A188" t="s">
        <v>792</v>
      </c>
      <c r="B188" s="322">
        <v>1968.72</v>
      </c>
      <c r="C188" s="322">
        <v>1969.65</v>
      </c>
      <c r="D188" s="322">
        <v>1976.98</v>
      </c>
      <c r="E188" s="322">
        <v>1955.35</v>
      </c>
      <c r="F188" t="s">
        <v>793</v>
      </c>
      <c r="G188" s="222">
        <v>-8.0000000000000004E-4</v>
      </c>
      <c r="I188" t="s">
        <v>792</v>
      </c>
      <c r="J188">
        <v>18.84</v>
      </c>
      <c r="K188">
        <v>19.149999999999999</v>
      </c>
      <c r="L188">
        <v>19.149999999999999</v>
      </c>
      <c r="M188">
        <v>18.84</v>
      </c>
      <c r="N188" t="s">
        <v>1097</v>
      </c>
      <c r="O188" s="222">
        <v>-1.3599999999999999E-2</v>
      </c>
      <c r="Q188" t="s">
        <v>792</v>
      </c>
      <c r="R188">
        <v>12.62</v>
      </c>
      <c r="S188">
        <v>12.66</v>
      </c>
      <c r="T188">
        <v>12.68</v>
      </c>
      <c r="U188">
        <v>12.54</v>
      </c>
      <c r="V188" t="s">
        <v>1345</v>
      </c>
      <c r="W188" s="222">
        <v>-3.2000000000000002E-3</v>
      </c>
      <c r="Y188" t="s">
        <v>797</v>
      </c>
      <c r="Z188">
        <v>3.2450000000000001</v>
      </c>
      <c r="AA188">
        <v>3.2850000000000001</v>
      </c>
      <c r="AB188">
        <v>3.2850000000000001</v>
      </c>
      <c r="AC188">
        <v>3.234</v>
      </c>
      <c r="AD188" t="s">
        <v>1584</v>
      </c>
      <c r="AE188" s="222">
        <v>-1.2200000000000001E-2</v>
      </c>
      <c r="AG188" t="s">
        <v>549</v>
      </c>
      <c r="AH188">
        <v>18.5</v>
      </c>
      <c r="AI188">
        <v>18.600000000000001</v>
      </c>
      <c r="AJ188">
        <v>18.66</v>
      </c>
      <c r="AK188">
        <v>18.440000000000001</v>
      </c>
      <c r="AL188" t="s">
        <v>1817</v>
      </c>
      <c r="AM188" s="222">
        <v>-1.0699999999999999E-2</v>
      </c>
      <c r="AO188" t="s">
        <v>792</v>
      </c>
      <c r="AP188">
        <v>45.78</v>
      </c>
      <c r="AQ188">
        <v>45.9</v>
      </c>
      <c r="AR188">
        <v>46.02</v>
      </c>
      <c r="AS188">
        <v>45.28</v>
      </c>
      <c r="AT188" t="s">
        <v>2058</v>
      </c>
      <c r="AU188" s="222">
        <v>-4.7999999999999996E-3</v>
      </c>
      <c r="AW188" t="s">
        <v>792</v>
      </c>
      <c r="AX188">
        <v>3.2</v>
      </c>
      <c r="AY188">
        <v>3.17</v>
      </c>
      <c r="AZ188">
        <v>3.2160000000000002</v>
      </c>
      <c r="BA188">
        <v>3.14</v>
      </c>
      <c r="BB188" t="s">
        <v>2265</v>
      </c>
      <c r="BC188" s="222">
        <v>9.4999999999999998E-3</v>
      </c>
    </row>
    <row r="189" spans="1:55">
      <c r="A189" t="s">
        <v>794</v>
      </c>
      <c r="B189" s="322">
        <v>1950.12</v>
      </c>
      <c r="C189" s="322">
        <v>1985.78</v>
      </c>
      <c r="D189" s="322">
        <v>1988.14</v>
      </c>
      <c r="E189" s="322">
        <v>1950.11</v>
      </c>
      <c r="F189" t="s">
        <v>795</v>
      </c>
      <c r="G189" s="222">
        <v>-9.4000000000000004E-3</v>
      </c>
      <c r="I189" t="s">
        <v>794</v>
      </c>
      <c r="J189">
        <v>18.78</v>
      </c>
      <c r="K189">
        <v>19.02</v>
      </c>
      <c r="L189">
        <v>19.149999999999999</v>
      </c>
      <c r="M189">
        <v>18.78</v>
      </c>
      <c r="N189" t="s">
        <v>1098</v>
      </c>
      <c r="O189" s="222">
        <v>-3.2000000000000002E-3</v>
      </c>
      <c r="Q189" t="s">
        <v>794</v>
      </c>
      <c r="R189">
        <v>12.54</v>
      </c>
      <c r="S189">
        <v>12.62</v>
      </c>
      <c r="T189">
        <v>12.72</v>
      </c>
      <c r="U189">
        <v>12.52</v>
      </c>
      <c r="V189" t="s">
        <v>1346</v>
      </c>
      <c r="W189" s="222">
        <v>-6.3E-3</v>
      </c>
      <c r="Y189" t="s">
        <v>798</v>
      </c>
      <c r="Z189">
        <v>3.3</v>
      </c>
      <c r="AA189">
        <v>3.25</v>
      </c>
      <c r="AB189">
        <v>3.3250000000000002</v>
      </c>
      <c r="AC189">
        <v>3.25</v>
      </c>
      <c r="AD189" t="s">
        <v>1585</v>
      </c>
      <c r="AE189" s="222">
        <v>1.6899999999999998E-2</v>
      </c>
      <c r="AG189" t="s">
        <v>547</v>
      </c>
      <c r="AH189">
        <v>18.7</v>
      </c>
      <c r="AI189">
        <v>18.78</v>
      </c>
      <c r="AJ189">
        <v>18.8</v>
      </c>
      <c r="AK189">
        <v>18.66</v>
      </c>
      <c r="AL189" t="s">
        <v>1818</v>
      </c>
      <c r="AM189" s="222">
        <v>-1.1000000000000001E-3</v>
      </c>
      <c r="AO189" t="s">
        <v>794</v>
      </c>
      <c r="AP189">
        <v>45.9</v>
      </c>
      <c r="AQ189">
        <v>46.46</v>
      </c>
      <c r="AR189">
        <v>46.6</v>
      </c>
      <c r="AS189">
        <v>45.8</v>
      </c>
      <c r="AT189" t="s">
        <v>2059</v>
      </c>
      <c r="AU189" s="222">
        <v>2.5999999999999999E-3</v>
      </c>
      <c r="AW189" t="s">
        <v>794</v>
      </c>
      <c r="AX189">
        <v>3.15</v>
      </c>
      <c r="AY189">
        <v>3.24</v>
      </c>
      <c r="AZ189">
        <v>3.25</v>
      </c>
      <c r="BA189">
        <v>3.1440000000000001</v>
      </c>
      <c r="BB189" t="s">
        <v>2266</v>
      </c>
      <c r="BC189" s="222">
        <v>-1.5599999999999999E-2</v>
      </c>
    </row>
    <row r="190" spans="1:55">
      <c r="A190" t="s">
        <v>796</v>
      </c>
      <c r="B190" s="322">
        <v>1975.56</v>
      </c>
      <c r="C190" s="322">
        <v>1951.6</v>
      </c>
      <c r="D190" s="322">
        <v>1975.56</v>
      </c>
      <c r="E190" s="322">
        <v>1951.44</v>
      </c>
      <c r="F190" t="s">
        <v>746</v>
      </c>
      <c r="G190" s="222">
        <v>1.2999999999999999E-2</v>
      </c>
      <c r="I190" t="s">
        <v>796</v>
      </c>
      <c r="J190">
        <v>18.96</v>
      </c>
      <c r="K190">
        <v>18.96</v>
      </c>
      <c r="L190">
        <v>19.02</v>
      </c>
      <c r="M190">
        <v>18.84</v>
      </c>
      <c r="N190" t="s">
        <v>1099</v>
      </c>
      <c r="O190" s="222">
        <v>9.5999999999999992E-3</v>
      </c>
      <c r="Q190" t="s">
        <v>796</v>
      </c>
      <c r="R190">
        <v>12.52</v>
      </c>
      <c r="S190">
        <v>12.54</v>
      </c>
      <c r="T190">
        <v>12.66</v>
      </c>
      <c r="U190">
        <v>12.5</v>
      </c>
      <c r="V190" t="s">
        <v>1347</v>
      </c>
      <c r="W190" s="222">
        <v>-1.6000000000000001E-3</v>
      </c>
      <c r="Y190" t="s">
        <v>800</v>
      </c>
      <c r="Z190">
        <v>3.29</v>
      </c>
      <c r="AA190">
        <v>3.3</v>
      </c>
      <c r="AB190">
        <v>3.339</v>
      </c>
      <c r="AC190">
        <v>3.2160000000000002</v>
      </c>
      <c r="AD190" t="s">
        <v>1586</v>
      </c>
      <c r="AE190" s="222">
        <v>-3.0000000000000001E-3</v>
      </c>
      <c r="AG190" t="s">
        <v>545</v>
      </c>
      <c r="AH190">
        <v>18.72</v>
      </c>
      <c r="AI190">
        <v>18.600000000000001</v>
      </c>
      <c r="AJ190">
        <v>18.84</v>
      </c>
      <c r="AK190">
        <v>18.600000000000001</v>
      </c>
      <c r="AL190" t="s">
        <v>1819</v>
      </c>
      <c r="AM190" s="222">
        <v>0</v>
      </c>
      <c r="AO190" t="s">
        <v>796</v>
      </c>
      <c r="AP190">
        <v>46.16</v>
      </c>
      <c r="AQ190">
        <v>45.5</v>
      </c>
      <c r="AR190">
        <v>46.5</v>
      </c>
      <c r="AS190">
        <v>45.18</v>
      </c>
      <c r="AT190" t="s">
        <v>2060</v>
      </c>
      <c r="AU190" s="222">
        <v>5.7000000000000002E-3</v>
      </c>
      <c r="AW190" t="s">
        <v>796</v>
      </c>
      <c r="AX190">
        <v>3.2120000000000002</v>
      </c>
      <c r="AY190">
        <v>3.15</v>
      </c>
      <c r="AZ190">
        <v>3.2160000000000002</v>
      </c>
      <c r="BA190">
        <v>3.1419999999999999</v>
      </c>
      <c r="BB190" t="s">
        <v>1467</v>
      </c>
      <c r="BC190" s="222">
        <v>1.9699999999999999E-2</v>
      </c>
    </row>
    <row r="191" spans="1:55">
      <c r="A191" t="s">
        <v>797</v>
      </c>
      <c r="B191" s="322">
        <v>1976.98</v>
      </c>
      <c r="C191" s="322">
        <v>1978.31</v>
      </c>
      <c r="D191" s="322">
        <v>1978.31</v>
      </c>
      <c r="E191" s="322">
        <v>1963.77</v>
      </c>
      <c r="F191" t="s">
        <v>633</v>
      </c>
      <c r="G191" s="222">
        <v>6.9999999999999999E-4</v>
      </c>
      <c r="I191" t="s">
        <v>797</v>
      </c>
      <c r="J191">
        <v>19.149999999999999</v>
      </c>
      <c r="K191">
        <v>19</v>
      </c>
      <c r="L191">
        <v>19.22</v>
      </c>
      <c r="M191">
        <v>18.899999999999999</v>
      </c>
      <c r="N191" t="s">
        <v>1100</v>
      </c>
      <c r="O191" s="222">
        <v>0.01</v>
      </c>
      <c r="Q191" t="s">
        <v>797</v>
      </c>
      <c r="R191">
        <v>12.5</v>
      </c>
      <c r="S191">
        <v>12.52</v>
      </c>
      <c r="T191">
        <v>12.66</v>
      </c>
      <c r="U191">
        <v>12.48</v>
      </c>
      <c r="V191" t="s">
        <v>1348</v>
      </c>
      <c r="W191" s="222">
        <v>-1.6000000000000001E-3</v>
      </c>
      <c r="Y191" t="s">
        <v>802</v>
      </c>
      <c r="Z191">
        <v>3.5070000000000001</v>
      </c>
      <c r="AA191">
        <v>3.3090000000000002</v>
      </c>
      <c r="AB191">
        <v>3.5070000000000001</v>
      </c>
      <c r="AC191">
        <v>3.28</v>
      </c>
      <c r="AD191" t="s">
        <v>1587</v>
      </c>
      <c r="AE191" s="222">
        <v>6.6000000000000003E-2</v>
      </c>
      <c r="AG191" t="s">
        <v>543</v>
      </c>
      <c r="AH191">
        <v>18.72</v>
      </c>
      <c r="AI191">
        <v>18.52</v>
      </c>
      <c r="AJ191">
        <v>18.86</v>
      </c>
      <c r="AK191">
        <v>18.46</v>
      </c>
      <c r="AL191" t="s">
        <v>1820</v>
      </c>
      <c r="AM191" s="222">
        <v>1.0800000000000001E-2</v>
      </c>
      <c r="AO191" t="s">
        <v>797</v>
      </c>
      <c r="AP191">
        <v>47.56</v>
      </c>
      <c r="AQ191">
        <v>46.16</v>
      </c>
      <c r="AR191">
        <v>47.56</v>
      </c>
      <c r="AS191">
        <v>45.5</v>
      </c>
      <c r="AT191" t="s">
        <v>2061</v>
      </c>
      <c r="AU191" s="222">
        <v>3.0300000000000001E-2</v>
      </c>
      <c r="AW191" t="s">
        <v>797</v>
      </c>
      <c r="AX191">
        <v>3.22</v>
      </c>
      <c r="AY191">
        <v>3.21</v>
      </c>
      <c r="AZ191">
        <v>3.22</v>
      </c>
      <c r="BA191">
        <v>3.1850000000000001</v>
      </c>
      <c r="BB191" t="s">
        <v>2267</v>
      </c>
      <c r="BC191" s="222">
        <v>2.5000000000000001E-3</v>
      </c>
    </row>
    <row r="192" spans="1:55">
      <c r="A192" t="s">
        <v>798</v>
      </c>
      <c r="B192" s="322">
        <v>1994.63</v>
      </c>
      <c r="C192" s="322">
        <v>1980.65</v>
      </c>
      <c r="D192" s="322">
        <v>1995.26</v>
      </c>
      <c r="E192" s="322">
        <v>1974.86</v>
      </c>
      <c r="F192" t="s">
        <v>799</v>
      </c>
      <c r="G192" s="222">
        <v>8.8999999999999999E-3</v>
      </c>
      <c r="I192" t="s">
        <v>798</v>
      </c>
      <c r="J192">
        <v>19.66</v>
      </c>
      <c r="K192">
        <v>19.18</v>
      </c>
      <c r="L192">
        <v>19.66</v>
      </c>
      <c r="M192">
        <v>19.14</v>
      </c>
      <c r="N192" t="s">
        <v>1101</v>
      </c>
      <c r="O192" s="222">
        <v>2.6599999999999999E-2</v>
      </c>
      <c r="Q192" t="s">
        <v>798</v>
      </c>
      <c r="R192">
        <v>12.62</v>
      </c>
      <c r="S192">
        <v>12.6</v>
      </c>
      <c r="T192">
        <v>12.74</v>
      </c>
      <c r="U192">
        <v>12.48</v>
      </c>
      <c r="V192" t="s">
        <v>1349</v>
      </c>
      <c r="W192" s="222">
        <v>9.5999999999999992E-3</v>
      </c>
      <c r="Y192" t="s">
        <v>804</v>
      </c>
      <c r="Z192">
        <v>3.5</v>
      </c>
      <c r="AA192">
        <v>3.54</v>
      </c>
      <c r="AB192">
        <v>3.54</v>
      </c>
      <c r="AC192">
        <v>3.4569999999999999</v>
      </c>
      <c r="AD192" t="s">
        <v>1588</v>
      </c>
      <c r="AE192" s="222">
        <v>-2E-3</v>
      </c>
      <c r="AG192" t="s">
        <v>541</v>
      </c>
      <c r="AH192">
        <v>18.52</v>
      </c>
      <c r="AI192">
        <v>18.399999999999999</v>
      </c>
      <c r="AJ192">
        <v>18.52</v>
      </c>
      <c r="AK192">
        <v>18.239999999999998</v>
      </c>
      <c r="AL192" t="s">
        <v>1821</v>
      </c>
      <c r="AM192" s="222">
        <v>6.4999999999999997E-3</v>
      </c>
      <c r="AO192" t="s">
        <v>798</v>
      </c>
      <c r="AP192">
        <v>48.38</v>
      </c>
      <c r="AQ192">
        <v>47.56</v>
      </c>
      <c r="AR192">
        <v>48.38</v>
      </c>
      <c r="AS192">
        <v>46.22</v>
      </c>
      <c r="AT192" t="s">
        <v>2062</v>
      </c>
      <c r="AU192" s="222">
        <v>1.72E-2</v>
      </c>
      <c r="AW192" t="s">
        <v>798</v>
      </c>
      <c r="AX192">
        <v>3.238</v>
      </c>
      <c r="AY192">
        <v>3.2280000000000002</v>
      </c>
      <c r="AZ192">
        <v>3.262</v>
      </c>
      <c r="BA192">
        <v>3.2109999999999999</v>
      </c>
      <c r="BB192" t="s">
        <v>1478</v>
      </c>
      <c r="BC192" s="222">
        <v>5.5999999999999999E-3</v>
      </c>
    </row>
    <row r="193" spans="1:55">
      <c r="A193" t="s">
        <v>800</v>
      </c>
      <c r="B193" s="322">
        <v>1960.06</v>
      </c>
      <c r="C193" s="322">
        <v>1985.32</v>
      </c>
      <c r="D193" s="322">
        <v>1985.32</v>
      </c>
      <c r="E193" s="322">
        <v>1948.51</v>
      </c>
      <c r="F193" t="s">
        <v>801</v>
      </c>
      <c r="G193" s="222">
        <v>-1.7299999999999999E-2</v>
      </c>
      <c r="I193" t="s">
        <v>800</v>
      </c>
      <c r="J193">
        <v>19.37</v>
      </c>
      <c r="K193">
        <v>19.3</v>
      </c>
      <c r="L193">
        <v>19.559999999999999</v>
      </c>
      <c r="M193">
        <v>19.02</v>
      </c>
      <c r="N193" t="s">
        <v>1102</v>
      </c>
      <c r="O193" s="222">
        <v>-1.4800000000000001E-2</v>
      </c>
      <c r="Q193" t="s">
        <v>800</v>
      </c>
      <c r="R193">
        <v>12.38</v>
      </c>
      <c r="S193">
        <v>12.54</v>
      </c>
      <c r="T193">
        <v>12.6</v>
      </c>
      <c r="U193">
        <v>12.38</v>
      </c>
      <c r="V193" t="s">
        <v>1350</v>
      </c>
      <c r="W193" s="222">
        <v>-1.9E-2</v>
      </c>
      <c r="Y193" t="s">
        <v>806</v>
      </c>
      <c r="Z193">
        <v>3.488</v>
      </c>
      <c r="AA193">
        <v>3.4910000000000001</v>
      </c>
      <c r="AB193">
        <v>3.4929999999999999</v>
      </c>
      <c r="AC193">
        <v>3.4340000000000002</v>
      </c>
      <c r="AD193" t="s">
        <v>1589</v>
      </c>
      <c r="AE193" s="222">
        <v>-3.3999999999999998E-3</v>
      </c>
      <c r="AG193" t="s">
        <v>539</v>
      </c>
      <c r="AH193">
        <v>18.399999999999999</v>
      </c>
      <c r="AI193">
        <v>18.38</v>
      </c>
      <c r="AJ193">
        <v>18.46</v>
      </c>
      <c r="AK193">
        <v>18.36</v>
      </c>
      <c r="AL193" t="s">
        <v>1822</v>
      </c>
      <c r="AM193" s="222">
        <v>0</v>
      </c>
      <c r="AO193" t="s">
        <v>800</v>
      </c>
      <c r="AP193">
        <v>47.16</v>
      </c>
      <c r="AQ193">
        <v>47.3</v>
      </c>
      <c r="AR193">
        <v>47.9</v>
      </c>
      <c r="AS193">
        <v>47.02</v>
      </c>
      <c r="AT193" t="s">
        <v>2063</v>
      </c>
      <c r="AU193" s="222">
        <v>-2.52E-2</v>
      </c>
      <c r="AW193" t="s">
        <v>800</v>
      </c>
      <c r="AX193">
        <v>3.1760000000000002</v>
      </c>
      <c r="AY193">
        <v>3.238</v>
      </c>
      <c r="AZ193">
        <v>3.258</v>
      </c>
      <c r="BA193">
        <v>3.15</v>
      </c>
      <c r="BB193" t="s">
        <v>1448</v>
      </c>
      <c r="BC193" s="222">
        <v>-1.9099999999999999E-2</v>
      </c>
    </row>
    <row r="194" spans="1:55">
      <c r="A194" t="s">
        <v>802</v>
      </c>
      <c r="B194" s="322">
        <v>2005.97</v>
      </c>
      <c r="C194" s="322">
        <v>1964.99</v>
      </c>
      <c r="D194" s="322">
        <v>2006.1</v>
      </c>
      <c r="E194" s="322">
        <v>1964.99</v>
      </c>
      <c r="F194" t="s">
        <v>803</v>
      </c>
      <c r="G194" s="222">
        <v>2.3400000000000001E-2</v>
      </c>
      <c r="I194" t="s">
        <v>802</v>
      </c>
      <c r="J194">
        <v>19.5</v>
      </c>
      <c r="K194">
        <v>19.37</v>
      </c>
      <c r="L194">
        <v>19.5</v>
      </c>
      <c r="M194">
        <v>19.23</v>
      </c>
      <c r="N194" t="s">
        <v>1103</v>
      </c>
      <c r="O194" s="222">
        <v>6.7000000000000002E-3</v>
      </c>
      <c r="Q194" t="s">
        <v>802</v>
      </c>
      <c r="R194">
        <v>12.48</v>
      </c>
      <c r="S194">
        <v>12.38</v>
      </c>
      <c r="T194">
        <v>12.5</v>
      </c>
      <c r="U194">
        <v>12.36</v>
      </c>
      <c r="V194" t="s">
        <v>1351</v>
      </c>
      <c r="W194" s="222">
        <v>8.0999999999999996E-3</v>
      </c>
      <c r="Y194" t="s">
        <v>808</v>
      </c>
      <c r="Z194">
        <v>3.484</v>
      </c>
      <c r="AA194">
        <v>3.4620000000000002</v>
      </c>
      <c r="AB194">
        <v>3.55</v>
      </c>
      <c r="AC194">
        <v>3.4620000000000002</v>
      </c>
      <c r="AD194" t="s">
        <v>1590</v>
      </c>
      <c r="AE194" s="222">
        <v>-1.1000000000000001E-3</v>
      </c>
      <c r="AG194" t="s">
        <v>537</v>
      </c>
      <c r="AH194">
        <v>18.399999999999999</v>
      </c>
      <c r="AI194">
        <v>18.34</v>
      </c>
      <c r="AJ194">
        <v>18.440000000000001</v>
      </c>
      <c r="AK194">
        <v>18.2</v>
      </c>
      <c r="AL194" t="s">
        <v>1823</v>
      </c>
      <c r="AM194" s="222">
        <v>2.2000000000000001E-3</v>
      </c>
      <c r="AO194" t="s">
        <v>802</v>
      </c>
      <c r="AP194">
        <v>47.2</v>
      </c>
      <c r="AQ194">
        <v>48.9</v>
      </c>
      <c r="AR194">
        <v>49.58</v>
      </c>
      <c r="AS194">
        <v>47.2</v>
      </c>
      <c r="AT194" t="s">
        <v>2064</v>
      </c>
      <c r="AU194" s="222">
        <v>8.0000000000000004E-4</v>
      </c>
      <c r="AW194" t="s">
        <v>802</v>
      </c>
      <c r="AX194">
        <v>3.27</v>
      </c>
      <c r="AY194">
        <v>3.2</v>
      </c>
      <c r="AZ194">
        <v>3.27</v>
      </c>
      <c r="BA194">
        <v>3.1850000000000001</v>
      </c>
      <c r="BB194" t="s">
        <v>2268</v>
      </c>
      <c r="BC194" s="222">
        <v>2.9600000000000001E-2</v>
      </c>
    </row>
    <row r="195" spans="1:55">
      <c r="A195" t="s">
        <v>804</v>
      </c>
      <c r="B195" s="322">
        <v>2034.65</v>
      </c>
      <c r="C195" s="322">
        <v>2012.44</v>
      </c>
      <c r="D195" s="322">
        <v>2034.67</v>
      </c>
      <c r="E195" s="322">
        <v>2005.96</v>
      </c>
      <c r="F195" t="s">
        <v>805</v>
      </c>
      <c r="G195" s="222">
        <v>1.43E-2</v>
      </c>
      <c r="I195" t="s">
        <v>804</v>
      </c>
      <c r="J195">
        <v>19.989999999999998</v>
      </c>
      <c r="K195">
        <v>19.66</v>
      </c>
      <c r="L195">
        <v>19.989999999999998</v>
      </c>
      <c r="M195">
        <v>19.440000000000001</v>
      </c>
      <c r="N195" t="s">
        <v>1104</v>
      </c>
      <c r="O195" s="222">
        <v>2.5100000000000001E-2</v>
      </c>
      <c r="Q195" t="s">
        <v>804</v>
      </c>
      <c r="R195">
        <v>12.68</v>
      </c>
      <c r="S195">
        <v>12.5</v>
      </c>
      <c r="T195">
        <v>12.74</v>
      </c>
      <c r="U195">
        <v>12.5</v>
      </c>
      <c r="V195" t="s">
        <v>1352</v>
      </c>
      <c r="W195" s="222">
        <v>1.6E-2</v>
      </c>
      <c r="Y195" t="s">
        <v>810</v>
      </c>
      <c r="Z195">
        <v>3.5059999999999998</v>
      </c>
      <c r="AA195">
        <v>3.4980000000000002</v>
      </c>
      <c r="AB195">
        <v>3.5379999999999998</v>
      </c>
      <c r="AC195">
        <v>3.48</v>
      </c>
      <c r="AD195" t="s">
        <v>1591</v>
      </c>
      <c r="AE195" s="222">
        <v>6.3E-3</v>
      </c>
      <c r="AG195" t="s">
        <v>535</v>
      </c>
      <c r="AH195">
        <v>18.36</v>
      </c>
      <c r="AI195">
        <v>18.3</v>
      </c>
      <c r="AJ195">
        <v>18.420000000000002</v>
      </c>
      <c r="AK195">
        <v>18.18</v>
      </c>
      <c r="AL195" t="s">
        <v>1824</v>
      </c>
      <c r="AM195" s="222">
        <v>0</v>
      </c>
      <c r="AO195" t="s">
        <v>804</v>
      </c>
      <c r="AP195">
        <v>47.02</v>
      </c>
      <c r="AQ195">
        <v>47.8</v>
      </c>
      <c r="AR195">
        <v>47.82</v>
      </c>
      <c r="AS195">
        <v>47.02</v>
      </c>
      <c r="AT195" t="s">
        <v>2065</v>
      </c>
      <c r="AU195" s="222">
        <v>-3.8E-3</v>
      </c>
      <c r="AW195" t="s">
        <v>804</v>
      </c>
      <c r="AX195">
        <v>3.3239999999999998</v>
      </c>
      <c r="AY195">
        <v>3.2719999999999998</v>
      </c>
      <c r="AZ195">
        <v>3.331</v>
      </c>
      <c r="BA195">
        <v>3.2490000000000001</v>
      </c>
      <c r="BB195" t="s">
        <v>2269</v>
      </c>
      <c r="BC195" s="222">
        <v>1.6500000000000001E-2</v>
      </c>
    </row>
    <row r="196" spans="1:55">
      <c r="A196" t="s">
        <v>806</v>
      </c>
      <c r="B196" s="322">
        <v>2039.35</v>
      </c>
      <c r="C196" s="322">
        <v>2033.68</v>
      </c>
      <c r="D196" s="322">
        <v>2039.35</v>
      </c>
      <c r="E196" s="322">
        <v>2012.58</v>
      </c>
      <c r="F196" t="s">
        <v>807</v>
      </c>
      <c r="G196" s="222">
        <v>2.3E-3</v>
      </c>
      <c r="I196" t="s">
        <v>806</v>
      </c>
      <c r="J196">
        <v>20</v>
      </c>
      <c r="K196">
        <v>19.72</v>
      </c>
      <c r="L196">
        <v>20</v>
      </c>
      <c r="M196">
        <v>19.68</v>
      </c>
      <c r="N196" t="s">
        <v>1105</v>
      </c>
      <c r="O196" s="222">
        <v>5.0000000000000001E-4</v>
      </c>
      <c r="Q196" t="s">
        <v>806</v>
      </c>
      <c r="R196">
        <v>13.18</v>
      </c>
      <c r="S196">
        <v>12.68</v>
      </c>
      <c r="T196">
        <v>13.18</v>
      </c>
      <c r="U196">
        <v>12.64</v>
      </c>
      <c r="V196" t="s">
        <v>1353</v>
      </c>
      <c r="W196" s="222">
        <v>3.9399999999999998E-2</v>
      </c>
      <c r="Y196" t="s">
        <v>812</v>
      </c>
      <c r="Z196">
        <v>3.58</v>
      </c>
      <c r="AA196">
        <v>3.5179999999999998</v>
      </c>
      <c r="AB196">
        <v>3.6040000000000001</v>
      </c>
      <c r="AC196">
        <v>3.51</v>
      </c>
      <c r="AD196" t="s">
        <v>1592</v>
      </c>
      <c r="AE196" s="222">
        <v>2.1100000000000001E-2</v>
      </c>
      <c r="AG196" t="s">
        <v>533</v>
      </c>
      <c r="AH196">
        <v>18.36</v>
      </c>
      <c r="AI196">
        <v>18.38</v>
      </c>
      <c r="AJ196">
        <v>18.399999999999999</v>
      </c>
      <c r="AK196">
        <v>18.239999999999998</v>
      </c>
      <c r="AL196" t="s">
        <v>1825</v>
      </c>
      <c r="AM196" s="222">
        <v>-2.2000000000000001E-3</v>
      </c>
      <c r="AO196" t="s">
        <v>806</v>
      </c>
      <c r="AP196">
        <v>47.84</v>
      </c>
      <c r="AQ196">
        <v>47.02</v>
      </c>
      <c r="AR196">
        <v>47.84</v>
      </c>
      <c r="AS196">
        <v>47.02</v>
      </c>
      <c r="AT196" t="s">
        <v>2066</v>
      </c>
      <c r="AU196" s="222">
        <v>1.7399999999999999E-2</v>
      </c>
      <c r="AW196" t="s">
        <v>806</v>
      </c>
      <c r="AX196">
        <v>3.3220000000000001</v>
      </c>
      <c r="AY196">
        <v>3.3069999999999999</v>
      </c>
      <c r="AZ196">
        <v>3.323</v>
      </c>
      <c r="BA196">
        <v>3.2709999999999999</v>
      </c>
      <c r="BB196" t="s">
        <v>2270</v>
      </c>
      <c r="BC196" s="222">
        <v>-5.9999999999999995E-4</v>
      </c>
    </row>
    <row r="197" spans="1:55">
      <c r="A197" t="s">
        <v>808</v>
      </c>
      <c r="B197" s="322">
        <v>2067.41</v>
      </c>
      <c r="C197" s="322">
        <v>2041.01</v>
      </c>
      <c r="D197" s="322">
        <v>2070.08</v>
      </c>
      <c r="E197" s="322">
        <v>2038.97</v>
      </c>
      <c r="F197" t="s">
        <v>809</v>
      </c>
      <c r="G197" s="222">
        <v>1.38E-2</v>
      </c>
      <c r="I197" t="s">
        <v>808</v>
      </c>
      <c r="J197">
        <v>19.899999999999999</v>
      </c>
      <c r="K197">
        <v>19.88</v>
      </c>
      <c r="L197">
        <v>20.079999999999998</v>
      </c>
      <c r="M197">
        <v>19.88</v>
      </c>
      <c r="N197" t="s">
        <v>1106</v>
      </c>
      <c r="O197" s="222">
        <v>-5.0000000000000001E-3</v>
      </c>
      <c r="Q197" t="s">
        <v>808</v>
      </c>
      <c r="R197">
        <v>13.28</v>
      </c>
      <c r="S197">
        <v>13.16</v>
      </c>
      <c r="T197">
        <v>13.46</v>
      </c>
      <c r="U197">
        <v>13.16</v>
      </c>
      <c r="V197" t="s">
        <v>1354</v>
      </c>
      <c r="W197" s="222">
        <v>7.6E-3</v>
      </c>
      <c r="Y197" t="s">
        <v>814</v>
      </c>
      <c r="Z197">
        <v>3.5659999999999998</v>
      </c>
      <c r="AA197">
        <v>3.58</v>
      </c>
      <c r="AB197">
        <v>3.6019999999999999</v>
      </c>
      <c r="AC197">
        <v>3.5259999999999998</v>
      </c>
      <c r="AD197" t="s">
        <v>1593</v>
      </c>
      <c r="AE197" s="222">
        <v>-3.8999999999999998E-3</v>
      </c>
      <c r="AG197" t="s">
        <v>531</v>
      </c>
      <c r="AH197">
        <v>18.399999999999999</v>
      </c>
      <c r="AI197">
        <v>18.48</v>
      </c>
      <c r="AJ197">
        <v>18.48</v>
      </c>
      <c r="AK197">
        <v>18.32</v>
      </c>
      <c r="AL197" t="s">
        <v>1308</v>
      </c>
      <c r="AM197" s="222">
        <v>-3.3E-3</v>
      </c>
      <c r="AO197" t="s">
        <v>808</v>
      </c>
      <c r="AP197">
        <v>50.7</v>
      </c>
      <c r="AQ197">
        <v>48.18</v>
      </c>
      <c r="AR197">
        <v>50.7</v>
      </c>
      <c r="AS197">
        <v>47.96</v>
      </c>
      <c r="AT197" t="s">
        <v>2067</v>
      </c>
      <c r="AU197" s="222">
        <v>5.9799999999999999E-2</v>
      </c>
      <c r="AW197" t="s">
        <v>808</v>
      </c>
      <c r="AX197">
        <v>3.38</v>
      </c>
      <c r="AY197">
        <v>3.33</v>
      </c>
      <c r="AZ197">
        <v>3.3980000000000001</v>
      </c>
      <c r="BA197">
        <v>3.3239999999999998</v>
      </c>
      <c r="BB197" t="s">
        <v>1452</v>
      </c>
      <c r="BC197" s="222">
        <v>1.7500000000000002E-2</v>
      </c>
    </row>
    <row r="198" spans="1:55">
      <c r="A198" t="s">
        <v>810</v>
      </c>
      <c r="B198" s="322">
        <v>2070.13</v>
      </c>
      <c r="C198" s="322">
        <v>2066.91</v>
      </c>
      <c r="D198" s="322">
        <v>2076.77</v>
      </c>
      <c r="E198" s="322">
        <v>2060.46</v>
      </c>
      <c r="F198" t="s">
        <v>811</v>
      </c>
      <c r="G198" s="222">
        <v>1.2999999999999999E-3</v>
      </c>
      <c r="I198" t="s">
        <v>810</v>
      </c>
      <c r="J198">
        <v>19.850000000000001</v>
      </c>
      <c r="K198">
        <v>19.899999999999999</v>
      </c>
      <c r="L198">
        <v>19.989999999999998</v>
      </c>
      <c r="M198">
        <v>19.8</v>
      </c>
      <c r="N198" t="s">
        <v>1107</v>
      </c>
      <c r="O198" s="222">
        <v>-2.5000000000000001E-3</v>
      </c>
      <c r="Q198" t="s">
        <v>810</v>
      </c>
      <c r="R198">
        <v>13.24</v>
      </c>
      <c r="S198">
        <v>13.4</v>
      </c>
      <c r="T198">
        <v>13.56</v>
      </c>
      <c r="U198">
        <v>13.22</v>
      </c>
      <c r="V198" t="s">
        <v>1355</v>
      </c>
      <c r="W198" s="222">
        <v>-3.0000000000000001E-3</v>
      </c>
      <c r="Y198" t="s">
        <v>816</v>
      </c>
      <c r="Z198">
        <v>3.5659999999999998</v>
      </c>
      <c r="AA198">
        <v>3.6</v>
      </c>
      <c r="AB198">
        <v>3.6040000000000001</v>
      </c>
      <c r="AC198">
        <v>3.5529999999999999</v>
      </c>
      <c r="AD198" t="s">
        <v>1594</v>
      </c>
      <c r="AE198" s="222">
        <v>0</v>
      </c>
      <c r="AG198" t="s">
        <v>529</v>
      </c>
      <c r="AH198">
        <v>18.46</v>
      </c>
      <c r="AI198">
        <v>18.399999999999999</v>
      </c>
      <c r="AJ198">
        <v>18.48</v>
      </c>
      <c r="AK198">
        <v>18.34</v>
      </c>
      <c r="AL198" t="s">
        <v>1826</v>
      </c>
      <c r="AM198" s="222">
        <v>-1.1000000000000001E-3</v>
      </c>
      <c r="AO198" t="s">
        <v>810</v>
      </c>
      <c r="AP198">
        <v>51.45</v>
      </c>
      <c r="AQ198">
        <v>50.7</v>
      </c>
      <c r="AR198">
        <v>51.65</v>
      </c>
      <c r="AS198">
        <v>50.4</v>
      </c>
      <c r="AT198" t="s">
        <v>2068</v>
      </c>
      <c r="AU198" s="222">
        <v>1.4800000000000001E-2</v>
      </c>
      <c r="AW198" t="s">
        <v>810</v>
      </c>
      <c r="AX198">
        <v>3.3740000000000001</v>
      </c>
      <c r="AY198">
        <v>3.3639999999999999</v>
      </c>
      <c r="AZ198">
        <v>3.395</v>
      </c>
      <c r="BA198">
        <v>3.335</v>
      </c>
      <c r="BB198" t="s">
        <v>2271</v>
      </c>
      <c r="BC198" s="222">
        <v>-1.8E-3</v>
      </c>
    </row>
    <row r="199" spans="1:55">
      <c r="A199" t="s">
        <v>812</v>
      </c>
      <c r="B199" s="322">
        <v>2106.2399999999998</v>
      </c>
      <c r="C199" s="322">
        <v>2073.0700000000002</v>
      </c>
      <c r="D199" s="322">
        <v>2106.25</v>
      </c>
      <c r="E199" s="322">
        <v>2073.0700000000002</v>
      </c>
      <c r="F199" t="s">
        <v>813</v>
      </c>
      <c r="G199" s="222">
        <v>1.7399999999999999E-2</v>
      </c>
      <c r="I199" t="s">
        <v>812</v>
      </c>
      <c r="J199">
        <v>20</v>
      </c>
      <c r="K199">
        <v>19.850000000000001</v>
      </c>
      <c r="L199">
        <v>20</v>
      </c>
      <c r="M199">
        <v>19.760000000000002</v>
      </c>
      <c r="N199" t="s">
        <v>1108</v>
      </c>
      <c r="O199" s="222">
        <v>7.6E-3</v>
      </c>
      <c r="Q199" t="s">
        <v>812</v>
      </c>
      <c r="R199">
        <v>14.3</v>
      </c>
      <c r="S199">
        <v>13.4</v>
      </c>
      <c r="T199">
        <v>14.3</v>
      </c>
      <c r="U199">
        <v>13.4</v>
      </c>
      <c r="V199" t="s">
        <v>1356</v>
      </c>
      <c r="W199" s="222">
        <v>8.0100000000000005E-2</v>
      </c>
      <c r="Y199" t="s">
        <v>818</v>
      </c>
      <c r="Z199">
        <v>3.573</v>
      </c>
      <c r="AA199">
        <v>3.585</v>
      </c>
      <c r="AB199">
        <v>3.6</v>
      </c>
      <c r="AC199">
        <v>3.5489999999999999</v>
      </c>
      <c r="AD199" t="s">
        <v>1595</v>
      </c>
      <c r="AE199" s="222">
        <v>2E-3</v>
      </c>
      <c r="AG199" t="s">
        <v>527</v>
      </c>
      <c r="AH199">
        <v>18.48</v>
      </c>
      <c r="AI199">
        <v>18.600000000000001</v>
      </c>
      <c r="AJ199">
        <v>18.600000000000001</v>
      </c>
      <c r="AK199">
        <v>18.399999999999999</v>
      </c>
      <c r="AL199" t="s">
        <v>1827</v>
      </c>
      <c r="AM199" s="222">
        <v>-5.4000000000000003E-3</v>
      </c>
      <c r="AO199" t="s">
        <v>812</v>
      </c>
      <c r="AP199">
        <v>55.15</v>
      </c>
      <c r="AQ199">
        <v>51.8</v>
      </c>
      <c r="AR199">
        <v>55.25</v>
      </c>
      <c r="AS199">
        <v>51.6</v>
      </c>
      <c r="AT199" t="s">
        <v>2069</v>
      </c>
      <c r="AU199" s="222">
        <v>7.1900000000000006E-2</v>
      </c>
      <c r="AW199" t="s">
        <v>812</v>
      </c>
      <c r="AX199">
        <v>3.4049999999999998</v>
      </c>
      <c r="AY199">
        <v>3.3570000000000002</v>
      </c>
      <c r="AZ199">
        <v>3.4209999999999998</v>
      </c>
      <c r="BA199">
        <v>3.3530000000000002</v>
      </c>
      <c r="BB199" t="s">
        <v>1566</v>
      </c>
      <c r="BC199" s="222">
        <v>9.1999999999999998E-3</v>
      </c>
    </row>
    <row r="200" spans="1:55">
      <c r="A200" t="s">
        <v>814</v>
      </c>
      <c r="B200" s="322">
        <v>2109.66</v>
      </c>
      <c r="C200" s="322">
        <v>2110.7199999999998</v>
      </c>
      <c r="D200" s="322">
        <v>2121.6</v>
      </c>
      <c r="E200" s="322">
        <v>2102.2800000000002</v>
      </c>
      <c r="F200" t="s">
        <v>815</v>
      </c>
      <c r="G200" s="222">
        <v>1.6000000000000001E-3</v>
      </c>
      <c r="I200" t="s">
        <v>814</v>
      </c>
      <c r="J200">
        <v>20.02</v>
      </c>
      <c r="K200">
        <v>20</v>
      </c>
      <c r="L200">
        <v>20.34</v>
      </c>
      <c r="M200">
        <v>19.809999999999999</v>
      </c>
      <c r="N200" t="s">
        <v>1109</v>
      </c>
      <c r="O200" s="222">
        <v>1E-3</v>
      </c>
      <c r="Q200" t="s">
        <v>814</v>
      </c>
      <c r="R200">
        <v>14.32</v>
      </c>
      <c r="S200">
        <v>14.4</v>
      </c>
      <c r="T200">
        <v>14.78</v>
      </c>
      <c r="U200">
        <v>14.2</v>
      </c>
      <c r="V200" t="s">
        <v>1357</v>
      </c>
      <c r="W200" s="222">
        <v>1.4E-3</v>
      </c>
      <c r="Y200" t="s">
        <v>820</v>
      </c>
      <c r="Z200">
        <v>3.4590000000000001</v>
      </c>
      <c r="AA200">
        <v>3.5979999999999999</v>
      </c>
      <c r="AB200">
        <v>3.5979999999999999</v>
      </c>
      <c r="AC200">
        <v>3.4460000000000002</v>
      </c>
      <c r="AD200" t="s">
        <v>1596</v>
      </c>
      <c r="AE200" s="222">
        <v>-3.1899999999999998E-2</v>
      </c>
      <c r="AG200" t="s">
        <v>525</v>
      </c>
      <c r="AH200">
        <v>18.579999999999998</v>
      </c>
      <c r="AI200">
        <v>18.600000000000001</v>
      </c>
      <c r="AJ200">
        <v>18.600000000000001</v>
      </c>
      <c r="AK200">
        <v>18.38</v>
      </c>
      <c r="AL200" t="s">
        <v>1828</v>
      </c>
      <c r="AM200" s="222">
        <v>1.1000000000000001E-3</v>
      </c>
      <c r="AO200" t="s">
        <v>814</v>
      </c>
      <c r="AP200">
        <v>56.4</v>
      </c>
      <c r="AQ200">
        <v>55.6</v>
      </c>
      <c r="AR200">
        <v>56.85</v>
      </c>
      <c r="AS200">
        <v>55.5</v>
      </c>
      <c r="AT200" t="s">
        <v>2070</v>
      </c>
      <c r="AU200" s="222">
        <v>2.2700000000000001E-2</v>
      </c>
      <c r="AW200" t="s">
        <v>814</v>
      </c>
      <c r="AX200">
        <v>3.4430000000000001</v>
      </c>
      <c r="AY200">
        <v>3.4340000000000002</v>
      </c>
      <c r="AZ200">
        <v>3.4569999999999999</v>
      </c>
      <c r="BA200">
        <v>3.4039999999999999</v>
      </c>
      <c r="BB200" t="s">
        <v>2272</v>
      </c>
      <c r="BC200" s="222">
        <v>1.12E-2</v>
      </c>
    </row>
    <row r="201" spans="1:55">
      <c r="A201" t="s">
        <v>816</v>
      </c>
      <c r="B201" s="322">
        <v>2123.71</v>
      </c>
      <c r="C201" s="322">
        <v>2113.6799999999998</v>
      </c>
      <c r="D201" s="322">
        <v>2125.2199999999998</v>
      </c>
      <c r="E201" s="322">
        <v>2103.42</v>
      </c>
      <c r="F201" t="s">
        <v>817</v>
      </c>
      <c r="G201" s="222">
        <v>6.7000000000000002E-3</v>
      </c>
      <c r="I201" t="s">
        <v>816</v>
      </c>
      <c r="J201">
        <v>20.100000000000001</v>
      </c>
      <c r="K201">
        <v>20.02</v>
      </c>
      <c r="L201">
        <v>20.3</v>
      </c>
      <c r="M201">
        <v>20.02</v>
      </c>
      <c r="N201" t="s">
        <v>1110</v>
      </c>
      <c r="O201" s="222">
        <v>4.0000000000000001E-3</v>
      </c>
      <c r="Q201" t="s">
        <v>816</v>
      </c>
      <c r="R201">
        <v>14.32</v>
      </c>
      <c r="S201">
        <v>14.4</v>
      </c>
      <c r="T201">
        <v>14.54</v>
      </c>
      <c r="U201">
        <v>14.26</v>
      </c>
      <c r="V201" t="s">
        <v>1358</v>
      </c>
      <c r="W201" s="222">
        <v>0</v>
      </c>
      <c r="Y201" t="s">
        <v>822</v>
      </c>
      <c r="Z201">
        <v>3.46</v>
      </c>
      <c r="AA201">
        <v>3.4590000000000001</v>
      </c>
      <c r="AB201">
        <v>3.496</v>
      </c>
      <c r="AC201">
        <v>3.43</v>
      </c>
      <c r="AD201" t="s">
        <v>1597</v>
      </c>
      <c r="AE201" s="222">
        <v>2.9999999999999997E-4</v>
      </c>
      <c r="AG201" t="s">
        <v>523</v>
      </c>
      <c r="AH201">
        <v>18.559999999999999</v>
      </c>
      <c r="AI201">
        <v>18.52</v>
      </c>
      <c r="AJ201">
        <v>18.579999999999998</v>
      </c>
      <c r="AK201">
        <v>18.46</v>
      </c>
      <c r="AL201" t="s">
        <v>1829</v>
      </c>
      <c r="AM201" s="222">
        <v>2.2000000000000001E-3</v>
      </c>
      <c r="AO201" t="s">
        <v>816</v>
      </c>
      <c r="AP201">
        <v>56</v>
      </c>
      <c r="AQ201">
        <v>56.55</v>
      </c>
      <c r="AR201">
        <v>57</v>
      </c>
      <c r="AS201">
        <v>55.75</v>
      </c>
      <c r="AT201" t="s">
        <v>2071</v>
      </c>
      <c r="AU201" s="222">
        <v>-7.1000000000000004E-3</v>
      </c>
      <c r="AW201" t="s">
        <v>816</v>
      </c>
      <c r="AX201">
        <v>3.4780000000000002</v>
      </c>
      <c r="AY201">
        <v>3.46</v>
      </c>
      <c r="AZ201">
        <v>3.4830000000000001</v>
      </c>
      <c r="BA201">
        <v>3.4319999999999999</v>
      </c>
      <c r="BB201" t="s">
        <v>2164</v>
      </c>
      <c r="BC201" s="222">
        <v>1.0200000000000001E-2</v>
      </c>
    </row>
    <row r="202" spans="1:55">
      <c r="A202" t="s">
        <v>818</v>
      </c>
      <c r="B202" s="322">
        <v>2126.1799999999998</v>
      </c>
      <c r="C202" s="322">
        <v>2124.0700000000002</v>
      </c>
      <c r="D202" s="322">
        <v>2135.29</v>
      </c>
      <c r="E202" s="322">
        <v>2120.37</v>
      </c>
      <c r="F202" t="s">
        <v>819</v>
      </c>
      <c r="G202" s="222">
        <v>1.1999999999999999E-3</v>
      </c>
      <c r="I202" t="s">
        <v>818</v>
      </c>
      <c r="J202">
        <v>19.809999999999999</v>
      </c>
      <c r="K202">
        <v>20.100000000000001</v>
      </c>
      <c r="L202">
        <v>20.2</v>
      </c>
      <c r="M202">
        <v>19.809999999999999</v>
      </c>
      <c r="N202" t="s">
        <v>1111</v>
      </c>
      <c r="O202" s="222">
        <v>-1.44E-2</v>
      </c>
      <c r="Q202" t="s">
        <v>818</v>
      </c>
      <c r="R202">
        <v>14.5</v>
      </c>
      <c r="S202">
        <v>14.3</v>
      </c>
      <c r="T202">
        <v>14.66</v>
      </c>
      <c r="U202">
        <v>14.12</v>
      </c>
      <c r="V202" t="s">
        <v>1359</v>
      </c>
      <c r="W202" s="222">
        <v>1.26E-2</v>
      </c>
      <c r="Y202" t="s">
        <v>824</v>
      </c>
      <c r="Z202">
        <v>3.4119999999999999</v>
      </c>
      <c r="AA202">
        <v>3.444</v>
      </c>
      <c r="AB202">
        <v>3.45</v>
      </c>
      <c r="AC202">
        <v>3.3919999999999999</v>
      </c>
      <c r="AD202" t="s">
        <v>1471</v>
      </c>
      <c r="AE202" s="222">
        <v>-1.3899999999999999E-2</v>
      </c>
      <c r="AG202" t="s">
        <v>521</v>
      </c>
      <c r="AH202">
        <v>18.52</v>
      </c>
      <c r="AI202">
        <v>18.64</v>
      </c>
      <c r="AJ202">
        <v>18.64</v>
      </c>
      <c r="AK202">
        <v>18.46</v>
      </c>
      <c r="AL202" t="s">
        <v>1830</v>
      </c>
      <c r="AM202" s="222">
        <v>1.1000000000000001E-3</v>
      </c>
      <c r="AO202" t="s">
        <v>818</v>
      </c>
      <c r="AP202">
        <v>55.05</v>
      </c>
      <c r="AQ202">
        <v>56.05</v>
      </c>
      <c r="AR202">
        <v>56.2</v>
      </c>
      <c r="AS202">
        <v>55.05</v>
      </c>
      <c r="AT202" t="s">
        <v>2072</v>
      </c>
      <c r="AU202" s="222">
        <v>-1.7000000000000001E-2</v>
      </c>
      <c r="AW202" t="s">
        <v>818</v>
      </c>
      <c r="AX202">
        <v>3.5190000000000001</v>
      </c>
      <c r="AY202">
        <v>3.47</v>
      </c>
      <c r="AZ202">
        <v>3.5190000000000001</v>
      </c>
      <c r="BA202">
        <v>3.47</v>
      </c>
      <c r="BB202" t="s">
        <v>2273</v>
      </c>
      <c r="BC202" s="222">
        <v>1.18E-2</v>
      </c>
    </row>
    <row r="203" spans="1:55">
      <c r="A203" t="s">
        <v>820</v>
      </c>
      <c r="B203" s="322">
        <v>2092.3200000000002</v>
      </c>
      <c r="C203" s="322">
        <v>2126.7399999999998</v>
      </c>
      <c r="D203" s="322">
        <v>2132.89</v>
      </c>
      <c r="E203" s="322">
        <v>2088.9699999999998</v>
      </c>
      <c r="F203" t="s">
        <v>821</v>
      </c>
      <c r="G203" s="222">
        <v>-1.5900000000000001E-2</v>
      </c>
      <c r="I203" t="s">
        <v>820</v>
      </c>
      <c r="J203">
        <v>19.579999999999998</v>
      </c>
      <c r="K203">
        <v>19.809999999999999</v>
      </c>
      <c r="L203">
        <v>19.91</v>
      </c>
      <c r="M203">
        <v>19.5</v>
      </c>
      <c r="N203" t="s">
        <v>1112</v>
      </c>
      <c r="O203" s="222">
        <v>-1.1599999999999999E-2</v>
      </c>
      <c r="Q203" t="s">
        <v>820</v>
      </c>
      <c r="R203">
        <v>14.5</v>
      </c>
      <c r="S203">
        <v>14.68</v>
      </c>
      <c r="T203">
        <v>14.68</v>
      </c>
      <c r="U203">
        <v>14.12</v>
      </c>
      <c r="V203" t="s">
        <v>1360</v>
      </c>
      <c r="W203" s="222">
        <v>0</v>
      </c>
      <c r="Y203" t="s">
        <v>826</v>
      </c>
      <c r="Z203">
        <v>3.46</v>
      </c>
      <c r="AA203">
        <v>3.44</v>
      </c>
      <c r="AB203">
        <v>3.4750000000000001</v>
      </c>
      <c r="AC203">
        <v>3.4159999999999999</v>
      </c>
      <c r="AD203" t="s">
        <v>1598</v>
      </c>
      <c r="AE203" s="222">
        <v>1.41E-2</v>
      </c>
      <c r="AG203" t="s">
        <v>519</v>
      </c>
      <c r="AH203">
        <v>18.5</v>
      </c>
      <c r="AI203">
        <v>18.559999999999999</v>
      </c>
      <c r="AJ203">
        <v>18.739999999999998</v>
      </c>
      <c r="AK203">
        <v>18.399999999999999</v>
      </c>
      <c r="AL203" t="s">
        <v>1831</v>
      </c>
      <c r="AM203" s="222">
        <v>1.1000000000000001E-3</v>
      </c>
      <c r="AO203" t="s">
        <v>820</v>
      </c>
      <c r="AP203">
        <v>54</v>
      </c>
      <c r="AQ203">
        <v>55</v>
      </c>
      <c r="AR203">
        <v>55.15</v>
      </c>
      <c r="AS203">
        <v>53.9</v>
      </c>
      <c r="AT203" t="s">
        <v>2073</v>
      </c>
      <c r="AU203" s="222">
        <v>-1.9099999999999999E-2</v>
      </c>
      <c r="AW203" t="s">
        <v>820</v>
      </c>
      <c r="AX203">
        <v>3.4129999999999998</v>
      </c>
      <c r="AY203">
        <v>3.58</v>
      </c>
      <c r="AZ203">
        <v>3.6</v>
      </c>
      <c r="BA203">
        <v>3.4</v>
      </c>
      <c r="BB203" t="s">
        <v>2274</v>
      </c>
      <c r="BC203" s="222">
        <v>-3.0099999999999998E-2</v>
      </c>
    </row>
    <row r="204" spans="1:55">
      <c r="A204" t="s">
        <v>822</v>
      </c>
      <c r="B204" s="322">
        <v>2095.94</v>
      </c>
      <c r="C204" s="322">
        <v>2092.2600000000002</v>
      </c>
      <c r="D204" s="322">
        <v>2105.44</v>
      </c>
      <c r="E204" s="322">
        <v>2089.61</v>
      </c>
      <c r="F204" t="s">
        <v>823</v>
      </c>
      <c r="G204" s="222">
        <v>1.6999999999999999E-3</v>
      </c>
      <c r="I204" t="s">
        <v>822</v>
      </c>
      <c r="J204">
        <v>19.420000000000002</v>
      </c>
      <c r="K204">
        <v>19.579999999999998</v>
      </c>
      <c r="L204">
        <v>19.760000000000002</v>
      </c>
      <c r="M204">
        <v>19.420000000000002</v>
      </c>
      <c r="N204" t="s">
        <v>1113</v>
      </c>
      <c r="O204" s="222">
        <v>-8.2000000000000007E-3</v>
      </c>
      <c r="Q204" t="s">
        <v>822</v>
      </c>
      <c r="R204">
        <v>14.4</v>
      </c>
      <c r="S204">
        <v>14.5</v>
      </c>
      <c r="T204">
        <v>14.54</v>
      </c>
      <c r="U204">
        <v>14.32</v>
      </c>
      <c r="V204" t="s">
        <v>1361</v>
      </c>
      <c r="W204" s="222">
        <v>-6.8999999999999999E-3</v>
      </c>
      <c r="Y204" t="s">
        <v>828</v>
      </c>
      <c r="Z204">
        <v>3.5579999999999998</v>
      </c>
      <c r="AA204">
        <v>3.46</v>
      </c>
      <c r="AB204">
        <v>3.6</v>
      </c>
      <c r="AC204">
        <v>3.4340000000000002</v>
      </c>
      <c r="AD204" t="s">
        <v>1599</v>
      </c>
      <c r="AE204" s="222">
        <v>2.8299999999999999E-2</v>
      </c>
      <c r="AG204" t="s">
        <v>517</v>
      </c>
      <c r="AH204">
        <v>18.48</v>
      </c>
      <c r="AI204">
        <v>18.62</v>
      </c>
      <c r="AJ204">
        <v>18.62</v>
      </c>
      <c r="AK204">
        <v>18.420000000000002</v>
      </c>
      <c r="AL204" t="s">
        <v>1832</v>
      </c>
      <c r="AM204" s="222">
        <v>0</v>
      </c>
      <c r="AO204" t="s">
        <v>822</v>
      </c>
      <c r="AP204">
        <v>54.65</v>
      </c>
      <c r="AQ204">
        <v>53.95</v>
      </c>
      <c r="AR204">
        <v>54.8</v>
      </c>
      <c r="AS204">
        <v>53.6</v>
      </c>
      <c r="AT204" t="s">
        <v>2074</v>
      </c>
      <c r="AU204" s="222">
        <v>1.2E-2</v>
      </c>
      <c r="AW204" t="s">
        <v>822</v>
      </c>
      <c r="AX204">
        <v>3.4369999999999998</v>
      </c>
      <c r="AY204">
        <v>3.43</v>
      </c>
      <c r="AZ204">
        <v>3.48</v>
      </c>
      <c r="BA204">
        <v>3.4119999999999999</v>
      </c>
      <c r="BB204" t="s">
        <v>2275</v>
      </c>
      <c r="BC204" s="222">
        <v>7.0000000000000001E-3</v>
      </c>
    </row>
    <row r="205" spans="1:55">
      <c r="A205" t="s">
        <v>824</v>
      </c>
      <c r="B205" s="322">
        <v>2097.2199999999998</v>
      </c>
      <c r="C205" s="322">
        <v>2090.8200000000002</v>
      </c>
      <c r="D205" s="322">
        <v>2102.17</v>
      </c>
      <c r="E205" s="322">
        <v>2083.38</v>
      </c>
      <c r="F205" t="s">
        <v>825</v>
      </c>
      <c r="G205" s="222">
        <v>5.9999999999999995E-4</v>
      </c>
      <c r="I205" t="s">
        <v>824</v>
      </c>
      <c r="J205">
        <v>19.989999999999998</v>
      </c>
      <c r="K205">
        <v>19.63</v>
      </c>
      <c r="L205">
        <v>20</v>
      </c>
      <c r="M205">
        <v>19.46</v>
      </c>
      <c r="N205" t="s">
        <v>1114</v>
      </c>
      <c r="O205" s="222">
        <v>2.9399999999999999E-2</v>
      </c>
      <c r="Q205" t="s">
        <v>824</v>
      </c>
      <c r="R205">
        <v>14.6</v>
      </c>
      <c r="S205">
        <v>14.32</v>
      </c>
      <c r="T205">
        <v>14.64</v>
      </c>
      <c r="U205">
        <v>14.28</v>
      </c>
      <c r="V205" t="s">
        <v>1362</v>
      </c>
      <c r="W205" s="222">
        <v>1.3899999999999999E-2</v>
      </c>
      <c r="Y205" t="s">
        <v>830</v>
      </c>
      <c r="Z205">
        <v>3.7789999999999999</v>
      </c>
      <c r="AA205">
        <v>3.6</v>
      </c>
      <c r="AB205">
        <v>3.8069999999999999</v>
      </c>
      <c r="AC205">
        <v>3.57</v>
      </c>
      <c r="AD205" t="s">
        <v>1600</v>
      </c>
      <c r="AE205" s="222">
        <v>6.2100000000000002E-2</v>
      </c>
      <c r="AG205" t="s">
        <v>515</v>
      </c>
      <c r="AH205">
        <v>18.48</v>
      </c>
      <c r="AI205">
        <v>18.3</v>
      </c>
      <c r="AJ205">
        <v>18.600000000000001</v>
      </c>
      <c r="AK205">
        <v>18.3</v>
      </c>
      <c r="AL205" t="s">
        <v>1833</v>
      </c>
      <c r="AM205" s="222">
        <v>8.6999999999999994E-3</v>
      </c>
      <c r="AO205" t="s">
        <v>824</v>
      </c>
      <c r="AP205">
        <v>54.05</v>
      </c>
      <c r="AQ205">
        <v>54.1</v>
      </c>
      <c r="AR205">
        <v>54.6</v>
      </c>
      <c r="AS205">
        <v>53.85</v>
      </c>
      <c r="AT205" t="s">
        <v>2075</v>
      </c>
      <c r="AU205" s="222">
        <v>-1.0999999999999999E-2</v>
      </c>
      <c r="AW205" t="s">
        <v>824</v>
      </c>
      <c r="AX205">
        <v>3.4159999999999999</v>
      </c>
      <c r="AY205">
        <v>3.4350000000000001</v>
      </c>
      <c r="AZ205">
        <v>3.4630000000000001</v>
      </c>
      <c r="BA205">
        <v>3.3969999999999998</v>
      </c>
      <c r="BB205" t="s">
        <v>2276</v>
      </c>
      <c r="BC205" s="222">
        <v>-6.1000000000000004E-3</v>
      </c>
    </row>
    <row r="206" spans="1:55">
      <c r="A206" t="s">
        <v>826</v>
      </c>
      <c r="B206" s="322">
        <v>2097.0700000000002</v>
      </c>
      <c r="C206" s="322">
        <v>2095.21</v>
      </c>
      <c r="D206" s="322">
        <v>2105.39</v>
      </c>
      <c r="E206" s="322">
        <v>2091.0700000000002</v>
      </c>
      <c r="F206" t="s">
        <v>827</v>
      </c>
      <c r="G206" s="222">
        <v>-1E-4</v>
      </c>
      <c r="I206" t="s">
        <v>826</v>
      </c>
      <c r="J206">
        <v>19.71</v>
      </c>
      <c r="K206">
        <v>20.079999999999998</v>
      </c>
      <c r="L206">
        <v>20.079999999999998</v>
      </c>
      <c r="M206">
        <v>19.7</v>
      </c>
      <c r="N206" t="s">
        <v>1115</v>
      </c>
      <c r="O206" s="222">
        <v>-1.4E-2</v>
      </c>
      <c r="Q206" t="s">
        <v>826</v>
      </c>
      <c r="R206">
        <v>14.5</v>
      </c>
      <c r="S206">
        <v>14.5</v>
      </c>
      <c r="T206">
        <v>14.68</v>
      </c>
      <c r="U206">
        <v>14.42</v>
      </c>
      <c r="V206" t="s">
        <v>1363</v>
      </c>
      <c r="W206" s="222">
        <v>-6.7999999999999996E-3</v>
      </c>
      <c r="Y206" t="s">
        <v>832</v>
      </c>
      <c r="Z206">
        <v>3.54</v>
      </c>
      <c r="AA206">
        <v>3.6960000000000002</v>
      </c>
      <c r="AB206">
        <v>3.72</v>
      </c>
      <c r="AC206">
        <v>3.54</v>
      </c>
      <c r="AD206" t="s">
        <v>1601</v>
      </c>
      <c r="AE206" s="222">
        <v>-6.3200000000000006E-2</v>
      </c>
      <c r="AG206" t="s">
        <v>513</v>
      </c>
      <c r="AH206">
        <v>18.32</v>
      </c>
      <c r="AI206">
        <v>18.48</v>
      </c>
      <c r="AJ206">
        <v>18.48</v>
      </c>
      <c r="AK206">
        <v>18.32</v>
      </c>
      <c r="AL206" t="s">
        <v>1834</v>
      </c>
      <c r="AM206" s="222">
        <v>-8.6999999999999994E-3</v>
      </c>
      <c r="AO206" t="s">
        <v>826</v>
      </c>
      <c r="AP206">
        <v>53.9</v>
      </c>
      <c r="AQ206">
        <v>54.15</v>
      </c>
      <c r="AR206">
        <v>54.25</v>
      </c>
      <c r="AS206">
        <v>53.6</v>
      </c>
      <c r="AT206" t="s">
        <v>2076</v>
      </c>
      <c r="AU206" s="222">
        <v>-2.8E-3</v>
      </c>
      <c r="AW206" t="s">
        <v>826</v>
      </c>
      <c r="AX206">
        <v>3.4220000000000002</v>
      </c>
      <c r="AY206">
        <v>3.4220000000000002</v>
      </c>
      <c r="AZ206">
        <v>3.4409999999999998</v>
      </c>
      <c r="BA206">
        <v>3.4119999999999999</v>
      </c>
      <c r="BB206" t="s">
        <v>2277</v>
      </c>
      <c r="BC206" s="222">
        <v>1.8E-3</v>
      </c>
    </row>
    <row r="207" spans="1:55">
      <c r="A207" t="s">
        <v>828</v>
      </c>
      <c r="B207" s="322">
        <v>2103.9299999999998</v>
      </c>
      <c r="C207" s="322">
        <v>2103.64</v>
      </c>
      <c r="D207" s="322">
        <v>2108.87</v>
      </c>
      <c r="E207" s="322">
        <v>2098.62</v>
      </c>
      <c r="F207" t="s">
        <v>829</v>
      </c>
      <c r="G207" s="222">
        <v>3.3E-3</v>
      </c>
      <c r="I207" t="s">
        <v>828</v>
      </c>
      <c r="J207">
        <v>19.75</v>
      </c>
      <c r="K207">
        <v>19.78</v>
      </c>
      <c r="L207">
        <v>19.88</v>
      </c>
      <c r="M207">
        <v>19.59</v>
      </c>
      <c r="N207" t="s">
        <v>1116</v>
      </c>
      <c r="O207" s="222">
        <v>2E-3</v>
      </c>
      <c r="Q207" t="s">
        <v>828</v>
      </c>
      <c r="R207">
        <v>14.6</v>
      </c>
      <c r="S207">
        <v>14.42</v>
      </c>
      <c r="T207">
        <v>14.64</v>
      </c>
      <c r="U207">
        <v>14.42</v>
      </c>
      <c r="V207" t="s">
        <v>1364</v>
      </c>
      <c r="W207" s="222">
        <v>6.8999999999999999E-3</v>
      </c>
      <c r="Y207" t="s">
        <v>834</v>
      </c>
      <c r="Z207">
        <v>3.5609999999999999</v>
      </c>
      <c r="AA207">
        <v>3.57</v>
      </c>
      <c r="AB207">
        <v>3.65</v>
      </c>
      <c r="AC207">
        <v>3.49</v>
      </c>
      <c r="AD207" t="s">
        <v>1602</v>
      </c>
      <c r="AE207" s="222">
        <v>5.8999999999999999E-3</v>
      </c>
      <c r="AG207" t="s">
        <v>511</v>
      </c>
      <c r="AH207">
        <v>18.48</v>
      </c>
      <c r="AI207">
        <v>18.399999999999999</v>
      </c>
      <c r="AJ207">
        <v>18.52</v>
      </c>
      <c r="AK207">
        <v>18.34</v>
      </c>
      <c r="AL207" t="s">
        <v>1835</v>
      </c>
      <c r="AM207" s="222">
        <v>3.3E-3</v>
      </c>
      <c r="AO207" t="s">
        <v>828</v>
      </c>
      <c r="AP207">
        <v>53</v>
      </c>
      <c r="AQ207">
        <v>53.9</v>
      </c>
      <c r="AR207">
        <v>54</v>
      </c>
      <c r="AS207">
        <v>53</v>
      </c>
      <c r="AT207" t="s">
        <v>2077</v>
      </c>
      <c r="AU207" s="222">
        <v>-1.67E-2</v>
      </c>
      <c r="AW207" t="s">
        <v>828</v>
      </c>
      <c r="AX207">
        <v>3.4550000000000001</v>
      </c>
      <c r="AY207">
        <v>3.4460000000000002</v>
      </c>
      <c r="AZ207">
        <v>3.4620000000000002</v>
      </c>
      <c r="BA207">
        <v>3.419</v>
      </c>
      <c r="BB207" t="s">
        <v>1409</v>
      </c>
      <c r="BC207" s="222">
        <v>9.5999999999999992E-3</v>
      </c>
    </row>
    <row r="208" spans="1:55">
      <c r="A208" t="s">
        <v>830</v>
      </c>
      <c r="B208" s="322">
        <v>2116.1</v>
      </c>
      <c r="C208" s="322">
        <v>2108.94</v>
      </c>
      <c r="D208" s="322">
        <v>2126.9899999999998</v>
      </c>
      <c r="E208" s="322">
        <v>2106.77</v>
      </c>
      <c r="F208" t="s">
        <v>831</v>
      </c>
      <c r="G208" s="222">
        <v>5.7999999999999996E-3</v>
      </c>
      <c r="I208" t="s">
        <v>830</v>
      </c>
      <c r="J208">
        <v>19.3</v>
      </c>
      <c r="K208">
        <v>19.71</v>
      </c>
      <c r="L208">
        <v>19.71</v>
      </c>
      <c r="M208">
        <v>19.3</v>
      </c>
      <c r="N208" t="s">
        <v>1117</v>
      </c>
      <c r="O208" s="222">
        <v>-2.2800000000000001E-2</v>
      </c>
      <c r="Q208" t="s">
        <v>830</v>
      </c>
      <c r="R208">
        <v>14.98</v>
      </c>
      <c r="S208">
        <v>14.7</v>
      </c>
      <c r="T208">
        <v>15.1</v>
      </c>
      <c r="U208">
        <v>14.62</v>
      </c>
      <c r="V208" t="s">
        <v>1365</v>
      </c>
      <c r="W208" s="222">
        <v>2.5999999999999999E-2</v>
      </c>
      <c r="Y208" t="s">
        <v>836</v>
      </c>
      <c r="Z208">
        <v>3.4359999999999999</v>
      </c>
      <c r="AA208">
        <v>3.58</v>
      </c>
      <c r="AB208">
        <v>3.5819999999999999</v>
      </c>
      <c r="AC208">
        <v>3.4180000000000001</v>
      </c>
      <c r="AD208" t="s">
        <v>1603</v>
      </c>
      <c r="AE208" s="222">
        <v>-3.5099999999999999E-2</v>
      </c>
      <c r="AG208" t="s">
        <v>509</v>
      </c>
      <c r="AH208">
        <v>18.420000000000002</v>
      </c>
      <c r="AI208">
        <v>18.2</v>
      </c>
      <c r="AJ208">
        <v>18.5</v>
      </c>
      <c r="AK208">
        <v>18.2</v>
      </c>
      <c r="AL208" t="s">
        <v>1836</v>
      </c>
      <c r="AM208" s="222">
        <v>1.21E-2</v>
      </c>
      <c r="AO208" t="s">
        <v>830</v>
      </c>
      <c r="AP208">
        <v>54.75</v>
      </c>
      <c r="AQ208">
        <v>53.5</v>
      </c>
      <c r="AR208">
        <v>55.2</v>
      </c>
      <c r="AS208">
        <v>53.2</v>
      </c>
      <c r="AT208" t="s">
        <v>2078</v>
      </c>
      <c r="AU208" s="222">
        <v>3.3000000000000002E-2</v>
      </c>
      <c r="AW208" t="s">
        <v>830</v>
      </c>
      <c r="AX208">
        <v>3.411</v>
      </c>
      <c r="AY208">
        <v>3.4670000000000001</v>
      </c>
      <c r="AZ208">
        <v>3.484</v>
      </c>
      <c r="BA208">
        <v>3.411</v>
      </c>
      <c r="BB208" t="s">
        <v>2278</v>
      </c>
      <c r="BC208" s="222">
        <v>-1.2699999999999999E-2</v>
      </c>
    </row>
    <row r="209" spans="1:55">
      <c r="A209" t="s">
        <v>832</v>
      </c>
      <c r="B209" s="322">
        <v>2076.5700000000002</v>
      </c>
      <c r="C209" s="322">
        <v>2104.62</v>
      </c>
      <c r="D209" s="322">
        <v>2104.62</v>
      </c>
      <c r="E209" s="322">
        <v>2063.63</v>
      </c>
      <c r="F209" t="s">
        <v>833</v>
      </c>
      <c r="G209" s="222">
        <v>-1.8700000000000001E-2</v>
      </c>
      <c r="I209" t="s">
        <v>832</v>
      </c>
      <c r="J209">
        <v>19.149999999999999</v>
      </c>
      <c r="K209">
        <v>19.399999999999999</v>
      </c>
      <c r="L209">
        <v>19.5</v>
      </c>
      <c r="M209">
        <v>19.14</v>
      </c>
      <c r="N209" t="s">
        <v>1118</v>
      </c>
      <c r="O209" s="222">
        <v>-7.7999999999999996E-3</v>
      </c>
      <c r="Q209" t="s">
        <v>832</v>
      </c>
      <c r="R209">
        <v>15.02</v>
      </c>
      <c r="S209">
        <v>14.92</v>
      </c>
      <c r="T209">
        <v>15.02</v>
      </c>
      <c r="U209">
        <v>14.72</v>
      </c>
      <c r="V209" t="s">
        <v>1366</v>
      </c>
      <c r="W209" s="222">
        <v>2.7000000000000001E-3</v>
      </c>
      <c r="Y209" t="s">
        <v>838</v>
      </c>
      <c r="Z209">
        <v>3.387</v>
      </c>
      <c r="AA209">
        <v>3.44</v>
      </c>
      <c r="AB209">
        <v>3.496</v>
      </c>
      <c r="AC209">
        <v>3.351</v>
      </c>
      <c r="AD209" t="s">
        <v>1604</v>
      </c>
      <c r="AE209" s="222">
        <v>-1.43E-2</v>
      </c>
      <c r="AG209" t="s">
        <v>507</v>
      </c>
      <c r="AH209">
        <v>18.2</v>
      </c>
      <c r="AI209">
        <v>18.399999999999999</v>
      </c>
      <c r="AJ209">
        <v>18.559999999999999</v>
      </c>
      <c r="AK209">
        <v>18.2</v>
      </c>
      <c r="AL209" t="s">
        <v>1837</v>
      </c>
      <c r="AM209" s="222">
        <v>-1.1900000000000001E-2</v>
      </c>
      <c r="AO209" t="s">
        <v>832</v>
      </c>
      <c r="AP209">
        <v>54.6</v>
      </c>
      <c r="AQ209">
        <v>54.15</v>
      </c>
      <c r="AR209">
        <v>54.65</v>
      </c>
      <c r="AS209">
        <v>53.8</v>
      </c>
      <c r="AT209" t="s">
        <v>2079</v>
      </c>
      <c r="AU209" s="222">
        <v>-2.7000000000000001E-3</v>
      </c>
      <c r="AW209" t="s">
        <v>832</v>
      </c>
      <c r="AX209">
        <v>3.343</v>
      </c>
      <c r="AY209">
        <v>3.39</v>
      </c>
      <c r="AZ209">
        <v>3.39</v>
      </c>
      <c r="BA209">
        <v>3.2829999999999999</v>
      </c>
      <c r="BB209" t="s">
        <v>2279</v>
      </c>
      <c r="BC209" s="222">
        <v>-1.9900000000000001E-2</v>
      </c>
    </row>
    <row r="210" spans="1:55">
      <c r="A210" t="s">
        <v>834</v>
      </c>
      <c r="B210" s="322">
        <v>2069.7399999999998</v>
      </c>
      <c r="C210" s="322">
        <v>2077.29</v>
      </c>
      <c r="D210" s="322">
        <v>2091.04</v>
      </c>
      <c r="E210" s="322">
        <v>2060.83</v>
      </c>
      <c r="F210" t="s">
        <v>835</v>
      </c>
      <c r="G210" s="222">
        <v>-3.3E-3</v>
      </c>
      <c r="I210" t="s">
        <v>834</v>
      </c>
      <c r="J210">
        <v>19.21</v>
      </c>
      <c r="K210">
        <v>19.3</v>
      </c>
      <c r="L210">
        <v>19.5</v>
      </c>
      <c r="M210">
        <v>19.190000000000001</v>
      </c>
      <c r="N210" t="s">
        <v>1119</v>
      </c>
      <c r="O210" s="222">
        <v>3.0999999999999999E-3</v>
      </c>
      <c r="Q210" t="s">
        <v>834</v>
      </c>
      <c r="R210">
        <v>14.82</v>
      </c>
      <c r="S210">
        <v>15.02</v>
      </c>
      <c r="T210">
        <v>15.04</v>
      </c>
      <c r="U210">
        <v>14.8</v>
      </c>
      <c r="V210" t="s">
        <v>1367</v>
      </c>
      <c r="W210" s="222">
        <v>-1.3299999999999999E-2</v>
      </c>
      <c r="Y210" t="s">
        <v>840</v>
      </c>
      <c r="Z210">
        <v>3.4529999999999998</v>
      </c>
      <c r="AA210">
        <v>3.43</v>
      </c>
      <c r="AB210">
        <v>3.504</v>
      </c>
      <c r="AC210">
        <v>3.411</v>
      </c>
      <c r="AD210" t="s">
        <v>1605</v>
      </c>
      <c r="AE210" s="222">
        <v>1.95E-2</v>
      </c>
      <c r="AG210" t="s">
        <v>505</v>
      </c>
      <c r="AH210">
        <v>18.420000000000002</v>
      </c>
      <c r="AI210">
        <v>18.3</v>
      </c>
      <c r="AJ210">
        <v>18.54</v>
      </c>
      <c r="AK210">
        <v>18.28</v>
      </c>
      <c r="AL210" t="s">
        <v>1838</v>
      </c>
      <c r="AM210" s="222">
        <v>2.2000000000000001E-3</v>
      </c>
      <c r="AO210" t="s">
        <v>834</v>
      </c>
      <c r="AP210">
        <v>54.7</v>
      </c>
      <c r="AQ210">
        <v>54.4</v>
      </c>
      <c r="AR210">
        <v>55.65</v>
      </c>
      <c r="AS210">
        <v>54.4</v>
      </c>
      <c r="AT210" t="s">
        <v>2080</v>
      </c>
      <c r="AU210" s="222">
        <v>1.8E-3</v>
      </c>
      <c r="AW210" t="s">
        <v>834</v>
      </c>
      <c r="AX210">
        <v>3.2909999999999999</v>
      </c>
      <c r="AY210">
        <v>3.34</v>
      </c>
      <c r="AZ210">
        <v>3.35</v>
      </c>
      <c r="BA210">
        <v>3.25</v>
      </c>
      <c r="BB210" t="s">
        <v>1444</v>
      </c>
      <c r="BC210" s="222">
        <v>-1.5599999999999999E-2</v>
      </c>
    </row>
    <row r="211" spans="1:55">
      <c r="A211" t="s">
        <v>836</v>
      </c>
      <c r="B211" s="322">
        <v>2043.27</v>
      </c>
      <c r="C211" s="322">
        <v>2074.61</v>
      </c>
      <c r="D211" s="322">
        <v>2076.6999999999998</v>
      </c>
      <c r="E211" s="322">
        <v>2024.17</v>
      </c>
      <c r="F211" t="s">
        <v>837</v>
      </c>
      <c r="G211" s="222">
        <v>-1.2800000000000001E-2</v>
      </c>
      <c r="I211" t="s">
        <v>836</v>
      </c>
      <c r="J211">
        <v>19.27</v>
      </c>
      <c r="K211">
        <v>19.21</v>
      </c>
      <c r="L211">
        <v>19.440000000000001</v>
      </c>
      <c r="M211">
        <v>19.100000000000001</v>
      </c>
      <c r="N211" t="s">
        <v>1120</v>
      </c>
      <c r="O211" s="222">
        <v>3.0999999999999999E-3</v>
      </c>
      <c r="Q211" t="s">
        <v>836</v>
      </c>
      <c r="R211">
        <v>14.46</v>
      </c>
      <c r="S211">
        <v>14.82</v>
      </c>
      <c r="T211">
        <v>14.92</v>
      </c>
      <c r="U211">
        <v>14.16</v>
      </c>
      <c r="V211" t="s">
        <v>1368</v>
      </c>
      <c r="W211" s="222">
        <v>-2.4299999999999999E-2</v>
      </c>
      <c r="Y211" t="s">
        <v>842</v>
      </c>
      <c r="Z211">
        <v>3.387</v>
      </c>
      <c r="AA211">
        <v>3.4529999999999998</v>
      </c>
      <c r="AB211">
        <v>3.496</v>
      </c>
      <c r="AC211">
        <v>3.3519999999999999</v>
      </c>
      <c r="AD211" t="s">
        <v>1606</v>
      </c>
      <c r="AE211" s="222">
        <v>-1.9099999999999999E-2</v>
      </c>
      <c r="AG211" t="s">
        <v>503</v>
      </c>
      <c r="AH211">
        <v>18.38</v>
      </c>
      <c r="AI211">
        <v>18.34</v>
      </c>
      <c r="AJ211">
        <v>18.48</v>
      </c>
      <c r="AK211">
        <v>18.32</v>
      </c>
      <c r="AL211" t="s">
        <v>1839</v>
      </c>
      <c r="AM211" s="222">
        <v>0</v>
      </c>
      <c r="AO211" t="s">
        <v>836</v>
      </c>
      <c r="AP211">
        <v>54</v>
      </c>
      <c r="AQ211">
        <v>54.6</v>
      </c>
      <c r="AR211">
        <v>54.85</v>
      </c>
      <c r="AS211">
        <v>53.1</v>
      </c>
      <c r="AT211" t="s">
        <v>2081</v>
      </c>
      <c r="AU211" s="222">
        <v>-1.2800000000000001E-2</v>
      </c>
      <c r="AW211" t="s">
        <v>836</v>
      </c>
      <c r="AX211">
        <v>3.23</v>
      </c>
      <c r="AY211">
        <v>3.298</v>
      </c>
      <c r="AZ211">
        <v>3.306</v>
      </c>
      <c r="BA211">
        <v>3.2</v>
      </c>
      <c r="BB211" t="s">
        <v>2280</v>
      </c>
      <c r="BC211" s="222">
        <v>-1.8499999999999999E-2</v>
      </c>
    </row>
    <row r="212" spans="1:55">
      <c r="A212" t="s">
        <v>838</v>
      </c>
      <c r="B212" s="322">
        <v>2021.69</v>
      </c>
      <c r="C212" s="322">
        <v>2041.71</v>
      </c>
      <c r="D212" s="322">
        <v>2045.94</v>
      </c>
      <c r="E212" s="322">
        <v>2020.88</v>
      </c>
      <c r="F212" t="s">
        <v>839</v>
      </c>
      <c r="G212" s="222">
        <v>-1.06E-2</v>
      </c>
      <c r="I212" t="s">
        <v>838</v>
      </c>
      <c r="J212">
        <v>19.170000000000002</v>
      </c>
      <c r="K212">
        <v>19.3</v>
      </c>
      <c r="L212">
        <v>19.399999999999999</v>
      </c>
      <c r="M212">
        <v>19.170000000000002</v>
      </c>
      <c r="N212" t="s">
        <v>1121</v>
      </c>
      <c r="O212" s="222">
        <v>-5.1999999999999998E-3</v>
      </c>
      <c r="Q212" t="s">
        <v>838</v>
      </c>
      <c r="R212">
        <v>14.34</v>
      </c>
      <c r="S212">
        <v>14.4</v>
      </c>
      <c r="T212">
        <v>14.58</v>
      </c>
      <c r="U212">
        <v>14.1</v>
      </c>
      <c r="V212" t="s">
        <v>1369</v>
      </c>
      <c r="W212" s="222">
        <v>-8.3000000000000001E-3</v>
      </c>
      <c r="Y212" t="s">
        <v>844</v>
      </c>
      <c r="Z212">
        <v>3.47</v>
      </c>
      <c r="AA212">
        <v>3.4319999999999999</v>
      </c>
      <c r="AB212">
        <v>3.492</v>
      </c>
      <c r="AC212">
        <v>3.3450000000000002</v>
      </c>
      <c r="AD212" t="s">
        <v>1413</v>
      </c>
      <c r="AE212" s="222">
        <v>2.4500000000000001E-2</v>
      </c>
      <c r="AG212" t="s">
        <v>501</v>
      </c>
      <c r="AH212">
        <v>18.38</v>
      </c>
      <c r="AI212">
        <v>18.38</v>
      </c>
      <c r="AJ212">
        <v>18.52</v>
      </c>
      <c r="AK212">
        <v>18.3</v>
      </c>
      <c r="AL212" t="s">
        <v>1840</v>
      </c>
      <c r="AM212" s="222">
        <v>-2.2000000000000001E-3</v>
      </c>
      <c r="AO212" t="s">
        <v>838</v>
      </c>
      <c r="AP212">
        <v>54.8</v>
      </c>
      <c r="AQ212">
        <v>54.15</v>
      </c>
      <c r="AR212">
        <v>55</v>
      </c>
      <c r="AS212">
        <v>53.5</v>
      </c>
      <c r="AT212" t="s">
        <v>2082</v>
      </c>
      <c r="AU212" s="222">
        <v>1.4800000000000001E-2</v>
      </c>
      <c r="AW212" t="s">
        <v>838</v>
      </c>
      <c r="AX212">
        <v>3.14</v>
      </c>
      <c r="AY212">
        <v>3.222</v>
      </c>
      <c r="AZ212">
        <v>3.238</v>
      </c>
      <c r="BA212">
        <v>3.1320000000000001</v>
      </c>
      <c r="BB212" t="s">
        <v>2281</v>
      </c>
      <c r="BC212" s="222">
        <v>-2.7900000000000001E-2</v>
      </c>
    </row>
    <row r="213" spans="1:55">
      <c r="A213" t="s">
        <v>840</v>
      </c>
      <c r="B213" s="322">
        <v>2031.32</v>
      </c>
      <c r="C213" s="322">
        <v>2027.54</v>
      </c>
      <c r="D213" s="322">
        <v>2044.91</v>
      </c>
      <c r="E213" s="322">
        <v>2019.4</v>
      </c>
      <c r="F213" t="s">
        <v>841</v>
      </c>
      <c r="G213" s="222">
        <v>4.7999999999999996E-3</v>
      </c>
      <c r="I213" t="s">
        <v>840</v>
      </c>
      <c r="J213">
        <v>19.36</v>
      </c>
      <c r="K213">
        <v>19.45</v>
      </c>
      <c r="L213">
        <v>19.45</v>
      </c>
      <c r="M213">
        <v>19.2</v>
      </c>
      <c r="N213" t="s">
        <v>1122</v>
      </c>
      <c r="O213" s="222">
        <v>9.9000000000000008E-3</v>
      </c>
      <c r="Q213" t="s">
        <v>840</v>
      </c>
      <c r="R213">
        <v>14.08</v>
      </c>
      <c r="S213">
        <v>14.22</v>
      </c>
      <c r="T213">
        <v>14.42</v>
      </c>
      <c r="U213">
        <v>14.06</v>
      </c>
      <c r="V213" t="s">
        <v>1370</v>
      </c>
      <c r="W213" s="222">
        <v>-1.8100000000000002E-2</v>
      </c>
      <c r="Y213" t="s">
        <v>846</v>
      </c>
      <c r="Z213">
        <v>3.4820000000000002</v>
      </c>
      <c r="AA213">
        <v>3.49</v>
      </c>
      <c r="AB213">
        <v>3.49</v>
      </c>
      <c r="AC213">
        <v>3.4289999999999998</v>
      </c>
      <c r="AD213" t="s">
        <v>1607</v>
      </c>
      <c r="AE213" s="222">
        <v>3.5000000000000001E-3</v>
      </c>
      <c r="AG213" t="s">
        <v>499</v>
      </c>
      <c r="AH213">
        <v>18.420000000000002</v>
      </c>
      <c r="AI213">
        <v>18.52</v>
      </c>
      <c r="AJ213">
        <v>18.52</v>
      </c>
      <c r="AK213">
        <v>18.34</v>
      </c>
      <c r="AL213" t="s">
        <v>1841</v>
      </c>
      <c r="AM213" s="222">
        <v>-6.4999999999999997E-3</v>
      </c>
      <c r="AO213" t="s">
        <v>840</v>
      </c>
      <c r="AP213">
        <v>55</v>
      </c>
      <c r="AQ213">
        <v>54.8</v>
      </c>
      <c r="AR213">
        <v>55.35</v>
      </c>
      <c r="AS213">
        <v>54.55</v>
      </c>
      <c r="AT213" t="s">
        <v>2083</v>
      </c>
      <c r="AU213" s="222">
        <v>3.5999999999999999E-3</v>
      </c>
      <c r="AW213" t="s">
        <v>840</v>
      </c>
      <c r="AX213">
        <v>3.1709999999999998</v>
      </c>
      <c r="AY213">
        <v>3.14</v>
      </c>
      <c r="AZ213">
        <v>3.23</v>
      </c>
      <c r="BA213">
        <v>3.1389999999999998</v>
      </c>
      <c r="BB213" t="s">
        <v>2282</v>
      </c>
      <c r="BC213" s="222">
        <v>9.9000000000000008E-3</v>
      </c>
    </row>
    <row r="214" spans="1:55">
      <c r="A214" t="s">
        <v>842</v>
      </c>
      <c r="B214" s="322">
        <v>2001.86</v>
      </c>
      <c r="C214" s="322">
        <v>2030.5</v>
      </c>
      <c r="D214" s="322">
        <v>2035.82</v>
      </c>
      <c r="E214" s="322">
        <v>1995.44</v>
      </c>
      <c r="F214" t="s">
        <v>843</v>
      </c>
      <c r="G214" s="222">
        <v>-1.4500000000000001E-2</v>
      </c>
      <c r="I214" t="s">
        <v>842</v>
      </c>
      <c r="J214">
        <v>19.09</v>
      </c>
      <c r="K214">
        <v>19.36</v>
      </c>
      <c r="L214">
        <v>19.399999999999999</v>
      </c>
      <c r="M214">
        <v>19.05</v>
      </c>
      <c r="N214" t="s">
        <v>1123</v>
      </c>
      <c r="O214" s="222">
        <v>-1.3899999999999999E-2</v>
      </c>
      <c r="Q214" t="s">
        <v>842</v>
      </c>
      <c r="R214">
        <v>13.68</v>
      </c>
      <c r="S214">
        <v>14.08</v>
      </c>
      <c r="T214">
        <v>14.16</v>
      </c>
      <c r="U214">
        <v>13.5</v>
      </c>
      <c r="V214" t="s">
        <v>1371</v>
      </c>
      <c r="W214" s="222">
        <v>-2.8400000000000002E-2</v>
      </c>
      <c r="Y214" t="s">
        <v>848</v>
      </c>
      <c r="Z214">
        <v>3.5179999999999998</v>
      </c>
      <c r="AA214">
        <v>3.48</v>
      </c>
      <c r="AB214">
        <v>3.5379999999999998</v>
      </c>
      <c r="AC214">
        <v>3.4449999999999998</v>
      </c>
      <c r="AD214" t="s">
        <v>1608</v>
      </c>
      <c r="AE214" s="222">
        <v>1.03E-2</v>
      </c>
      <c r="AG214" t="s">
        <v>497</v>
      </c>
      <c r="AH214">
        <v>18.54</v>
      </c>
      <c r="AI214">
        <v>18.5</v>
      </c>
      <c r="AJ214">
        <v>18.600000000000001</v>
      </c>
      <c r="AK214">
        <v>18.36</v>
      </c>
      <c r="AL214" t="s">
        <v>1842</v>
      </c>
      <c r="AM214" s="222">
        <v>4.3E-3</v>
      </c>
      <c r="AO214" t="s">
        <v>842</v>
      </c>
      <c r="AP214">
        <v>53.3</v>
      </c>
      <c r="AQ214">
        <v>54.7</v>
      </c>
      <c r="AR214">
        <v>54.7</v>
      </c>
      <c r="AS214">
        <v>53</v>
      </c>
      <c r="AT214" t="s">
        <v>2084</v>
      </c>
      <c r="AU214" s="222">
        <v>-3.09E-2</v>
      </c>
      <c r="AW214" t="s">
        <v>842</v>
      </c>
      <c r="AX214">
        <v>3.16</v>
      </c>
      <c r="AY214">
        <v>3.1709999999999998</v>
      </c>
      <c r="AZ214">
        <v>3.218</v>
      </c>
      <c r="BA214">
        <v>3.1379999999999999</v>
      </c>
      <c r="BB214" t="s">
        <v>2283</v>
      </c>
      <c r="BC214" s="222">
        <v>-3.5000000000000001E-3</v>
      </c>
    </row>
    <row r="215" spans="1:55">
      <c r="A215" t="s">
        <v>844</v>
      </c>
      <c r="B215" s="322">
        <v>2032.17</v>
      </c>
      <c r="C215" s="322">
        <v>2004.57</v>
      </c>
      <c r="D215" s="322">
        <v>2034.38</v>
      </c>
      <c r="E215" s="322">
        <v>1993.66</v>
      </c>
      <c r="F215" t="s">
        <v>845</v>
      </c>
      <c r="G215" s="222">
        <v>1.5100000000000001E-2</v>
      </c>
      <c r="I215" t="s">
        <v>844</v>
      </c>
      <c r="J215">
        <v>19.22</v>
      </c>
      <c r="K215">
        <v>19.149999999999999</v>
      </c>
      <c r="L215">
        <v>19.559999999999999</v>
      </c>
      <c r="M215">
        <v>19.13</v>
      </c>
      <c r="N215" t="s">
        <v>1124</v>
      </c>
      <c r="O215" s="222">
        <v>6.7999999999999996E-3</v>
      </c>
      <c r="Q215" t="s">
        <v>844</v>
      </c>
      <c r="R215">
        <v>13.92</v>
      </c>
      <c r="S215">
        <v>13.7</v>
      </c>
      <c r="T215">
        <v>13.92</v>
      </c>
      <c r="U215">
        <v>13.58</v>
      </c>
      <c r="V215" t="s">
        <v>1372</v>
      </c>
      <c r="W215" s="222">
        <v>1.7500000000000002E-2</v>
      </c>
      <c r="Y215" t="s">
        <v>850</v>
      </c>
      <c r="Z215">
        <v>3.5179999999999998</v>
      </c>
      <c r="AA215">
        <v>3.5489999999999999</v>
      </c>
      <c r="AB215">
        <v>3.5489999999999999</v>
      </c>
      <c r="AC215">
        <v>3.4430000000000001</v>
      </c>
      <c r="AD215" t="s">
        <v>1609</v>
      </c>
      <c r="AE215" s="222">
        <v>0</v>
      </c>
      <c r="AG215" t="s">
        <v>495</v>
      </c>
      <c r="AH215">
        <v>18.46</v>
      </c>
      <c r="AI215">
        <v>18.8</v>
      </c>
      <c r="AJ215">
        <v>18.920000000000002</v>
      </c>
      <c r="AK215">
        <v>18.420000000000002</v>
      </c>
      <c r="AL215" t="s">
        <v>1843</v>
      </c>
      <c r="AM215" s="222">
        <v>-6.4999999999999997E-3</v>
      </c>
      <c r="AO215" t="s">
        <v>844</v>
      </c>
      <c r="AP215">
        <v>53.5</v>
      </c>
      <c r="AQ215">
        <v>53.3</v>
      </c>
      <c r="AR215">
        <v>54</v>
      </c>
      <c r="AS215">
        <v>53.15</v>
      </c>
      <c r="AT215" t="s">
        <v>2085</v>
      </c>
      <c r="AU215" s="222">
        <v>3.8E-3</v>
      </c>
      <c r="AW215" t="s">
        <v>844</v>
      </c>
      <c r="AX215">
        <v>3.2410000000000001</v>
      </c>
      <c r="AY215">
        <v>3.153</v>
      </c>
      <c r="AZ215">
        <v>3.25</v>
      </c>
      <c r="BA215">
        <v>3.1379999999999999</v>
      </c>
      <c r="BB215" t="s">
        <v>1451</v>
      </c>
      <c r="BC215" s="222">
        <v>2.5600000000000001E-2</v>
      </c>
    </row>
    <row r="216" spans="1:55">
      <c r="A216" t="s">
        <v>846</v>
      </c>
      <c r="B216" s="322">
        <v>2032.51</v>
      </c>
      <c r="C216" s="322">
        <v>2038.44</v>
      </c>
      <c r="D216" s="322">
        <v>2039.94</v>
      </c>
      <c r="E216" s="322">
        <v>2021.2</v>
      </c>
      <c r="F216" t="s">
        <v>847</v>
      </c>
      <c r="G216" s="222">
        <v>2.0000000000000001E-4</v>
      </c>
      <c r="I216" t="s">
        <v>846</v>
      </c>
      <c r="J216">
        <v>19.239999999999998</v>
      </c>
      <c r="K216">
        <v>19.36</v>
      </c>
      <c r="L216">
        <v>19.36</v>
      </c>
      <c r="M216">
        <v>18.940000000000001</v>
      </c>
      <c r="N216" t="s">
        <v>1125</v>
      </c>
      <c r="O216" s="222">
        <v>1E-3</v>
      </c>
      <c r="Q216" t="s">
        <v>846</v>
      </c>
      <c r="R216">
        <v>13.74</v>
      </c>
      <c r="S216">
        <v>13.8</v>
      </c>
      <c r="T216">
        <v>13.92</v>
      </c>
      <c r="U216">
        <v>13.68</v>
      </c>
      <c r="V216" t="s">
        <v>1373</v>
      </c>
      <c r="W216" s="222">
        <v>-1.29E-2</v>
      </c>
      <c r="Y216" t="s">
        <v>852</v>
      </c>
      <c r="Z216">
        <v>3.4849999999999999</v>
      </c>
      <c r="AA216">
        <v>3.5289999999999999</v>
      </c>
      <c r="AB216">
        <v>3.556</v>
      </c>
      <c r="AC216">
        <v>3.4849999999999999</v>
      </c>
      <c r="AD216" t="s">
        <v>1610</v>
      </c>
      <c r="AE216" s="222">
        <v>-9.4000000000000004E-3</v>
      </c>
      <c r="AG216" t="s">
        <v>493</v>
      </c>
      <c r="AH216">
        <v>18.579999999999998</v>
      </c>
      <c r="AI216">
        <v>18.559999999999999</v>
      </c>
      <c r="AJ216">
        <v>18.739999999999998</v>
      </c>
      <c r="AK216">
        <v>18.440000000000001</v>
      </c>
      <c r="AL216" t="s">
        <v>1844</v>
      </c>
      <c r="AM216" s="222">
        <v>9.7999999999999997E-3</v>
      </c>
      <c r="AO216" t="s">
        <v>846</v>
      </c>
      <c r="AP216">
        <v>53.6</v>
      </c>
      <c r="AQ216">
        <v>54.35</v>
      </c>
      <c r="AR216">
        <v>54.35</v>
      </c>
      <c r="AS216">
        <v>53.2</v>
      </c>
      <c r="AT216" t="s">
        <v>2086</v>
      </c>
      <c r="AU216" s="222">
        <v>1.9E-3</v>
      </c>
      <c r="AW216" t="s">
        <v>846</v>
      </c>
      <c r="AX216">
        <v>3.24</v>
      </c>
      <c r="AY216">
        <v>3.24</v>
      </c>
      <c r="AZ216">
        <v>3.274</v>
      </c>
      <c r="BA216">
        <v>3.2229999999999999</v>
      </c>
      <c r="BB216" t="s">
        <v>2284</v>
      </c>
      <c r="BC216" s="222">
        <v>-2.9999999999999997E-4</v>
      </c>
    </row>
    <row r="217" spans="1:55">
      <c r="A217" t="s">
        <v>848</v>
      </c>
      <c r="B217" s="322">
        <v>2023.05</v>
      </c>
      <c r="C217" s="322">
        <v>2035.45</v>
      </c>
      <c r="D217" s="322">
        <v>2039.66</v>
      </c>
      <c r="E217" s="322">
        <v>2011.46</v>
      </c>
      <c r="F217" t="s">
        <v>849</v>
      </c>
      <c r="G217" s="222">
        <v>-4.7000000000000002E-3</v>
      </c>
      <c r="I217" t="s">
        <v>848</v>
      </c>
      <c r="J217">
        <v>18.77</v>
      </c>
      <c r="K217">
        <v>19.3</v>
      </c>
      <c r="L217">
        <v>19.329999999999998</v>
      </c>
      <c r="M217">
        <v>18.77</v>
      </c>
      <c r="N217" t="s">
        <v>1126</v>
      </c>
      <c r="O217" s="222">
        <v>-2.4400000000000002E-2</v>
      </c>
      <c r="Q217" t="s">
        <v>848</v>
      </c>
      <c r="R217">
        <v>13.56</v>
      </c>
      <c r="S217">
        <v>13.74</v>
      </c>
      <c r="T217">
        <v>13.82</v>
      </c>
      <c r="U217">
        <v>13.48</v>
      </c>
      <c r="V217" t="s">
        <v>1374</v>
      </c>
      <c r="W217" s="222">
        <v>-1.3100000000000001E-2</v>
      </c>
      <c r="Y217" t="s">
        <v>853</v>
      </c>
      <c r="Z217">
        <v>3.4929999999999999</v>
      </c>
      <c r="AA217">
        <v>3.4849999999999999</v>
      </c>
      <c r="AB217">
        <v>3.5089999999999999</v>
      </c>
      <c r="AC217">
        <v>3.4580000000000002</v>
      </c>
      <c r="AD217" t="s">
        <v>1611</v>
      </c>
      <c r="AE217" s="222">
        <v>2.3E-3</v>
      </c>
      <c r="AG217" t="s">
        <v>491</v>
      </c>
      <c r="AH217">
        <v>18.399999999999999</v>
      </c>
      <c r="AI217">
        <v>18.5</v>
      </c>
      <c r="AJ217">
        <v>18.96</v>
      </c>
      <c r="AK217">
        <v>18.399999999999999</v>
      </c>
      <c r="AL217" t="s">
        <v>1845</v>
      </c>
      <c r="AM217" s="222">
        <v>-1.3899999999999999E-2</v>
      </c>
      <c r="AO217" t="s">
        <v>848</v>
      </c>
      <c r="AP217">
        <v>53.15</v>
      </c>
      <c r="AQ217">
        <v>53.6</v>
      </c>
      <c r="AR217">
        <v>53.75</v>
      </c>
      <c r="AS217">
        <v>52.7</v>
      </c>
      <c r="AT217" t="s">
        <v>2087</v>
      </c>
      <c r="AU217" s="222">
        <v>-8.3999999999999995E-3</v>
      </c>
      <c r="AW217" t="s">
        <v>848</v>
      </c>
      <c r="AX217">
        <v>3.1840000000000002</v>
      </c>
      <c r="AY217">
        <v>3.2309999999999999</v>
      </c>
      <c r="AZ217">
        <v>3.3279999999999998</v>
      </c>
      <c r="BA217">
        <v>3.18</v>
      </c>
      <c r="BB217" t="s">
        <v>2285</v>
      </c>
      <c r="BC217" s="222">
        <v>-1.7299999999999999E-2</v>
      </c>
    </row>
    <row r="218" spans="1:55">
      <c r="A218" t="s">
        <v>850</v>
      </c>
      <c r="B218" s="322">
        <v>2017.44</v>
      </c>
      <c r="C218" s="322">
        <v>2030.33</v>
      </c>
      <c r="D218" s="322">
        <v>2034</v>
      </c>
      <c r="E218" s="322">
        <v>2004.81</v>
      </c>
      <c r="F218" t="s">
        <v>851</v>
      </c>
      <c r="G218" s="222">
        <v>-2.8E-3</v>
      </c>
      <c r="I218" t="s">
        <v>850</v>
      </c>
      <c r="J218">
        <v>18.87</v>
      </c>
      <c r="K218">
        <v>18.989999999999998</v>
      </c>
      <c r="L218">
        <v>19.09</v>
      </c>
      <c r="M218">
        <v>18.82</v>
      </c>
      <c r="N218" t="s">
        <v>1127</v>
      </c>
      <c r="O218" s="222">
        <v>5.3E-3</v>
      </c>
      <c r="Q218" t="s">
        <v>850</v>
      </c>
      <c r="R218">
        <v>13.8</v>
      </c>
      <c r="S218">
        <v>13.62</v>
      </c>
      <c r="T218">
        <v>13.8</v>
      </c>
      <c r="U218">
        <v>13.46</v>
      </c>
      <c r="V218" t="s">
        <v>1375</v>
      </c>
      <c r="W218" s="222">
        <v>1.77E-2</v>
      </c>
      <c r="Y218" t="s">
        <v>855</v>
      </c>
      <c r="Z218">
        <v>3.468</v>
      </c>
      <c r="AA218">
        <v>3.4929999999999999</v>
      </c>
      <c r="AB218">
        <v>3.5289999999999999</v>
      </c>
      <c r="AC218">
        <v>3.4620000000000002</v>
      </c>
      <c r="AD218" t="s">
        <v>1612</v>
      </c>
      <c r="AE218" s="222">
        <v>-7.1999999999999998E-3</v>
      </c>
      <c r="AG218" t="s">
        <v>489</v>
      </c>
      <c r="AH218">
        <v>18.66</v>
      </c>
      <c r="AI218">
        <v>18.64</v>
      </c>
      <c r="AJ218">
        <v>18.899999999999999</v>
      </c>
      <c r="AK218">
        <v>18.64</v>
      </c>
      <c r="AL218" t="s">
        <v>1846</v>
      </c>
      <c r="AM218" s="222">
        <v>-3.2000000000000002E-3</v>
      </c>
      <c r="AO218" t="s">
        <v>850</v>
      </c>
      <c r="AP218">
        <v>52.15</v>
      </c>
      <c r="AQ218">
        <v>53.15</v>
      </c>
      <c r="AR218">
        <v>53.4</v>
      </c>
      <c r="AS218">
        <v>52</v>
      </c>
      <c r="AT218" t="s">
        <v>2088</v>
      </c>
      <c r="AU218" s="222">
        <v>-1.8800000000000001E-2</v>
      </c>
      <c r="AW218" t="s">
        <v>850</v>
      </c>
      <c r="AX218">
        <v>3.1419999999999999</v>
      </c>
      <c r="AY218">
        <v>3.1840000000000002</v>
      </c>
      <c r="AZ218">
        <v>3.2109999999999999</v>
      </c>
      <c r="BA218">
        <v>3.137</v>
      </c>
      <c r="BB218" t="s">
        <v>2286</v>
      </c>
      <c r="BC218" s="222">
        <v>-1.32E-2</v>
      </c>
    </row>
    <row r="219" spans="1:55">
      <c r="A219" t="s">
        <v>852</v>
      </c>
      <c r="B219" s="322">
        <v>2014.65</v>
      </c>
      <c r="C219" s="322">
        <v>2022.67</v>
      </c>
      <c r="D219" s="322">
        <v>2029.81</v>
      </c>
      <c r="E219" s="322">
        <v>2011.06</v>
      </c>
      <c r="F219" t="s">
        <v>538</v>
      </c>
      <c r="G219" s="222">
        <v>-1.4E-3</v>
      </c>
      <c r="I219" t="s">
        <v>852</v>
      </c>
      <c r="J219">
        <v>18.899999999999999</v>
      </c>
      <c r="K219">
        <v>19.05</v>
      </c>
      <c r="L219">
        <v>19.05</v>
      </c>
      <c r="M219">
        <v>18.87</v>
      </c>
      <c r="N219" t="s">
        <v>1128</v>
      </c>
      <c r="O219" s="222">
        <v>1.6000000000000001E-3</v>
      </c>
      <c r="Q219" t="s">
        <v>852</v>
      </c>
      <c r="R219">
        <v>13.94</v>
      </c>
      <c r="S219">
        <v>13.96</v>
      </c>
      <c r="T219">
        <v>13.98</v>
      </c>
      <c r="U219">
        <v>13.84</v>
      </c>
      <c r="V219" t="s">
        <v>1376</v>
      </c>
      <c r="W219" s="222">
        <v>1.01E-2</v>
      </c>
      <c r="Y219" t="s">
        <v>857</v>
      </c>
      <c r="Z219">
        <v>3.5169999999999999</v>
      </c>
      <c r="AA219">
        <v>3.5</v>
      </c>
      <c r="AB219">
        <v>3.5289999999999999</v>
      </c>
      <c r="AC219">
        <v>3.4830000000000001</v>
      </c>
      <c r="AD219" t="s">
        <v>1613</v>
      </c>
      <c r="AE219" s="222">
        <v>1.41E-2</v>
      </c>
      <c r="AG219" t="s">
        <v>487</v>
      </c>
      <c r="AH219">
        <v>18.72</v>
      </c>
      <c r="AI219">
        <v>18.84</v>
      </c>
      <c r="AJ219">
        <v>18.98</v>
      </c>
      <c r="AK219">
        <v>18.72</v>
      </c>
      <c r="AL219" t="s">
        <v>1847</v>
      </c>
      <c r="AM219" s="222">
        <v>-6.4000000000000003E-3</v>
      </c>
      <c r="AO219" t="s">
        <v>852</v>
      </c>
      <c r="AP219">
        <v>51.55</v>
      </c>
      <c r="AQ219">
        <v>52.6</v>
      </c>
      <c r="AR219">
        <v>53.25</v>
      </c>
      <c r="AS219">
        <v>51.25</v>
      </c>
      <c r="AT219" t="s">
        <v>2089</v>
      </c>
      <c r="AU219" s="222">
        <v>-1.15E-2</v>
      </c>
      <c r="AW219" t="s">
        <v>852</v>
      </c>
      <c r="AX219">
        <v>3.1379999999999999</v>
      </c>
      <c r="AY219">
        <v>3.1419999999999999</v>
      </c>
      <c r="AZ219">
        <v>3.16</v>
      </c>
      <c r="BA219">
        <v>3.125</v>
      </c>
      <c r="BB219" t="s">
        <v>2287</v>
      </c>
      <c r="BC219" s="222">
        <v>-1.2999999999999999E-3</v>
      </c>
    </row>
    <row r="220" spans="1:55">
      <c r="A220" t="s">
        <v>853</v>
      </c>
      <c r="B220" s="322">
        <v>2031.51</v>
      </c>
      <c r="C220" s="322">
        <v>2015.7</v>
      </c>
      <c r="D220" s="322">
        <v>2031.51</v>
      </c>
      <c r="E220" s="322">
        <v>2015.7</v>
      </c>
      <c r="F220" t="s">
        <v>854</v>
      </c>
      <c r="G220" s="222">
        <v>8.3999999999999995E-3</v>
      </c>
      <c r="I220" t="s">
        <v>853</v>
      </c>
      <c r="J220">
        <v>19.059999999999999</v>
      </c>
      <c r="K220">
        <v>18.899999999999999</v>
      </c>
      <c r="L220">
        <v>19.14</v>
      </c>
      <c r="M220">
        <v>18.899999999999999</v>
      </c>
      <c r="N220" t="s">
        <v>1129</v>
      </c>
      <c r="O220" s="222">
        <v>8.5000000000000006E-3</v>
      </c>
      <c r="Q220" t="s">
        <v>853</v>
      </c>
      <c r="R220">
        <v>13.92</v>
      </c>
      <c r="S220">
        <v>14</v>
      </c>
      <c r="T220">
        <v>14.08</v>
      </c>
      <c r="U220">
        <v>13.82</v>
      </c>
      <c r="V220" t="s">
        <v>1377</v>
      </c>
      <c r="W220" s="222">
        <v>-1.4E-3</v>
      </c>
      <c r="Y220" t="s">
        <v>858</v>
      </c>
      <c r="Z220">
        <v>3.49</v>
      </c>
      <c r="AA220">
        <v>3.52</v>
      </c>
      <c r="AB220">
        <v>3.5680000000000001</v>
      </c>
      <c r="AC220">
        <v>3.49</v>
      </c>
      <c r="AD220" t="s">
        <v>1614</v>
      </c>
      <c r="AE220" s="222">
        <v>-7.7000000000000002E-3</v>
      </c>
      <c r="AG220" t="s">
        <v>485</v>
      </c>
      <c r="AH220">
        <v>18.84</v>
      </c>
      <c r="AI220">
        <v>18.920000000000002</v>
      </c>
      <c r="AJ220">
        <v>19.14</v>
      </c>
      <c r="AK220">
        <v>18.84</v>
      </c>
      <c r="AL220" t="s">
        <v>1848</v>
      </c>
      <c r="AM220" s="222">
        <v>-4.1999999999999997E-3</v>
      </c>
      <c r="AO220" t="s">
        <v>853</v>
      </c>
      <c r="AP220">
        <v>51.2</v>
      </c>
      <c r="AQ220">
        <v>51.5</v>
      </c>
      <c r="AR220">
        <v>51.95</v>
      </c>
      <c r="AS220">
        <v>50.75</v>
      </c>
      <c r="AT220" t="s">
        <v>2090</v>
      </c>
      <c r="AU220" s="222">
        <v>-6.7999999999999996E-3</v>
      </c>
      <c r="AW220" t="s">
        <v>853</v>
      </c>
      <c r="AX220">
        <v>3.2480000000000002</v>
      </c>
      <c r="AY220">
        <v>3.165</v>
      </c>
      <c r="AZ220">
        <v>3.2480000000000002</v>
      </c>
      <c r="BA220">
        <v>3.1549999999999998</v>
      </c>
      <c r="BB220" t="s">
        <v>1425</v>
      </c>
      <c r="BC220" s="222">
        <v>3.5099999999999999E-2</v>
      </c>
    </row>
    <row r="221" spans="1:55">
      <c r="A221" t="s">
        <v>855</v>
      </c>
      <c r="B221" s="322">
        <v>2040.3</v>
      </c>
      <c r="C221" s="322">
        <v>2031.63</v>
      </c>
      <c r="D221" s="322">
        <v>2044.2</v>
      </c>
      <c r="E221" s="322">
        <v>2026.81</v>
      </c>
      <c r="F221" t="s">
        <v>856</v>
      </c>
      <c r="G221" s="222">
        <v>4.3E-3</v>
      </c>
      <c r="I221" t="s">
        <v>855</v>
      </c>
      <c r="J221">
        <v>19.21</v>
      </c>
      <c r="K221">
        <v>19.149999999999999</v>
      </c>
      <c r="L221">
        <v>19.34</v>
      </c>
      <c r="M221">
        <v>19.059999999999999</v>
      </c>
      <c r="N221" t="s">
        <v>1130</v>
      </c>
      <c r="O221" s="222">
        <v>7.9000000000000008E-3</v>
      </c>
      <c r="Q221" t="s">
        <v>855</v>
      </c>
      <c r="R221">
        <v>14.18</v>
      </c>
      <c r="S221">
        <v>14.08</v>
      </c>
      <c r="T221">
        <v>14.18</v>
      </c>
      <c r="U221">
        <v>13.88</v>
      </c>
      <c r="V221" t="s">
        <v>1378</v>
      </c>
      <c r="W221" s="222">
        <v>1.8700000000000001E-2</v>
      </c>
      <c r="Y221" t="s">
        <v>860</v>
      </c>
      <c r="Z221">
        <v>3.43</v>
      </c>
      <c r="AA221">
        <v>3.49</v>
      </c>
      <c r="AB221">
        <v>3.49</v>
      </c>
      <c r="AC221">
        <v>3.423</v>
      </c>
      <c r="AD221" t="s">
        <v>1615</v>
      </c>
      <c r="AE221" s="222">
        <v>-1.72E-2</v>
      </c>
      <c r="AG221" t="s">
        <v>483</v>
      </c>
      <c r="AH221">
        <v>18.920000000000002</v>
      </c>
      <c r="AI221">
        <v>18.72</v>
      </c>
      <c r="AJ221">
        <v>19</v>
      </c>
      <c r="AK221">
        <v>18.72</v>
      </c>
      <c r="AL221" t="s">
        <v>1849</v>
      </c>
      <c r="AM221" s="222">
        <v>7.4999999999999997E-3</v>
      </c>
      <c r="AO221" t="s">
        <v>855</v>
      </c>
      <c r="AP221">
        <v>51.45</v>
      </c>
      <c r="AQ221">
        <v>51.35</v>
      </c>
      <c r="AR221">
        <v>51.9</v>
      </c>
      <c r="AS221">
        <v>50.8</v>
      </c>
      <c r="AT221" t="s">
        <v>2091</v>
      </c>
      <c r="AU221" s="222">
        <v>4.8999999999999998E-3</v>
      </c>
      <c r="AW221" t="s">
        <v>855</v>
      </c>
      <c r="AX221">
        <v>3.2440000000000002</v>
      </c>
      <c r="AY221">
        <v>3.23</v>
      </c>
      <c r="AZ221">
        <v>3.2850000000000001</v>
      </c>
      <c r="BA221">
        <v>3.226</v>
      </c>
      <c r="BB221" t="s">
        <v>2162</v>
      </c>
      <c r="BC221" s="222">
        <v>-1.1999999999999999E-3</v>
      </c>
    </row>
    <row r="222" spans="1:55">
      <c r="A222" t="s">
        <v>857</v>
      </c>
      <c r="B222" s="322">
        <v>2062.73</v>
      </c>
      <c r="C222" s="322">
        <v>2046.02</v>
      </c>
      <c r="D222" s="322">
        <v>2062.7800000000002</v>
      </c>
      <c r="E222" s="322">
        <v>2044.38</v>
      </c>
      <c r="F222" t="s">
        <v>436</v>
      </c>
      <c r="G222" s="222">
        <v>1.0999999999999999E-2</v>
      </c>
      <c r="I222" t="s">
        <v>857</v>
      </c>
      <c r="J222">
        <v>19.34</v>
      </c>
      <c r="K222">
        <v>19.21</v>
      </c>
      <c r="L222">
        <v>19.43</v>
      </c>
      <c r="M222">
        <v>19.21</v>
      </c>
      <c r="N222" t="s">
        <v>1131</v>
      </c>
      <c r="O222" s="222">
        <v>6.7999999999999996E-3</v>
      </c>
      <c r="Q222" t="s">
        <v>857</v>
      </c>
      <c r="R222">
        <v>14.2</v>
      </c>
      <c r="S222">
        <v>14.2</v>
      </c>
      <c r="T222">
        <v>14.3</v>
      </c>
      <c r="U222">
        <v>14.04</v>
      </c>
      <c r="V222" t="s">
        <v>1379</v>
      </c>
      <c r="W222" s="222">
        <v>1.4E-3</v>
      </c>
      <c r="Y222" t="s">
        <v>862</v>
      </c>
      <c r="Z222">
        <v>3.3730000000000002</v>
      </c>
      <c r="AA222">
        <v>3.44</v>
      </c>
      <c r="AB222">
        <v>3.44</v>
      </c>
      <c r="AC222">
        <v>3.3340000000000001</v>
      </c>
      <c r="AD222" t="s">
        <v>1616</v>
      </c>
      <c r="AE222" s="222">
        <v>-1.66E-2</v>
      </c>
      <c r="AG222" t="s">
        <v>481</v>
      </c>
      <c r="AH222">
        <v>18.78</v>
      </c>
      <c r="AI222">
        <v>18.82</v>
      </c>
      <c r="AJ222">
        <v>18.88</v>
      </c>
      <c r="AK222">
        <v>18.68</v>
      </c>
      <c r="AL222" t="s">
        <v>1850</v>
      </c>
      <c r="AM222" s="222">
        <v>-2.0999999999999999E-3</v>
      </c>
      <c r="AO222" t="s">
        <v>857</v>
      </c>
      <c r="AP222">
        <v>51.5</v>
      </c>
      <c r="AQ222">
        <v>51.85</v>
      </c>
      <c r="AR222">
        <v>51.85</v>
      </c>
      <c r="AS222">
        <v>51.3</v>
      </c>
      <c r="AT222" t="s">
        <v>2092</v>
      </c>
      <c r="AU222" s="222">
        <v>1E-3</v>
      </c>
      <c r="AW222" t="s">
        <v>857</v>
      </c>
      <c r="AX222">
        <v>3.2879999999999998</v>
      </c>
      <c r="AY222">
        <v>3.238</v>
      </c>
      <c r="AZ222">
        <v>3.2879999999999998</v>
      </c>
      <c r="BA222">
        <v>3.238</v>
      </c>
      <c r="BB222" t="s">
        <v>2288</v>
      </c>
      <c r="BC222" s="222">
        <v>1.3599999999999999E-2</v>
      </c>
    </row>
    <row r="223" spans="1:55">
      <c r="A223" t="s">
        <v>858</v>
      </c>
      <c r="B223" s="322">
        <v>2057.56</v>
      </c>
      <c r="C223" s="322">
        <v>2065.1799999999998</v>
      </c>
      <c r="D223" s="322">
        <v>2068.6</v>
      </c>
      <c r="E223" s="322">
        <v>2052.98</v>
      </c>
      <c r="F223" t="s">
        <v>859</v>
      </c>
      <c r="G223" s="222">
        <v>-2.5000000000000001E-3</v>
      </c>
      <c r="I223" t="s">
        <v>858</v>
      </c>
      <c r="J223">
        <v>19.55</v>
      </c>
      <c r="K223">
        <v>19.440000000000001</v>
      </c>
      <c r="L223">
        <v>19.55</v>
      </c>
      <c r="M223">
        <v>19.34</v>
      </c>
      <c r="N223" t="s">
        <v>1132</v>
      </c>
      <c r="O223" s="222">
        <v>1.09E-2</v>
      </c>
      <c r="Q223" t="s">
        <v>858</v>
      </c>
      <c r="R223">
        <v>14.14</v>
      </c>
      <c r="S223">
        <v>14.24</v>
      </c>
      <c r="T223">
        <v>14.28</v>
      </c>
      <c r="U223">
        <v>14.1</v>
      </c>
      <c r="V223" t="s">
        <v>1380</v>
      </c>
      <c r="W223" s="222">
        <v>-4.1999999999999997E-3</v>
      </c>
      <c r="Y223" t="s">
        <v>864</v>
      </c>
      <c r="Z223">
        <v>3.38</v>
      </c>
      <c r="AA223">
        <v>3.415</v>
      </c>
      <c r="AB223">
        <v>3.43</v>
      </c>
      <c r="AC223">
        <v>3.3650000000000002</v>
      </c>
      <c r="AD223" t="s">
        <v>1617</v>
      </c>
      <c r="AE223" s="222">
        <v>2.0999999999999999E-3</v>
      </c>
      <c r="AG223" t="s">
        <v>479</v>
      </c>
      <c r="AH223">
        <v>18.82</v>
      </c>
      <c r="AI223">
        <v>18.5</v>
      </c>
      <c r="AJ223">
        <v>19.079999999999998</v>
      </c>
      <c r="AK223">
        <v>18.5</v>
      </c>
      <c r="AL223" t="s">
        <v>1851</v>
      </c>
      <c r="AM223" s="222">
        <v>1.0699999999999999E-2</v>
      </c>
      <c r="AO223" t="s">
        <v>858</v>
      </c>
      <c r="AP223">
        <v>51.3</v>
      </c>
      <c r="AQ223">
        <v>51.7</v>
      </c>
      <c r="AR223">
        <v>51.75</v>
      </c>
      <c r="AS223">
        <v>50.75</v>
      </c>
      <c r="AT223" t="s">
        <v>2093</v>
      </c>
      <c r="AU223" s="222">
        <v>-3.8999999999999998E-3</v>
      </c>
      <c r="AW223" t="s">
        <v>858</v>
      </c>
      <c r="AX223">
        <v>3.254</v>
      </c>
      <c r="AY223">
        <v>3.2879999999999998</v>
      </c>
      <c r="AZ223">
        <v>3.3079999999999998</v>
      </c>
      <c r="BA223">
        <v>3.25</v>
      </c>
      <c r="BB223" t="s">
        <v>1411</v>
      </c>
      <c r="BC223" s="222">
        <v>-1.03E-2</v>
      </c>
    </row>
    <row r="224" spans="1:55">
      <c r="A224" t="s">
        <v>860</v>
      </c>
      <c r="B224" s="322">
        <v>2033.23</v>
      </c>
      <c r="C224" s="322">
        <v>2056.56</v>
      </c>
      <c r="D224" s="322">
        <v>2056.56</v>
      </c>
      <c r="E224" s="322">
        <v>2033.2</v>
      </c>
      <c r="F224" t="s">
        <v>861</v>
      </c>
      <c r="G224" s="222">
        <v>-1.18E-2</v>
      </c>
      <c r="I224" t="s">
        <v>860</v>
      </c>
      <c r="J224">
        <v>19.670000000000002</v>
      </c>
      <c r="K224">
        <v>19.59</v>
      </c>
      <c r="L224">
        <v>19.739999999999998</v>
      </c>
      <c r="M224">
        <v>19.48</v>
      </c>
      <c r="N224" t="s">
        <v>1133</v>
      </c>
      <c r="O224" s="222">
        <v>6.1000000000000004E-3</v>
      </c>
      <c r="Q224" t="s">
        <v>860</v>
      </c>
      <c r="R224">
        <v>14.1</v>
      </c>
      <c r="S224">
        <v>14.2</v>
      </c>
      <c r="T224">
        <v>14.2</v>
      </c>
      <c r="U224">
        <v>14.06</v>
      </c>
      <c r="V224" t="s">
        <v>1381</v>
      </c>
      <c r="W224" s="222">
        <v>-2.8E-3</v>
      </c>
      <c r="Y224" t="s">
        <v>866</v>
      </c>
      <c r="Z224">
        <v>3.3620000000000001</v>
      </c>
      <c r="AA224">
        <v>3.41</v>
      </c>
      <c r="AB224">
        <v>3.4169999999999998</v>
      </c>
      <c r="AC224">
        <v>3.36</v>
      </c>
      <c r="AD224" t="s">
        <v>1588</v>
      </c>
      <c r="AE224" s="222">
        <v>-5.3E-3</v>
      </c>
      <c r="AG224" t="s">
        <v>477</v>
      </c>
      <c r="AH224">
        <v>18.62</v>
      </c>
      <c r="AI224">
        <v>18.54</v>
      </c>
      <c r="AJ224">
        <v>18.7</v>
      </c>
      <c r="AK224">
        <v>18.46</v>
      </c>
      <c r="AL224" t="s">
        <v>1852</v>
      </c>
      <c r="AM224" s="222">
        <v>2.2000000000000001E-3</v>
      </c>
      <c r="AO224" t="s">
        <v>860</v>
      </c>
      <c r="AP224">
        <v>50.4</v>
      </c>
      <c r="AQ224">
        <v>51.3</v>
      </c>
      <c r="AR224">
        <v>51.5</v>
      </c>
      <c r="AS224">
        <v>50.3</v>
      </c>
      <c r="AT224" t="s">
        <v>2094</v>
      </c>
      <c r="AU224" s="222">
        <v>-1.7500000000000002E-2</v>
      </c>
      <c r="AW224" t="s">
        <v>860</v>
      </c>
      <c r="AX224">
        <v>3.2050000000000001</v>
      </c>
      <c r="AY224">
        <v>3.254</v>
      </c>
      <c r="AZ224">
        <v>3.274</v>
      </c>
      <c r="BA224">
        <v>3.2050000000000001</v>
      </c>
      <c r="BB224" t="s">
        <v>2289</v>
      </c>
      <c r="BC224" s="222">
        <v>-1.5100000000000001E-2</v>
      </c>
    </row>
    <row r="225" spans="1:55">
      <c r="A225" t="s">
        <v>862</v>
      </c>
      <c r="B225" s="322">
        <v>2019.26</v>
      </c>
      <c r="C225" s="322">
        <v>2033.22</v>
      </c>
      <c r="D225" s="322">
        <v>2036.52</v>
      </c>
      <c r="E225" s="322">
        <v>2009.36</v>
      </c>
      <c r="F225" t="s">
        <v>863</v>
      </c>
      <c r="G225" s="222">
        <v>-6.8999999999999999E-3</v>
      </c>
      <c r="I225" t="s">
        <v>862</v>
      </c>
      <c r="J225">
        <v>19.48</v>
      </c>
      <c r="K225">
        <v>19.649999999999999</v>
      </c>
      <c r="L225">
        <v>19.690000000000001</v>
      </c>
      <c r="M225">
        <v>19.46</v>
      </c>
      <c r="N225" t="s">
        <v>1134</v>
      </c>
      <c r="O225" s="222">
        <v>-9.7000000000000003E-3</v>
      </c>
      <c r="Q225" t="s">
        <v>862</v>
      </c>
      <c r="R225">
        <v>13.7</v>
      </c>
      <c r="S225">
        <v>14.2</v>
      </c>
      <c r="T225">
        <v>14.2</v>
      </c>
      <c r="U225">
        <v>13.52</v>
      </c>
      <c r="V225" t="s">
        <v>1382</v>
      </c>
      <c r="W225" s="222">
        <v>-2.8400000000000002E-2</v>
      </c>
      <c r="Y225" t="s">
        <v>868</v>
      </c>
      <c r="Z225">
        <v>3.4350000000000001</v>
      </c>
      <c r="AA225">
        <v>3.3719999999999999</v>
      </c>
      <c r="AB225">
        <v>3.4430000000000001</v>
      </c>
      <c r="AC225">
        <v>3.3410000000000002</v>
      </c>
      <c r="AD225" t="s">
        <v>1618</v>
      </c>
      <c r="AE225" s="222">
        <v>2.1700000000000001E-2</v>
      </c>
      <c r="AG225" t="s">
        <v>475</v>
      </c>
      <c r="AH225">
        <v>18.579999999999998</v>
      </c>
      <c r="AI225">
        <v>18.52</v>
      </c>
      <c r="AJ225">
        <v>18.64</v>
      </c>
      <c r="AK225">
        <v>18.36</v>
      </c>
      <c r="AL225" t="s">
        <v>1853</v>
      </c>
      <c r="AM225" s="222">
        <v>4.3E-3</v>
      </c>
      <c r="AO225" t="s">
        <v>862</v>
      </c>
      <c r="AP225">
        <v>50.7</v>
      </c>
      <c r="AQ225">
        <v>50.4</v>
      </c>
      <c r="AR225">
        <v>51.3</v>
      </c>
      <c r="AS225">
        <v>50.2</v>
      </c>
      <c r="AT225" t="s">
        <v>2095</v>
      </c>
      <c r="AU225" s="222">
        <v>6.0000000000000001E-3</v>
      </c>
      <c r="AW225" t="s">
        <v>862</v>
      </c>
      <c r="AX225">
        <v>3.2</v>
      </c>
      <c r="AY225">
        <v>3.2010000000000001</v>
      </c>
      <c r="AZ225">
        <v>3.2389999999999999</v>
      </c>
      <c r="BA225">
        <v>3.17</v>
      </c>
      <c r="BB225" t="s">
        <v>2249</v>
      </c>
      <c r="BC225" s="222">
        <v>-1.6000000000000001E-3</v>
      </c>
    </row>
    <row r="226" spans="1:55">
      <c r="A226" t="s">
        <v>864</v>
      </c>
      <c r="B226" s="322">
        <v>2027.04</v>
      </c>
      <c r="C226" s="322">
        <v>2026.05</v>
      </c>
      <c r="D226" s="322">
        <v>2034.12</v>
      </c>
      <c r="E226" s="322">
        <v>2024.11</v>
      </c>
      <c r="F226" t="s">
        <v>865</v>
      </c>
      <c r="G226" s="222">
        <v>3.8999999999999998E-3</v>
      </c>
      <c r="I226" t="s">
        <v>864</v>
      </c>
      <c r="J226">
        <v>19.8</v>
      </c>
      <c r="K226">
        <v>19.48</v>
      </c>
      <c r="L226">
        <v>19.8</v>
      </c>
      <c r="M226">
        <v>19.48</v>
      </c>
      <c r="N226" t="s">
        <v>1135</v>
      </c>
      <c r="O226" s="222">
        <v>1.6400000000000001E-2</v>
      </c>
      <c r="Q226" t="s">
        <v>864</v>
      </c>
      <c r="R226">
        <v>13.66</v>
      </c>
      <c r="S226">
        <v>13.8</v>
      </c>
      <c r="T226">
        <v>13.84</v>
      </c>
      <c r="U226">
        <v>13.66</v>
      </c>
      <c r="V226" t="s">
        <v>1383</v>
      </c>
      <c r="W226" s="222">
        <v>-2.8999999999999998E-3</v>
      </c>
      <c r="Y226" t="s">
        <v>870</v>
      </c>
      <c r="Z226">
        <v>3.54</v>
      </c>
      <c r="AA226">
        <v>3.43</v>
      </c>
      <c r="AB226">
        <v>3.544</v>
      </c>
      <c r="AC226">
        <v>3.43</v>
      </c>
      <c r="AD226" t="s">
        <v>1619</v>
      </c>
      <c r="AE226" s="222">
        <v>3.0599999999999999E-2</v>
      </c>
      <c r="AG226" t="s">
        <v>473</v>
      </c>
      <c r="AH226">
        <v>18.5</v>
      </c>
      <c r="AI226">
        <v>18.3</v>
      </c>
      <c r="AJ226">
        <v>18.5</v>
      </c>
      <c r="AK226">
        <v>18.239999999999998</v>
      </c>
      <c r="AL226" t="s">
        <v>1854</v>
      </c>
      <c r="AM226" s="222">
        <v>7.6E-3</v>
      </c>
      <c r="AO226" t="s">
        <v>864</v>
      </c>
      <c r="AP226">
        <v>51.15</v>
      </c>
      <c r="AQ226">
        <v>51</v>
      </c>
      <c r="AR226">
        <v>52.05</v>
      </c>
      <c r="AS226">
        <v>50.85</v>
      </c>
      <c r="AT226" t="s">
        <v>2096</v>
      </c>
      <c r="AU226" s="222">
        <v>8.8999999999999999E-3</v>
      </c>
      <c r="AW226" t="s">
        <v>864</v>
      </c>
      <c r="AX226">
        <v>3.2189999999999999</v>
      </c>
      <c r="AY226">
        <v>3.2040000000000002</v>
      </c>
      <c r="AZ226">
        <v>3.2770000000000001</v>
      </c>
      <c r="BA226">
        <v>3.1970000000000001</v>
      </c>
      <c r="BB226" t="s">
        <v>2240</v>
      </c>
      <c r="BC226" s="222">
        <v>5.8999999999999999E-3</v>
      </c>
    </row>
    <row r="227" spans="1:55">
      <c r="A227" t="s">
        <v>866</v>
      </c>
      <c r="B227" s="322">
        <v>2030.46</v>
      </c>
      <c r="C227" s="322">
        <v>2036.44</v>
      </c>
      <c r="D227" s="322">
        <v>2036.44</v>
      </c>
      <c r="E227" s="322">
        <v>2025.06</v>
      </c>
      <c r="F227" t="s">
        <v>867</v>
      </c>
      <c r="G227" s="222">
        <v>1.6999999999999999E-3</v>
      </c>
      <c r="I227" t="s">
        <v>866</v>
      </c>
      <c r="J227">
        <v>20.16</v>
      </c>
      <c r="K227">
        <v>19.88</v>
      </c>
      <c r="L227">
        <v>20.16</v>
      </c>
      <c r="M227">
        <v>19.850000000000001</v>
      </c>
      <c r="N227" t="s">
        <v>1136</v>
      </c>
      <c r="O227" s="222">
        <v>1.8200000000000001E-2</v>
      </c>
      <c r="Q227" t="s">
        <v>866</v>
      </c>
      <c r="R227">
        <v>13.88</v>
      </c>
      <c r="S227">
        <v>13.76</v>
      </c>
      <c r="T227">
        <v>13.88</v>
      </c>
      <c r="U227">
        <v>13.62</v>
      </c>
      <c r="V227" t="s">
        <v>1384</v>
      </c>
      <c r="W227" s="222">
        <v>1.61E-2</v>
      </c>
      <c r="Y227" t="s">
        <v>872</v>
      </c>
      <c r="Z227">
        <v>3.53</v>
      </c>
      <c r="AA227">
        <v>3.54</v>
      </c>
      <c r="AB227">
        <v>3.54</v>
      </c>
      <c r="AC227">
        <v>3.4980000000000002</v>
      </c>
      <c r="AD227" t="s">
        <v>1620</v>
      </c>
      <c r="AE227" s="222">
        <v>-2.8E-3</v>
      </c>
      <c r="AG227" t="s">
        <v>471</v>
      </c>
      <c r="AH227">
        <v>18.36</v>
      </c>
      <c r="AI227">
        <v>18.2</v>
      </c>
      <c r="AJ227">
        <v>18.5</v>
      </c>
      <c r="AK227">
        <v>18.18</v>
      </c>
      <c r="AL227" t="s">
        <v>1855</v>
      </c>
      <c r="AM227" s="222">
        <v>8.8000000000000005E-3</v>
      </c>
      <c r="AO227" t="s">
        <v>866</v>
      </c>
      <c r="AP227">
        <v>50.5</v>
      </c>
      <c r="AQ227">
        <v>51.5</v>
      </c>
      <c r="AR227">
        <v>52.3</v>
      </c>
      <c r="AS227">
        <v>50.5</v>
      </c>
      <c r="AT227" t="s">
        <v>2097</v>
      </c>
      <c r="AU227" s="222">
        <v>-1.2699999999999999E-2</v>
      </c>
      <c r="AW227" t="s">
        <v>866</v>
      </c>
      <c r="AX227">
        <v>3.26</v>
      </c>
      <c r="AY227">
        <v>3.258</v>
      </c>
      <c r="AZ227">
        <v>3.2770000000000001</v>
      </c>
      <c r="BA227">
        <v>3.226</v>
      </c>
      <c r="BB227" t="s">
        <v>2290</v>
      </c>
      <c r="BC227" s="222">
        <v>1.2699999999999999E-2</v>
      </c>
    </row>
    <row r="228" spans="1:55">
      <c r="A228" t="s">
        <v>868</v>
      </c>
      <c r="B228" s="322">
        <v>2042.63</v>
      </c>
      <c r="C228" s="322">
        <v>2028.21</v>
      </c>
      <c r="D228" s="322">
        <v>2043.87</v>
      </c>
      <c r="E228" s="322">
        <v>2020</v>
      </c>
      <c r="F228" t="s">
        <v>869</v>
      </c>
      <c r="G228" s="222">
        <v>6.0000000000000001E-3</v>
      </c>
      <c r="I228" t="s">
        <v>868</v>
      </c>
      <c r="J228">
        <v>19.920000000000002</v>
      </c>
      <c r="K228">
        <v>20.04</v>
      </c>
      <c r="L228">
        <v>20.059999999999999</v>
      </c>
      <c r="M228">
        <v>19.78</v>
      </c>
      <c r="N228" t="s">
        <v>1137</v>
      </c>
      <c r="O228" s="222">
        <v>-1.1900000000000001E-2</v>
      </c>
      <c r="Q228" t="s">
        <v>868</v>
      </c>
      <c r="R228">
        <v>13.7</v>
      </c>
      <c r="S228">
        <v>13.8</v>
      </c>
      <c r="T228">
        <v>13.88</v>
      </c>
      <c r="U228">
        <v>13.62</v>
      </c>
      <c r="V228" t="s">
        <v>1385</v>
      </c>
      <c r="W228" s="222">
        <v>-1.2999999999999999E-2</v>
      </c>
      <c r="Y228" t="s">
        <v>874</v>
      </c>
      <c r="Z228">
        <v>3.55</v>
      </c>
      <c r="AA228">
        <v>3.4910000000000001</v>
      </c>
      <c r="AB228">
        <v>3.61</v>
      </c>
      <c r="AC228">
        <v>3.4860000000000002</v>
      </c>
      <c r="AD228" t="s">
        <v>1621</v>
      </c>
      <c r="AE228" s="222">
        <v>5.7000000000000002E-3</v>
      </c>
      <c r="AG228" t="s">
        <v>469</v>
      </c>
      <c r="AH228">
        <v>18.2</v>
      </c>
      <c r="AI228">
        <v>17.899999999999999</v>
      </c>
      <c r="AJ228">
        <v>18.46</v>
      </c>
      <c r="AK228">
        <v>17.899999999999999</v>
      </c>
      <c r="AL228" t="s">
        <v>1856</v>
      </c>
      <c r="AM228" s="222">
        <v>1.6799999999999999E-2</v>
      </c>
      <c r="AO228" t="s">
        <v>868</v>
      </c>
      <c r="AP228">
        <v>50.05</v>
      </c>
      <c r="AQ228">
        <v>50.6</v>
      </c>
      <c r="AR228">
        <v>50.95</v>
      </c>
      <c r="AS228">
        <v>49.94</v>
      </c>
      <c r="AT228" t="s">
        <v>2098</v>
      </c>
      <c r="AU228" s="222">
        <v>-8.8999999999999999E-3</v>
      </c>
      <c r="AW228" t="s">
        <v>868</v>
      </c>
      <c r="AX228">
        <v>3.3050000000000002</v>
      </c>
      <c r="AY228">
        <v>3.2589999999999999</v>
      </c>
      <c r="AZ228">
        <v>3.31</v>
      </c>
      <c r="BA228">
        <v>3.2309999999999999</v>
      </c>
      <c r="BB228" t="s">
        <v>2291</v>
      </c>
      <c r="BC228" s="222">
        <v>1.38E-2</v>
      </c>
    </row>
    <row r="229" spans="1:55">
      <c r="A229" t="s">
        <v>870</v>
      </c>
      <c r="B229" s="322">
        <v>2063.0300000000002</v>
      </c>
      <c r="C229" s="322">
        <v>2047.7</v>
      </c>
      <c r="D229" s="322">
        <v>2071.52</v>
      </c>
      <c r="E229" s="322">
        <v>2046.88</v>
      </c>
      <c r="F229" t="s">
        <v>871</v>
      </c>
      <c r="G229" s="222">
        <v>0.01</v>
      </c>
      <c r="I229" t="s">
        <v>870</v>
      </c>
      <c r="J229">
        <v>20.2</v>
      </c>
      <c r="K229">
        <v>19.920000000000002</v>
      </c>
      <c r="L229">
        <v>20.2</v>
      </c>
      <c r="M229">
        <v>19.850000000000001</v>
      </c>
      <c r="N229" t="s">
        <v>1138</v>
      </c>
      <c r="O229" s="222">
        <v>1.41E-2</v>
      </c>
      <c r="Q229" t="s">
        <v>870</v>
      </c>
      <c r="R229">
        <v>13.66</v>
      </c>
      <c r="S229">
        <v>13.8</v>
      </c>
      <c r="T229">
        <v>13.84</v>
      </c>
      <c r="U229">
        <v>13.64</v>
      </c>
      <c r="V229" t="s">
        <v>1386</v>
      </c>
      <c r="W229" s="222">
        <v>-2.8999999999999998E-3</v>
      </c>
      <c r="Y229" t="s">
        <v>876</v>
      </c>
      <c r="Z229">
        <v>3.5619999999999998</v>
      </c>
      <c r="AA229">
        <v>3.5369999999999999</v>
      </c>
      <c r="AB229">
        <v>3.5840000000000001</v>
      </c>
      <c r="AC229">
        <v>3.53</v>
      </c>
      <c r="AD229" t="s">
        <v>1622</v>
      </c>
      <c r="AE229" s="222">
        <v>3.3999999999999998E-3</v>
      </c>
      <c r="AG229" t="s">
        <v>467</v>
      </c>
      <c r="AH229">
        <v>17.899999999999999</v>
      </c>
      <c r="AI229">
        <v>17.5</v>
      </c>
      <c r="AJ229">
        <v>18.059999999999999</v>
      </c>
      <c r="AK229">
        <v>17.48</v>
      </c>
      <c r="AL229" t="s">
        <v>1857</v>
      </c>
      <c r="AM229" s="222">
        <v>1.8200000000000001E-2</v>
      </c>
      <c r="AO229" t="s">
        <v>870</v>
      </c>
      <c r="AP229">
        <v>49.4</v>
      </c>
      <c r="AQ229">
        <v>50.25</v>
      </c>
      <c r="AR229">
        <v>50.7</v>
      </c>
      <c r="AS229">
        <v>48.8</v>
      </c>
      <c r="AT229" t="s">
        <v>2099</v>
      </c>
      <c r="AU229" s="222">
        <v>-1.2999999999999999E-2</v>
      </c>
      <c r="AW229" t="s">
        <v>870</v>
      </c>
      <c r="AX229">
        <v>3.327</v>
      </c>
      <c r="AY229">
        <v>3.3029999999999999</v>
      </c>
      <c r="AZ229">
        <v>3.383</v>
      </c>
      <c r="BA229">
        <v>3.2989999999999999</v>
      </c>
      <c r="BB229" t="s">
        <v>2292</v>
      </c>
      <c r="BC229" s="222">
        <v>6.7000000000000002E-3</v>
      </c>
    </row>
    <row r="230" spans="1:55">
      <c r="A230" t="s">
        <v>872</v>
      </c>
      <c r="B230" s="322">
        <v>2065.36</v>
      </c>
      <c r="C230" s="322">
        <v>2061.2800000000002</v>
      </c>
      <c r="D230" s="322">
        <v>2065.36</v>
      </c>
      <c r="E230" s="322">
        <v>2052.06</v>
      </c>
      <c r="F230" t="s">
        <v>873</v>
      </c>
      <c r="G230" s="222">
        <v>1.1000000000000001E-3</v>
      </c>
      <c r="I230" t="s">
        <v>872</v>
      </c>
      <c r="J230">
        <v>20.2</v>
      </c>
      <c r="K230">
        <v>20.2</v>
      </c>
      <c r="L230">
        <v>20.22</v>
      </c>
      <c r="M230">
        <v>20.059999999999999</v>
      </c>
      <c r="N230" t="s">
        <v>1139</v>
      </c>
      <c r="O230" s="222">
        <v>0</v>
      </c>
      <c r="Q230" t="s">
        <v>872</v>
      </c>
      <c r="R230">
        <v>13.66</v>
      </c>
      <c r="S230">
        <v>13.8</v>
      </c>
      <c r="T230">
        <v>13.8</v>
      </c>
      <c r="U230">
        <v>13.66</v>
      </c>
      <c r="V230" t="s">
        <v>1387</v>
      </c>
      <c r="W230" s="222">
        <v>0</v>
      </c>
      <c r="Y230" t="s">
        <v>877</v>
      </c>
      <c r="Z230">
        <v>3.56</v>
      </c>
      <c r="AA230">
        <v>3.57</v>
      </c>
      <c r="AB230">
        <v>3.597</v>
      </c>
      <c r="AC230">
        <v>3.5419999999999998</v>
      </c>
      <c r="AD230" t="s">
        <v>1623</v>
      </c>
      <c r="AE230" s="222">
        <v>-5.9999999999999995E-4</v>
      </c>
      <c r="AG230" t="s">
        <v>465</v>
      </c>
      <c r="AH230">
        <v>17.579999999999998</v>
      </c>
      <c r="AI230">
        <v>17.239999999999998</v>
      </c>
      <c r="AJ230">
        <v>17.7</v>
      </c>
      <c r="AK230">
        <v>17.16</v>
      </c>
      <c r="AL230" t="s">
        <v>1858</v>
      </c>
      <c r="AM230" s="222">
        <v>2.4500000000000001E-2</v>
      </c>
      <c r="AO230" t="s">
        <v>872</v>
      </c>
      <c r="AP230">
        <v>49.2</v>
      </c>
      <c r="AQ230">
        <v>49.4</v>
      </c>
      <c r="AR230">
        <v>50</v>
      </c>
      <c r="AS230">
        <v>49.1</v>
      </c>
      <c r="AT230" t="s">
        <v>1134</v>
      </c>
      <c r="AU230" s="222">
        <v>-4.0000000000000001E-3</v>
      </c>
      <c r="AW230" t="s">
        <v>872</v>
      </c>
      <c r="AX230">
        <v>3.3679999999999999</v>
      </c>
      <c r="AY230">
        <v>3.3159999999999998</v>
      </c>
      <c r="AZ230">
        <v>3.3679999999999999</v>
      </c>
      <c r="BA230">
        <v>3.3069999999999999</v>
      </c>
      <c r="BB230" t="s">
        <v>2293</v>
      </c>
      <c r="BC230" s="222">
        <v>1.23E-2</v>
      </c>
    </row>
    <row r="231" spans="1:55">
      <c r="A231" t="s">
        <v>874</v>
      </c>
      <c r="B231" s="322">
        <v>2035.21</v>
      </c>
      <c r="C231" s="322">
        <v>2056.1</v>
      </c>
      <c r="D231" s="322">
        <v>2056.1</v>
      </c>
      <c r="E231" s="322">
        <v>2033.38</v>
      </c>
      <c r="F231" t="s">
        <v>875</v>
      </c>
      <c r="G231" s="222">
        <v>-1.46E-2</v>
      </c>
      <c r="I231" t="s">
        <v>874</v>
      </c>
      <c r="J231">
        <v>20.059999999999999</v>
      </c>
      <c r="K231">
        <v>20.2</v>
      </c>
      <c r="L231">
        <v>20.2</v>
      </c>
      <c r="M231">
        <v>19.88</v>
      </c>
      <c r="N231" t="s">
        <v>1140</v>
      </c>
      <c r="O231" s="222">
        <v>-6.8999999999999999E-3</v>
      </c>
      <c r="Q231" t="s">
        <v>874</v>
      </c>
      <c r="R231">
        <v>13.6</v>
      </c>
      <c r="S231">
        <v>13.66</v>
      </c>
      <c r="T231">
        <v>13.72</v>
      </c>
      <c r="U231">
        <v>13.58</v>
      </c>
      <c r="V231" t="s">
        <v>1388</v>
      </c>
      <c r="W231" s="222">
        <v>-4.4000000000000003E-3</v>
      </c>
      <c r="Y231" t="s">
        <v>879</v>
      </c>
      <c r="Z231">
        <v>3.6139999999999999</v>
      </c>
      <c r="AA231">
        <v>3.5419999999999998</v>
      </c>
      <c r="AB231">
        <v>3.6139999999999999</v>
      </c>
      <c r="AC231">
        <v>3.5110000000000001</v>
      </c>
      <c r="AD231" t="s">
        <v>1624</v>
      </c>
      <c r="AE231" s="222">
        <v>1.52E-2</v>
      </c>
      <c r="AG231" t="s">
        <v>463</v>
      </c>
      <c r="AH231">
        <v>17.16</v>
      </c>
      <c r="AI231">
        <v>17.079999999999998</v>
      </c>
      <c r="AJ231">
        <v>17.239999999999998</v>
      </c>
      <c r="AK231">
        <v>16.920000000000002</v>
      </c>
      <c r="AL231" t="s">
        <v>1859</v>
      </c>
      <c r="AM231" s="222">
        <v>4.7000000000000002E-3</v>
      </c>
      <c r="AO231" t="s">
        <v>874</v>
      </c>
      <c r="AP231">
        <v>48.18</v>
      </c>
      <c r="AQ231">
        <v>49</v>
      </c>
      <c r="AR231">
        <v>49.12</v>
      </c>
      <c r="AS231">
        <v>48.18</v>
      </c>
      <c r="AT231" t="s">
        <v>2100</v>
      </c>
      <c r="AU231" s="222">
        <v>-2.07E-2</v>
      </c>
      <c r="AW231" t="s">
        <v>874</v>
      </c>
      <c r="AX231">
        <v>3.29</v>
      </c>
      <c r="AY231">
        <v>3.331</v>
      </c>
      <c r="AZ231">
        <v>3.34</v>
      </c>
      <c r="BA231">
        <v>3.29</v>
      </c>
      <c r="BB231" t="s">
        <v>2294</v>
      </c>
      <c r="BC231" s="222">
        <v>-2.3199999999999998E-2</v>
      </c>
    </row>
    <row r="232" spans="1:55">
      <c r="A232" t="s">
        <v>876</v>
      </c>
      <c r="B232" s="322">
        <v>2031.81</v>
      </c>
      <c r="C232" s="322">
        <v>2036.67</v>
      </c>
      <c r="D232" s="322">
        <v>2037.77</v>
      </c>
      <c r="E232" s="322">
        <v>2021.39</v>
      </c>
      <c r="F232" t="s">
        <v>695</v>
      </c>
      <c r="G232" s="222">
        <v>-1.6999999999999999E-3</v>
      </c>
      <c r="I232" t="s">
        <v>876</v>
      </c>
      <c r="J232">
        <v>19.87</v>
      </c>
      <c r="K232">
        <v>20.059999999999999</v>
      </c>
      <c r="L232">
        <v>20.059999999999999</v>
      </c>
      <c r="M232">
        <v>19.649999999999999</v>
      </c>
      <c r="N232" t="s">
        <v>1141</v>
      </c>
      <c r="O232" s="222">
        <v>-9.4999999999999998E-3</v>
      </c>
      <c r="Q232" t="s">
        <v>876</v>
      </c>
      <c r="R232">
        <v>13.68</v>
      </c>
      <c r="S232">
        <v>13.74</v>
      </c>
      <c r="T232">
        <v>13.78</v>
      </c>
      <c r="U232">
        <v>13.58</v>
      </c>
      <c r="V232" t="s">
        <v>1249</v>
      </c>
      <c r="W232" s="222">
        <v>5.8999999999999999E-3</v>
      </c>
      <c r="Y232" t="s">
        <v>881</v>
      </c>
      <c r="Z232">
        <v>3.6669999999999998</v>
      </c>
      <c r="AA232">
        <v>3.5950000000000002</v>
      </c>
      <c r="AB232">
        <v>3.6949999999999998</v>
      </c>
      <c r="AC232">
        <v>3.548</v>
      </c>
      <c r="AD232" t="s">
        <v>1425</v>
      </c>
      <c r="AE232" s="222">
        <v>1.47E-2</v>
      </c>
      <c r="AG232" t="s">
        <v>461</v>
      </c>
      <c r="AH232">
        <v>17.079999999999998</v>
      </c>
      <c r="AI232">
        <v>17.3</v>
      </c>
      <c r="AJ232">
        <v>17.48</v>
      </c>
      <c r="AK232">
        <v>16.68</v>
      </c>
      <c r="AL232" t="s">
        <v>1860</v>
      </c>
      <c r="AM232" s="222">
        <v>-1.4999999999999999E-2</v>
      </c>
      <c r="AO232" t="s">
        <v>876</v>
      </c>
      <c r="AP232">
        <v>47.12</v>
      </c>
      <c r="AQ232">
        <v>48</v>
      </c>
      <c r="AR232">
        <v>48.18</v>
      </c>
      <c r="AS232">
        <v>46.98</v>
      </c>
      <c r="AT232" t="s">
        <v>2101</v>
      </c>
      <c r="AU232" s="222">
        <v>-2.1999999999999999E-2</v>
      </c>
      <c r="AW232" t="s">
        <v>876</v>
      </c>
      <c r="AX232">
        <v>3.28</v>
      </c>
      <c r="AY232">
        <v>3.2610000000000001</v>
      </c>
      <c r="AZ232">
        <v>3.3050000000000002</v>
      </c>
      <c r="BA232">
        <v>3.2549999999999999</v>
      </c>
      <c r="BB232" t="s">
        <v>2295</v>
      </c>
      <c r="BC232" s="222">
        <v>-3.0000000000000001E-3</v>
      </c>
    </row>
    <row r="233" spans="1:55">
      <c r="A233" t="s">
        <v>877</v>
      </c>
      <c r="B233" s="322">
        <v>2034.46</v>
      </c>
      <c r="C233" s="322">
        <v>2037.98</v>
      </c>
      <c r="D233" s="322">
        <v>2052.56</v>
      </c>
      <c r="E233" s="322">
        <v>2032.6</v>
      </c>
      <c r="F233" t="s">
        <v>878</v>
      </c>
      <c r="G233" s="222">
        <v>1.2999999999999999E-3</v>
      </c>
      <c r="I233" t="s">
        <v>877</v>
      </c>
      <c r="J233">
        <v>19.95</v>
      </c>
      <c r="K233">
        <v>19.82</v>
      </c>
      <c r="L233">
        <v>20</v>
      </c>
      <c r="M233">
        <v>19.82</v>
      </c>
      <c r="N233" t="s">
        <v>1142</v>
      </c>
      <c r="O233" s="222">
        <v>4.0000000000000001E-3</v>
      </c>
      <c r="Q233" t="s">
        <v>877</v>
      </c>
      <c r="R233">
        <v>13.62</v>
      </c>
      <c r="S233">
        <v>13.66</v>
      </c>
      <c r="T233">
        <v>13.78</v>
      </c>
      <c r="U233">
        <v>13.62</v>
      </c>
      <c r="V233" t="s">
        <v>1389</v>
      </c>
      <c r="W233" s="222">
        <v>-4.4000000000000003E-3</v>
      </c>
      <c r="Y233" t="s">
        <v>883</v>
      </c>
      <c r="Z233">
        <v>3.6659999999999999</v>
      </c>
      <c r="AA233">
        <v>3.6920000000000002</v>
      </c>
      <c r="AB233">
        <v>3.7250000000000001</v>
      </c>
      <c r="AC233">
        <v>3.6440000000000001</v>
      </c>
      <c r="AD233" t="s">
        <v>1411</v>
      </c>
      <c r="AE233" s="222">
        <v>-2.9999999999999997E-4</v>
      </c>
      <c r="AG233" t="s">
        <v>459</v>
      </c>
      <c r="AH233">
        <v>17.34</v>
      </c>
      <c r="AI233">
        <v>17.28</v>
      </c>
      <c r="AJ233">
        <v>17.5</v>
      </c>
      <c r="AK233">
        <v>17.28</v>
      </c>
      <c r="AL233" t="s">
        <v>1861</v>
      </c>
      <c r="AM233" s="222">
        <v>-9.1000000000000004E-3</v>
      </c>
      <c r="AO233" t="s">
        <v>877</v>
      </c>
      <c r="AP233">
        <v>48.06</v>
      </c>
      <c r="AQ233">
        <v>47.6</v>
      </c>
      <c r="AR233">
        <v>48.8</v>
      </c>
      <c r="AS233">
        <v>47.32</v>
      </c>
      <c r="AT233" t="s">
        <v>2102</v>
      </c>
      <c r="AU233" s="222">
        <v>1.9900000000000001E-2</v>
      </c>
      <c r="AW233" t="s">
        <v>877</v>
      </c>
      <c r="AX233">
        <v>3.2749999999999999</v>
      </c>
      <c r="AY233">
        <v>3.33</v>
      </c>
      <c r="AZ233">
        <v>3.33</v>
      </c>
      <c r="BA233">
        <v>3.2749999999999999</v>
      </c>
      <c r="BB233" t="s">
        <v>2296</v>
      </c>
      <c r="BC233" s="222">
        <v>-1.5E-3</v>
      </c>
    </row>
    <row r="234" spans="1:55">
      <c r="A234" t="s">
        <v>879</v>
      </c>
      <c r="B234" s="322">
        <v>2034.22</v>
      </c>
      <c r="C234" s="322">
        <v>2035.05</v>
      </c>
      <c r="D234" s="322">
        <v>2036.6</v>
      </c>
      <c r="E234" s="322">
        <v>2019.82</v>
      </c>
      <c r="F234" t="s">
        <v>880</v>
      </c>
      <c r="G234" s="222">
        <v>-1E-4</v>
      </c>
      <c r="I234" t="s">
        <v>879</v>
      </c>
      <c r="J234">
        <v>19.87</v>
      </c>
      <c r="K234">
        <v>19.97</v>
      </c>
      <c r="L234">
        <v>20</v>
      </c>
      <c r="M234">
        <v>19.86</v>
      </c>
      <c r="N234" t="s">
        <v>1143</v>
      </c>
      <c r="O234" s="222">
        <v>-4.0000000000000001E-3</v>
      </c>
      <c r="Q234" t="s">
        <v>879</v>
      </c>
      <c r="R234">
        <v>13.38</v>
      </c>
      <c r="S234">
        <v>13.62</v>
      </c>
      <c r="T234">
        <v>13.68</v>
      </c>
      <c r="U234">
        <v>13.36</v>
      </c>
      <c r="V234" t="s">
        <v>1390</v>
      </c>
      <c r="W234" s="222">
        <v>-1.7600000000000001E-2</v>
      </c>
      <c r="Y234" t="s">
        <v>885</v>
      </c>
      <c r="Z234">
        <v>3.75</v>
      </c>
      <c r="AA234">
        <v>3.6309999999999998</v>
      </c>
      <c r="AB234">
        <v>3.7839999999999998</v>
      </c>
      <c r="AC234">
        <v>3.6309999999999998</v>
      </c>
      <c r="AD234" t="s">
        <v>1504</v>
      </c>
      <c r="AE234" s="222">
        <v>2.29E-2</v>
      </c>
      <c r="AG234" t="s">
        <v>457</v>
      </c>
      <c r="AH234">
        <v>17.5</v>
      </c>
      <c r="AI234">
        <v>17.38</v>
      </c>
      <c r="AJ234">
        <v>17.5</v>
      </c>
      <c r="AK234">
        <v>17.28</v>
      </c>
      <c r="AL234" t="s">
        <v>1862</v>
      </c>
      <c r="AM234" s="222">
        <v>3.3999999999999998E-3</v>
      </c>
      <c r="AO234" t="s">
        <v>879</v>
      </c>
      <c r="AP234">
        <v>47.7</v>
      </c>
      <c r="AQ234">
        <v>48.38</v>
      </c>
      <c r="AR234">
        <v>48.38</v>
      </c>
      <c r="AS234">
        <v>47.16</v>
      </c>
      <c r="AT234" t="s">
        <v>2103</v>
      </c>
      <c r="AU234" s="222">
        <v>-7.4999999999999997E-3</v>
      </c>
      <c r="AW234" t="s">
        <v>879</v>
      </c>
      <c r="AX234">
        <v>3.282</v>
      </c>
      <c r="AY234">
        <v>3.2709999999999999</v>
      </c>
      <c r="AZ234">
        <v>3.319</v>
      </c>
      <c r="BA234">
        <v>3.2490000000000001</v>
      </c>
      <c r="BB234" t="s">
        <v>2297</v>
      </c>
      <c r="BC234" s="222">
        <v>2.0999999999999999E-3</v>
      </c>
    </row>
    <row r="235" spans="1:55">
      <c r="A235" t="s">
        <v>881</v>
      </c>
      <c r="B235" s="322">
        <v>2056.38</v>
      </c>
      <c r="C235" s="322">
        <v>2031.31</v>
      </c>
      <c r="D235" s="322">
        <v>2057.7800000000002</v>
      </c>
      <c r="E235" s="322">
        <v>2025.95</v>
      </c>
      <c r="F235" t="s">
        <v>882</v>
      </c>
      <c r="G235" s="222">
        <v>1.09E-2</v>
      </c>
      <c r="I235" t="s">
        <v>881</v>
      </c>
      <c r="J235">
        <v>19.7</v>
      </c>
      <c r="K235">
        <v>19.899999999999999</v>
      </c>
      <c r="L235">
        <v>19.97</v>
      </c>
      <c r="M235">
        <v>19.579999999999998</v>
      </c>
      <c r="N235" t="s">
        <v>1144</v>
      </c>
      <c r="O235" s="222">
        <v>-8.6E-3</v>
      </c>
      <c r="Q235" t="s">
        <v>881</v>
      </c>
      <c r="R235">
        <v>13.32</v>
      </c>
      <c r="S235">
        <v>13.38</v>
      </c>
      <c r="T235">
        <v>13.5</v>
      </c>
      <c r="U235">
        <v>13.28</v>
      </c>
      <c r="V235" t="s">
        <v>1391</v>
      </c>
      <c r="W235" s="222">
        <v>-4.4999999999999997E-3</v>
      </c>
      <c r="Y235" t="s">
        <v>887</v>
      </c>
      <c r="Z235">
        <v>3.7</v>
      </c>
      <c r="AA235">
        <v>3.75</v>
      </c>
      <c r="AB235">
        <v>3.77</v>
      </c>
      <c r="AC235">
        <v>3.68</v>
      </c>
      <c r="AD235" t="s">
        <v>1625</v>
      </c>
      <c r="AE235" s="222">
        <v>-1.3299999999999999E-2</v>
      </c>
      <c r="AG235" t="s">
        <v>455</v>
      </c>
      <c r="AH235">
        <v>17.440000000000001</v>
      </c>
      <c r="AI235">
        <v>17.36</v>
      </c>
      <c r="AJ235">
        <v>17.5</v>
      </c>
      <c r="AK235">
        <v>17.3</v>
      </c>
      <c r="AL235" t="s">
        <v>1863</v>
      </c>
      <c r="AM235" s="222">
        <v>4.5999999999999999E-3</v>
      </c>
      <c r="AO235" t="s">
        <v>881</v>
      </c>
      <c r="AP235">
        <v>47.34</v>
      </c>
      <c r="AQ235">
        <v>47.6</v>
      </c>
      <c r="AR235">
        <v>47.72</v>
      </c>
      <c r="AS235">
        <v>47.18</v>
      </c>
      <c r="AT235" t="s">
        <v>2104</v>
      </c>
      <c r="AU235" s="222">
        <v>-7.4999999999999997E-3</v>
      </c>
      <c r="AW235" t="s">
        <v>881</v>
      </c>
      <c r="AX235">
        <v>3.3570000000000002</v>
      </c>
      <c r="AY235">
        <v>3.26</v>
      </c>
      <c r="AZ235">
        <v>3.3730000000000002</v>
      </c>
      <c r="BA235">
        <v>3.258</v>
      </c>
      <c r="BB235" t="s">
        <v>2298</v>
      </c>
      <c r="BC235" s="222">
        <v>2.29E-2</v>
      </c>
    </row>
    <row r="236" spans="1:55">
      <c r="A236" t="s">
        <v>883</v>
      </c>
      <c r="B236" s="322">
        <v>2057.2600000000002</v>
      </c>
      <c r="C236" s="322">
        <v>2057.86</v>
      </c>
      <c r="D236" s="322">
        <v>2069.5700000000002</v>
      </c>
      <c r="E236" s="322">
        <v>2056.71</v>
      </c>
      <c r="F236" t="s">
        <v>884</v>
      </c>
      <c r="G236" s="222">
        <v>4.0000000000000002E-4</v>
      </c>
      <c r="I236" t="s">
        <v>883</v>
      </c>
      <c r="J236">
        <v>20.239999999999998</v>
      </c>
      <c r="K236">
        <v>19.8</v>
      </c>
      <c r="L236">
        <v>20.239999999999998</v>
      </c>
      <c r="M236">
        <v>19.75</v>
      </c>
      <c r="N236" t="s">
        <v>1145</v>
      </c>
      <c r="O236" s="222">
        <v>2.7400000000000001E-2</v>
      </c>
      <c r="Q236" t="s">
        <v>883</v>
      </c>
      <c r="R236">
        <v>13.36</v>
      </c>
      <c r="S236">
        <v>13.32</v>
      </c>
      <c r="T236">
        <v>13.54</v>
      </c>
      <c r="U236">
        <v>13.28</v>
      </c>
      <c r="V236" t="s">
        <v>1392</v>
      </c>
      <c r="W236" s="222">
        <v>3.0000000000000001E-3</v>
      </c>
      <c r="Y236" t="s">
        <v>889</v>
      </c>
      <c r="Z236">
        <v>3.73</v>
      </c>
      <c r="AA236">
        <v>3.7</v>
      </c>
      <c r="AB236">
        <v>3.762</v>
      </c>
      <c r="AC236">
        <v>3.69</v>
      </c>
      <c r="AD236" t="s">
        <v>1438</v>
      </c>
      <c r="AE236" s="222">
        <v>8.0999999999999996E-3</v>
      </c>
      <c r="AG236" t="s">
        <v>453</v>
      </c>
      <c r="AH236">
        <v>17.36</v>
      </c>
      <c r="AI236">
        <v>17.559999999999999</v>
      </c>
      <c r="AJ236">
        <v>17.559999999999999</v>
      </c>
      <c r="AK236">
        <v>17.28</v>
      </c>
      <c r="AL236" t="s">
        <v>1864</v>
      </c>
      <c r="AM236" s="222">
        <v>-2.3E-3</v>
      </c>
      <c r="AO236" t="s">
        <v>883</v>
      </c>
      <c r="AP236">
        <v>48</v>
      </c>
      <c r="AQ236">
        <v>47.34</v>
      </c>
      <c r="AR236">
        <v>48.64</v>
      </c>
      <c r="AS236">
        <v>47.34</v>
      </c>
      <c r="AT236" t="s">
        <v>2105</v>
      </c>
      <c r="AU236" s="222">
        <v>1.3899999999999999E-2</v>
      </c>
      <c r="AW236" t="s">
        <v>883</v>
      </c>
      <c r="AX236">
        <v>3.4049999999999998</v>
      </c>
      <c r="AY236">
        <v>3.3690000000000002</v>
      </c>
      <c r="AZ236">
        <v>3.431</v>
      </c>
      <c r="BA236">
        <v>3.3690000000000002</v>
      </c>
      <c r="BB236" t="s">
        <v>2299</v>
      </c>
      <c r="BC236" s="222">
        <v>1.43E-2</v>
      </c>
    </row>
    <row r="237" spans="1:55">
      <c r="A237" t="s">
        <v>885</v>
      </c>
      <c r="B237" s="322">
        <v>2076.71</v>
      </c>
      <c r="C237" s="322">
        <v>2056.35</v>
      </c>
      <c r="D237" s="322">
        <v>2088.41</v>
      </c>
      <c r="E237" s="322">
        <v>2054.2399999999998</v>
      </c>
      <c r="F237" t="s">
        <v>886</v>
      </c>
      <c r="G237" s="222">
        <v>9.4999999999999998E-3</v>
      </c>
      <c r="I237" t="s">
        <v>885</v>
      </c>
      <c r="J237">
        <v>20.100000000000001</v>
      </c>
      <c r="K237">
        <v>20.3</v>
      </c>
      <c r="L237">
        <v>20.3</v>
      </c>
      <c r="M237">
        <v>20.04</v>
      </c>
      <c r="N237" t="s">
        <v>1146</v>
      </c>
      <c r="O237" s="222">
        <v>-6.8999999999999999E-3</v>
      </c>
      <c r="Q237" t="s">
        <v>885</v>
      </c>
      <c r="R237">
        <v>13.52</v>
      </c>
      <c r="S237">
        <v>13.36</v>
      </c>
      <c r="T237">
        <v>13.54</v>
      </c>
      <c r="U237">
        <v>13.36</v>
      </c>
      <c r="V237" t="s">
        <v>1393</v>
      </c>
      <c r="W237" s="222">
        <v>1.2E-2</v>
      </c>
      <c r="Y237" t="s">
        <v>891</v>
      </c>
      <c r="Z237">
        <v>3.79</v>
      </c>
      <c r="AA237">
        <v>3.714</v>
      </c>
      <c r="AB237">
        <v>3.8130000000000002</v>
      </c>
      <c r="AC237">
        <v>3.714</v>
      </c>
      <c r="AD237" t="s">
        <v>1508</v>
      </c>
      <c r="AE237" s="222">
        <v>1.61E-2</v>
      </c>
      <c r="AG237" t="s">
        <v>451</v>
      </c>
      <c r="AH237">
        <v>17.399999999999999</v>
      </c>
      <c r="AI237">
        <v>17.36</v>
      </c>
      <c r="AJ237">
        <v>17.559999999999999</v>
      </c>
      <c r="AK237">
        <v>17.3</v>
      </c>
      <c r="AL237" t="s">
        <v>1865</v>
      </c>
      <c r="AM237" s="222">
        <v>-2.3E-3</v>
      </c>
      <c r="AO237" t="s">
        <v>885</v>
      </c>
      <c r="AP237">
        <v>47.3</v>
      </c>
      <c r="AQ237">
        <v>48.52</v>
      </c>
      <c r="AR237">
        <v>48.58</v>
      </c>
      <c r="AS237">
        <v>47.16</v>
      </c>
      <c r="AT237" t="s">
        <v>2106</v>
      </c>
      <c r="AU237" s="222">
        <v>-1.46E-2</v>
      </c>
      <c r="AW237" t="s">
        <v>885</v>
      </c>
      <c r="AX237">
        <v>3.516</v>
      </c>
      <c r="AY237">
        <v>3.3849999999999998</v>
      </c>
      <c r="AZ237">
        <v>3.5649999999999999</v>
      </c>
      <c r="BA237">
        <v>3.3849999999999998</v>
      </c>
      <c r="BB237" t="s">
        <v>2300</v>
      </c>
      <c r="BC237" s="222">
        <v>3.2599999999999997E-2</v>
      </c>
    </row>
    <row r="238" spans="1:55">
      <c r="A238" t="s">
        <v>887</v>
      </c>
      <c r="B238" s="322">
        <v>2053.08</v>
      </c>
      <c r="C238" s="322">
        <v>2079.15</v>
      </c>
      <c r="D238" s="322">
        <v>2082.37</v>
      </c>
      <c r="E238" s="322">
        <v>2049.59</v>
      </c>
      <c r="F238" t="s">
        <v>888</v>
      </c>
      <c r="G238" s="222">
        <v>-1.14E-2</v>
      </c>
      <c r="I238" t="s">
        <v>887</v>
      </c>
      <c r="J238">
        <v>19.899999999999999</v>
      </c>
      <c r="K238">
        <v>20.04</v>
      </c>
      <c r="L238">
        <v>20.12</v>
      </c>
      <c r="M238">
        <v>19.899999999999999</v>
      </c>
      <c r="N238" t="s">
        <v>1147</v>
      </c>
      <c r="O238" s="222">
        <v>-0.01</v>
      </c>
      <c r="Q238" t="s">
        <v>887</v>
      </c>
      <c r="R238">
        <v>13.34</v>
      </c>
      <c r="S238">
        <v>13.52</v>
      </c>
      <c r="T238">
        <v>13.62</v>
      </c>
      <c r="U238">
        <v>13.3</v>
      </c>
      <c r="V238" t="s">
        <v>1394</v>
      </c>
      <c r="W238" s="222">
        <v>-1.3299999999999999E-2</v>
      </c>
      <c r="Y238" t="s">
        <v>893</v>
      </c>
      <c r="Z238">
        <v>3.83</v>
      </c>
      <c r="AA238">
        <v>3.8119999999999998</v>
      </c>
      <c r="AB238">
        <v>3.855</v>
      </c>
      <c r="AC238">
        <v>3.7650000000000001</v>
      </c>
      <c r="AD238" t="s">
        <v>1626</v>
      </c>
      <c r="AE238" s="222">
        <v>1.06E-2</v>
      </c>
      <c r="AG238" t="s">
        <v>449</v>
      </c>
      <c r="AH238">
        <v>17.440000000000001</v>
      </c>
      <c r="AI238">
        <v>17.559999999999999</v>
      </c>
      <c r="AJ238">
        <v>17.559999999999999</v>
      </c>
      <c r="AK238">
        <v>17.28</v>
      </c>
      <c r="AL238" t="s">
        <v>1866</v>
      </c>
      <c r="AM238" s="222">
        <v>-1.1000000000000001E-3</v>
      </c>
      <c r="AO238" t="s">
        <v>887</v>
      </c>
      <c r="AP238">
        <v>46.5</v>
      </c>
      <c r="AQ238">
        <v>47.54</v>
      </c>
      <c r="AR238">
        <v>47.6</v>
      </c>
      <c r="AS238">
        <v>46.32</v>
      </c>
      <c r="AT238" t="s">
        <v>2107</v>
      </c>
      <c r="AU238" s="222">
        <v>-1.6899999999999998E-2</v>
      </c>
      <c r="AW238" t="s">
        <v>887</v>
      </c>
      <c r="AX238">
        <v>3.4820000000000002</v>
      </c>
      <c r="AY238">
        <v>3.52</v>
      </c>
      <c r="AZ238">
        <v>3.5489999999999999</v>
      </c>
      <c r="BA238">
        <v>3.4649999999999999</v>
      </c>
      <c r="BB238" t="s">
        <v>2301</v>
      </c>
      <c r="BC238" s="222">
        <v>-9.7000000000000003E-3</v>
      </c>
    </row>
    <row r="239" spans="1:55">
      <c r="A239" t="s">
        <v>889</v>
      </c>
      <c r="B239" s="322">
        <v>2069.6</v>
      </c>
      <c r="C239" s="322">
        <v>2050.83</v>
      </c>
      <c r="D239" s="322">
        <v>2072.21</v>
      </c>
      <c r="E239" s="322">
        <v>2045.65</v>
      </c>
      <c r="F239" t="s">
        <v>890</v>
      </c>
      <c r="G239" s="222">
        <v>8.0000000000000002E-3</v>
      </c>
      <c r="I239" t="s">
        <v>889</v>
      </c>
      <c r="J239">
        <v>20.12</v>
      </c>
      <c r="K239">
        <v>19.8</v>
      </c>
      <c r="L239">
        <v>20.239999999999998</v>
      </c>
      <c r="M239">
        <v>19.8</v>
      </c>
      <c r="N239" t="s">
        <v>1148</v>
      </c>
      <c r="O239" s="222">
        <v>1.11E-2</v>
      </c>
      <c r="Q239" t="s">
        <v>889</v>
      </c>
      <c r="R239">
        <v>13.24</v>
      </c>
      <c r="S239">
        <v>13.22</v>
      </c>
      <c r="T239">
        <v>13.4</v>
      </c>
      <c r="U239">
        <v>13.18</v>
      </c>
      <c r="V239" t="s">
        <v>1395</v>
      </c>
      <c r="W239" s="222">
        <v>-7.4999999999999997E-3</v>
      </c>
      <c r="Y239" t="s">
        <v>895</v>
      </c>
      <c r="Z239">
        <v>3.774</v>
      </c>
      <c r="AA239">
        <v>3.8</v>
      </c>
      <c r="AB239">
        <v>3.8</v>
      </c>
      <c r="AC239">
        <v>3.7610000000000001</v>
      </c>
      <c r="AD239" t="s">
        <v>1627</v>
      </c>
      <c r="AE239" s="222">
        <v>-1.46E-2</v>
      </c>
      <c r="AG239" t="s">
        <v>447</v>
      </c>
      <c r="AH239">
        <v>17.46</v>
      </c>
      <c r="AI239">
        <v>17.5</v>
      </c>
      <c r="AJ239">
        <v>17.559999999999999</v>
      </c>
      <c r="AK239">
        <v>17.420000000000002</v>
      </c>
      <c r="AL239" t="s">
        <v>1867</v>
      </c>
      <c r="AM239" s="222">
        <v>-1.1000000000000001E-3</v>
      </c>
      <c r="AO239" t="s">
        <v>889</v>
      </c>
      <c r="AP239">
        <v>46.88</v>
      </c>
      <c r="AQ239">
        <v>46.5</v>
      </c>
      <c r="AR239">
        <v>46.88</v>
      </c>
      <c r="AS239">
        <v>45.66</v>
      </c>
      <c r="AT239" t="s">
        <v>2108</v>
      </c>
      <c r="AU239" s="222">
        <v>8.2000000000000007E-3</v>
      </c>
      <c r="AW239" t="s">
        <v>889</v>
      </c>
      <c r="AX239">
        <v>3.5</v>
      </c>
      <c r="AY239">
        <v>3.4820000000000002</v>
      </c>
      <c r="AZ239">
        <v>3.536</v>
      </c>
      <c r="BA239">
        <v>3.48</v>
      </c>
      <c r="BB239" t="s">
        <v>2240</v>
      </c>
      <c r="BC239" s="222">
        <v>5.1999999999999998E-3</v>
      </c>
    </row>
    <row r="240" spans="1:55">
      <c r="A240" t="s">
        <v>891</v>
      </c>
      <c r="B240" s="322">
        <v>2083.59</v>
      </c>
      <c r="C240" s="322">
        <v>2071.5</v>
      </c>
      <c r="D240" s="322">
        <v>2098.36</v>
      </c>
      <c r="E240" s="322">
        <v>2071.5</v>
      </c>
      <c r="F240" t="s">
        <v>892</v>
      </c>
      <c r="G240" s="222">
        <v>6.7999999999999996E-3</v>
      </c>
      <c r="I240" t="s">
        <v>891</v>
      </c>
      <c r="J240">
        <v>19.940000000000001</v>
      </c>
      <c r="K240">
        <v>20.04</v>
      </c>
      <c r="L240">
        <v>20.22</v>
      </c>
      <c r="M240">
        <v>19.93</v>
      </c>
      <c r="N240" t="s">
        <v>1149</v>
      </c>
      <c r="O240" s="222">
        <v>-8.8999999999999999E-3</v>
      </c>
      <c r="Q240" t="s">
        <v>891</v>
      </c>
      <c r="R240">
        <v>13.2</v>
      </c>
      <c r="S240">
        <v>13.24</v>
      </c>
      <c r="T240">
        <v>13.4</v>
      </c>
      <c r="U240">
        <v>13.2</v>
      </c>
      <c r="V240" t="s">
        <v>1396</v>
      </c>
      <c r="W240" s="222">
        <v>-3.0000000000000001E-3</v>
      </c>
      <c r="Y240" t="s">
        <v>897</v>
      </c>
      <c r="Z240">
        <v>3.7</v>
      </c>
      <c r="AA240">
        <v>3.77</v>
      </c>
      <c r="AB240">
        <v>3.7829999999999999</v>
      </c>
      <c r="AC240">
        <v>3.6989999999999998</v>
      </c>
      <c r="AD240" t="s">
        <v>1442</v>
      </c>
      <c r="AE240" s="222">
        <v>-1.9599999999999999E-2</v>
      </c>
      <c r="AG240" t="s">
        <v>445</v>
      </c>
      <c r="AH240">
        <v>17.48</v>
      </c>
      <c r="AI240">
        <v>17.399999999999999</v>
      </c>
      <c r="AJ240">
        <v>17.52</v>
      </c>
      <c r="AK240">
        <v>17.32</v>
      </c>
      <c r="AL240" t="s">
        <v>1868</v>
      </c>
      <c r="AM240" s="222">
        <v>4.5999999999999999E-3</v>
      </c>
      <c r="AO240" t="s">
        <v>891</v>
      </c>
      <c r="AP240">
        <v>46.98</v>
      </c>
      <c r="AQ240">
        <v>47.16</v>
      </c>
      <c r="AR240">
        <v>47.94</v>
      </c>
      <c r="AS240">
        <v>46.74</v>
      </c>
      <c r="AT240" t="s">
        <v>2109</v>
      </c>
      <c r="AU240" s="222">
        <v>2.0999999999999999E-3</v>
      </c>
      <c r="AW240" t="s">
        <v>891</v>
      </c>
      <c r="AX240">
        <v>3.5649999999999999</v>
      </c>
      <c r="AY240">
        <v>3.5</v>
      </c>
      <c r="AZ240">
        <v>3.6230000000000002</v>
      </c>
      <c r="BA240">
        <v>3.5</v>
      </c>
      <c r="BB240" t="s">
        <v>2201</v>
      </c>
      <c r="BC240" s="222">
        <v>1.8599999999999998E-2</v>
      </c>
    </row>
    <row r="241" spans="1:55">
      <c r="A241" t="s">
        <v>893</v>
      </c>
      <c r="B241" s="322">
        <v>2098.0500000000002</v>
      </c>
      <c r="C241" s="322">
        <v>2086.75</v>
      </c>
      <c r="D241" s="322">
        <v>2104.9</v>
      </c>
      <c r="E241" s="322">
        <v>2077.73</v>
      </c>
      <c r="F241" t="s">
        <v>894</v>
      </c>
      <c r="G241" s="222">
        <v>6.8999999999999999E-3</v>
      </c>
      <c r="I241" t="s">
        <v>893</v>
      </c>
      <c r="J241">
        <v>20.02</v>
      </c>
      <c r="K241">
        <v>20</v>
      </c>
      <c r="L241">
        <v>20.16</v>
      </c>
      <c r="M241">
        <v>19.84</v>
      </c>
      <c r="N241" t="s">
        <v>1150</v>
      </c>
      <c r="O241" s="222">
        <v>4.0000000000000001E-3</v>
      </c>
      <c r="Q241" t="s">
        <v>893</v>
      </c>
      <c r="R241">
        <v>13.26</v>
      </c>
      <c r="S241">
        <v>13.4</v>
      </c>
      <c r="T241">
        <v>13.4</v>
      </c>
      <c r="U241">
        <v>13.08</v>
      </c>
      <c r="V241" t="s">
        <v>1397</v>
      </c>
      <c r="W241" s="222">
        <v>4.4999999999999997E-3</v>
      </c>
      <c r="Y241" t="s">
        <v>899</v>
      </c>
      <c r="Z241">
        <v>3.6</v>
      </c>
      <c r="AA241">
        <v>3.7</v>
      </c>
      <c r="AB241">
        <v>3.7330000000000001</v>
      </c>
      <c r="AC241">
        <v>3.597</v>
      </c>
      <c r="AD241" t="s">
        <v>1628</v>
      </c>
      <c r="AE241" s="222">
        <v>-2.7E-2</v>
      </c>
      <c r="AG241" t="s">
        <v>443</v>
      </c>
      <c r="AH241">
        <v>17.399999999999999</v>
      </c>
      <c r="AI241">
        <v>17.2</v>
      </c>
      <c r="AJ241">
        <v>17.440000000000001</v>
      </c>
      <c r="AK241">
        <v>17.18</v>
      </c>
      <c r="AL241" t="s">
        <v>1869</v>
      </c>
      <c r="AM241" s="222">
        <v>1.52E-2</v>
      </c>
      <c r="AO241" t="s">
        <v>893</v>
      </c>
      <c r="AP241">
        <v>47.42</v>
      </c>
      <c r="AQ241">
        <v>46.98</v>
      </c>
      <c r="AR241">
        <v>47.46</v>
      </c>
      <c r="AS241">
        <v>46.6</v>
      </c>
      <c r="AT241" t="s">
        <v>2110</v>
      </c>
      <c r="AU241" s="222">
        <v>9.4000000000000004E-3</v>
      </c>
      <c r="AW241" t="s">
        <v>893</v>
      </c>
      <c r="AX241">
        <v>3.601</v>
      </c>
      <c r="AY241">
        <v>3.5979999999999999</v>
      </c>
      <c r="AZ241">
        <v>3.6309999999999998</v>
      </c>
      <c r="BA241">
        <v>3.5569999999999999</v>
      </c>
      <c r="BB241" t="s">
        <v>2302</v>
      </c>
      <c r="BC241" s="222">
        <v>1.01E-2</v>
      </c>
    </row>
    <row r="242" spans="1:55">
      <c r="A242" t="s">
        <v>895</v>
      </c>
      <c r="B242" s="322">
        <v>2110.14</v>
      </c>
      <c r="C242" s="322">
        <v>2098.35</v>
      </c>
      <c r="D242" s="322">
        <v>2110.3200000000002</v>
      </c>
      <c r="E242" s="322">
        <v>2089.04</v>
      </c>
      <c r="F242" t="s">
        <v>896</v>
      </c>
      <c r="G242" s="222">
        <v>5.7999999999999996E-3</v>
      </c>
      <c r="I242" t="s">
        <v>895</v>
      </c>
      <c r="J242">
        <v>20.12</v>
      </c>
      <c r="K242">
        <v>20.02</v>
      </c>
      <c r="L242">
        <v>20.22</v>
      </c>
      <c r="M242">
        <v>19.96</v>
      </c>
      <c r="N242" t="s">
        <v>1151</v>
      </c>
      <c r="O242" s="222">
        <v>5.0000000000000001E-3</v>
      </c>
      <c r="Q242" t="s">
        <v>895</v>
      </c>
      <c r="R242">
        <v>13.62</v>
      </c>
      <c r="S242">
        <v>13.4</v>
      </c>
      <c r="T242">
        <v>13.72</v>
      </c>
      <c r="U242">
        <v>13.36</v>
      </c>
      <c r="V242" t="s">
        <v>1398</v>
      </c>
      <c r="W242" s="222">
        <v>2.7099999999999999E-2</v>
      </c>
      <c r="Y242" t="s">
        <v>901</v>
      </c>
      <c r="Z242">
        <v>3.56</v>
      </c>
      <c r="AA242">
        <v>3.6</v>
      </c>
      <c r="AB242">
        <v>3.66</v>
      </c>
      <c r="AC242">
        <v>3.5179999999999998</v>
      </c>
      <c r="AD242" t="s">
        <v>1629</v>
      </c>
      <c r="AE242" s="222">
        <v>-1.11E-2</v>
      </c>
      <c r="AG242" t="s">
        <v>441</v>
      </c>
      <c r="AH242">
        <v>17.14</v>
      </c>
      <c r="AI242">
        <v>17.04</v>
      </c>
      <c r="AJ242">
        <v>17.2</v>
      </c>
      <c r="AK242">
        <v>17</v>
      </c>
      <c r="AL242" t="s">
        <v>1870</v>
      </c>
      <c r="AM242" s="222">
        <v>4.7000000000000002E-3</v>
      </c>
      <c r="AO242" t="s">
        <v>895</v>
      </c>
      <c r="AP242">
        <v>47.44</v>
      </c>
      <c r="AQ242">
        <v>47.4</v>
      </c>
      <c r="AR242">
        <v>48.08</v>
      </c>
      <c r="AS242">
        <v>47.04</v>
      </c>
      <c r="AT242" t="s">
        <v>2111</v>
      </c>
      <c r="AU242" s="222">
        <v>4.0000000000000002E-4</v>
      </c>
      <c r="AW242" t="s">
        <v>895</v>
      </c>
      <c r="AX242">
        <v>3.661</v>
      </c>
      <c r="AY242">
        <v>3.5830000000000002</v>
      </c>
      <c r="AZ242">
        <v>3.661</v>
      </c>
      <c r="BA242">
        <v>3.5640000000000001</v>
      </c>
      <c r="BB242" t="s">
        <v>2303</v>
      </c>
      <c r="BC242" s="222">
        <v>1.67E-2</v>
      </c>
    </row>
    <row r="243" spans="1:55">
      <c r="A243" t="s">
        <v>897</v>
      </c>
      <c r="B243" s="322">
        <v>2087.17</v>
      </c>
      <c r="C243" s="322">
        <v>2104.67</v>
      </c>
      <c r="D243" s="322">
        <v>2119.2399999999998</v>
      </c>
      <c r="E243" s="322">
        <v>2085.15</v>
      </c>
      <c r="F243" t="s">
        <v>898</v>
      </c>
      <c r="G243" s="222">
        <v>-1.09E-2</v>
      </c>
      <c r="I243" t="s">
        <v>897</v>
      </c>
      <c r="J243">
        <v>20.059999999999999</v>
      </c>
      <c r="K243">
        <v>20.36</v>
      </c>
      <c r="L243">
        <v>20.92</v>
      </c>
      <c r="M243">
        <v>20.059999999999999</v>
      </c>
      <c r="N243" t="s">
        <v>1152</v>
      </c>
      <c r="O243" s="222">
        <v>-3.0000000000000001E-3</v>
      </c>
      <c r="Q243" t="s">
        <v>897</v>
      </c>
      <c r="R243">
        <v>13.4</v>
      </c>
      <c r="S243">
        <v>13.62</v>
      </c>
      <c r="T243">
        <v>13.82</v>
      </c>
      <c r="U243">
        <v>13.4</v>
      </c>
      <c r="V243" t="s">
        <v>1399</v>
      </c>
      <c r="W243" s="222">
        <v>-1.6199999999999999E-2</v>
      </c>
      <c r="Y243" t="s">
        <v>903</v>
      </c>
      <c r="Z243">
        <v>3.4860000000000002</v>
      </c>
      <c r="AA243">
        <v>3.56</v>
      </c>
      <c r="AB243">
        <v>3.5779999999999998</v>
      </c>
      <c r="AC243">
        <v>3.43</v>
      </c>
      <c r="AD243" t="s">
        <v>1630</v>
      </c>
      <c r="AE243" s="222">
        <v>-2.0799999999999999E-2</v>
      </c>
      <c r="AG243" t="s">
        <v>439</v>
      </c>
      <c r="AH243">
        <v>17.059999999999999</v>
      </c>
      <c r="AI243">
        <v>17.100000000000001</v>
      </c>
      <c r="AJ243">
        <v>17.260000000000002</v>
      </c>
      <c r="AK243">
        <v>16.940000000000001</v>
      </c>
      <c r="AL243" t="s">
        <v>1871</v>
      </c>
      <c r="AM243" s="222">
        <v>-5.7999999999999996E-3</v>
      </c>
      <c r="AO243" t="s">
        <v>897</v>
      </c>
      <c r="AP243">
        <v>46</v>
      </c>
      <c r="AQ243">
        <v>47.06</v>
      </c>
      <c r="AR243">
        <v>47.68</v>
      </c>
      <c r="AS243">
        <v>45.8</v>
      </c>
      <c r="AT243" t="s">
        <v>2112</v>
      </c>
      <c r="AU243" s="222">
        <v>-3.04E-2</v>
      </c>
      <c r="AW243" t="s">
        <v>897</v>
      </c>
      <c r="AX243">
        <v>3.6549999999999998</v>
      </c>
      <c r="AY243">
        <v>3.6339999999999999</v>
      </c>
      <c r="AZ243">
        <v>3.7250000000000001</v>
      </c>
      <c r="BA243">
        <v>3.6339999999999999</v>
      </c>
      <c r="BB243" t="s">
        <v>2304</v>
      </c>
      <c r="BC243" s="222">
        <v>-1.6000000000000001E-3</v>
      </c>
    </row>
    <row r="244" spans="1:55">
      <c r="A244" t="s">
        <v>899</v>
      </c>
      <c r="B244" s="322">
        <v>2056.86</v>
      </c>
      <c r="C244" s="322">
        <v>2082.91</v>
      </c>
      <c r="D244" s="322">
        <v>2083.71</v>
      </c>
      <c r="E244" s="322">
        <v>2053.77</v>
      </c>
      <c r="F244" t="s">
        <v>900</v>
      </c>
      <c r="G244" s="222">
        <v>-1.4500000000000001E-2</v>
      </c>
      <c r="I244" t="s">
        <v>899</v>
      </c>
      <c r="J244">
        <v>18.66</v>
      </c>
      <c r="K244">
        <v>19.96</v>
      </c>
      <c r="L244">
        <v>19.96</v>
      </c>
      <c r="M244">
        <v>18.66</v>
      </c>
      <c r="N244" t="s">
        <v>1153</v>
      </c>
      <c r="O244" s="222">
        <v>-6.9800000000000001E-2</v>
      </c>
      <c r="Q244" t="s">
        <v>899</v>
      </c>
      <c r="R244">
        <v>13.3</v>
      </c>
      <c r="S244">
        <v>13.3</v>
      </c>
      <c r="T244">
        <v>13.62</v>
      </c>
      <c r="U244">
        <v>13.3</v>
      </c>
      <c r="V244" t="s">
        <v>1400</v>
      </c>
      <c r="W244" s="222">
        <v>-7.4999999999999997E-3</v>
      </c>
      <c r="Y244" t="s">
        <v>905</v>
      </c>
      <c r="Z244">
        <v>3.37</v>
      </c>
      <c r="AA244">
        <v>3.41</v>
      </c>
      <c r="AB244">
        <v>3.4169999999999998</v>
      </c>
      <c r="AC244">
        <v>3.3</v>
      </c>
      <c r="AD244" t="s">
        <v>1631</v>
      </c>
      <c r="AE244" s="222">
        <v>-3.3300000000000003E-2</v>
      </c>
      <c r="AG244" t="s">
        <v>437</v>
      </c>
      <c r="AH244">
        <v>17.16</v>
      </c>
      <c r="AI244">
        <v>17.3</v>
      </c>
      <c r="AJ244">
        <v>17.36</v>
      </c>
      <c r="AK244">
        <v>17.14</v>
      </c>
      <c r="AL244" t="s">
        <v>1872</v>
      </c>
      <c r="AM244" s="222">
        <v>-8.0999999999999996E-3</v>
      </c>
      <c r="AO244" t="s">
        <v>899</v>
      </c>
      <c r="AP244">
        <v>44.8</v>
      </c>
      <c r="AQ244">
        <v>46.04</v>
      </c>
      <c r="AR244">
        <v>46.3</v>
      </c>
      <c r="AS244">
        <v>44.36</v>
      </c>
      <c r="AT244" t="s">
        <v>2113</v>
      </c>
      <c r="AU244" s="222">
        <v>-2.6100000000000002E-2</v>
      </c>
      <c r="AW244" t="s">
        <v>899</v>
      </c>
      <c r="AX244">
        <v>3.6179999999999999</v>
      </c>
      <c r="AY244">
        <v>3.63</v>
      </c>
      <c r="AZ244">
        <v>3.6549999999999998</v>
      </c>
      <c r="BA244">
        <v>3.6019999999999999</v>
      </c>
      <c r="BB244" t="s">
        <v>2305</v>
      </c>
      <c r="BC244" s="222">
        <v>-1.01E-2</v>
      </c>
    </row>
    <row r="245" spans="1:55">
      <c r="A245" t="s">
        <v>901</v>
      </c>
      <c r="B245" s="322">
        <v>2045.81</v>
      </c>
      <c r="C245" s="322">
        <v>2063.0700000000002</v>
      </c>
      <c r="D245" s="322">
        <v>2074.92</v>
      </c>
      <c r="E245" s="322">
        <v>2043.5</v>
      </c>
      <c r="F245" t="s">
        <v>902</v>
      </c>
      <c r="G245" s="222">
        <v>-5.4000000000000003E-3</v>
      </c>
      <c r="I245" t="s">
        <v>901</v>
      </c>
      <c r="J245">
        <v>18.600000000000001</v>
      </c>
      <c r="K245">
        <v>18.899999999999999</v>
      </c>
      <c r="L245">
        <v>19.09</v>
      </c>
      <c r="M245">
        <v>18.600000000000001</v>
      </c>
      <c r="N245" t="s">
        <v>1154</v>
      </c>
      <c r="O245" s="222">
        <v>-3.2000000000000002E-3</v>
      </c>
      <c r="Q245" t="s">
        <v>901</v>
      </c>
      <c r="R245">
        <v>13.7</v>
      </c>
      <c r="S245">
        <v>13.46</v>
      </c>
      <c r="T245">
        <v>13.76</v>
      </c>
      <c r="U245">
        <v>13.32</v>
      </c>
      <c r="V245" t="s">
        <v>1401</v>
      </c>
      <c r="W245" s="222">
        <v>3.0099999999999998E-2</v>
      </c>
      <c r="Y245" t="s">
        <v>907</v>
      </c>
      <c r="Z245">
        <v>3.38</v>
      </c>
      <c r="AA245">
        <v>3.4180000000000001</v>
      </c>
      <c r="AB245">
        <v>3.468</v>
      </c>
      <c r="AC245">
        <v>3.3690000000000002</v>
      </c>
      <c r="AD245" t="s">
        <v>1616</v>
      </c>
      <c r="AE245" s="222">
        <v>3.0000000000000001E-3</v>
      </c>
      <c r="AG245" t="s">
        <v>435</v>
      </c>
      <c r="AH245">
        <v>17.3</v>
      </c>
      <c r="AI245">
        <v>17.48</v>
      </c>
      <c r="AJ245">
        <v>17.5</v>
      </c>
      <c r="AK245">
        <v>17.260000000000002</v>
      </c>
      <c r="AL245" t="s">
        <v>1873</v>
      </c>
      <c r="AM245" s="222">
        <v>-1.03E-2</v>
      </c>
      <c r="AO245" t="s">
        <v>901</v>
      </c>
      <c r="AP245">
        <v>42.52</v>
      </c>
      <c r="AQ245">
        <v>44.8</v>
      </c>
      <c r="AR245">
        <v>44.86</v>
      </c>
      <c r="AS245">
        <v>42.52</v>
      </c>
      <c r="AT245" t="s">
        <v>2114</v>
      </c>
      <c r="AU245" s="222">
        <v>-5.0900000000000001E-2</v>
      </c>
      <c r="AW245" t="s">
        <v>901</v>
      </c>
      <c r="AX245">
        <v>3.6320000000000001</v>
      </c>
      <c r="AY245">
        <v>3.6539999999999999</v>
      </c>
      <c r="AZ245">
        <v>3.6720000000000002</v>
      </c>
      <c r="BA245">
        <v>3.605</v>
      </c>
      <c r="BB245" t="s">
        <v>2206</v>
      </c>
      <c r="BC245" s="222">
        <v>3.8999999999999998E-3</v>
      </c>
    </row>
    <row r="246" spans="1:55">
      <c r="A246" t="s">
        <v>903</v>
      </c>
      <c r="B246" s="322">
        <v>2013.76</v>
      </c>
      <c r="C246" s="322">
        <v>2043.5</v>
      </c>
      <c r="D246" s="322">
        <v>2049.08</v>
      </c>
      <c r="E246" s="322">
        <v>1995.41</v>
      </c>
      <c r="F246" t="s">
        <v>904</v>
      </c>
      <c r="G246" s="222">
        <v>-1.5699999999999999E-2</v>
      </c>
      <c r="I246" t="s">
        <v>903</v>
      </c>
      <c r="J246">
        <v>17.68</v>
      </c>
      <c r="K246">
        <v>18.600000000000001</v>
      </c>
      <c r="L246">
        <v>18.68</v>
      </c>
      <c r="M246">
        <v>17.670000000000002</v>
      </c>
      <c r="N246" t="s">
        <v>1155</v>
      </c>
      <c r="O246" s="222">
        <v>-4.9500000000000002E-2</v>
      </c>
      <c r="Q246" t="s">
        <v>903</v>
      </c>
      <c r="R246">
        <v>13.38</v>
      </c>
      <c r="S246">
        <v>13.6</v>
      </c>
      <c r="T246">
        <v>13.76</v>
      </c>
      <c r="U246">
        <v>13.14</v>
      </c>
      <c r="V246" t="s">
        <v>1402</v>
      </c>
      <c r="W246" s="222">
        <v>-2.3400000000000001E-2</v>
      </c>
      <c r="Y246" t="s">
        <v>909</v>
      </c>
      <c r="Z246">
        <v>3.4649999999999999</v>
      </c>
      <c r="AA246">
        <v>3.38</v>
      </c>
      <c r="AB246">
        <v>3.48</v>
      </c>
      <c r="AC246">
        <v>3.37</v>
      </c>
      <c r="AD246" t="s">
        <v>1632</v>
      </c>
      <c r="AE246" s="222">
        <v>2.5100000000000001E-2</v>
      </c>
      <c r="AG246" t="s">
        <v>433</v>
      </c>
      <c r="AH246">
        <v>17.48</v>
      </c>
      <c r="AI246">
        <v>17.420000000000002</v>
      </c>
      <c r="AJ246">
        <v>17.64</v>
      </c>
      <c r="AK246">
        <v>17.260000000000002</v>
      </c>
      <c r="AL246" t="s">
        <v>1874</v>
      </c>
      <c r="AM246" s="222">
        <v>1.1000000000000001E-3</v>
      </c>
      <c r="AO246" t="s">
        <v>903</v>
      </c>
      <c r="AP246">
        <v>42.64</v>
      </c>
      <c r="AQ246">
        <v>42.98</v>
      </c>
      <c r="AR246">
        <v>44.42</v>
      </c>
      <c r="AS246">
        <v>41.5</v>
      </c>
      <c r="AT246" t="s">
        <v>2115</v>
      </c>
      <c r="AU246" s="222">
        <v>2.8E-3</v>
      </c>
      <c r="AW246" t="s">
        <v>903</v>
      </c>
      <c r="AX246">
        <v>3.5</v>
      </c>
      <c r="AY246">
        <v>3.6179999999999999</v>
      </c>
      <c r="AZ246">
        <v>3.6230000000000002</v>
      </c>
      <c r="BA246">
        <v>3.45</v>
      </c>
      <c r="BB246" t="s">
        <v>2306</v>
      </c>
      <c r="BC246" s="222">
        <v>-3.6299999999999999E-2</v>
      </c>
    </row>
    <row r="247" spans="1:55">
      <c r="A247" t="s">
        <v>905</v>
      </c>
      <c r="B247" s="322">
        <v>1987.52</v>
      </c>
      <c r="C247" s="322">
        <v>1988.99</v>
      </c>
      <c r="D247" s="322">
        <v>1990.37</v>
      </c>
      <c r="E247" s="322">
        <v>1948.59</v>
      </c>
      <c r="F247" t="s">
        <v>906</v>
      </c>
      <c r="G247" s="222">
        <v>-1.2999999999999999E-2</v>
      </c>
      <c r="I247" t="s">
        <v>905</v>
      </c>
      <c r="J247">
        <v>17.97</v>
      </c>
      <c r="K247">
        <v>17.55</v>
      </c>
      <c r="L247">
        <v>18.03</v>
      </c>
      <c r="M247">
        <v>17.329999999999998</v>
      </c>
      <c r="N247" t="s">
        <v>1156</v>
      </c>
      <c r="O247" s="222">
        <v>1.6400000000000001E-2</v>
      </c>
      <c r="Q247" t="s">
        <v>905</v>
      </c>
      <c r="R247">
        <v>13.24</v>
      </c>
      <c r="S247">
        <v>13.18</v>
      </c>
      <c r="T247">
        <v>13.32</v>
      </c>
      <c r="U247">
        <v>12.92</v>
      </c>
      <c r="V247" t="s">
        <v>1403</v>
      </c>
      <c r="W247" s="222">
        <v>-1.0500000000000001E-2</v>
      </c>
      <c r="Y247" t="s">
        <v>911</v>
      </c>
      <c r="Z247">
        <v>3.5259999999999998</v>
      </c>
      <c r="AA247">
        <v>3.4620000000000002</v>
      </c>
      <c r="AB247">
        <v>3.5680000000000001</v>
      </c>
      <c r="AC247">
        <v>3.46</v>
      </c>
      <c r="AD247" t="s">
        <v>1633</v>
      </c>
      <c r="AE247" s="222">
        <v>1.7600000000000001E-2</v>
      </c>
      <c r="AG247" t="s">
        <v>431</v>
      </c>
      <c r="AH247">
        <v>17.46</v>
      </c>
      <c r="AI247">
        <v>17.48</v>
      </c>
      <c r="AJ247">
        <v>17.62</v>
      </c>
      <c r="AK247">
        <v>17.46</v>
      </c>
      <c r="AL247" t="s">
        <v>1875</v>
      </c>
      <c r="AM247" s="222">
        <v>-1.1000000000000001E-3</v>
      </c>
      <c r="AO247" t="s">
        <v>905</v>
      </c>
      <c r="AP247">
        <v>42.56</v>
      </c>
      <c r="AQ247">
        <v>41.96</v>
      </c>
      <c r="AR247">
        <v>42.82</v>
      </c>
      <c r="AS247">
        <v>41.24</v>
      </c>
      <c r="AT247" t="s">
        <v>2116</v>
      </c>
      <c r="AU247" s="222">
        <v>-1.9E-3</v>
      </c>
      <c r="AW247" t="s">
        <v>905</v>
      </c>
      <c r="AX247">
        <v>3.4009999999999998</v>
      </c>
      <c r="AY247">
        <v>3.4</v>
      </c>
      <c r="AZ247">
        <v>3.4169999999999998</v>
      </c>
      <c r="BA247">
        <v>3.3039999999999998</v>
      </c>
      <c r="BB247" t="s">
        <v>1419</v>
      </c>
      <c r="BC247" s="222">
        <v>-2.8299999999999999E-2</v>
      </c>
    </row>
    <row r="248" spans="1:55">
      <c r="A248" t="s">
        <v>907</v>
      </c>
      <c r="B248" s="322">
        <v>1996.23</v>
      </c>
      <c r="C248" s="322">
        <v>2009.67</v>
      </c>
      <c r="D248" s="322">
        <v>2023.26</v>
      </c>
      <c r="E248" s="322">
        <v>1989.91</v>
      </c>
      <c r="F248" t="s">
        <v>908</v>
      </c>
      <c r="G248" s="222">
        <v>4.4000000000000003E-3</v>
      </c>
      <c r="I248" t="s">
        <v>907</v>
      </c>
      <c r="J248">
        <v>18.059999999999999</v>
      </c>
      <c r="K248">
        <v>17.97</v>
      </c>
      <c r="L248">
        <v>18.22</v>
      </c>
      <c r="M248">
        <v>17.95</v>
      </c>
      <c r="N248" t="s">
        <v>1157</v>
      </c>
      <c r="O248" s="222">
        <v>5.0000000000000001E-3</v>
      </c>
      <c r="Q248" t="s">
        <v>907</v>
      </c>
      <c r="R248">
        <v>13.34</v>
      </c>
      <c r="S248">
        <v>13.24</v>
      </c>
      <c r="T248">
        <v>13.44</v>
      </c>
      <c r="U248">
        <v>13.2</v>
      </c>
      <c r="V248" t="s">
        <v>1404</v>
      </c>
      <c r="W248" s="222">
        <v>7.6E-3</v>
      </c>
      <c r="AG248" t="s">
        <v>429</v>
      </c>
      <c r="AH248">
        <v>17.48</v>
      </c>
      <c r="AI248">
        <v>17.440000000000001</v>
      </c>
      <c r="AJ248">
        <v>17.579999999999998</v>
      </c>
      <c r="AK248">
        <v>17.239999999999998</v>
      </c>
      <c r="AL248" t="s">
        <v>1876</v>
      </c>
      <c r="AM248" s="222">
        <v>-1.1000000000000001E-3</v>
      </c>
      <c r="AO248" t="s">
        <v>907</v>
      </c>
      <c r="AP248">
        <v>41.9</v>
      </c>
      <c r="AQ248">
        <v>43.02</v>
      </c>
      <c r="AR248">
        <v>43.18</v>
      </c>
      <c r="AS248">
        <v>41.4</v>
      </c>
      <c r="AT248" t="s">
        <v>2117</v>
      </c>
      <c r="AU248" s="222">
        <v>-1.55E-2</v>
      </c>
      <c r="AW248" t="s">
        <v>907</v>
      </c>
      <c r="AX248">
        <v>3.39</v>
      </c>
      <c r="AY248">
        <v>3.45</v>
      </c>
      <c r="AZ248">
        <v>3.4969999999999999</v>
      </c>
      <c r="BA248">
        <v>3.347</v>
      </c>
      <c r="BB248" t="s">
        <v>2307</v>
      </c>
      <c r="BC248" s="222">
        <v>-3.2000000000000002E-3</v>
      </c>
    </row>
    <row r="249" spans="1:55">
      <c r="A249" t="s">
        <v>909</v>
      </c>
      <c r="B249" s="322">
        <v>2019.25</v>
      </c>
      <c r="C249" s="322">
        <v>1994.55</v>
      </c>
      <c r="D249" s="322">
        <v>2028.15</v>
      </c>
      <c r="E249" s="322">
        <v>1991.87</v>
      </c>
      <c r="F249" t="s">
        <v>910</v>
      </c>
      <c r="G249" s="222">
        <v>1.15E-2</v>
      </c>
      <c r="I249" t="s">
        <v>909</v>
      </c>
      <c r="J249">
        <v>18.14</v>
      </c>
      <c r="K249">
        <v>18.03</v>
      </c>
      <c r="L249">
        <v>18.399999999999999</v>
      </c>
      <c r="M249">
        <v>18.03</v>
      </c>
      <c r="N249" t="s">
        <v>1158</v>
      </c>
      <c r="O249" s="222">
        <v>4.4000000000000003E-3</v>
      </c>
      <c r="Q249" t="s">
        <v>909</v>
      </c>
      <c r="R249">
        <v>13.46</v>
      </c>
      <c r="S249">
        <v>13.36</v>
      </c>
      <c r="T249">
        <v>13.5</v>
      </c>
      <c r="U249">
        <v>13.28</v>
      </c>
      <c r="V249" t="s">
        <v>1405</v>
      </c>
      <c r="W249" s="222">
        <v>8.9999999999999993E-3</v>
      </c>
      <c r="AG249" t="s">
        <v>427</v>
      </c>
      <c r="AH249">
        <v>17.5</v>
      </c>
      <c r="AI249">
        <v>17.36</v>
      </c>
      <c r="AJ249">
        <v>17.52</v>
      </c>
      <c r="AK249">
        <v>17.239999999999998</v>
      </c>
      <c r="AL249" t="s">
        <v>1877</v>
      </c>
      <c r="AM249" s="222">
        <v>8.0999999999999996E-3</v>
      </c>
      <c r="AO249" t="s">
        <v>909</v>
      </c>
      <c r="AP249">
        <v>42.84</v>
      </c>
      <c r="AQ249">
        <v>41.98</v>
      </c>
      <c r="AR249">
        <v>43.3</v>
      </c>
      <c r="AS249">
        <v>41.7</v>
      </c>
      <c r="AT249" t="s">
        <v>2118</v>
      </c>
      <c r="AU249" s="222">
        <v>2.24E-2</v>
      </c>
      <c r="AW249" t="s">
        <v>909</v>
      </c>
      <c r="AX249">
        <v>3.4260000000000002</v>
      </c>
      <c r="AY249">
        <v>3.399</v>
      </c>
      <c r="AZ249">
        <v>3.4609999999999999</v>
      </c>
      <c r="BA249">
        <v>3.39</v>
      </c>
      <c r="BB249" t="s">
        <v>2308</v>
      </c>
      <c r="BC249" s="222">
        <v>1.06E-2</v>
      </c>
    </row>
    <row r="250" spans="1:55">
      <c r="A250" t="s">
        <v>911</v>
      </c>
      <c r="B250" s="322">
        <v>2033.97</v>
      </c>
      <c r="C250" s="322">
        <v>2026.38</v>
      </c>
      <c r="D250" s="322">
        <v>2038.14</v>
      </c>
      <c r="E250" s="322">
        <v>2021.2</v>
      </c>
      <c r="F250" t="s">
        <v>912</v>
      </c>
      <c r="G250" s="222">
        <v>7.3000000000000001E-3</v>
      </c>
      <c r="I250" t="s">
        <v>911</v>
      </c>
      <c r="J250">
        <v>18.420000000000002</v>
      </c>
      <c r="K250">
        <v>18.5</v>
      </c>
      <c r="L250">
        <v>18.71</v>
      </c>
      <c r="M250">
        <v>18.22</v>
      </c>
      <c r="N250" t="s">
        <v>1159</v>
      </c>
      <c r="O250" s="222">
        <v>1.54E-2</v>
      </c>
      <c r="Q250" t="s">
        <v>911</v>
      </c>
      <c r="R250">
        <v>13.52</v>
      </c>
      <c r="S250">
        <v>13.46</v>
      </c>
      <c r="T250">
        <v>13.58</v>
      </c>
      <c r="U250">
        <v>13.36</v>
      </c>
      <c r="V250" t="s">
        <v>1406</v>
      </c>
      <c r="W250" s="222">
        <v>4.4999999999999997E-3</v>
      </c>
      <c r="AG250" t="s">
        <v>425</v>
      </c>
      <c r="AH250">
        <v>17.36</v>
      </c>
      <c r="AI250">
        <v>17.46</v>
      </c>
      <c r="AJ250">
        <v>17.46</v>
      </c>
      <c r="AK250">
        <v>17.16</v>
      </c>
      <c r="AL250" t="s">
        <v>1878</v>
      </c>
      <c r="AM250" s="222">
        <v>-4.5999999999999999E-3</v>
      </c>
      <c r="AO250" t="s">
        <v>911</v>
      </c>
      <c r="AP250">
        <v>44.04</v>
      </c>
      <c r="AQ250">
        <v>43.42</v>
      </c>
      <c r="AR250">
        <v>44.26</v>
      </c>
      <c r="AS250">
        <v>43.2</v>
      </c>
      <c r="AT250" t="s">
        <v>2119</v>
      </c>
      <c r="AU250" s="222">
        <v>2.8000000000000001E-2</v>
      </c>
      <c r="AW250" t="s">
        <v>911</v>
      </c>
      <c r="AX250">
        <v>3.4630000000000001</v>
      </c>
      <c r="AY250">
        <v>3.4750000000000001</v>
      </c>
      <c r="AZ250">
        <v>3.488</v>
      </c>
      <c r="BA250">
        <v>3.4359999999999999</v>
      </c>
      <c r="BB250" t="s">
        <v>2309</v>
      </c>
      <c r="BC250" s="222">
        <v>1.0800000000000001E-2</v>
      </c>
    </row>
    <row r="251" spans="1:55">
      <c r="O251" s="222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zoomScale="75" zoomScaleNormal="75" workbookViewId="0">
      <pane ySplit="1" topLeftCell="A2" activePane="bottomLeft" state="frozen"/>
      <selection pane="bottomLeft" activeCell="R27" sqref="R27"/>
    </sheetView>
  </sheetViews>
  <sheetFormatPr defaultColWidth="8.6640625" defaultRowHeight="14.4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253"/>
  <sheetViews>
    <sheetView zoomScale="75" zoomScaleNormal="75" workbookViewId="0">
      <pane ySplit="1" topLeftCell="A2" activePane="bottomLeft" state="frozen"/>
      <selection pane="bottomLeft" activeCell="H30" sqref="H30"/>
    </sheetView>
  </sheetViews>
  <sheetFormatPr defaultColWidth="8.6640625" defaultRowHeight="14.4"/>
  <cols>
    <col min="2" max="2" width="11" customWidth="1"/>
    <col min="3" max="4" width="14.44140625" customWidth="1"/>
    <col min="5" max="5" width="11.33203125" customWidth="1"/>
  </cols>
  <sheetData>
    <row r="1" spans="1:31" s="389" customFormat="1" ht="23.4">
      <c r="C1" s="389" t="s">
        <v>2574</v>
      </c>
      <c r="K1" s="389" t="s">
        <v>105</v>
      </c>
      <c r="S1" s="389" t="s">
        <v>3763</v>
      </c>
      <c r="AA1" s="389" t="s">
        <v>3764</v>
      </c>
    </row>
    <row r="2" spans="1:31">
      <c r="A2" t="s">
        <v>418</v>
      </c>
      <c r="B2" t="s">
        <v>419</v>
      </c>
      <c r="C2" t="s">
        <v>420</v>
      </c>
      <c r="D2" t="s">
        <v>421</v>
      </c>
      <c r="E2" t="s">
        <v>422</v>
      </c>
      <c r="F2" t="s">
        <v>423</v>
      </c>
      <c r="G2" t="s">
        <v>424</v>
      </c>
      <c r="I2" t="s">
        <v>418</v>
      </c>
      <c r="J2" t="s">
        <v>419</v>
      </c>
      <c r="K2" t="s">
        <v>420</v>
      </c>
      <c r="L2" t="s">
        <v>421</v>
      </c>
      <c r="M2" t="s">
        <v>422</v>
      </c>
      <c r="N2" t="s">
        <v>423</v>
      </c>
      <c r="O2" t="s">
        <v>424</v>
      </c>
      <c r="Q2" t="s">
        <v>418</v>
      </c>
      <c r="R2" t="s">
        <v>419</v>
      </c>
      <c r="S2" t="s">
        <v>420</v>
      </c>
      <c r="T2" t="s">
        <v>421</v>
      </c>
      <c r="U2" t="s">
        <v>422</v>
      </c>
      <c r="V2" t="s">
        <v>423</v>
      </c>
      <c r="W2" t="s">
        <v>424</v>
      </c>
      <c r="Y2" t="s">
        <v>418</v>
      </c>
      <c r="Z2" t="s">
        <v>419</v>
      </c>
      <c r="AA2" t="s">
        <v>420</v>
      </c>
      <c r="AB2" t="s">
        <v>421</v>
      </c>
      <c r="AC2" t="s">
        <v>422</v>
      </c>
      <c r="AD2" t="s">
        <v>423</v>
      </c>
      <c r="AE2" t="s">
        <v>424</v>
      </c>
    </row>
    <row r="3" spans="1:31">
      <c r="A3" t="s">
        <v>425</v>
      </c>
      <c r="B3" s="322">
        <v>42514.95</v>
      </c>
      <c r="C3" s="322">
        <v>42834.400000000001</v>
      </c>
      <c r="D3" s="322">
        <v>42834.400000000001</v>
      </c>
      <c r="E3" s="322">
        <v>42293.17</v>
      </c>
      <c r="F3" t="s">
        <v>2310</v>
      </c>
      <c r="G3" s="222">
        <v>-9.5999999999999992E-3</v>
      </c>
      <c r="I3" t="s">
        <v>425</v>
      </c>
      <c r="J3">
        <v>283.76</v>
      </c>
      <c r="K3">
        <v>286.04000000000002</v>
      </c>
      <c r="L3">
        <v>286.05</v>
      </c>
      <c r="M3">
        <v>283.52999999999997</v>
      </c>
      <c r="N3" t="s">
        <v>2658</v>
      </c>
      <c r="O3" s="222">
        <v>-3.5999999999999999E-3</v>
      </c>
      <c r="Q3" t="s">
        <v>425</v>
      </c>
      <c r="R3">
        <v>165.86</v>
      </c>
      <c r="S3">
        <v>162.82</v>
      </c>
      <c r="T3">
        <v>166</v>
      </c>
      <c r="U3">
        <v>162.41999999999999</v>
      </c>
      <c r="V3" t="s">
        <v>1422</v>
      </c>
      <c r="W3" s="222">
        <v>1.47E-2</v>
      </c>
      <c r="Y3" t="s">
        <v>425</v>
      </c>
      <c r="Z3">
        <v>68.010000000000005</v>
      </c>
      <c r="AA3">
        <v>66.989999999999995</v>
      </c>
      <c r="AB3">
        <v>68.7</v>
      </c>
      <c r="AC3">
        <v>66.58</v>
      </c>
      <c r="AD3" t="s">
        <v>766</v>
      </c>
      <c r="AE3" s="222">
        <v>-2.07E-2</v>
      </c>
    </row>
    <row r="4" spans="1:31">
      <c r="A4" t="s">
        <v>427</v>
      </c>
      <c r="B4" s="322">
        <v>42374.36</v>
      </c>
      <c r="C4" s="322">
        <v>42522.55</v>
      </c>
      <c r="D4" s="322">
        <v>42522.55</v>
      </c>
      <c r="E4" s="322">
        <v>42191.83</v>
      </c>
      <c r="F4" t="s">
        <v>2311</v>
      </c>
      <c r="G4" s="222">
        <v>-3.3E-3</v>
      </c>
      <c r="I4" t="s">
        <v>427</v>
      </c>
      <c r="J4">
        <v>283.22000000000003</v>
      </c>
      <c r="K4">
        <v>282.39</v>
      </c>
      <c r="L4">
        <v>283.62</v>
      </c>
      <c r="M4">
        <v>281.73</v>
      </c>
      <c r="N4" t="s">
        <v>2659</v>
      </c>
      <c r="O4" s="222">
        <v>-1.9E-3</v>
      </c>
      <c r="Q4" t="s">
        <v>427</v>
      </c>
      <c r="R4">
        <v>163.66999999999999</v>
      </c>
      <c r="S4">
        <v>165</v>
      </c>
      <c r="T4">
        <v>165.51</v>
      </c>
      <c r="U4">
        <v>163.34</v>
      </c>
      <c r="V4" t="s">
        <v>1606</v>
      </c>
      <c r="W4" s="222">
        <v>-1.32E-2</v>
      </c>
      <c r="Y4" t="s">
        <v>427</v>
      </c>
      <c r="Z4">
        <v>67.3</v>
      </c>
      <c r="AA4">
        <v>67.650000000000006</v>
      </c>
      <c r="AB4">
        <v>68.040000000000006</v>
      </c>
      <c r="AC4">
        <v>66.95</v>
      </c>
      <c r="AD4" t="s">
        <v>3602</v>
      </c>
      <c r="AE4" s="222">
        <v>-1.04E-2</v>
      </c>
    </row>
    <row r="5" spans="1:31">
      <c r="A5" t="s">
        <v>429</v>
      </c>
      <c r="B5" s="322">
        <v>42114.400000000001</v>
      </c>
      <c r="C5" s="322">
        <v>42477.51</v>
      </c>
      <c r="D5" s="322">
        <v>42594.64</v>
      </c>
      <c r="E5" s="322">
        <v>42051.39</v>
      </c>
      <c r="F5" t="s">
        <v>2312</v>
      </c>
      <c r="G5" s="222">
        <v>-6.1000000000000004E-3</v>
      </c>
      <c r="I5" t="s">
        <v>429</v>
      </c>
      <c r="J5">
        <v>281.73</v>
      </c>
      <c r="K5">
        <v>284</v>
      </c>
      <c r="L5">
        <v>285.08999999999997</v>
      </c>
      <c r="M5">
        <v>280.77999999999997</v>
      </c>
      <c r="N5" t="s">
        <v>1464</v>
      </c>
      <c r="O5" s="222">
        <v>-5.3E-3</v>
      </c>
      <c r="Q5" t="s">
        <v>429</v>
      </c>
      <c r="R5">
        <v>160.88</v>
      </c>
      <c r="S5">
        <v>163.68</v>
      </c>
      <c r="T5">
        <v>163.92</v>
      </c>
      <c r="U5">
        <v>160.61000000000001</v>
      </c>
      <c r="V5" t="s">
        <v>2122</v>
      </c>
      <c r="W5" s="222">
        <v>-1.7000000000000001E-2</v>
      </c>
      <c r="Y5" t="s">
        <v>429</v>
      </c>
      <c r="Z5">
        <v>66.92</v>
      </c>
      <c r="AA5">
        <v>67.069999999999993</v>
      </c>
      <c r="AB5">
        <v>67.7</v>
      </c>
      <c r="AC5">
        <v>66.790000000000006</v>
      </c>
      <c r="AD5" t="s">
        <v>2268</v>
      </c>
      <c r="AE5" s="222">
        <v>-5.5999999999999999E-3</v>
      </c>
    </row>
    <row r="6" spans="1:31">
      <c r="A6" t="s">
        <v>2313</v>
      </c>
      <c r="B6" s="322">
        <v>42387.57</v>
      </c>
      <c r="C6" s="322">
        <v>42264.54</v>
      </c>
      <c r="D6" s="322">
        <v>42476.46</v>
      </c>
      <c r="E6" s="322">
        <v>42264.54</v>
      </c>
      <c r="F6" t="s">
        <v>2314</v>
      </c>
      <c r="G6" s="222">
        <v>6.4999999999999997E-3</v>
      </c>
      <c r="I6" t="s">
        <v>2313</v>
      </c>
      <c r="J6">
        <v>284.19</v>
      </c>
      <c r="K6">
        <v>282.04000000000002</v>
      </c>
      <c r="L6">
        <v>284.64</v>
      </c>
      <c r="M6">
        <v>281.52999999999997</v>
      </c>
      <c r="N6" t="s">
        <v>2660</v>
      </c>
      <c r="O6" s="222">
        <v>8.6999999999999994E-3</v>
      </c>
      <c r="Q6" t="s">
        <v>2313</v>
      </c>
      <c r="R6">
        <v>161.6</v>
      </c>
      <c r="S6">
        <v>161.13</v>
      </c>
      <c r="T6">
        <v>161.97</v>
      </c>
      <c r="U6">
        <v>161</v>
      </c>
      <c r="V6" t="s">
        <v>3482</v>
      </c>
      <c r="W6" s="222">
        <v>4.4999999999999997E-3</v>
      </c>
      <c r="Y6" t="s">
        <v>2313</v>
      </c>
      <c r="Z6">
        <v>66.67</v>
      </c>
      <c r="AA6">
        <v>66.959999999999994</v>
      </c>
      <c r="AB6">
        <v>67.39</v>
      </c>
      <c r="AC6">
        <v>66.599999999999994</v>
      </c>
      <c r="AD6" t="s">
        <v>1539</v>
      </c>
      <c r="AE6" s="222">
        <v>-3.7000000000000002E-3</v>
      </c>
    </row>
    <row r="7" spans="1:31">
      <c r="A7" t="s">
        <v>431</v>
      </c>
      <c r="B7" s="322">
        <v>42233.05</v>
      </c>
      <c r="C7" s="322">
        <v>42323.48</v>
      </c>
      <c r="D7" s="322">
        <v>42491.86</v>
      </c>
      <c r="E7" s="322">
        <v>42171.65</v>
      </c>
      <c r="F7" t="s">
        <v>2315</v>
      </c>
      <c r="G7" s="222">
        <v>-3.5999999999999999E-3</v>
      </c>
      <c r="I7" t="s">
        <v>431</v>
      </c>
      <c r="J7">
        <v>281.88</v>
      </c>
      <c r="K7">
        <v>284.27</v>
      </c>
      <c r="L7">
        <v>285.7</v>
      </c>
      <c r="M7">
        <v>281.35000000000002</v>
      </c>
      <c r="N7" t="s">
        <v>2661</v>
      </c>
      <c r="O7" s="222">
        <v>-8.0999999999999996E-3</v>
      </c>
      <c r="Q7" t="s">
        <v>431</v>
      </c>
      <c r="R7">
        <v>160.09</v>
      </c>
      <c r="S7">
        <v>161.46</v>
      </c>
      <c r="T7">
        <v>162.16999999999999</v>
      </c>
      <c r="U7">
        <v>160.06</v>
      </c>
      <c r="V7" t="s">
        <v>2695</v>
      </c>
      <c r="W7" s="222">
        <v>-9.2999999999999992E-3</v>
      </c>
      <c r="Y7" t="s">
        <v>431</v>
      </c>
      <c r="Z7">
        <v>65.56</v>
      </c>
      <c r="AA7">
        <v>66.290000000000006</v>
      </c>
      <c r="AB7">
        <v>66.34</v>
      </c>
      <c r="AC7">
        <v>65.52</v>
      </c>
      <c r="AD7" t="s">
        <v>3603</v>
      </c>
      <c r="AE7" s="222">
        <v>-1.66E-2</v>
      </c>
    </row>
    <row r="8" spans="1:31">
      <c r="A8" t="s">
        <v>433</v>
      </c>
      <c r="B8" s="322">
        <v>42141.54</v>
      </c>
      <c r="C8" s="322">
        <v>42249.81</v>
      </c>
      <c r="D8" s="322">
        <v>42457.919999999998</v>
      </c>
      <c r="E8" s="322">
        <v>42141.54</v>
      </c>
      <c r="F8" t="s">
        <v>2316</v>
      </c>
      <c r="G8" s="222">
        <v>-2.2000000000000001E-3</v>
      </c>
      <c r="I8" t="s">
        <v>433</v>
      </c>
      <c r="J8">
        <v>290.16000000000003</v>
      </c>
      <c r="K8">
        <v>292.33999999999997</v>
      </c>
      <c r="L8">
        <v>295.77999999999997</v>
      </c>
      <c r="M8">
        <v>288.33</v>
      </c>
      <c r="N8" t="s">
        <v>2662</v>
      </c>
      <c r="O8" s="222">
        <v>2.9399999999999999E-2</v>
      </c>
      <c r="Q8" t="s">
        <v>433</v>
      </c>
      <c r="R8">
        <v>160.61000000000001</v>
      </c>
      <c r="S8">
        <v>159.44999999999999</v>
      </c>
      <c r="T8">
        <v>161.28</v>
      </c>
      <c r="U8">
        <v>159.03</v>
      </c>
      <c r="V8" t="s">
        <v>2710</v>
      </c>
      <c r="W8" s="222">
        <v>3.2000000000000002E-3</v>
      </c>
      <c r="Y8" t="s">
        <v>433</v>
      </c>
      <c r="Z8">
        <v>65.92</v>
      </c>
      <c r="AA8">
        <v>65.510000000000005</v>
      </c>
      <c r="AB8">
        <v>66.540000000000006</v>
      </c>
      <c r="AC8">
        <v>65.319999999999993</v>
      </c>
      <c r="AD8" t="s">
        <v>2248</v>
      </c>
      <c r="AE8" s="222">
        <v>5.4999999999999997E-3</v>
      </c>
    </row>
    <row r="9" spans="1:31">
      <c r="A9" t="s">
        <v>435</v>
      </c>
      <c r="B9" s="322">
        <v>41763.46</v>
      </c>
      <c r="C9" s="322">
        <v>41956.34</v>
      </c>
      <c r="D9" s="322">
        <v>41991.91</v>
      </c>
      <c r="E9" s="322">
        <v>41704.629999999997</v>
      </c>
      <c r="F9" t="s">
        <v>2317</v>
      </c>
      <c r="G9" s="222">
        <v>-8.9999999999999993E-3</v>
      </c>
      <c r="I9" t="s">
        <v>435</v>
      </c>
      <c r="J9">
        <v>289.85000000000002</v>
      </c>
      <c r="K9">
        <v>292.08999999999997</v>
      </c>
      <c r="L9">
        <v>296.33999999999997</v>
      </c>
      <c r="M9">
        <v>289.62</v>
      </c>
      <c r="N9" t="s">
        <v>2218</v>
      </c>
      <c r="O9" s="222">
        <v>-1.1000000000000001E-3</v>
      </c>
      <c r="Q9" t="s">
        <v>435</v>
      </c>
      <c r="R9">
        <v>159.86000000000001</v>
      </c>
      <c r="S9">
        <v>159.99</v>
      </c>
      <c r="T9">
        <v>160.87</v>
      </c>
      <c r="U9">
        <v>159.46</v>
      </c>
      <c r="V9" t="s">
        <v>2715</v>
      </c>
      <c r="W9" s="222">
        <v>-4.7000000000000002E-3</v>
      </c>
      <c r="Y9" t="s">
        <v>435</v>
      </c>
      <c r="Z9">
        <v>65.31</v>
      </c>
      <c r="AA9">
        <v>65.81</v>
      </c>
      <c r="AB9">
        <v>65.989999999999995</v>
      </c>
      <c r="AC9">
        <v>65.25</v>
      </c>
      <c r="AD9" t="s">
        <v>3604</v>
      </c>
      <c r="AE9" s="222">
        <v>-9.2999999999999992E-3</v>
      </c>
    </row>
    <row r="10" spans="1:31">
      <c r="A10" t="s">
        <v>437</v>
      </c>
      <c r="B10" s="322">
        <v>42052.19</v>
      </c>
      <c r="C10" s="322">
        <v>41869.82</v>
      </c>
      <c r="D10" s="322">
        <v>42326.31</v>
      </c>
      <c r="E10" s="322">
        <v>41869.82</v>
      </c>
      <c r="F10" t="s">
        <v>2318</v>
      </c>
      <c r="G10" s="222">
        <v>6.8999999999999999E-3</v>
      </c>
      <c r="I10" t="s">
        <v>437</v>
      </c>
      <c r="J10">
        <v>290.74</v>
      </c>
      <c r="K10">
        <v>288.49</v>
      </c>
      <c r="L10">
        <v>292.67</v>
      </c>
      <c r="M10">
        <v>287.19</v>
      </c>
      <c r="N10" t="s">
        <v>2663</v>
      </c>
      <c r="O10" s="222">
        <v>3.0999999999999999E-3</v>
      </c>
      <c r="Q10" t="s">
        <v>437</v>
      </c>
      <c r="R10">
        <v>160.13</v>
      </c>
      <c r="S10">
        <v>160.58000000000001</v>
      </c>
      <c r="T10">
        <v>161.06</v>
      </c>
      <c r="U10">
        <v>159.88</v>
      </c>
      <c r="V10" t="s">
        <v>3483</v>
      </c>
      <c r="W10" s="222">
        <v>1.6999999999999999E-3</v>
      </c>
      <c r="Y10" t="s">
        <v>437</v>
      </c>
      <c r="Z10">
        <v>65.010000000000005</v>
      </c>
      <c r="AA10">
        <v>65.47</v>
      </c>
      <c r="AB10">
        <v>65.66</v>
      </c>
      <c r="AC10">
        <v>64.89</v>
      </c>
      <c r="AD10" t="s">
        <v>2729</v>
      </c>
      <c r="AE10" s="222">
        <v>-4.5999999999999999E-3</v>
      </c>
    </row>
    <row r="11" spans="1:31">
      <c r="A11" t="s">
        <v>439</v>
      </c>
      <c r="B11" s="322">
        <v>41794.6</v>
      </c>
      <c r="C11" s="322">
        <v>42004.66</v>
      </c>
      <c r="D11" s="322">
        <v>42035.87</v>
      </c>
      <c r="E11" s="322">
        <v>41647.300000000003</v>
      </c>
      <c r="F11" t="s">
        <v>2319</v>
      </c>
      <c r="G11" s="222">
        <v>-6.1000000000000004E-3</v>
      </c>
      <c r="I11" t="s">
        <v>439</v>
      </c>
      <c r="J11">
        <v>291.85000000000002</v>
      </c>
      <c r="K11">
        <v>291.55</v>
      </c>
      <c r="L11">
        <v>293.14999999999998</v>
      </c>
      <c r="M11">
        <v>290.76</v>
      </c>
      <c r="N11" t="s">
        <v>1443</v>
      </c>
      <c r="O11" s="222">
        <v>3.8E-3</v>
      </c>
      <c r="Q11" t="s">
        <v>439</v>
      </c>
      <c r="R11">
        <v>158.24</v>
      </c>
      <c r="S11">
        <v>159.69999999999999</v>
      </c>
      <c r="T11">
        <v>160.28</v>
      </c>
      <c r="U11">
        <v>158.07</v>
      </c>
      <c r="V11" t="s">
        <v>2296</v>
      </c>
      <c r="W11" s="222">
        <v>-1.18E-2</v>
      </c>
      <c r="Y11" t="s">
        <v>439</v>
      </c>
      <c r="Z11">
        <v>65.11</v>
      </c>
      <c r="AA11">
        <v>65.08</v>
      </c>
      <c r="AB11">
        <v>65.42</v>
      </c>
      <c r="AC11">
        <v>64.650000000000006</v>
      </c>
      <c r="AD11" t="s">
        <v>3543</v>
      </c>
      <c r="AE11" s="222">
        <v>1.5E-3</v>
      </c>
    </row>
    <row r="12" spans="1:31">
      <c r="A12" t="s">
        <v>441</v>
      </c>
      <c r="B12" s="322">
        <v>42221.88</v>
      </c>
      <c r="C12" s="322">
        <v>41835.49</v>
      </c>
      <c r="D12" s="322">
        <v>42258.84</v>
      </c>
      <c r="E12" s="322">
        <v>41766.959999999999</v>
      </c>
      <c r="F12" t="s">
        <v>2320</v>
      </c>
      <c r="G12" s="222">
        <v>1.0200000000000001E-2</v>
      </c>
      <c r="I12" t="s">
        <v>441</v>
      </c>
      <c r="J12">
        <v>293.29000000000002</v>
      </c>
      <c r="K12">
        <v>291.70999999999998</v>
      </c>
      <c r="L12">
        <v>294.77999999999997</v>
      </c>
      <c r="M12">
        <v>291.58</v>
      </c>
      <c r="N12" t="s">
        <v>2664</v>
      </c>
      <c r="O12" s="222">
        <v>4.8999999999999998E-3</v>
      </c>
      <c r="Q12" t="s">
        <v>441</v>
      </c>
      <c r="R12">
        <v>158.35</v>
      </c>
      <c r="S12">
        <v>157.66999999999999</v>
      </c>
      <c r="T12">
        <v>158.59</v>
      </c>
      <c r="U12">
        <v>156.35</v>
      </c>
      <c r="V12" t="s">
        <v>3484</v>
      </c>
      <c r="W12" s="222">
        <v>6.9999999999999999E-4</v>
      </c>
      <c r="Y12" t="s">
        <v>441</v>
      </c>
      <c r="Z12">
        <v>65.37</v>
      </c>
      <c r="AA12">
        <v>64.64</v>
      </c>
      <c r="AB12">
        <v>65.47</v>
      </c>
      <c r="AC12">
        <v>64.64</v>
      </c>
      <c r="AD12" t="s">
        <v>1590</v>
      </c>
      <c r="AE12" s="222">
        <v>4.0000000000000001E-3</v>
      </c>
    </row>
    <row r="13" spans="1:31">
      <c r="A13" t="s">
        <v>443</v>
      </c>
      <c r="B13" s="322">
        <v>43729.93</v>
      </c>
      <c r="C13" s="322">
        <v>42850.400000000001</v>
      </c>
      <c r="D13" s="322">
        <v>43778.78</v>
      </c>
      <c r="E13" s="322">
        <v>42850.400000000001</v>
      </c>
      <c r="F13" t="s">
        <v>2321</v>
      </c>
      <c r="G13" s="222">
        <v>3.5700000000000003E-2</v>
      </c>
      <c r="I13" t="s">
        <v>443</v>
      </c>
      <c r="J13">
        <v>307.39999999999998</v>
      </c>
      <c r="K13">
        <v>306.32</v>
      </c>
      <c r="L13">
        <v>309</v>
      </c>
      <c r="M13">
        <v>302.82</v>
      </c>
      <c r="N13" t="s">
        <v>2665</v>
      </c>
      <c r="O13" s="222">
        <v>4.8099999999999997E-2</v>
      </c>
      <c r="Q13" t="s">
        <v>443</v>
      </c>
      <c r="R13">
        <v>157.88</v>
      </c>
      <c r="S13">
        <v>159.9</v>
      </c>
      <c r="T13">
        <v>160.85</v>
      </c>
      <c r="U13">
        <v>157.35</v>
      </c>
      <c r="V13" t="s">
        <v>2302</v>
      </c>
      <c r="W13" s="222">
        <v>-3.0000000000000001E-3</v>
      </c>
      <c r="Y13" t="s">
        <v>443</v>
      </c>
      <c r="Z13">
        <v>63.7</v>
      </c>
      <c r="AA13">
        <v>64.42</v>
      </c>
      <c r="AB13">
        <v>64.86</v>
      </c>
      <c r="AC13">
        <v>63.18</v>
      </c>
      <c r="AD13" t="s">
        <v>3605</v>
      </c>
      <c r="AE13" s="222">
        <v>-2.5499999999999998E-2</v>
      </c>
    </row>
    <row r="14" spans="1:31">
      <c r="A14" t="s">
        <v>445</v>
      </c>
      <c r="B14" s="322">
        <v>43729.34</v>
      </c>
      <c r="C14" s="322">
        <v>43718.92</v>
      </c>
      <c r="D14" s="322">
        <v>43823.1</v>
      </c>
      <c r="E14" s="322">
        <v>43641.919999999998</v>
      </c>
      <c r="F14" t="s">
        <v>2322</v>
      </c>
      <c r="G14" s="222">
        <v>0</v>
      </c>
      <c r="I14" t="s">
        <v>445</v>
      </c>
      <c r="J14">
        <v>305.8</v>
      </c>
      <c r="K14">
        <v>307.5</v>
      </c>
      <c r="L14">
        <v>307.63</v>
      </c>
      <c r="M14">
        <v>304.42</v>
      </c>
      <c r="N14" t="s">
        <v>1518</v>
      </c>
      <c r="O14" s="222">
        <v>-5.1999999999999998E-3</v>
      </c>
      <c r="Q14" t="s">
        <v>445</v>
      </c>
      <c r="R14">
        <v>156.72999999999999</v>
      </c>
      <c r="S14">
        <v>158.47</v>
      </c>
      <c r="T14">
        <v>158.75</v>
      </c>
      <c r="U14">
        <v>156.51</v>
      </c>
      <c r="V14" t="s">
        <v>3485</v>
      </c>
      <c r="W14" s="222">
        <v>-7.3000000000000001E-3</v>
      </c>
      <c r="Y14" t="s">
        <v>445</v>
      </c>
      <c r="Z14">
        <v>63.66</v>
      </c>
      <c r="AA14">
        <v>64.290000000000006</v>
      </c>
      <c r="AB14">
        <v>64.39</v>
      </c>
      <c r="AC14">
        <v>63.6</v>
      </c>
      <c r="AD14" t="s">
        <v>3606</v>
      </c>
      <c r="AE14" s="222">
        <v>-5.9999999999999995E-4</v>
      </c>
    </row>
    <row r="15" spans="1:31">
      <c r="A15" t="s">
        <v>447</v>
      </c>
      <c r="B15" s="322">
        <v>43988.99</v>
      </c>
      <c r="C15" s="322">
        <v>43768.53</v>
      </c>
      <c r="D15" s="322">
        <v>44157.29</v>
      </c>
      <c r="E15" s="322">
        <v>43733.86</v>
      </c>
      <c r="F15" t="s">
        <v>2323</v>
      </c>
      <c r="G15" s="222">
        <v>5.8999999999999999E-3</v>
      </c>
      <c r="I15" t="s">
        <v>447</v>
      </c>
      <c r="J15">
        <v>307.87</v>
      </c>
      <c r="K15">
        <v>306.89</v>
      </c>
      <c r="L15">
        <v>311.14999999999998</v>
      </c>
      <c r="M15">
        <v>305.69</v>
      </c>
      <c r="N15" t="s">
        <v>1518</v>
      </c>
      <c r="O15" s="222">
        <v>6.7999999999999996E-3</v>
      </c>
      <c r="Q15" t="s">
        <v>447</v>
      </c>
      <c r="R15">
        <v>155.47</v>
      </c>
      <c r="S15">
        <v>157</v>
      </c>
      <c r="T15">
        <v>157.08000000000001</v>
      </c>
      <c r="U15">
        <v>155.41</v>
      </c>
      <c r="V15" t="s">
        <v>2302</v>
      </c>
      <c r="W15" s="222">
        <v>-8.0000000000000002E-3</v>
      </c>
      <c r="Y15" t="s">
        <v>447</v>
      </c>
      <c r="Z15">
        <v>63.92</v>
      </c>
      <c r="AA15">
        <v>63.91</v>
      </c>
      <c r="AB15">
        <v>64.239999999999995</v>
      </c>
      <c r="AC15">
        <v>63.74</v>
      </c>
      <c r="AD15" t="s">
        <v>3607</v>
      </c>
      <c r="AE15" s="222">
        <v>4.1000000000000003E-3</v>
      </c>
    </row>
    <row r="16" spans="1:31">
      <c r="A16" t="s">
        <v>449</v>
      </c>
      <c r="B16" s="322">
        <v>44293.13</v>
      </c>
      <c r="C16" s="322">
        <v>44057.65</v>
      </c>
      <c r="D16" s="322">
        <v>44486.7</v>
      </c>
      <c r="E16" s="322">
        <v>44057.65</v>
      </c>
      <c r="F16" t="s">
        <v>2324</v>
      </c>
      <c r="G16" s="222">
        <v>6.8999999999999999E-3</v>
      </c>
      <c r="I16" t="s">
        <v>449</v>
      </c>
      <c r="J16">
        <v>310.92</v>
      </c>
      <c r="K16">
        <v>310.08999999999997</v>
      </c>
      <c r="L16">
        <v>312.44</v>
      </c>
      <c r="M16">
        <v>309.3</v>
      </c>
      <c r="N16" t="s">
        <v>2666</v>
      </c>
      <c r="O16" s="222">
        <v>9.9000000000000008E-3</v>
      </c>
      <c r="Q16" t="s">
        <v>449</v>
      </c>
      <c r="R16">
        <v>155.04</v>
      </c>
      <c r="S16">
        <v>155.62</v>
      </c>
      <c r="T16">
        <v>157.58000000000001</v>
      </c>
      <c r="U16">
        <v>154.91</v>
      </c>
      <c r="V16" t="s">
        <v>1612</v>
      </c>
      <c r="W16" s="222">
        <v>-2.8E-3</v>
      </c>
      <c r="Y16" t="s">
        <v>449</v>
      </c>
      <c r="Z16">
        <v>63.36</v>
      </c>
      <c r="AA16">
        <v>63.99</v>
      </c>
      <c r="AB16">
        <v>64.12</v>
      </c>
      <c r="AC16">
        <v>63.25</v>
      </c>
      <c r="AD16" t="s">
        <v>3395</v>
      </c>
      <c r="AE16" s="222">
        <v>-8.8000000000000005E-3</v>
      </c>
    </row>
    <row r="17" spans="1:31">
      <c r="A17" t="s">
        <v>451</v>
      </c>
      <c r="B17" s="322">
        <v>43910.98</v>
      </c>
      <c r="C17" s="322">
        <v>44359.21</v>
      </c>
      <c r="D17" s="322">
        <v>44405.73</v>
      </c>
      <c r="E17" s="322">
        <v>43887.27</v>
      </c>
      <c r="F17" t="s">
        <v>2325</v>
      </c>
      <c r="G17" s="222">
        <v>-8.6E-3</v>
      </c>
      <c r="I17" t="s">
        <v>451</v>
      </c>
      <c r="J17">
        <v>309.85000000000002</v>
      </c>
      <c r="K17">
        <v>309.04000000000002</v>
      </c>
      <c r="L17">
        <v>310.55</v>
      </c>
      <c r="M17">
        <v>308.11</v>
      </c>
      <c r="N17" t="s">
        <v>1583</v>
      </c>
      <c r="O17" s="222">
        <v>-3.3999999999999998E-3</v>
      </c>
      <c r="Q17" t="s">
        <v>451</v>
      </c>
      <c r="R17">
        <v>152.63999999999999</v>
      </c>
      <c r="S17">
        <v>154.53</v>
      </c>
      <c r="T17">
        <v>155.04</v>
      </c>
      <c r="U17">
        <v>152.37</v>
      </c>
      <c r="V17" t="s">
        <v>3486</v>
      </c>
      <c r="W17" s="222">
        <v>-1.55E-2</v>
      </c>
      <c r="Y17" t="s">
        <v>451</v>
      </c>
      <c r="Z17">
        <v>63.2</v>
      </c>
      <c r="AA17">
        <v>63.68</v>
      </c>
      <c r="AB17">
        <v>63.75</v>
      </c>
      <c r="AC17">
        <v>63.12</v>
      </c>
      <c r="AD17" t="s">
        <v>3608</v>
      </c>
      <c r="AE17" s="222">
        <v>-2.5000000000000001E-3</v>
      </c>
    </row>
    <row r="18" spans="1:31">
      <c r="A18" t="s">
        <v>453</v>
      </c>
      <c r="B18" s="322">
        <v>43958.19</v>
      </c>
      <c r="C18" s="322">
        <v>43880.46</v>
      </c>
      <c r="D18" s="322">
        <v>44141.33</v>
      </c>
      <c r="E18" s="322">
        <v>43829.98</v>
      </c>
      <c r="F18" t="s">
        <v>2326</v>
      </c>
      <c r="G18" s="222">
        <v>1.1000000000000001E-3</v>
      </c>
      <c r="I18" t="s">
        <v>453</v>
      </c>
      <c r="J18">
        <v>309.48</v>
      </c>
      <c r="K18">
        <v>309.49</v>
      </c>
      <c r="L18">
        <v>310.95</v>
      </c>
      <c r="M18">
        <v>307.83999999999997</v>
      </c>
      <c r="N18" t="s">
        <v>2667</v>
      </c>
      <c r="O18" s="222">
        <v>-1.1999999999999999E-3</v>
      </c>
      <c r="Q18" t="s">
        <v>453</v>
      </c>
      <c r="R18">
        <v>153.24</v>
      </c>
      <c r="S18">
        <v>152.5</v>
      </c>
      <c r="T18">
        <v>153.51</v>
      </c>
      <c r="U18">
        <v>151.41999999999999</v>
      </c>
      <c r="V18" t="s">
        <v>3304</v>
      </c>
      <c r="W18" s="222">
        <v>3.8999999999999998E-3</v>
      </c>
      <c r="Y18" t="s">
        <v>453</v>
      </c>
      <c r="Z18">
        <v>63</v>
      </c>
      <c r="AA18">
        <v>63.05</v>
      </c>
      <c r="AB18">
        <v>63.26</v>
      </c>
      <c r="AC18">
        <v>62.49</v>
      </c>
      <c r="AD18" t="s">
        <v>3609</v>
      </c>
      <c r="AE18" s="222">
        <v>-3.2000000000000002E-3</v>
      </c>
    </row>
    <row r="19" spans="1:31">
      <c r="A19" t="s">
        <v>455</v>
      </c>
      <c r="B19" s="322">
        <v>43750.86</v>
      </c>
      <c r="C19" s="322">
        <v>44032.38</v>
      </c>
      <c r="D19" s="322">
        <v>44080.78</v>
      </c>
      <c r="E19" s="322">
        <v>43704.82</v>
      </c>
      <c r="F19" t="s">
        <v>2327</v>
      </c>
      <c r="G19" s="222">
        <v>-4.7000000000000002E-3</v>
      </c>
      <c r="I19" t="s">
        <v>455</v>
      </c>
      <c r="J19">
        <v>308.25</v>
      </c>
      <c r="K19">
        <v>309.3</v>
      </c>
      <c r="L19">
        <v>311.29000000000002</v>
      </c>
      <c r="M19">
        <v>307.83</v>
      </c>
      <c r="N19" t="s">
        <v>2668</v>
      </c>
      <c r="O19" s="222">
        <v>-4.0000000000000001E-3</v>
      </c>
      <c r="Q19" t="s">
        <v>455</v>
      </c>
      <c r="R19">
        <v>151.87</v>
      </c>
      <c r="S19">
        <v>153.18</v>
      </c>
      <c r="T19">
        <v>153.59</v>
      </c>
      <c r="U19">
        <v>150.76</v>
      </c>
      <c r="V19" t="s">
        <v>2147</v>
      </c>
      <c r="W19" s="222">
        <v>-8.8999999999999999E-3</v>
      </c>
      <c r="Y19" t="s">
        <v>455</v>
      </c>
      <c r="Z19">
        <v>62.55</v>
      </c>
      <c r="AA19">
        <v>63.11</v>
      </c>
      <c r="AB19">
        <v>63.11</v>
      </c>
      <c r="AC19">
        <v>62.43</v>
      </c>
      <c r="AD19" t="s">
        <v>3610</v>
      </c>
      <c r="AE19" s="222">
        <v>-7.1000000000000004E-3</v>
      </c>
    </row>
    <row r="20" spans="1:31">
      <c r="A20" t="s">
        <v>457</v>
      </c>
      <c r="B20" s="322">
        <v>43444.99</v>
      </c>
      <c r="C20" s="322">
        <v>43587.93</v>
      </c>
      <c r="D20" s="322">
        <v>43647.53</v>
      </c>
      <c r="E20" s="322">
        <v>43350.43</v>
      </c>
      <c r="F20" t="s">
        <v>2328</v>
      </c>
      <c r="G20" s="222">
        <v>-7.0000000000000001E-3</v>
      </c>
      <c r="I20" t="s">
        <v>457</v>
      </c>
      <c r="J20">
        <v>309.64</v>
      </c>
      <c r="K20">
        <v>307.56</v>
      </c>
      <c r="L20">
        <v>310.72000000000003</v>
      </c>
      <c r="M20">
        <v>306.66000000000003</v>
      </c>
      <c r="N20" t="s">
        <v>1542</v>
      </c>
      <c r="O20" s="222">
        <v>4.4999999999999997E-3</v>
      </c>
      <c r="Q20" t="s">
        <v>457</v>
      </c>
      <c r="R20">
        <v>154</v>
      </c>
      <c r="S20">
        <v>150.9</v>
      </c>
      <c r="T20">
        <v>154.43</v>
      </c>
      <c r="U20">
        <v>150.9</v>
      </c>
      <c r="V20" t="s">
        <v>3487</v>
      </c>
      <c r="W20" s="222">
        <v>1.4E-2</v>
      </c>
      <c r="Y20" t="s">
        <v>457</v>
      </c>
      <c r="Z20">
        <v>61.74</v>
      </c>
      <c r="AA20">
        <v>62.49</v>
      </c>
      <c r="AB20">
        <v>62.63</v>
      </c>
      <c r="AC20">
        <v>61.39</v>
      </c>
      <c r="AD20" t="s">
        <v>3611</v>
      </c>
      <c r="AE20" s="222">
        <v>-1.29E-2</v>
      </c>
    </row>
    <row r="21" spans="1:31">
      <c r="A21" t="s">
        <v>459</v>
      </c>
      <c r="B21" s="322">
        <v>43389.599999999999</v>
      </c>
      <c r="C21" s="322">
        <v>43431.89</v>
      </c>
      <c r="D21" s="322">
        <v>43505.66</v>
      </c>
      <c r="E21" s="322">
        <v>43297.57</v>
      </c>
      <c r="F21" t="s">
        <v>2329</v>
      </c>
      <c r="G21" s="222">
        <v>-1.2999999999999999E-3</v>
      </c>
      <c r="I21" t="s">
        <v>459</v>
      </c>
      <c r="J21">
        <v>312.16000000000003</v>
      </c>
      <c r="K21">
        <v>309.48</v>
      </c>
      <c r="L21">
        <v>312.41000000000003</v>
      </c>
      <c r="M21">
        <v>308.7</v>
      </c>
      <c r="N21" t="s">
        <v>2669</v>
      </c>
      <c r="O21" s="222">
        <v>8.0999999999999996E-3</v>
      </c>
      <c r="Q21" t="s">
        <v>459</v>
      </c>
      <c r="R21">
        <v>154.77000000000001</v>
      </c>
      <c r="S21">
        <v>152.59</v>
      </c>
      <c r="T21">
        <v>155.33000000000001</v>
      </c>
      <c r="U21">
        <v>152.33000000000001</v>
      </c>
      <c r="V21" t="s">
        <v>3488</v>
      </c>
      <c r="W21" s="222">
        <v>5.0000000000000001E-3</v>
      </c>
      <c r="Y21" t="s">
        <v>459</v>
      </c>
      <c r="Z21">
        <v>61.86</v>
      </c>
      <c r="AA21">
        <v>61.85</v>
      </c>
      <c r="AB21">
        <v>62.14</v>
      </c>
      <c r="AC21">
        <v>61.56</v>
      </c>
      <c r="AD21" t="s">
        <v>3431</v>
      </c>
      <c r="AE21" s="222">
        <v>1.9E-3</v>
      </c>
    </row>
    <row r="22" spans="1:31">
      <c r="A22" t="s">
        <v>461</v>
      </c>
      <c r="B22" s="322">
        <v>43268.94</v>
      </c>
      <c r="C22" s="322">
        <v>43243.27</v>
      </c>
      <c r="D22" s="322">
        <v>43380.97</v>
      </c>
      <c r="E22" s="322">
        <v>42938.87</v>
      </c>
      <c r="F22" t="s">
        <v>2330</v>
      </c>
      <c r="G22" s="222">
        <v>-2.8E-3</v>
      </c>
      <c r="I22" t="s">
        <v>461</v>
      </c>
      <c r="J22">
        <v>311.85000000000002</v>
      </c>
      <c r="K22">
        <v>310</v>
      </c>
      <c r="L22">
        <v>312.23</v>
      </c>
      <c r="M22">
        <v>308.51</v>
      </c>
      <c r="N22" t="s">
        <v>2670</v>
      </c>
      <c r="O22" s="222">
        <v>-1E-3</v>
      </c>
      <c r="Q22" t="s">
        <v>461</v>
      </c>
      <c r="R22">
        <v>153</v>
      </c>
      <c r="S22">
        <v>153.94999999999999</v>
      </c>
      <c r="T22">
        <v>153.99</v>
      </c>
      <c r="U22">
        <v>152.05000000000001</v>
      </c>
      <c r="V22" t="s">
        <v>3489</v>
      </c>
      <c r="W22" s="222">
        <v>-1.14E-2</v>
      </c>
      <c r="Y22" t="s">
        <v>461</v>
      </c>
      <c r="Z22">
        <v>62.59</v>
      </c>
      <c r="AA22">
        <v>61.9</v>
      </c>
      <c r="AB22">
        <v>62.62</v>
      </c>
      <c r="AC22">
        <v>61.63</v>
      </c>
      <c r="AD22" t="s">
        <v>3612</v>
      </c>
      <c r="AE22" s="222">
        <v>1.18E-2</v>
      </c>
    </row>
    <row r="23" spans="1:31">
      <c r="A23" t="s">
        <v>463</v>
      </c>
      <c r="B23" s="322">
        <v>43408.47</v>
      </c>
      <c r="C23" s="322">
        <v>43296.05</v>
      </c>
      <c r="D23" s="322">
        <v>43465.77</v>
      </c>
      <c r="E23" s="322">
        <v>43074.86</v>
      </c>
      <c r="F23" t="s">
        <v>2331</v>
      </c>
      <c r="G23" s="222">
        <v>3.2000000000000002E-3</v>
      </c>
      <c r="I23" t="s">
        <v>463</v>
      </c>
      <c r="J23">
        <v>307.39</v>
      </c>
      <c r="K23">
        <v>311.86</v>
      </c>
      <c r="L23">
        <v>312.29000000000002</v>
      </c>
      <c r="M23">
        <v>306.22000000000003</v>
      </c>
      <c r="N23" t="s">
        <v>1476</v>
      </c>
      <c r="O23" s="222">
        <v>-1.43E-2</v>
      </c>
      <c r="Q23" t="s">
        <v>463</v>
      </c>
      <c r="R23">
        <v>153.11000000000001</v>
      </c>
      <c r="S23">
        <v>153.03</v>
      </c>
      <c r="T23">
        <v>153.25</v>
      </c>
      <c r="U23">
        <v>151.81</v>
      </c>
      <c r="V23" t="s">
        <v>3490</v>
      </c>
      <c r="W23" s="222">
        <v>6.9999999999999999E-4</v>
      </c>
      <c r="Y23" t="s">
        <v>463</v>
      </c>
      <c r="Z23">
        <v>62.99</v>
      </c>
      <c r="AA23">
        <v>62.7</v>
      </c>
      <c r="AB23">
        <v>63.01</v>
      </c>
      <c r="AC23">
        <v>62.02</v>
      </c>
      <c r="AD23" t="s">
        <v>679</v>
      </c>
      <c r="AE23" s="222">
        <v>6.4000000000000003E-3</v>
      </c>
    </row>
    <row r="24" spans="1:31">
      <c r="A24" t="s">
        <v>465</v>
      </c>
      <c r="B24" s="322">
        <v>43870.35</v>
      </c>
      <c r="C24" s="322">
        <v>43538.7</v>
      </c>
      <c r="D24" s="322">
        <v>44020.31</v>
      </c>
      <c r="E24" s="322">
        <v>43345.58</v>
      </c>
      <c r="F24" t="s">
        <v>2332</v>
      </c>
      <c r="G24" s="222">
        <v>1.06E-2</v>
      </c>
      <c r="I24" t="s">
        <v>465</v>
      </c>
      <c r="J24">
        <v>309.89999999999998</v>
      </c>
      <c r="K24">
        <v>307.3</v>
      </c>
      <c r="L24">
        <v>310.92</v>
      </c>
      <c r="M24">
        <v>306.64999999999998</v>
      </c>
      <c r="N24" t="s">
        <v>1468</v>
      </c>
      <c r="O24" s="222">
        <v>8.2000000000000007E-3</v>
      </c>
      <c r="Q24" t="s">
        <v>465</v>
      </c>
      <c r="R24">
        <v>155.5</v>
      </c>
      <c r="S24">
        <v>153.62</v>
      </c>
      <c r="T24">
        <v>156.06</v>
      </c>
      <c r="U24">
        <v>152.81</v>
      </c>
      <c r="V24" t="s">
        <v>1456</v>
      </c>
      <c r="W24" s="222">
        <v>1.5599999999999999E-2</v>
      </c>
      <c r="Y24" t="s">
        <v>465</v>
      </c>
      <c r="Z24">
        <v>63.76</v>
      </c>
      <c r="AA24">
        <v>63.15</v>
      </c>
      <c r="AB24">
        <v>63.81</v>
      </c>
      <c r="AC24">
        <v>62.95</v>
      </c>
      <c r="AD24" t="s">
        <v>3613</v>
      </c>
      <c r="AE24" s="222">
        <v>1.2200000000000001E-2</v>
      </c>
    </row>
    <row r="25" spans="1:31">
      <c r="A25" t="s">
        <v>467</v>
      </c>
      <c r="B25" s="322">
        <v>44296.51</v>
      </c>
      <c r="C25" s="322">
        <v>43871.63</v>
      </c>
      <c r="D25" s="322">
        <v>44323.95</v>
      </c>
      <c r="E25" s="322">
        <v>43871.63</v>
      </c>
      <c r="F25" t="s">
        <v>2333</v>
      </c>
      <c r="G25" s="222">
        <v>9.7000000000000003E-3</v>
      </c>
      <c r="I25" t="s">
        <v>467</v>
      </c>
      <c r="J25">
        <v>309.92</v>
      </c>
      <c r="K25">
        <v>307.97000000000003</v>
      </c>
      <c r="L25">
        <v>311.58999999999997</v>
      </c>
      <c r="M25">
        <v>307.89999999999998</v>
      </c>
      <c r="N25" t="s">
        <v>2671</v>
      </c>
      <c r="O25" s="222">
        <v>1E-4</v>
      </c>
      <c r="Q25" t="s">
        <v>467</v>
      </c>
      <c r="R25">
        <v>155.16999999999999</v>
      </c>
      <c r="S25">
        <v>155.9</v>
      </c>
      <c r="T25">
        <v>157.12</v>
      </c>
      <c r="U25">
        <v>154.11000000000001</v>
      </c>
      <c r="V25" t="s">
        <v>3491</v>
      </c>
      <c r="W25" s="222">
        <v>-2.0999999999999999E-3</v>
      </c>
      <c r="Y25" t="s">
        <v>467</v>
      </c>
      <c r="Z25">
        <v>63.92</v>
      </c>
      <c r="AA25">
        <v>64.239999999999995</v>
      </c>
      <c r="AB25">
        <v>64.48</v>
      </c>
      <c r="AC25">
        <v>63.65</v>
      </c>
      <c r="AD25" t="s">
        <v>3614</v>
      </c>
      <c r="AE25" s="222">
        <v>2.5000000000000001E-3</v>
      </c>
    </row>
    <row r="26" spans="1:31">
      <c r="A26" t="s">
        <v>469</v>
      </c>
      <c r="B26" s="322">
        <v>44736.57</v>
      </c>
      <c r="C26" s="322">
        <v>44385.49</v>
      </c>
      <c r="D26" s="322">
        <v>44815.67</v>
      </c>
      <c r="E26" s="322">
        <v>44385.49</v>
      </c>
      <c r="F26" t="s">
        <v>2334</v>
      </c>
      <c r="G26" s="222">
        <v>9.9000000000000008E-3</v>
      </c>
      <c r="I26" t="s">
        <v>469</v>
      </c>
      <c r="J26">
        <v>313.19</v>
      </c>
      <c r="K26">
        <v>311.86</v>
      </c>
      <c r="L26">
        <v>313.66000000000003</v>
      </c>
      <c r="M26">
        <v>309.86</v>
      </c>
      <c r="N26" t="s">
        <v>2672</v>
      </c>
      <c r="O26" s="222">
        <v>1.06E-2</v>
      </c>
      <c r="Q26" t="s">
        <v>469</v>
      </c>
      <c r="R26">
        <v>155.78</v>
      </c>
      <c r="S26">
        <v>155.16999999999999</v>
      </c>
      <c r="T26">
        <v>157.04</v>
      </c>
      <c r="U26">
        <v>155.13999999999999</v>
      </c>
      <c r="V26" t="s">
        <v>3492</v>
      </c>
      <c r="W26" s="222">
        <v>3.8999999999999998E-3</v>
      </c>
      <c r="Y26" t="s">
        <v>469</v>
      </c>
      <c r="Z26">
        <v>64.38</v>
      </c>
      <c r="AA26">
        <v>64.319999999999993</v>
      </c>
      <c r="AB26">
        <v>64.709999999999994</v>
      </c>
      <c r="AC26">
        <v>63.84</v>
      </c>
      <c r="AD26" t="s">
        <v>722</v>
      </c>
      <c r="AE26" s="222">
        <v>7.1999999999999998E-3</v>
      </c>
    </row>
    <row r="27" spans="1:31">
      <c r="A27" t="s">
        <v>471</v>
      </c>
      <c r="B27" s="322">
        <v>44860.31</v>
      </c>
      <c r="C27" s="322">
        <v>44614.89</v>
      </c>
      <c r="D27" s="322">
        <v>44903.01</v>
      </c>
      <c r="E27" s="322">
        <v>44426.66</v>
      </c>
      <c r="F27" t="s">
        <v>2335</v>
      </c>
      <c r="G27" s="222">
        <v>2.8E-3</v>
      </c>
      <c r="I27" t="s">
        <v>471</v>
      </c>
      <c r="J27">
        <v>311.82</v>
      </c>
      <c r="K27">
        <v>314.2</v>
      </c>
      <c r="L27">
        <v>314.5</v>
      </c>
      <c r="M27">
        <v>311.54000000000002</v>
      </c>
      <c r="N27" t="s">
        <v>2673</v>
      </c>
      <c r="O27" s="222">
        <v>-4.4000000000000003E-3</v>
      </c>
      <c r="Q27" t="s">
        <v>471</v>
      </c>
      <c r="R27">
        <v>154.52000000000001</v>
      </c>
      <c r="S27">
        <v>155.16</v>
      </c>
      <c r="T27">
        <v>155.25</v>
      </c>
      <c r="U27">
        <v>153.16</v>
      </c>
      <c r="V27" t="s">
        <v>2723</v>
      </c>
      <c r="W27" s="222">
        <v>-8.0999999999999996E-3</v>
      </c>
      <c r="Y27" t="s">
        <v>471</v>
      </c>
      <c r="Z27">
        <v>64.55</v>
      </c>
      <c r="AA27">
        <v>64.31</v>
      </c>
      <c r="AB27">
        <v>64.64</v>
      </c>
      <c r="AC27">
        <v>64.06</v>
      </c>
      <c r="AD27" t="s">
        <v>3615</v>
      </c>
      <c r="AE27" s="222">
        <v>2.5999999999999999E-3</v>
      </c>
    </row>
    <row r="28" spans="1:31">
      <c r="A28" t="s">
        <v>473</v>
      </c>
      <c r="B28" s="322">
        <v>44722.06</v>
      </c>
      <c r="C28" s="322">
        <v>44837.75</v>
      </c>
      <c r="D28" s="322">
        <v>45003.06</v>
      </c>
      <c r="E28" s="322">
        <v>44690.23</v>
      </c>
      <c r="F28" t="s">
        <v>2336</v>
      </c>
      <c r="G28" s="222">
        <v>-3.0999999999999999E-3</v>
      </c>
      <c r="I28" t="s">
        <v>473</v>
      </c>
      <c r="J28">
        <v>314.7</v>
      </c>
      <c r="K28">
        <v>310.77</v>
      </c>
      <c r="L28">
        <v>316.37</v>
      </c>
      <c r="M28">
        <v>309.49</v>
      </c>
      <c r="N28" t="s">
        <v>2219</v>
      </c>
      <c r="O28" s="222">
        <v>9.1999999999999998E-3</v>
      </c>
      <c r="Q28" t="s">
        <v>473</v>
      </c>
      <c r="R28">
        <v>155.4</v>
      </c>
      <c r="S28">
        <v>154.63</v>
      </c>
      <c r="T28">
        <v>156.63</v>
      </c>
      <c r="U28">
        <v>154.6</v>
      </c>
      <c r="V28" t="s">
        <v>1431</v>
      </c>
      <c r="W28" s="222">
        <v>5.7000000000000002E-3</v>
      </c>
      <c r="Y28" t="s">
        <v>473</v>
      </c>
      <c r="Z28">
        <v>64.430000000000007</v>
      </c>
      <c r="AA28">
        <v>64.959999999999994</v>
      </c>
      <c r="AB28">
        <v>65.099999999999994</v>
      </c>
      <c r="AC28">
        <v>64.25</v>
      </c>
      <c r="AD28" t="s">
        <v>3616</v>
      </c>
      <c r="AE28" s="222">
        <v>-1.9E-3</v>
      </c>
    </row>
    <row r="29" spans="1:31">
      <c r="A29" t="s">
        <v>477</v>
      </c>
      <c r="B29" s="322">
        <v>44910.65</v>
      </c>
      <c r="C29" s="322">
        <v>44760.05</v>
      </c>
      <c r="D29" s="322">
        <v>45071.29</v>
      </c>
      <c r="E29" s="322">
        <v>44760.05</v>
      </c>
      <c r="F29" t="s">
        <v>2337</v>
      </c>
      <c r="G29" s="222">
        <v>4.1999999999999997E-3</v>
      </c>
      <c r="I29" t="s">
        <v>477</v>
      </c>
      <c r="J29">
        <v>315.08</v>
      </c>
      <c r="K29">
        <v>314.29000000000002</v>
      </c>
      <c r="L29">
        <v>316.25</v>
      </c>
      <c r="M29">
        <v>313.7</v>
      </c>
      <c r="N29" t="s">
        <v>2674</v>
      </c>
      <c r="O29" s="222">
        <v>1.1999999999999999E-3</v>
      </c>
      <c r="Q29" t="s">
        <v>477</v>
      </c>
      <c r="R29">
        <v>155.01</v>
      </c>
      <c r="S29">
        <v>154.88999999999999</v>
      </c>
      <c r="T29">
        <v>155.66999999999999</v>
      </c>
      <c r="U29">
        <v>154.16999999999999</v>
      </c>
      <c r="V29" t="s">
        <v>2726</v>
      </c>
      <c r="W29" s="222">
        <v>-2.5000000000000001E-3</v>
      </c>
      <c r="Y29" t="s">
        <v>477</v>
      </c>
      <c r="Z29">
        <v>64.08</v>
      </c>
      <c r="AA29">
        <v>64.02</v>
      </c>
      <c r="AB29">
        <v>64.25</v>
      </c>
      <c r="AC29">
        <v>63.77</v>
      </c>
      <c r="AD29" t="s">
        <v>3617</v>
      </c>
      <c r="AE29" s="222">
        <v>-5.4000000000000003E-3</v>
      </c>
    </row>
    <row r="30" spans="1:31">
      <c r="A30" t="s">
        <v>479</v>
      </c>
      <c r="B30" s="322">
        <v>44782</v>
      </c>
      <c r="C30" s="322">
        <v>44925.86</v>
      </c>
      <c r="D30" s="322">
        <v>45001.66</v>
      </c>
      <c r="E30" s="322">
        <v>44710.16</v>
      </c>
      <c r="F30" t="s">
        <v>2338</v>
      </c>
      <c r="G30" s="222">
        <v>-2.8999999999999998E-3</v>
      </c>
      <c r="I30" t="s">
        <v>479</v>
      </c>
      <c r="J30">
        <v>316.64999999999998</v>
      </c>
      <c r="K30">
        <v>316.89999999999998</v>
      </c>
      <c r="L30">
        <v>317.42</v>
      </c>
      <c r="M30">
        <v>313.70999999999998</v>
      </c>
      <c r="N30" t="s">
        <v>2675</v>
      </c>
      <c r="O30" s="222">
        <v>5.0000000000000001E-3</v>
      </c>
      <c r="Q30" t="s">
        <v>479</v>
      </c>
      <c r="R30">
        <v>154.80000000000001</v>
      </c>
      <c r="S30">
        <v>154.75</v>
      </c>
      <c r="T30">
        <v>155</v>
      </c>
      <c r="U30">
        <v>153.93</v>
      </c>
      <c r="V30" t="s">
        <v>1472</v>
      </c>
      <c r="W30" s="222">
        <v>-1.4E-3</v>
      </c>
      <c r="Y30" t="s">
        <v>479</v>
      </c>
      <c r="Z30">
        <v>63.65</v>
      </c>
      <c r="AA30">
        <v>64.05</v>
      </c>
      <c r="AB30">
        <v>64.19</v>
      </c>
      <c r="AC30">
        <v>63.35</v>
      </c>
      <c r="AD30" t="s">
        <v>3416</v>
      </c>
      <c r="AE30" s="222">
        <v>-6.7000000000000002E-3</v>
      </c>
    </row>
    <row r="31" spans="1:31">
      <c r="A31" t="s">
        <v>481</v>
      </c>
      <c r="B31" s="322">
        <v>44705.53</v>
      </c>
      <c r="C31" s="322">
        <v>44769.58</v>
      </c>
      <c r="D31" s="322">
        <v>44914.68</v>
      </c>
      <c r="E31" s="322">
        <v>44574.78</v>
      </c>
      <c r="F31" t="s">
        <v>2339</v>
      </c>
      <c r="G31" s="222">
        <v>-1.6999999999999999E-3</v>
      </c>
      <c r="I31" t="s">
        <v>481</v>
      </c>
      <c r="J31">
        <v>313.01</v>
      </c>
      <c r="K31">
        <v>317.10000000000002</v>
      </c>
      <c r="L31">
        <v>317.32</v>
      </c>
      <c r="M31">
        <v>312.77</v>
      </c>
      <c r="N31" t="s">
        <v>1483</v>
      </c>
      <c r="O31" s="222">
        <v>-1.15E-2</v>
      </c>
      <c r="Q31" t="s">
        <v>481</v>
      </c>
      <c r="R31">
        <v>152.36000000000001</v>
      </c>
      <c r="S31">
        <v>154.80000000000001</v>
      </c>
      <c r="T31">
        <v>154.80000000000001</v>
      </c>
      <c r="U31">
        <v>152.30000000000001</v>
      </c>
      <c r="V31" t="s">
        <v>3493</v>
      </c>
      <c r="W31" s="222">
        <v>-1.5800000000000002E-2</v>
      </c>
      <c r="Y31" t="s">
        <v>481</v>
      </c>
      <c r="Z31">
        <v>63.52</v>
      </c>
      <c r="AA31">
        <v>63.72</v>
      </c>
      <c r="AB31">
        <v>64.08</v>
      </c>
      <c r="AC31">
        <v>63.03</v>
      </c>
      <c r="AD31" t="s">
        <v>3618</v>
      </c>
      <c r="AE31" s="222">
        <v>-2E-3</v>
      </c>
    </row>
    <row r="32" spans="1:31">
      <c r="A32" t="s">
        <v>483</v>
      </c>
      <c r="B32" s="322">
        <v>45014.04</v>
      </c>
      <c r="C32" s="322">
        <v>44941.05</v>
      </c>
      <c r="D32" s="322">
        <v>45073.63</v>
      </c>
      <c r="E32" s="322">
        <v>44799.74</v>
      </c>
      <c r="F32" t="s">
        <v>2340</v>
      </c>
      <c r="G32" s="222">
        <v>6.8999999999999999E-3</v>
      </c>
      <c r="I32" t="s">
        <v>483</v>
      </c>
      <c r="J32">
        <v>309.89999999999998</v>
      </c>
      <c r="K32">
        <v>312.42</v>
      </c>
      <c r="L32">
        <v>312.85000000000002</v>
      </c>
      <c r="M32">
        <v>308.8</v>
      </c>
      <c r="N32" t="s">
        <v>2676</v>
      </c>
      <c r="O32" s="222">
        <v>-9.9000000000000008E-3</v>
      </c>
      <c r="Q32" t="s">
        <v>483</v>
      </c>
      <c r="R32">
        <v>150.47</v>
      </c>
      <c r="S32">
        <v>151.29</v>
      </c>
      <c r="T32">
        <v>151.56</v>
      </c>
      <c r="U32">
        <v>149.75</v>
      </c>
      <c r="V32" t="s">
        <v>3494</v>
      </c>
      <c r="W32" s="222">
        <v>-1.24E-2</v>
      </c>
      <c r="Y32" t="s">
        <v>483</v>
      </c>
      <c r="Z32">
        <v>62.21</v>
      </c>
      <c r="AA32">
        <v>63.28</v>
      </c>
      <c r="AB32">
        <v>63.35</v>
      </c>
      <c r="AC32">
        <v>61.9</v>
      </c>
      <c r="AD32" t="s">
        <v>3619</v>
      </c>
      <c r="AE32" s="222">
        <v>-2.06E-2</v>
      </c>
    </row>
    <row r="33" spans="1:31">
      <c r="A33" t="s">
        <v>485</v>
      </c>
      <c r="B33" s="322">
        <v>44765.71</v>
      </c>
      <c r="C33" s="322">
        <v>45038.44</v>
      </c>
      <c r="D33" s="322">
        <v>45059.94</v>
      </c>
      <c r="E33" s="322">
        <v>44747.14</v>
      </c>
      <c r="F33" t="s">
        <v>2341</v>
      </c>
      <c r="G33" s="222">
        <v>-5.4999999999999997E-3</v>
      </c>
      <c r="I33" t="s">
        <v>485</v>
      </c>
      <c r="J33">
        <v>309.08</v>
      </c>
      <c r="K33">
        <v>309.98</v>
      </c>
      <c r="L33">
        <v>311.08999999999997</v>
      </c>
      <c r="M33">
        <v>308.83</v>
      </c>
      <c r="N33" t="s">
        <v>2219</v>
      </c>
      <c r="O33" s="222">
        <v>-2.5999999999999999E-3</v>
      </c>
      <c r="Q33" t="s">
        <v>485</v>
      </c>
      <c r="R33">
        <v>149.52000000000001</v>
      </c>
      <c r="S33">
        <v>150</v>
      </c>
      <c r="T33">
        <v>150.38</v>
      </c>
      <c r="U33">
        <v>148.94999999999999</v>
      </c>
      <c r="V33" t="s">
        <v>1540</v>
      </c>
      <c r="W33" s="222">
        <v>-6.3E-3</v>
      </c>
      <c r="Y33" t="s">
        <v>485</v>
      </c>
      <c r="Z33">
        <v>62.92</v>
      </c>
      <c r="AA33">
        <v>62.47</v>
      </c>
      <c r="AB33">
        <v>63.12</v>
      </c>
      <c r="AC33">
        <v>62.1</v>
      </c>
      <c r="AD33" t="s">
        <v>3620</v>
      </c>
      <c r="AE33" s="222">
        <v>1.14E-2</v>
      </c>
    </row>
    <row r="34" spans="1:31">
      <c r="A34" t="s">
        <v>487</v>
      </c>
      <c r="B34" s="322">
        <v>44642.52</v>
      </c>
      <c r="C34" s="322">
        <v>44824.29</v>
      </c>
      <c r="D34" s="322">
        <v>44923.74</v>
      </c>
      <c r="E34" s="322">
        <v>44596.46</v>
      </c>
      <c r="F34" t="s">
        <v>2342</v>
      </c>
      <c r="G34" s="222">
        <v>-2.8E-3</v>
      </c>
      <c r="I34" t="s">
        <v>487</v>
      </c>
      <c r="J34">
        <v>311.01</v>
      </c>
      <c r="K34">
        <v>308.87</v>
      </c>
      <c r="L34">
        <v>312.56</v>
      </c>
      <c r="M34">
        <v>308.8</v>
      </c>
      <c r="N34" t="s">
        <v>2677</v>
      </c>
      <c r="O34" s="222">
        <v>6.1999999999999998E-3</v>
      </c>
      <c r="Q34" t="s">
        <v>487</v>
      </c>
      <c r="R34">
        <v>149.31</v>
      </c>
      <c r="S34">
        <v>149.38999999999999</v>
      </c>
      <c r="T34">
        <v>150.05000000000001</v>
      </c>
      <c r="U34">
        <v>148.38</v>
      </c>
      <c r="V34" t="s">
        <v>3495</v>
      </c>
      <c r="W34" s="222">
        <v>-1.4E-3</v>
      </c>
      <c r="Y34" t="s">
        <v>487</v>
      </c>
      <c r="Z34">
        <v>62.53</v>
      </c>
      <c r="AA34">
        <v>62.83</v>
      </c>
      <c r="AB34">
        <v>63.36</v>
      </c>
      <c r="AC34">
        <v>62.51</v>
      </c>
      <c r="AD34" t="s">
        <v>3621</v>
      </c>
      <c r="AE34" s="222">
        <v>-6.1999999999999998E-3</v>
      </c>
    </row>
    <row r="35" spans="1:31">
      <c r="A35" t="s">
        <v>489</v>
      </c>
      <c r="B35" s="322">
        <v>44401.93</v>
      </c>
      <c r="C35" s="322">
        <v>44637.97</v>
      </c>
      <c r="D35" s="322">
        <v>44728.51</v>
      </c>
      <c r="E35" s="322">
        <v>44382.83</v>
      </c>
      <c r="F35" t="s">
        <v>2343</v>
      </c>
      <c r="G35" s="222">
        <v>-5.4000000000000003E-3</v>
      </c>
      <c r="I35" t="s">
        <v>489</v>
      </c>
      <c r="J35">
        <v>308.3</v>
      </c>
      <c r="K35">
        <v>311.83</v>
      </c>
      <c r="L35">
        <v>313.01</v>
      </c>
      <c r="M35">
        <v>307.64</v>
      </c>
      <c r="N35" t="s">
        <v>2678</v>
      </c>
      <c r="O35" s="222">
        <v>-8.6999999999999994E-3</v>
      </c>
      <c r="Q35" t="s">
        <v>489</v>
      </c>
      <c r="R35">
        <v>149.6</v>
      </c>
      <c r="S35">
        <v>149.29</v>
      </c>
      <c r="T35">
        <v>150.88999999999999</v>
      </c>
      <c r="U35">
        <v>148.44</v>
      </c>
      <c r="V35" t="s">
        <v>1548</v>
      </c>
      <c r="W35" s="222">
        <v>1.9E-3</v>
      </c>
      <c r="Y35" t="s">
        <v>489</v>
      </c>
      <c r="Z35">
        <v>62.6</v>
      </c>
      <c r="AA35">
        <v>62.69</v>
      </c>
      <c r="AB35">
        <v>62.93</v>
      </c>
      <c r="AC35">
        <v>61.9</v>
      </c>
      <c r="AD35" t="s">
        <v>618</v>
      </c>
      <c r="AE35" s="222">
        <v>1.1000000000000001E-3</v>
      </c>
    </row>
    <row r="36" spans="1:31">
      <c r="A36" t="s">
        <v>491</v>
      </c>
      <c r="B36" s="322">
        <v>44247.83</v>
      </c>
      <c r="C36" s="322">
        <v>44291.57</v>
      </c>
      <c r="D36" s="322">
        <v>44470.84</v>
      </c>
      <c r="E36" s="322">
        <v>44186.66</v>
      </c>
      <c r="F36" t="s">
        <v>2344</v>
      </c>
      <c r="G36" s="222">
        <v>-3.5000000000000001E-3</v>
      </c>
      <c r="I36" t="s">
        <v>491</v>
      </c>
      <c r="J36">
        <v>312.38</v>
      </c>
      <c r="K36">
        <v>307.36</v>
      </c>
      <c r="L36">
        <v>312.98</v>
      </c>
      <c r="M36">
        <v>306.64</v>
      </c>
      <c r="N36" t="s">
        <v>2679</v>
      </c>
      <c r="O36" s="222">
        <v>1.32E-2</v>
      </c>
      <c r="Q36" t="s">
        <v>491</v>
      </c>
      <c r="R36">
        <v>149.22999999999999</v>
      </c>
      <c r="S36">
        <v>149.93</v>
      </c>
      <c r="T36">
        <v>150.83000000000001</v>
      </c>
      <c r="U36">
        <v>148.33000000000001</v>
      </c>
      <c r="V36" t="s">
        <v>1529</v>
      </c>
      <c r="W36" s="222">
        <v>-2.5000000000000001E-3</v>
      </c>
      <c r="Y36" t="s">
        <v>491</v>
      </c>
      <c r="Z36">
        <v>62.91</v>
      </c>
      <c r="AA36">
        <v>62.7</v>
      </c>
      <c r="AB36">
        <v>63.04</v>
      </c>
      <c r="AC36">
        <v>61.79</v>
      </c>
      <c r="AD36" t="s">
        <v>3622</v>
      </c>
      <c r="AE36" s="222">
        <v>5.0000000000000001E-3</v>
      </c>
    </row>
    <row r="37" spans="1:31">
      <c r="A37" t="s">
        <v>493</v>
      </c>
      <c r="B37" s="322">
        <v>44148.56</v>
      </c>
      <c r="C37" s="322">
        <v>44300.41</v>
      </c>
      <c r="D37" s="322">
        <v>44376.18</v>
      </c>
      <c r="E37" s="322">
        <v>44135.74</v>
      </c>
      <c r="F37" t="s">
        <v>2345</v>
      </c>
      <c r="G37" s="222">
        <v>-2.2000000000000001E-3</v>
      </c>
      <c r="I37" t="s">
        <v>493</v>
      </c>
      <c r="J37">
        <v>313.79000000000002</v>
      </c>
      <c r="K37">
        <v>313.04000000000002</v>
      </c>
      <c r="L37">
        <v>315.55</v>
      </c>
      <c r="M37">
        <v>311.20999999999998</v>
      </c>
      <c r="N37" t="s">
        <v>2680</v>
      </c>
      <c r="O37" s="222">
        <v>4.4999999999999997E-3</v>
      </c>
      <c r="Q37" t="s">
        <v>493</v>
      </c>
      <c r="R37">
        <v>146.63999999999999</v>
      </c>
      <c r="S37">
        <v>148.5</v>
      </c>
      <c r="T37">
        <v>148.5</v>
      </c>
      <c r="U37">
        <v>146.37</v>
      </c>
      <c r="V37" t="s">
        <v>3496</v>
      </c>
      <c r="W37" s="222">
        <v>-1.7399999999999999E-2</v>
      </c>
      <c r="Y37" t="s">
        <v>493</v>
      </c>
      <c r="Z37">
        <v>62.64</v>
      </c>
      <c r="AA37">
        <v>63</v>
      </c>
      <c r="AB37">
        <v>63.63</v>
      </c>
      <c r="AC37">
        <v>62.4</v>
      </c>
      <c r="AD37" t="s">
        <v>3623</v>
      </c>
      <c r="AE37" s="222">
        <v>-4.3E-3</v>
      </c>
    </row>
    <row r="38" spans="1:31">
      <c r="A38" t="s">
        <v>495</v>
      </c>
      <c r="B38" s="322">
        <v>43914.12</v>
      </c>
      <c r="C38" s="322">
        <v>44168.66</v>
      </c>
      <c r="D38" s="322">
        <v>44208.6</v>
      </c>
      <c r="E38" s="322">
        <v>43903.27</v>
      </c>
      <c r="F38" t="s">
        <v>2346</v>
      </c>
      <c r="G38" s="222">
        <v>-5.3E-3</v>
      </c>
      <c r="I38" t="s">
        <v>495</v>
      </c>
      <c r="J38">
        <v>314.23</v>
      </c>
      <c r="K38">
        <v>314.82</v>
      </c>
      <c r="L38">
        <v>315.55</v>
      </c>
      <c r="M38">
        <v>313.43</v>
      </c>
      <c r="N38" t="s">
        <v>2681</v>
      </c>
      <c r="O38" s="222">
        <v>1.4E-3</v>
      </c>
      <c r="Q38" t="s">
        <v>495</v>
      </c>
      <c r="R38">
        <v>146.24</v>
      </c>
      <c r="S38">
        <v>147.19999999999999</v>
      </c>
      <c r="T38">
        <v>147.77000000000001</v>
      </c>
      <c r="U38">
        <v>146.01</v>
      </c>
      <c r="V38" t="s">
        <v>1460</v>
      </c>
      <c r="W38" s="222">
        <v>-2.7000000000000001E-3</v>
      </c>
      <c r="Y38" t="s">
        <v>495</v>
      </c>
      <c r="Z38">
        <v>63.84</v>
      </c>
      <c r="AA38">
        <v>63.55</v>
      </c>
      <c r="AB38">
        <v>63.92</v>
      </c>
      <c r="AC38">
        <v>63.22</v>
      </c>
      <c r="AD38" t="s">
        <v>2216</v>
      </c>
      <c r="AE38" s="222">
        <v>1.9199999999999998E-2</v>
      </c>
    </row>
    <row r="39" spans="1:31">
      <c r="A39" t="s">
        <v>497</v>
      </c>
      <c r="B39" s="322">
        <v>43828.06</v>
      </c>
      <c r="C39" s="322">
        <v>43929.15</v>
      </c>
      <c r="D39" s="322">
        <v>44054.23</v>
      </c>
      <c r="E39" s="322">
        <v>43790.48</v>
      </c>
      <c r="F39" t="s">
        <v>2347</v>
      </c>
      <c r="G39" s="222">
        <v>-2E-3</v>
      </c>
      <c r="I39" t="s">
        <v>497</v>
      </c>
      <c r="J39">
        <v>314.74</v>
      </c>
      <c r="K39">
        <v>315.83</v>
      </c>
      <c r="L39">
        <v>316.95</v>
      </c>
      <c r="M39">
        <v>314.33999999999997</v>
      </c>
      <c r="N39" t="s">
        <v>2659</v>
      </c>
      <c r="O39" s="222">
        <v>1.6000000000000001E-3</v>
      </c>
      <c r="Q39" t="s">
        <v>497</v>
      </c>
      <c r="R39">
        <v>146.62</v>
      </c>
      <c r="S39">
        <v>145.66</v>
      </c>
      <c r="T39">
        <v>146.93</v>
      </c>
      <c r="U39">
        <v>145.04</v>
      </c>
      <c r="V39" t="s">
        <v>2684</v>
      </c>
      <c r="W39" s="222">
        <v>2.5999999999999999E-3</v>
      </c>
      <c r="Y39" t="s">
        <v>497</v>
      </c>
      <c r="Z39">
        <v>63.12</v>
      </c>
      <c r="AA39">
        <v>63.57</v>
      </c>
      <c r="AB39">
        <v>63.83</v>
      </c>
      <c r="AC39">
        <v>63.11</v>
      </c>
      <c r="AD39" t="s">
        <v>3624</v>
      </c>
      <c r="AE39" s="222">
        <v>-1.1299999999999999E-2</v>
      </c>
    </row>
    <row r="40" spans="1:31">
      <c r="A40" t="s">
        <v>499</v>
      </c>
      <c r="B40" s="322">
        <v>43717.48</v>
      </c>
      <c r="C40" s="322">
        <v>43825.760000000002</v>
      </c>
      <c r="D40" s="322">
        <v>43951.58</v>
      </c>
      <c r="E40" s="322">
        <v>43686.85</v>
      </c>
      <c r="F40" t="s">
        <v>2348</v>
      </c>
      <c r="G40" s="222">
        <v>-2.5000000000000001E-3</v>
      </c>
      <c r="I40" t="s">
        <v>499</v>
      </c>
      <c r="J40">
        <v>315.89</v>
      </c>
      <c r="K40">
        <v>314.74</v>
      </c>
      <c r="L40">
        <v>317.56</v>
      </c>
      <c r="M40">
        <v>314.10000000000002</v>
      </c>
      <c r="N40" t="s">
        <v>2136</v>
      </c>
      <c r="O40" s="222">
        <v>3.7000000000000002E-3</v>
      </c>
      <c r="Q40" t="s">
        <v>499</v>
      </c>
      <c r="R40">
        <v>143.85</v>
      </c>
      <c r="S40">
        <v>146.72999999999999</v>
      </c>
      <c r="T40">
        <v>147.25</v>
      </c>
      <c r="U40">
        <v>143.52000000000001</v>
      </c>
      <c r="V40" t="s">
        <v>2745</v>
      </c>
      <c r="W40" s="222">
        <v>-1.89E-2</v>
      </c>
      <c r="Y40" t="s">
        <v>499</v>
      </c>
      <c r="Z40">
        <v>62.55</v>
      </c>
      <c r="AA40">
        <v>63.23</v>
      </c>
      <c r="AB40">
        <v>63.86</v>
      </c>
      <c r="AC40">
        <v>62.35</v>
      </c>
      <c r="AD40" t="s">
        <v>3625</v>
      </c>
      <c r="AE40" s="222">
        <v>-8.9999999999999993E-3</v>
      </c>
    </row>
    <row r="41" spans="1:31">
      <c r="A41" t="s">
        <v>501</v>
      </c>
      <c r="B41" s="322">
        <v>43449.9</v>
      </c>
      <c r="C41" s="322">
        <v>43656.47</v>
      </c>
      <c r="D41" s="322">
        <v>43656.47</v>
      </c>
      <c r="E41" s="322">
        <v>43336.22</v>
      </c>
      <c r="F41" t="s">
        <v>2349</v>
      </c>
      <c r="G41" s="222">
        <v>-6.1000000000000004E-3</v>
      </c>
      <c r="I41" t="s">
        <v>501</v>
      </c>
      <c r="J41">
        <v>318.3</v>
      </c>
      <c r="K41">
        <v>315.82</v>
      </c>
      <c r="L41">
        <v>318.83999999999997</v>
      </c>
      <c r="M41">
        <v>315.14</v>
      </c>
      <c r="N41" t="s">
        <v>2682</v>
      </c>
      <c r="O41" s="222">
        <v>7.6E-3</v>
      </c>
      <c r="Q41" t="s">
        <v>501</v>
      </c>
      <c r="R41">
        <v>146.41</v>
      </c>
      <c r="S41">
        <v>143.84</v>
      </c>
      <c r="T41">
        <v>146.66</v>
      </c>
      <c r="U41">
        <v>143.71</v>
      </c>
      <c r="V41" t="s">
        <v>3497</v>
      </c>
      <c r="W41" s="222">
        <v>1.78E-2</v>
      </c>
      <c r="Y41" t="s">
        <v>501</v>
      </c>
      <c r="Z41">
        <v>63.4</v>
      </c>
      <c r="AA41">
        <v>62.45</v>
      </c>
      <c r="AB41">
        <v>63.55</v>
      </c>
      <c r="AC41">
        <v>62.32</v>
      </c>
      <c r="AD41" t="s">
        <v>3626</v>
      </c>
      <c r="AE41" s="222">
        <v>1.3599999999999999E-2</v>
      </c>
    </row>
    <row r="42" spans="1:31">
      <c r="A42" t="s">
        <v>503</v>
      </c>
      <c r="B42" s="322">
        <v>42326.87</v>
      </c>
      <c r="C42" s="322">
        <v>43459.72</v>
      </c>
      <c r="D42" s="322">
        <v>43688.97</v>
      </c>
      <c r="E42" s="322">
        <v>42300.04</v>
      </c>
      <c r="F42" t="s">
        <v>2350</v>
      </c>
      <c r="G42" s="222">
        <v>-2.58E-2</v>
      </c>
      <c r="I42" t="s">
        <v>503</v>
      </c>
      <c r="J42">
        <v>309.77999999999997</v>
      </c>
      <c r="K42">
        <v>318.5</v>
      </c>
      <c r="L42">
        <v>321.61</v>
      </c>
      <c r="M42">
        <v>309.56</v>
      </c>
      <c r="N42" t="s">
        <v>2683</v>
      </c>
      <c r="O42" s="222">
        <v>-2.6800000000000001E-2</v>
      </c>
      <c r="Q42" t="s">
        <v>503</v>
      </c>
      <c r="R42">
        <v>144.75</v>
      </c>
      <c r="S42">
        <v>145.68</v>
      </c>
      <c r="T42">
        <v>146.74</v>
      </c>
      <c r="U42">
        <v>144.66999999999999</v>
      </c>
      <c r="V42" t="s">
        <v>3498</v>
      </c>
      <c r="W42" s="222">
        <v>-1.1299999999999999E-2</v>
      </c>
      <c r="Y42" t="s">
        <v>503</v>
      </c>
      <c r="Z42">
        <v>62.85</v>
      </c>
      <c r="AA42">
        <v>62.81</v>
      </c>
      <c r="AB42">
        <v>63.64</v>
      </c>
      <c r="AC42">
        <v>62.79</v>
      </c>
      <c r="AD42" t="s">
        <v>3627</v>
      </c>
      <c r="AE42" s="222">
        <v>-8.6999999999999994E-3</v>
      </c>
    </row>
    <row r="43" spans="1:31">
      <c r="A43" t="s">
        <v>505</v>
      </c>
      <c r="B43" s="322">
        <v>42342.239999999998</v>
      </c>
      <c r="C43" s="322">
        <v>42464.13</v>
      </c>
      <c r="D43" s="322">
        <v>42787.85</v>
      </c>
      <c r="E43" s="322">
        <v>42334.13</v>
      </c>
      <c r="F43" t="s">
        <v>2351</v>
      </c>
      <c r="G43" s="222">
        <v>4.0000000000000002E-4</v>
      </c>
      <c r="I43" t="s">
        <v>505</v>
      </c>
      <c r="J43">
        <v>314.88</v>
      </c>
      <c r="K43">
        <v>311.83</v>
      </c>
      <c r="L43">
        <v>316.87</v>
      </c>
      <c r="M43">
        <v>311.23</v>
      </c>
      <c r="N43" t="s">
        <v>2684</v>
      </c>
      <c r="O43" s="222">
        <v>1.6500000000000001E-2</v>
      </c>
      <c r="Q43" t="s">
        <v>505</v>
      </c>
      <c r="R43">
        <v>143.58000000000001</v>
      </c>
      <c r="S43">
        <v>144.13999999999999</v>
      </c>
      <c r="T43">
        <v>145.22</v>
      </c>
      <c r="U43">
        <v>143.37</v>
      </c>
      <c r="V43" t="s">
        <v>3499</v>
      </c>
      <c r="W43" s="222">
        <v>-8.0999999999999996E-3</v>
      </c>
      <c r="Y43" t="s">
        <v>505</v>
      </c>
      <c r="Z43">
        <v>62.45</v>
      </c>
      <c r="AA43">
        <v>62.7</v>
      </c>
      <c r="AB43">
        <v>63.17</v>
      </c>
      <c r="AC43">
        <v>62.4</v>
      </c>
      <c r="AD43" t="s">
        <v>550</v>
      </c>
      <c r="AE43" s="222">
        <v>-6.4000000000000003E-3</v>
      </c>
    </row>
    <row r="44" spans="1:31">
      <c r="A44" t="s">
        <v>507</v>
      </c>
      <c r="B44" s="322">
        <v>42840.26</v>
      </c>
      <c r="C44" s="322">
        <v>42296.26</v>
      </c>
      <c r="D44" s="322">
        <v>43216.03</v>
      </c>
      <c r="E44" s="322">
        <v>42146.33</v>
      </c>
      <c r="F44" t="s">
        <v>2352</v>
      </c>
      <c r="G44" s="222">
        <v>1.18E-2</v>
      </c>
      <c r="I44" t="s">
        <v>507</v>
      </c>
      <c r="J44">
        <v>317.70999999999998</v>
      </c>
      <c r="K44">
        <v>313.57</v>
      </c>
      <c r="L44">
        <v>320</v>
      </c>
      <c r="M44">
        <v>312.27999999999997</v>
      </c>
      <c r="N44" t="s">
        <v>2685</v>
      </c>
      <c r="O44" s="222">
        <v>8.9999999999999993E-3</v>
      </c>
      <c r="Q44" t="s">
        <v>507</v>
      </c>
      <c r="R44">
        <v>144.47</v>
      </c>
      <c r="S44">
        <v>143.05000000000001</v>
      </c>
      <c r="T44">
        <v>145.47</v>
      </c>
      <c r="U44">
        <v>142.75</v>
      </c>
      <c r="V44" t="s">
        <v>3500</v>
      </c>
      <c r="W44" s="222">
        <v>6.1999999999999998E-3</v>
      </c>
      <c r="Y44" t="s">
        <v>507</v>
      </c>
      <c r="Z44">
        <v>62.55</v>
      </c>
      <c r="AA44">
        <v>62.47</v>
      </c>
      <c r="AB44">
        <v>63.06</v>
      </c>
      <c r="AC44">
        <v>62.28</v>
      </c>
      <c r="AD44" t="s">
        <v>3628</v>
      </c>
      <c r="AE44" s="222">
        <v>1.6000000000000001E-3</v>
      </c>
    </row>
    <row r="45" spans="1:31">
      <c r="A45" t="s">
        <v>509</v>
      </c>
      <c r="B45" s="322">
        <v>42906.95</v>
      </c>
      <c r="C45" s="322">
        <v>42800.49</v>
      </c>
      <c r="D45" s="322">
        <v>42957.79</v>
      </c>
      <c r="E45" s="322">
        <v>42516.87</v>
      </c>
      <c r="F45" t="s">
        <v>2353</v>
      </c>
      <c r="G45" s="222">
        <v>1.6000000000000001E-3</v>
      </c>
      <c r="I45" t="s">
        <v>509</v>
      </c>
      <c r="J45">
        <v>317.22000000000003</v>
      </c>
      <c r="K45">
        <v>315.64999999999998</v>
      </c>
      <c r="L45">
        <v>317.97000000000003</v>
      </c>
      <c r="M45">
        <v>313.35000000000002</v>
      </c>
      <c r="N45" t="s">
        <v>2686</v>
      </c>
      <c r="O45" s="222">
        <v>-1.5E-3</v>
      </c>
      <c r="Q45" t="s">
        <v>509</v>
      </c>
      <c r="R45">
        <v>145.27000000000001</v>
      </c>
      <c r="S45">
        <v>144.63</v>
      </c>
      <c r="T45">
        <v>145.33000000000001</v>
      </c>
      <c r="U45">
        <v>143.44999999999999</v>
      </c>
      <c r="V45" t="s">
        <v>1633</v>
      </c>
      <c r="W45" s="222">
        <v>5.4999999999999997E-3</v>
      </c>
      <c r="Y45" t="s">
        <v>509</v>
      </c>
      <c r="Z45">
        <v>62.38</v>
      </c>
      <c r="AA45">
        <v>62.5</v>
      </c>
      <c r="AB45">
        <v>62.76</v>
      </c>
      <c r="AC45">
        <v>61.53</v>
      </c>
      <c r="AD45" t="s">
        <v>1597</v>
      </c>
      <c r="AE45" s="222">
        <v>-2.7000000000000001E-3</v>
      </c>
    </row>
    <row r="46" spans="1:31">
      <c r="A46" t="s">
        <v>2354</v>
      </c>
      <c r="B46" s="322">
        <v>43297.03</v>
      </c>
      <c r="C46" s="322">
        <v>42916.480000000003</v>
      </c>
      <c r="D46" s="322">
        <v>43297.65</v>
      </c>
      <c r="E46" s="322">
        <v>42871.76</v>
      </c>
      <c r="F46" t="s">
        <v>2355</v>
      </c>
      <c r="G46" s="222">
        <v>9.1000000000000004E-3</v>
      </c>
      <c r="I46" t="s">
        <v>2354</v>
      </c>
      <c r="J46">
        <v>320.64999999999998</v>
      </c>
      <c r="K46">
        <v>318.17</v>
      </c>
      <c r="L46">
        <v>321.54000000000002</v>
      </c>
      <c r="M46">
        <v>317.27999999999997</v>
      </c>
      <c r="N46" t="s">
        <v>2687</v>
      </c>
      <c r="O46" s="222">
        <v>1.0800000000000001E-2</v>
      </c>
      <c r="Q46" t="s">
        <v>2354</v>
      </c>
      <c r="R46">
        <v>145.85</v>
      </c>
      <c r="S46">
        <v>145</v>
      </c>
      <c r="T46">
        <v>145.85</v>
      </c>
      <c r="U46">
        <v>144.33000000000001</v>
      </c>
      <c r="V46" t="s">
        <v>3501</v>
      </c>
      <c r="W46" s="222">
        <v>4.0000000000000001E-3</v>
      </c>
      <c r="Y46" t="s">
        <v>2354</v>
      </c>
      <c r="Z46">
        <v>62.84</v>
      </c>
      <c r="AA46">
        <v>62.2</v>
      </c>
      <c r="AB46">
        <v>62.84</v>
      </c>
      <c r="AC46">
        <v>62.01</v>
      </c>
      <c r="AD46" t="s">
        <v>3629</v>
      </c>
      <c r="AE46" s="222">
        <v>7.4000000000000003E-3</v>
      </c>
    </row>
    <row r="47" spans="1:31">
      <c r="A47" t="s">
        <v>2356</v>
      </c>
      <c r="B47" s="322">
        <v>43297.03</v>
      </c>
      <c r="C47" s="322">
        <v>42916.480000000003</v>
      </c>
      <c r="D47" s="322">
        <v>43297.65</v>
      </c>
      <c r="E47" s="322">
        <v>42871.76</v>
      </c>
      <c r="G47" s="222">
        <v>0</v>
      </c>
      <c r="I47" t="s">
        <v>2357</v>
      </c>
      <c r="J47">
        <v>320.91000000000003</v>
      </c>
      <c r="K47">
        <v>319.77</v>
      </c>
      <c r="L47">
        <v>321.45</v>
      </c>
      <c r="M47">
        <v>319.45999999999998</v>
      </c>
      <c r="N47" t="s">
        <v>2688</v>
      </c>
      <c r="O47" s="222">
        <v>8.0000000000000004E-4</v>
      </c>
      <c r="Q47" t="s">
        <v>2357</v>
      </c>
      <c r="R47">
        <v>145.58000000000001</v>
      </c>
      <c r="S47">
        <v>145.51</v>
      </c>
      <c r="T47">
        <v>146.37</v>
      </c>
      <c r="U47">
        <v>145.09</v>
      </c>
      <c r="V47" t="s">
        <v>2160</v>
      </c>
      <c r="W47" s="222">
        <v>-1.9E-3</v>
      </c>
      <c r="Y47" t="s">
        <v>2357</v>
      </c>
      <c r="Z47">
        <v>62.57</v>
      </c>
      <c r="AA47">
        <v>62.62</v>
      </c>
      <c r="AB47">
        <v>62.74</v>
      </c>
      <c r="AC47">
        <v>62.4</v>
      </c>
      <c r="AD47" t="s">
        <v>2218</v>
      </c>
      <c r="AE47" s="222">
        <v>-4.3E-3</v>
      </c>
    </row>
    <row r="48" spans="1:31">
      <c r="A48" t="s">
        <v>2357</v>
      </c>
      <c r="B48" s="322">
        <v>43325.8</v>
      </c>
      <c r="C48" s="322">
        <v>43201.85</v>
      </c>
      <c r="D48" s="322">
        <v>43373.98</v>
      </c>
      <c r="E48" s="322">
        <v>43115.09</v>
      </c>
      <c r="F48" t="s">
        <v>2358</v>
      </c>
      <c r="G48" s="222">
        <v>6.9999999999999999E-4</v>
      </c>
      <c r="I48" t="s">
        <v>511</v>
      </c>
      <c r="J48">
        <v>318.66000000000003</v>
      </c>
      <c r="K48">
        <v>319.27</v>
      </c>
      <c r="L48">
        <v>321.5</v>
      </c>
      <c r="M48">
        <v>317.56</v>
      </c>
      <c r="N48" t="s">
        <v>2689</v>
      </c>
      <c r="O48" s="222">
        <v>-7.0000000000000001E-3</v>
      </c>
      <c r="Q48" t="s">
        <v>511</v>
      </c>
      <c r="R48">
        <v>145.05000000000001</v>
      </c>
      <c r="S48">
        <v>144.87</v>
      </c>
      <c r="T48">
        <v>146.6</v>
      </c>
      <c r="U48">
        <v>144.68</v>
      </c>
      <c r="V48" t="s">
        <v>3502</v>
      </c>
      <c r="W48" s="222">
        <v>-3.5999999999999999E-3</v>
      </c>
      <c r="Y48" t="s">
        <v>511</v>
      </c>
      <c r="Z48">
        <v>62.45</v>
      </c>
      <c r="AA48">
        <v>62.45</v>
      </c>
      <c r="AB48">
        <v>62.95</v>
      </c>
      <c r="AC48">
        <v>62.21</v>
      </c>
      <c r="AD48" t="s">
        <v>3630</v>
      </c>
      <c r="AE48" s="222">
        <v>-1.9E-3</v>
      </c>
    </row>
    <row r="49" spans="1:31">
      <c r="A49" t="s">
        <v>511</v>
      </c>
      <c r="B49" s="322">
        <v>42992.21</v>
      </c>
      <c r="C49" s="322">
        <v>43142.37</v>
      </c>
      <c r="D49" s="322">
        <v>43238.85</v>
      </c>
      <c r="E49" s="322">
        <v>42761.56</v>
      </c>
      <c r="F49" t="s">
        <v>2359</v>
      </c>
      <c r="G49" s="222">
        <v>-7.7000000000000002E-3</v>
      </c>
      <c r="I49" t="s">
        <v>513</v>
      </c>
      <c r="J49">
        <v>315.31</v>
      </c>
      <c r="K49">
        <v>314.68</v>
      </c>
      <c r="L49">
        <v>317.11</v>
      </c>
      <c r="M49">
        <v>313.23</v>
      </c>
      <c r="N49" t="s">
        <v>2690</v>
      </c>
      <c r="O49" s="222">
        <v>-1.0500000000000001E-2</v>
      </c>
      <c r="Q49" t="s">
        <v>513</v>
      </c>
      <c r="R49">
        <v>143.34</v>
      </c>
      <c r="S49">
        <v>144.84</v>
      </c>
      <c r="T49">
        <v>144.88</v>
      </c>
      <c r="U49">
        <v>142.94999999999999</v>
      </c>
      <c r="V49" t="s">
        <v>2783</v>
      </c>
      <c r="W49" s="222">
        <v>-1.18E-2</v>
      </c>
      <c r="Y49" t="s">
        <v>513</v>
      </c>
      <c r="Z49">
        <v>62.03</v>
      </c>
      <c r="AA49">
        <v>62.34</v>
      </c>
      <c r="AB49">
        <v>62.34</v>
      </c>
      <c r="AC49">
        <v>61.68</v>
      </c>
      <c r="AD49" t="s">
        <v>3631</v>
      </c>
      <c r="AE49" s="222">
        <v>-6.7000000000000002E-3</v>
      </c>
    </row>
    <row r="50" spans="1:31">
      <c r="A50" t="s">
        <v>513</v>
      </c>
      <c r="B50" s="322">
        <v>42573.73</v>
      </c>
      <c r="C50" s="322">
        <v>42863.86</v>
      </c>
      <c r="D50" s="322">
        <v>42863.86</v>
      </c>
      <c r="E50" s="322">
        <v>42263.51</v>
      </c>
      <c r="F50" t="s">
        <v>2360</v>
      </c>
      <c r="G50" s="222">
        <v>-9.7000000000000003E-3</v>
      </c>
      <c r="I50" t="s">
        <v>515</v>
      </c>
      <c r="J50">
        <v>316.04000000000002</v>
      </c>
      <c r="K50">
        <v>316.12</v>
      </c>
      <c r="L50">
        <v>317.66000000000003</v>
      </c>
      <c r="M50">
        <v>315.19</v>
      </c>
      <c r="N50" t="s">
        <v>2691</v>
      </c>
      <c r="O50" s="222">
        <v>2.3E-3</v>
      </c>
      <c r="Q50" t="s">
        <v>515</v>
      </c>
      <c r="R50">
        <v>144.62</v>
      </c>
      <c r="S50">
        <v>143.76</v>
      </c>
      <c r="T50">
        <v>144.66999999999999</v>
      </c>
      <c r="U50">
        <v>143.31</v>
      </c>
      <c r="V50" t="s">
        <v>2697</v>
      </c>
      <c r="W50" s="222">
        <v>8.8999999999999999E-3</v>
      </c>
      <c r="Y50" t="s">
        <v>515</v>
      </c>
      <c r="Z50">
        <v>62.26</v>
      </c>
      <c r="AA50">
        <v>62.02</v>
      </c>
      <c r="AB50">
        <v>62.43</v>
      </c>
      <c r="AC50">
        <v>61.8</v>
      </c>
      <c r="AD50" t="s">
        <v>3632</v>
      </c>
      <c r="AE50" s="222">
        <v>3.7000000000000002E-3</v>
      </c>
    </row>
    <row r="51" spans="1:31">
      <c r="A51" t="s">
        <v>515</v>
      </c>
      <c r="B51" s="322">
        <v>42544.22</v>
      </c>
      <c r="C51" s="322">
        <v>42636.7</v>
      </c>
      <c r="D51" s="322">
        <v>42779.69</v>
      </c>
      <c r="E51" s="322">
        <v>42421.29</v>
      </c>
      <c r="F51" t="s">
        <v>2361</v>
      </c>
      <c r="G51" s="222">
        <v>-6.9999999999999999E-4</v>
      </c>
      <c r="I51" t="s">
        <v>517</v>
      </c>
      <c r="J51">
        <v>314.39999999999998</v>
      </c>
      <c r="K51">
        <v>317.77999999999997</v>
      </c>
      <c r="L51">
        <v>319.68</v>
      </c>
      <c r="M51">
        <v>312.41000000000003</v>
      </c>
      <c r="N51" t="s">
        <v>1553</v>
      </c>
      <c r="O51" s="222">
        <v>-5.1999999999999998E-3</v>
      </c>
      <c r="Q51" t="s">
        <v>517</v>
      </c>
      <c r="R51">
        <v>144.02000000000001</v>
      </c>
      <c r="S51">
        <v>145.22999999999999</v>
      </c>
      <c r="T51">
        <v>145.77000000000001</v>
      </c>
      <c r="U51">
        <v>143.78</v>
      </c>
      <c r="V51" t="s">
        <v>3503</v>
      </c>
      <c r="W51" s="222">
        <v>-4.1000000000000003E-3</v>
      </c>
      <c r="Y51" t="s">
        <v>517</v>
      </c>
      <c r="Z51">
        <v>61.84</v>
      </c>
      <c r="AA51">
        <v>62.35</v>
      </c>
      <c r="AB51">
        <v>62.75</v>
      </c>
      <c r="AC51">
        <v>61.62</v>
      </c>
      <c r="AD51" t="s">
        <v>3633</v>
      </c>
      <c r="AE51" s="222">
        <v>-6.7000000000000002E-3</v>
      </c>
    </row>
    <row r="52" spans="1:31">
      <c r="A52" t="s">
        <v>517</v>
      </c>
      <c r="B52" s="322">
        <v>42392.27</v>
      </c>
      <c r="C52" s="322">
        <v>42660.09</v>
      </c>
      <c r="D52" s="322">
        <v>42905.09</v>
      </c>
      <c r="E52" s="322">
        <v>42174.8</v>
      </c>
      <c r="F52" t="s">
        <v>2362</v>
      </c>
      <c r="G52" s="222">
        <v>-3.5999999999999999E-3</v>
      </c>
      <c r="I52" t="s">
        <v>519</v>
      </c>
      <c r="J52">
        <v>314.91000000000003</v>
      </c>
      <c r="K52">
        <v>314.18</v>
      </c>
      <c r="L52">
        <v>315.92</v>
      </c>
      <c r="M52">
        <v>312.01</v>
      </c>
      <c r="N52" t="s">
        <v>2271</v>
      </c>
      <c r="O52" s="222">
        <v>1.6000000000000001E-3</v>
      </c>
      <c r="Q52" t="s">
        <v>519</v>
      </c>
      <c r="R52">
        <v>144.19</v>
      </c>
      <c r="S52">
        <v>144.07</v>
      </c>
      <c r="T52">
        <v>144.57</v>
      </c>
      <c r="U52">
        <v>143.62</v>
      </c>
      <c r="V52" t="s">
        <v>1731</v>
      </c>
      <c r="W52" s="222">
        <v>1.1999999999999999E-3</v>
      </c>
      <c r="Y52" t="s">
        <v>519</v>
      </c>
      <c r="Z52">
        <v>61.75</v>
      </c>
      <c r="AA52">
        <v>61.9</v>
      </c>
      <c r="AB52">
        <v>62.08</v>
      </c>
      <c r="AC52">
        <v>61.62</v>
      </c>
      <c r="AD52" t="s">
        <v>1603</v>
      </c>
      <c r="AE52" s="222">
        <v>-1.5E-3</v>
      </c>
    </row>
    <row r="53" spans="1:31">
      <c r="A53" t="s">
        <v>519</v>
      </c>
      <c r="B53" s="322">
        <v>42732.13</v>
      </c>
      <c r="C53" s="322">
        <v>42495.76</v>
      </c>
      <c r="D53" s="322">
        <v>42782.76</v>
      </c>
      <c r="E53" s="322">
        <v>42436.92</v>
      </c>
      <c r="F53" t="s">
        <v>2363</v>
      </c>
      <c r="G53" s="222">
        <v>8.0000000000000002E-3</v>
      </c>
      <c r="I53" t="s">
        <v>2364</v>
      </c>
      <c r="J53">
        <v>313.04000000000002</v>
      </c>
      <c r="K53">
        <v>315.01</v>
      </c>
      <c r="L53">
        <v>315.39</v>
      </c>
      <c r="M53">
        <v>312.07</v>
      </c>
      <c r="N53" t="s">
        <v>2692</v>
      </c>
      <c r="O53" s="222">
        <v>-5.8999999999999999E-3</v>
      </c>
      <c r="Q53" t="s">
        <v>2364</v>
      </c>
      <c r="R53">
        <v>143.66</v>
      </c>
      <c r="S53">
        <v>143.51</v>
      </c>
      <c r="T53">
        <v>144.82</v>
      </c>
      <c r="U53">
        <v>142.93</v>
      </c>
      <c r="V53" t="s">
        <v>1611</v>
      </c>
      <c r="W53" s="222">
        <v>-3.7000000000000002E-3</v>
      </c>
      <c r="Y53" t="s">
        <v>2364</v>
      </c>
      <c r="Z53">
        <v>60.81</v>
      </c>
      <c r="AA53">
        <v>61.5</v>
      </c>
      <c r="AB53">
        <v>61.56</v>
      </c>
      <c r="AC53">
        <v>60.66</v>
      </c>
      <c r="AD53" t="s">
        <v>3634</v>
      </c>
      <c r="AE53" s="222">
        <v>-1.52E-2</v>
      </c>
    </row>
    <row r="54" spans="1:31">
      <c r="A54" t="s">
        <v>2364</v>
      </c>
      <c r="B54" s="322">
        <v>42706.559999999998</v>
      </c>
      <c r="C54" s="322">
        <v>42835.519999999997</v>
      </c>
      <c r="D54" s="322">
        <v>43115.31</v>
      </c>
      <c r="E54" s="322">
        <v>42611.16</v>
      </c>
      <c r="F54" t="s">
        <v>2365</v>
      </c>
      <c r="G54" s="222">
        <v>-5.9999999999999995E-4</v>
      </c>
      <c r="I54" t="s">
        <v>521</v>
      </c>
      <c r="J54">
        <v>311.67</v>
      </c>
      <c r="K54">
        <v>312.89</v>
      </c>
      <c r="L54">
        <v>315.19</v>
      </c>
      <c r="M54">
        <v>311.32</v>
      </c>
      <c r="N54" t="s">
        <v>2229</v>
      </c>
      <c r="O54" s="222">
        <v>-4.4000000000000003E-3</v>
      </c>
      <c r="Q54" t="s">
        <v>521</v>
      </c>
      <c r="R54">
        <v>146.22999999999999</v>
      </c>
      <c r="S54">
        <v>143.76</v>
      </c>
      <c r="T54">
        <v>147.18</v>
      </c>
      <c r="U54">
        <v>143.59</v>
      </c>
      <c r="V54" t="s">
        <v>3504</v>
      </c>
      <c r="W54" s="222">
        <v>1.7899999999999999E-2</v>
      </c>
      <c r="Y54" t="s">
        <v>521</v>
      </c>
      <c r="Z54">
        <v>60.84</v>
      </c>
      <c r="AA54">
        <v>61.11</v>
      </c>
      <c r="AB54">
        <v>61.72</v>
      </c>
      <c r="AC54">
        <v>60.62</v>
      </c>
      <c r="AD54" t="s">
        <v>3635</v>
      </c>
      <c r="AE54" s="222">
        <v>5.0000000000000001E-4</v>
      </c>
    </row>
    <row r="55" spans="1:31">
      <c r="A55" t="s">
        <v>521</v>
      </c>
      <c r="B55" s="322">
        <v>42528.36</v>
      </c>
      <c r="C55" s="322">
        <v>42809.71</v>
      </c>
      <c r="D55" s="322">
        <v>42931.54</v>
      </c>
      <c r="E55" s="322">
        <v>42380.75</v>
      </c>
      <c r="F55" t="s">
        <v>2366</v>
      </c>
      <c r="G55" s="222">
        <v>-4.1999999999999997E-3</v>
      </c>
      <c r="I55" t="s">
        <v>523</v>
      </c>
      <c r="J55">
        <v>312.60000000000002</v>
      </c>
      <c r="K55">
        <v>311</v>
      </c>
      <c r="L55">
        <v>314.04000000000002</v>
      </c>
      <c r="M55">
        <v>310.20999999999998</v>
      </c>
      <c r="N55" t="s">
        <v>2693</v>
      </c>
      <c r="O55" s="222">
        <v>3.0000000000000001E-3</v>
      </c>
      <c r="Q55" t="s">
        <v>523</v>
      </c>
      <c r="R55">
        <v>142.27000000000001</v>
      </c>
      <c r="S55">
        <v>145.49</v>
      </c>
      <c r="T55">
        <v>145.59</v>
      </c>
      <c r="U55">
        <v>141.44</v>
      </c>
      <c r="V55" t="s">
        <v>3505</v>
      </c>
      <c r="W55" s="222">
        <v>-2.7099999999999999E-2</v>
      </c>
      <c r="Y55" t="s">
        <v>523</v>
      </c>
      <c r="Z55">
        <v>61.71</v>
      </c>
      <c r="AA55">
        <v>60.99</v>
      </c>
      <c r="AB55">
        <v>61.77</v>
      </c>
      <c r="AC55">
        <v>60.93</v>
      </c>
      <c r="AD55" t="s">
        <v>3450</v>
      </c>
      <c r="AE55" s="222">
        <v>1.43E-2</v>
      </c>
    </row>
    <row r="56" spans="1:31">
      <c r="A56" t="s">
        <v>523</v>
      </c>
      <c r="B56" s="322">
        <v>42635.199999999997</v>
      </c>
      <c r="C56" s="322">
        <v>42542.1</v>
      </c>
      <c r="D56" s="322">
        <v>42656.22</v>
      </c>
      <c r="E56" s="322">
        <v>42327.79</v>
      </c>
      <c r="F56" t="s">
        <v>2367</v>
      </c>
      <c r="G56" s="222">
        <v>2.5000000000000001E-3</v>
      </c>
      <c r="I56" t="s">
        <v>527</v>
      </c>
      <c r="J56">
        <v>307.70999999999998</v>
      </c>
      <c r="K56">
        <v>311.2</v>
      </c>
      <c r="L56">
        <v>311.85000000000002</v>
      </c>
      <c r="M56">
        <v>305.99</v>
      </c>
      <c r="N56" t="s">
        <v>2694</v>
      </c>
      <c r="O56" s="222">
        <v>-1.5599999999999999E-2</v>
      </c>
      <c r="Q56" t="s">
        <v>527</v>
      </c>
      <c r="R56">
        <v>142.06</v>
      </c>
      <c r="S56">
        <v>141</v>
      </c>
      <c r="T56">
        <v>143.66999999999999</v>
      </c>
      <c r="U56">
        <v>140.68</v>
      </c>
      <c r="V56" t="s">
        <v>3506</v>
      </c>
      <c r="W56" s="222">
        <v>-1.5E-3</v>
      </c>
      <c r="Y56" t="s">
        <v>527</v>
      </c>
      <c r="Z56">
        <v>61.07</v>
      </c>
      <c r="AA56">
        <v>61.58</v>
      </c>
      <c r="AB56">
        <v>61.65</v>
      </c>
      <c r="AC56">
        <v>60.73</v>
      </c>
      <c r="AD56" t="s">
        <v>3636</v>
      </c>
      <c r="AE56" s="222">
        <v>-1.04E-2</v>
      </c>
    </row>
    <row r="57" spans="1:31">
      <c r="A57" t="s">
        <v>527</v>
      </c>
      <c r="B57" s="322">
        <v>41938.449999999997</v>
      </c>
      <c r="C57" s="322">
        <v>42540.29</v>
      </c>
      <c r="D57" s="322">
        <v>42540.29</v>
      </c>
      <c r="E57" s="322">
        <v>41877.300000000003</v>
      </c>
      <c r="F57" t="s">
        <v>2368</v>
      </c>
      <c r="G57" s="222">
        <v>-1.6299999999999999E-2</v>
      </c>
      <c r="I57" t="s">
        <v>529</v>
      </c>
      <c r="J57">
        <v>306.92</v>
      </c>
      <c r="K57">
        <v>305</v>
      </c>
      <c r="L57">
        <v>306.92</v>
      </c>
      <c r="M57">
        <v>303.83999999999997</v>
      </c>
      <c r="N57" t="s">
        <v>2162</v>
      </c>
      <c r="O57" s="222">
        <v>-2.5999999999999999E-3</v>
      </c>
      <c r="Q57" t="s">
        <v>529</v>
      </c>
      <c r="R57">
        <v>144.47</v>
      </c>
      <c r="S57">
        <v>142.97999999999999</v>
      </c>
      <c r="T57">
        <v>145.07</v>
      </c>
      <c r="U57">
        <v>142.31</v>
      </c>
      <c r="V57" t="s">
        <v>3507</v>
      </c>
      <c r="W57" s="222">
        <v>1.7000000000000001E-2</v>
      </c>
      <c r="Y57" t="s">
        <v>529</v>
      </c>
      <c r="Z57">
        <v>61.65</v>
      </c>
      <c r="AA57">
        <v>61.13</v>
      </c>
      <c r="AB57">
        <v>61.85</v>
      </c>
      <c r="AC57">
        <v>60.71</v>
      </c>
      <c r="AD57" t="s">
        <v>3444</v>
      </c>
      <c r="AE57" s="222">
        <v>9.4999999999999998E-3</v>
      </c>
    </row>
    <row r="58" spans="1:31">
      <c r="A58" t="s">
        <v>529</v>
      </c>
      <c r="B58" s="322">
        <v>42297.120000000003</v>
      </c>
      <c r="C58" s="322">
        <v>41924.68</v>
      </c>
      <c r="D58" s="322">
        <v>42319.6</v>
      </c>
      <c r="E58" s="322">
        <v>41844.89</v>
      </c>
      <c r="F58" t="s">
        <v>2369</v>
      </c>
      <c r="G58" s="222">
        <v>8.6E-3</v>
      </c>
      <c r="I58" t="s">
        <v>531</v>
      </c>
      <c r="J58">
        <v>309.08999999999997</v>
      </c>
      <c r="K58">
        <v>308.75</v>
      </c>
      <c r="L58">
        <v>310.16000000000003</v>
      </c>
      <c r="M58">
        <v>307.52</v>
      </c>
      <c r="N58" t="s">
        <v>1542</v>
      </c>
      <c r="O58" s="222">
        <v>7.1000000000000004E-3</v>
      </c>
      <c r="Q58" t="s">
        <v>531</v>
      </c>
      <c r="R58">
        <v>144.75</v>
      </c>
      <c r="S58">
        <v>144.5</v>
      </c>
      <c r="T58">
        <v>144.81</v>
      </c>
      <c r="U58">
        <v>142.86000000000001</v>
      </c>
      <c r="V58" t="s">
        <v>2299</v>
      </c>
      <c r="W58" s="222">
        <v>1.9E-3</v>
      </c>
      <c r="Y58" t="s">
        <v>531</v>
      </c>
      <c r="Z58">
        <v>62.04</v>
      </c>
      <c r="AA58">
        <v>61.65</v>
      </c>
      <c r="AB58">
        <v>62.06</v>
      </c>
      <c r="AC58">
        <v>61.3</v>
      </c>
      <c r="AD58" t="s">
        <v>3308</v>
      </c>
      <c r="AE58" s="222">
        <v>6.3E-3</v>
      </c>
    </row>
    <row r="59" spans="1:31">
      <c r="A59" t="s">
        <v>531</v>
      </c>
      <c r="B59" s="322">
        <v>42518.28</v>
      </c>
      <c r="C59" s="322">
        <v>42366.42</v>
      </c>
      <c r="D59" s="322">
        <v>42544.57</v>
      </c>
      <c r="E59" s="322">
        <v>42157.03</v>
      </c>
      <c r="F59" t="s">
        <v>2370</v>
      </c>
      <c r="G59" s="222">
        <v>5.1999999999999998E-3</v>
      </c>
      <c r="I59" t="s">
        <v>533</v>
      </c>
      <c r="J59">
        <v>316.27999999999997</v>
      </c>
      <c r="K59">
        <v>313.68</v>
      </c>
      <c r="L59">
        <v>317.19</v>
      </c>
      <c r="M59">
        <v>313.13</v>
      </c>
      <c r="N59" t="s">
        <v>2695</v>
      </c>
      <c r="O59" s="222">
        <v>2.3300000000000001E-2</v>
      </c>
      <c r="Q59" t="s">
        <v>533</v>
      </c>
      <c r="R59">
        <v>144.97</v>
      </c>
      <c r="S59">
        <v>145.31</v>
      </c>
      <c r="T59">
        <v>146.05000000000001</v>
      </c>
      <c r="U59">
        <v>144.26</v>
      </c>
      <c r="V59" t="s">
        <v>1592</v>
      </c>
      <c r="W59" s="222">
        <v>1.5E-3</v>
      </c>
      <c r="Y59" t="s">
        <v>533</v>
      </c>
      <c r="Z59">
        <v>61.77</v>
      </c>
      <c r="AA59">
        <v>62.33</v>
      </c>
      <c r="AB59">
        <v>62.62</v>
      </c>
      <c r="AC59">
        <v>61.68</v>
      </c>
      <c r="AD59" t="s">
        <v>3637</v>
      </c>
      <c r="AE59" s="222">
        <v>-4.4000000000000003E-3</v>
      </c>
    </row>
    <row r="60" spans="1:31">
      <c r="A60" t="s">
        <v>533</v>
      </c>
      <c r="B60" s="322">
        <v>43221.55</v>
      </c>
      <c r="C60" s="322">
        <v>42927.76</v>
      </c>
      <c r="D60" s="322">
        <v>43323.49</v>
      </c>
      <c r="E60" s="322">
        <v>42927.76</v>
      </c>
      <c r="F60" t="s">
        <v>2371</v>
      </c>
      <c r="G60" s="222">
        <v>1.6500000000000001E-2</v>
      </c>
      <c r="I60" t="s">
        <v>535</v>
      </c>
      <c r="J60">
        <v>317.25</v>
      </c>
      <c r="K60">
        <v>315.75</v>
      </c>
      <c r="L60">
        <v>319.18</v>
      </c>
      <c r="M60">
        <v>315.75</v>
      </c>
      <c r="N60" t="s">
        <v>2696</v>
      </c>
      <c r="O60" s="222">
        <v>3.0999999999999999E-3</v>
      </c>
      <c r="Q60" t="s">
        <v>535</v>
      </c>
      <c r="R60">
        <v>147.77000000000001</v>
      </c>
      <c r="S60">
        <v>144.32</v>
      </c>
      <c r="T60">
        <v>148.07</v>
      </c>
      <c r="U60">
        <v>144.06</v>
      </c>
      <c r="V60" t="s">
        <v>2714</v>
      </c>
      <c r="W60" s="222">
        <v>1.9300000000000001E-2</v>
      </c>
      <c r="Y60" t="s">
        <v>535</v>
      </c>
      <c r="Z60">
        <v>62.25</v>
      </c>
      <c r="AA60">
        <v>61.42</v>
      </c>
      <c r="AB60">
        <v>62.3</v>
      </c>
      <c r="AC60">
        <v>61.32</v>
      </c>
      <c r="AD60" t="s">
        <v>3638</v>
      </c>
      <c r="AE60" s="222">
        <v>7.7999999999999996E-3</v>
      </c>
    </row>
    <row r="61" spans="1:31">
      <c r="A61" t="s">
        <v>535</v>
      </c>
      <c r="B61" s="322">
        <v>43153.13</v>
      </c>
      <c r="C61" s="322">
        <v>43290.25</v>
      </c>
      <c r="D61" s="322">
        <v>43294.81</v>
      </c>
      <c r="E61" s="322">
        <v>43081.75</v>
      </c>
      <c r="F61" t="s">
        <v>2372</v>
      </c>
      <c r="G61" s="222">
        <v>-1.6000000000000001E-3</v>
      </c>
      <c r="I61" t="s">
        <v>537</v>
      </c>
      <c r="J61">
        <v>319.62</v>
      </c>
      <c r="K61">
        <v>317.5</v>
      </c>
      <c r="L61">
        <v>320.58999999999997</v>
      </c>
      <c r="M61">
        <v>316.70999999999998</v>
      </c>
      <c r="N61" t="s">
        <v>2697</v>
      </c>
      <c r="O61" s="222">
        <v>7.4999999999999997E-3</v>
      </c>
      <c r="Q61" t="s">
        <v>537</v>
      </c>
      <c r="R61">
        <v>147.03</v>
      </c>
      <c r="S61">
        <v>147.44</v>
      </c>
      <c r="T61">
        <v>148.38</v>
      </c>
      <c r="U61">
        <v>146.61000000000001</v>
      </c>
      <c r="V61" t="s">
        <v>3508</v>
      </c>
      <c r="W61" s="222">
        <v>-5.0000000000000001E-3</v>
      </c>
      <c r="Y61" t="s">
        <v>537</v>
      </c>
      <c r="Z61">
        <v>62.71</v>
      </c>
      <c r="AA61">
        <v>62.31</v>
      </c>
      <c r="AB61">
        <v>62.76</v>
      </c>
      <c r="AC61">
        <v>62.17</v>
      </c>
      <c r="AD61" t="s">
        <v>3639</v>
      </c>
      <c r="AE61" s="222">
        <v>7.4000000000000003E-3</v>
      </c>
    </row>
    <row r="62" spans="1:31">
      <c r="A62" t="s">
        <v>537</v>
      </c>
      <c r="B62" s="322">
        <v>43487.83</v>
      </c>
      <c r="C62" s="322">
        <v>43312.55</v>
      </c>
      <c r="D62" s="322">
        <v>43653.25</v>
      </c>
      <c r="E62" s="322">
        <v>43312.55</v>
      </c>
      <c r="F62" t="s">
        <v>2373</v>
      </c>
      <c r="G62" s="222">
        <v>7.7999999999999996E-3</v>
      </c>
      <c r="I62" t="s">
        <v>541</v>
      </c>
      <c r="J62">
        <v>323.63</v>
      </c>
      <c r="K62">
        <v>320.31</v>
      </c>
      <c r="L62">
        <v>324.58</v>
      </c>
      <c r="M62">
        <v>320</v>
      </c>
      <c r="N62" t="s">
        <v>1442</v>
      </c>
      <c r="O62" s="222">
        <v>1.2500000000000001E-2</v>
      </c>
      <c r="Q62" t="s">
        <v>541</v>
      </c>
      <c r="R62">
        <v>148.15</v>
      </c>
      <c r="S62">
        <v>147.56</v>
      </c>
      <c r="T62">
        <v>148.86000000000001</v>
      </c>
      <c r="U62">
        <v>147.05000000000001</v>
      </c>
      <c r="V62" t="s">
        <v>3509</v>
      </c>
      <c r="W62" s="222">
        <v>7.6E-3</v>
      </c>
      <c r="Y62" t="s">
        <v>541</v>
      </c>
      <c r="Z62">
        <v>62.42</v>
      </c>
      <c r="AA62">
        <v>62.9</v>
      </c>
      <c r="AB62">
        <v>63.23</v>
      </c>
      <c r="AC62">
        <v>62.3</v>
      </c>
      <c r="AD62" t="s">
        <v>3640</v>
      </c>
      <c r="AE62" s="222">
        <v>-4.5999999999999999E-3</v>
      </c>
    </row>
    <row r="63" spans="1:31">
      <c r="A63" t="s">
        <v>541</v>
      </c>
      <c r="B63" s="322">
        <v>44025.81</v>
      </c>
      <c r="C63" s="322">
        <v>43528.65</v>
      </c>
      <c r="D63" s="322">
        <v>44050.13</v>
      </c>
      <c r="E63" s="322">
        <v>43528.65</v>
      </c>
      <c r="F63" t="s">
        <v>2374</v>
      </c>
      <c r="G63" s="222">
        <v>1.24E-2</v>
      </c>
      <c r="I63" t="s">
        <v>543</v>
      </c>
      <c r="J63">
        <v>323.56</v>
      </c>
      <c r="K63">
        <v>324.77</v>
      </c>
      <c r="L63">
        <v>325.74</v>
      </c>
      <c r="M63">
        <v>322.38</v>
      </c>
      <c r="N63" t="s">
        <v>2698</v>
      </c>
      <c r="O63" s="222">
        <v>-2.0000000000000001E-4</v>
      </c>
      <c r="Q63" t="s">
        <v>543</v>
      </c>
      <c r="R63">
        <v>145.27000000000001</v>
      </c>
      <c r="S63">
        <v>144</v>
      </c>
      <c r="T63">
        <v>145.47</v>
      </c>
      <c r="U63">
        <v>142.11000000000001</v>
      </c>
      <c r="V63" t="s">
        <v>3510</v>
      </c>
      <c r="W63" s="222">
        <v>-1.9400000000000001E-2</v>
      </c>
      <c r="Y63" t="s">
        <v>543</v>
      </c>
      <c r="Z63">
        <v>61.78</v>
      </c>
      <c r="AA63">
        <v>62.12</v>
      </c>
      <c r="AB63">
        <v>62.28</v>
      </c>
      <c r="AC63">
        <v>61.66</v>
      </c>
      <c r="AD63" t="s">
        <v>2237</v>
      </c>
      <c r="AE63" s="222">
        <v>-1.03E-2</v>
      </c>
    </row>
    <row r="64" spans="1:31">
      <c r="A64" t="s">
        <v>543</v>
      </c>
      <c r="B64" s="322">
        <v>44156.73</v>
      </c>
      <c r="C64" s="322">
        <v>44178.06</v>
      </c>
      <c r="D64" s="322">
        <v>44208.34</v>
      </c>
      <c r="E64" s="322">
        <v>44042.11</v>
      </c>
      <c r="F64" t="s">
        <v>2375</v>
      </c>
      <c r="G64" s="222">
        <v>3.0000000000000001E-3</v>
      </c>
      <c r="I64" t="s">
        <v>545</v>
      </c>
      <c r="J64">
        <v>328.21</v>
      </c>
      <c r="K64">
        <v>323.76</v>
      </c>
      <c r="L64">
        <v>328.51</v>
      </c>
      <c r="M64">
        <v>323.57</v>
      </c>
      <c r="N64" t="s">
        <v>2699</v>
      </c>
      <c r="O64" s="222">
        <v>1.44E-2</v>
      </c>
      <c r="Q64" t="s">
        <v>545</v>
      </c>
      <c r="R64">
        <v>146.63999999999999</v>
      </c>
      <c r="S64">
        <v>145.44</v>
      </c>
      <c r="T64">
        <v>147.91</v>
      </c>
      <c r="U64">
        <v>144.81</v>
      </c>
      <c r="V64" t="s">
        <v>2146</v>
      </c>
      <c r="W64" s="222">
        <v>9.4000000000000004E-3</v>
      </c>
      <c r="Y64" t="s">
        <v>545</v>
      </c>
      <c r="Z64">
        <v>61.53</v>
      </c>
      <c r="AA64">
        <v>61.8</v>
      </c>
      <c r="AB64">
        <v>61.98</v>
      </c>
      <c r="AC64">
        <v>61.37</v>
      </c>
      <c r="AD64" t="s">
        <v>3603</v>
      </c>
      <c r="AE64" s="222">
        <v>-4.0000000000000001E-3</v>
      </c>
    </row>
    <row r="65" spans="1:31">
      <c r="A65" t="s">
        <v>545</v>
      </c>
      <c r="B65" s="322">
        <v>44565.07</v>
      </c>
      <c r="C65" s="322">
        <v>44113.55</v>
      </c>
      <c r="D65" s="322">
        <v>44565.26</v>
      </c>
      <c r="E65" s="322">
        <v>44113.55</v>
      </c>
      <c r="F65" t="s">
        <v>2376</v>
      </c>
      <c r="G65" s="222">
        <v>9.1999999999999998E-3</v>
      </c>
      <c r="I65" t="s">
        <v>547</v>
      </c>
      <c r="J65">
        <v>330.2</v>
      </c>
      <c r="K65">
        <v>328.02</v>
      </c>
      <c r="L65">
        <v>331.08</v>
      </c>
      <c r="M65">
        <v>327.8</v>
      </c>
      <c r="N65" t="s">
        <v>2700</v>
      </c>
      <c r="O65" s="222">
        <v>6.1000000000000004E-3</v>
      </c>
      <c r="Q65" t="s">
        <v>547</v>
      </c>
      <c r="R65">
        <v>146.82</v>
      </c>
      <c r="S65">
        <v>146.80000000000001</v>
      </c>
      <c r="T65">
        <v>147.63</v>
      </c>
      <c r="U65">
        <v>146.38</v>
      </c>
      <c r="V65" t="s">
        <v>3511</v>
      </c>
      <c r="W65" s="222">
        <v>1.1999999999999999E-3</v>
      </c>
      <c r="Y65" t="s">
        <v>547</v>
      </c>
      <c r="Z65">
        <v>61.92</v>
      </c>
      <c r="AA65">
        <v>61.72</v>
      </c>
      <c r="AB65">
        <v>62.01</v>
      </c>
      <c r="AC65">
        <v>61.44</v>
      </c>
      <c r="AD65" t="s">
        <v>3641</v>
      </c>
      <c r="AE65" s="222">
        <v>6.3E-3</v>
      </c>
    </row>
    <row r="66" spans="1:31">
      <c r="A66" t="s">
        <v>547</v>
      </c>
      <c r="B66" s="322">
        <v>44424.25</v>
      </c>
      <c r="C66" s="322">
        <v>44533.75</v>
      </c>
      <c r="D66" s="322">
        <v>44545.52</v>
      </c>
      <c r="E66" s="322">
        <v>44332.22</v>
      </c>
      <c r="F66" t="s">
        <v>2377</v>
      </c>
      <c r="G66" s="222">
        <v>-3.2000000000000002E-3</v>
      </c>
      <c r="I66" t="s">
        <v>549</v>
      </c>
      <c r="J66">
        <v>334.54</v>
      </c>
      <c r="K66">
        <v>330</v>
      </c>
      <c r="L66">
        <v>335.49</v>
      </c>
      <c r="M66">
        <v>328.05</v>
      </c>
      <c r="N66" t="s">
        <v>2701</v>
      </c>
      <c r="O66" s="222">
        <v>1.3100000000000001E-2</v>
      </c>
      <c r="Q66" t="s">
        <v>549</v>
      </c>
      <c r="R66">
        <v>152.88999999999999</v>
      </c>
      <c r="S66">
        <v>148.44999999999999</v>
      </c>
      <c r="T66">
        <v>153.44999999999999</v>
      </c>
      <c r="U66">
        <v>148</v>
      </c>
      <c r="V66" t="s">
        <v>3420</v>
      </c>
      <c r="W66" s="222">
        <v>4.1300000000000003E-2</v>
      </c>
      <c r="Y66" t="s">
        <v>549</v>
      </c>
      <c r="Z66">
        <v>63.87</v>
      </c>
      <c r="AA66">
        <v>62.87</v>
      </c>
      <c r="AB66">
        <v>64.180000000000007</v>
      </c>
      <c r="AC66">
        <v>62.47</v>
      </c>
      <c r="AD66" t="s">
        <v>3642</v>
      </c>
      <c r="AE66" s="222">
        <v>3.15E-2</v>
      </c>
    </row>
    <row r="67" spans="1:31">
      <c r="A67" t="s">
        <v>549</v>
      </c>
      <c r="B67" s="322">
        <v>44713.58</v>
      </c>
      <c r="C67" s="322">
        <v>44148.84</v>
      </c>
      <c r="D67" s="322">
        <v>44727.85</v>
      </c>
      <c r="E67" s="322">
        <v>44026.27</v>
      </c>
      <c r="F67" t="s">
        <v>2378</v>
      </c>
      <c r="G67" s="222">
        <v>6.4999999999999997E-3</v>
      </c>
      <c r="I67" t="s">
        <v>551</v>
      </c>
      <c r="J67">
        <v>334.48</v>
      </c>
      <c r="K67">
        <v>334.67</v>
      </c>
      <c r="L67">
        <v>337.83</v>
      </c>
      <c r="M67">
        <v>332.89</v>
      </c>
      <c r="N67" t="s">
        <v>2702</v>
      </c>
      <c r="O67" s="222">
        <v>-2.0000000000000001E-4</v>
      </c>
      <c r="Q67" t="s">
        <v>551</v>
      </c>
      <c r="R67">
        <v>150.38</v>
      </c>
      <c r="S67">
        <v>152.66</v>
      </c>
      <c r="T67">
        <v>152.97</v>
      </c>
      <c r="U67">
        <v>150.30000000000001</v>
      </c>
      <c r="V67" t="s">
        <v>2665</v>
      </c>
      <c r="W67" s="222">
        <v>-1.6400000000000001E-2</v>
      </c>
      <c r="Y67" t="s">
        <v>551</v>
      </c>
      <c r="Z67">
        <v>62.36</v>
      </c>
      <c r="AA67">
        <v>63.51</v>
      </c>
      <c r="AB67">
        <v>64.040000000000006</v>
      </c>
      <c r="AC67">
        <v>62.28</v>
      </c>
      <c r="AD67" t="s">
        <v>2279</v>
      </c>
      <c r="AE67" s="222">
        <v>-2.3599999999999999E-2</v>
      </c>
    </row>
    <row r="68" spans="1:31">
      <c r="A68" t="s">
        <v>551</v>
      </c>
      <c r="B68" s="322">
        <v>44850.35</v>
      </c>
      <c r="C68" s="322">
        <v>44756.36</v>
      </c>
      <c r="D68" s="322">
        <v>44976.35</v>
      </c>
      <c r="E68" s="322">
        <v>44621.96</v>
      </c>
      <c r="F68" t="s">
        <v>2379</v>
      </c>
      <c r="G68" s="222">
        <v>3.0999999999999999E-3</v>
      </c>
      <c r="I68" t="s">
        <v>553</v>
      </c>
      <c r="J68">
        <v>335.88</v>
      </c>
      <c r="K68">
        <v>334.5</v>
      </c>
      <c r="L68">
        <v>337.11</v>
      </c>
      <c r="M68">
        <v>334.5</v>
      </c>
      <c r="N68" t="s">
        <v>2131</v>
      </c>
      <c r="O68" s="222">
        <v>4.1999999999999997E-3</v>
      </c>
      <c r="Q68" t="s">
        <v>553</v>
      </c>
      <c r="R68">
        <v>151.15</v>
      </c>
      <c r="S68">
        <v>150.5</v>
      </c>
      <c r="T68">
        <v>151.88</v>
      </c>
      <c r="U68">
        <v>150</v>
      </c>
      <c r="V68" t="s">
        <v>3304</v>
      </c>
      <c r="W68" s="222">
        <v>5.1000000000000004E-3</v>
      </c>
      <c r="Y68" t="s">
        <v>553</v>
      </c>
      <c r="Z68">
        <v>62.83</v>
      </c>
      <c r="AA68">
        <v>62.56</v>
      </c>
      <c r="AB68">
        <v>63.36</v>
      </c>
      <c r="AC68">
        <v>62.55</v>
      </c>
      <c r="AD68" t="s">
        <v>3487</v>
      </c>
      <c r="AE68" s="222">
        <v>7.4999999999999997E-3</v>
      </c>
    </row>
    <row r="69" spans="1:31">
      <c r="A69" t="s">
        <v>553</v>
      </c>
      <c r="B69" s="322">
        <v>44713.52</v>
      </c>
      <c r="C69" s="322">
        <v>44819.55</v>
      </c>
      <c r="D69" s="322">
        <v>44962.58</v>
      </c>
      <c r="E69" s="322">
        <v>44579.1</v>
      </c>
      <c r="F69" t="s">
        <v>2380</v>
      </c>
      <c r="G69" s="222">
        <v>-3.0999999999999999E-3</v>
      </c>
      <c r="I69" t="s">
        <v>555</v>
      </c>
      <c r="J69">
        <v>343.05</v>
      </c>
      <c r="K69">
        <v>339.51</v>
      </c>
      <c r="L69">
        <v>344.44</v>
      </c>
      <c r="M69">
        <v>339</v>
      </c>
      <c r="N69" t="s">
        <v>2703</v>
      </c>
      <c r="O69" s="222">
        <v>2.1299999999999999E-2</v>
      </c>
      <c r="Q69" t="s">
        <v>555</v>
      </c>
      <c r="R69">
        <v>152.87</v>
      </c>
      <c r="S69">
        <v>151.91</v>
      </c>
      <c r="T69">
        <v>154.13999999999999</v>
      </c>
      <c r="U69">
        <v>151.36000000000001</v>
      </c>
      <c r="V69" t="s">
        <v>2304</v>
      </c>
      <c r="W69" s="222">
        <v>1.14E-2</v>
      </c>
      <c r="Y69" t="s">
        <v>555</v>
      </c>
      <c r="Z69">
        <v>64.05</v>
      </c>
      <c r="AA69">
        <v>63.85</v>
      </c>
      <c r="AB69">
        <v>64.290000000000006</v>
      </c>
      <c r="AC69">
        <v>63.23</v>
      </c>
      <c r="AD69" t="s">
        <v>1588</v>
      </c>
      <c r="AE69" s="222">
        <v>1.9400000000000001E-2</v>
      </c>
    </row>
    <row r="70" spans="1:31">
      <c r="A70" t="s">
        <v>555</v>
      </c>
      <c r="B70" s="322">
        <v>44882.13</v>
      </c>
      <c r="C70" s="322">
        <v>44548.69</v>
      </c>
      <c r="D70" s="322">
        <v>45008.75</v>
      </c>
      <c r="E70" s="322">
        <v>44548.69</v>
      </c>
      <c r="F70" t="s">
        <v>2381</v>
      </c>
      <c r="G70" s="222">
        <v>3.8E-3</v>
      </c>
      <c r="I70" t="s">
        <v>557</v>
      </c>
      <c r="J70">
        <v>341.8</v>
      </c>
      <c r="K70">
        <v>346.47</v>
      </c>
      <c r="L70">
        <v>351.25</v>
      </c>
      <c r="M70">
        <v>341.71</v>
      </c>
      <c r="N70" t="s">
        <v>2704</v>
      </c>
      <c r="O70" s="222">
        <v>-3.5999999999999999E-3</v>
      </c>
      <c r="Q70" t="s">
        <v>557</v>
      </c>
      <c r="R70">
        <v>152.15</v>
      </c>
      <c r="S70">
        <v>152.62</v>
      </c>
      <c r="T70">
        <v>153.18</v>
      </c>
      <c r="U70">
        <v>152.05000000000001</v>
      </c>
      <c r="V70" t="s">
        <v>3512</v>
      </c>
      <c r="W70" s="222">
        <v>-4.7000000000000002E-3</v>
      </c>
      <c r="Y70" t="s">
        <v>557</v>
      </c>
      <c r="Z70">
        <v>63.48</v>
      </c>
      <c r="AA70">
        <v>63.7</v>
      </c>
      <c r="AB70">
        <v>63.93</v>
      </c>
      <c r="AC70">
        <v>63.39</v>
      </c>
      <c r="AD70" t="s">
        <v>3643</v>
      </c>
      <c r="AE70" s="222">
        <v>-8.8999999999999999E-3</v>
      </c>
    </row>
    <row r="71" spans="1:31">
      <c r="A71" t="s">
        <v>557</v>
      </c>
      <c r="B71" s="322">
        <v>44544.66</v>
      </c>
      <c r="C71" s="322">
        <v>45054.36</v>
      </c>
      <c r="D71" s="322">
        <v>45054.36</v>
      </c>
      <c r="E71" s="322">
        <v>44507.22</v>
      </c>
      <c r="F71" t="s">
        <v>2382</v>
      </c>
      <c r="G71" s="222">
        <v>-7.4999999999999997E-3</v>
      </c>
      <c r="I71" t="s">
        <v>559</v>
      </c>
      <c r="J71">
        <v>345.82</v>
      </c>
      <c r="K71">
        <v>340</v>
      </c>
      <c r="L71">
        <v>346</v>
      </c>
      <c r="M71">
        <v>339.24</v>
      </c>
      <c r="N71" t="s">
        <v>1467</v>
      </c>
      <c r="O71" s="222">
        <v>1.18E-2</v>
      </c>
      <c r="Q71" t="s">
        <v>559</v>
      </c>
      <c r="R71">
        <v>151.87</v>
      </c>
      <c r="S71">
        <v>152</v>
      </c>
      <c r="T71">
        <v>152.46</v>
      </c>
      <c r="U71">
        <v>150.78</v>
      </c>
      <c r="V71" t="s">
        <v>3513</v>
      </c>
      <c r="W71" s="222">
        <v>-1.8E-3</v>
      </c>
      <c r="Y71" t="s">
        <v>559</v>
      </c>
      <c r="Z71">
        <v>63.35</v>
      </c>
      <c r="AA71">
        <v>63.18</v>
      </c>
      <c r="AB71">
        <v>63.63</v>
      </c>
      <c r="AC71">
        <v>62.43</v>
      </c>
      <c r="AD71" t="s">
        <v>2260</v>
      </c>
      <c r="AE71" s="222">
        <v>-2E-3</v>
      </c>
    </row>
    <row r="72" spans="1:31">
      <c r="A72" t="s">
        <v>559</v>
      </c>
      <c r="B72" s="322">
        <v>44421.91</v>
      </c>
      <c r="C72" s="322">
        <v>44268.15</v>
      </c>
      <c r="D72" s="322">
        <v>44594.54</v>
      </c>
      <c r="E72" s="322">
        <v>43879.06</v>
      </c>
      <c r="F72" t="s">
        <v>2383</v>
      </c>
      <c r="G72" s="222">
        <v>-2.8E-3</v>
      </c>
      <c r="I72" t="s">
        <v>561</v>
      </c>
      <c r="J72">
        <v>345.15</v>
      </c>
      <c r="K72">
        <v>344.6</v>
      </c>
      <c r="L72">
        <v>346.01</v>
      </c>
      <c r="M72">
        <v>342.54</v>
      </c>
      <c r="N72" t="s">
        <v>1413</v>
      </c>
      <c r="O72" s="222">
        <v>-1.9E-3</v>
      </c>
      <c r="Q72" t="s">
        <v>561</v>
      </c>
      <c r="R72">
        <v>153.49</v>
      </c>
      <c r="S72">
        <v>151.36000000000001</v>
      </c>
      <c r="T72">
        <v>154.18</v>
      </c>
      <c r="U72">
        <v>150.94999999999999</v>
      </c>
      <c r="V72" t="s">
        <v>3514</v>
      </c>
      <c r="W72" s="222">
        <v>1.0699999999999999E-2</v>
      </c>
      <c r="Y72" t="s">
        <v>561</v>
      </c>
      <c r="Z72">
        <v>62.67</v>
      </c>
      <c r="AA72">
        <v>63.61</v>
      </c>
      <c r="AB72">
        <v>63.63</v>
      </c>
      <c r="AC72">
        <v>62.35</v>
      </c>
      <c r="AD72" t="s">
        <v>3644</v>
      </c>
      <c r="AE72" s="222">
        <v>-1.0699999999999999E-2</v>
      </c>
    </row>
    <row r="73" spans="1:31">
      <c r="A73" t="s">
        <v>561</v>
      </c>
      <c r="B73" s="322">
        <v>44556.04</v>
      </c>
      <c r="C73" s="322">
        <v>44469.46</v>
      </c>
      <c r="D73" s="322">
        <v>44597.71</v>
      </c>
      <c r="E73" s="322">
        <v>44328.52</v>
      </c>
      <c r="F73" t="s">
        <v>2384</v>
      </c>
      <c r="G73" s="222">
        <v>3.0000000000000001E-3</v>
      </c>
      <c r="I73" t="s">
        <v>563</v>
      </c>
      <c r="J73">
        <v>349.44</v>
      </c>
      <c r="K73">
        <v>346</v>
      </c>
      <c r="L73">
        <v>349.48</v>
      </c>
      <c r="M73">
        <v>345.25</v>
      </c>
      <c r="N73" t="s">
        <v>2705</v>
      </c>
      <c r="O73" s="222">
        <v>1.24E-2</v>
      </c>
      <c r="Q73" t="s">
        <v>563</v>
      </c>
      <c r="R73">
        <v>154.69</v>
      </c>
      <c r="S73">
        <v>153.82</v>
      </c>
      <c r="T73">
        <v>154.72999999999999</v>
      </c>
      <c r="U73">
        <v>153.31</v>
      </c>
      <c r="V73" t="s">
        <v>3515</v>
      </c>
      <c r="W73" s="222">
        <v>7.7999999999999996E-3</v>
      </c>
      <c r="Y73" t="s">
        <v>563</v>
      </c>
      <c r="Z73">
        <v>63.12</v>
      </c>
      <c r="AA73">
        <v>62.72</v>
      </c>
      <c r="AB73">
        <v>63.29</v>
      </c>
      <c r="AC73">
        <v>62.58</v>
      </c>
      <c r="AD73" t="s">
        <v>3542</v>
      </c>
      <c r="AE73" s="222">
        <v>7.1999999999999998E-3</v>
      </c>
    </row>
    <row r="74" spans="1:31">
      <c r="A74" t="s">
        <v>563</v>
      </c>
      <c r="B74" s="322">
        <v>44873.279999999999</v>
      </c>
      <c r="C74" s="322">
        <v>44563.63</v>
      </c>
      <c r="D74" s="322">
        <v>44886.879999999997</v>
      </c>
      <c r="E74" s="322">
        <v>44352.99</v>
      </c>
      <c r="F74" t="s">
        <v>2385</v>
      </c>
      <c r="G74" s="222">
        <v>7.1000000000000004E-3</v>
      </c>
      <c r="I74" t="s">
        <v>565</v>
      </c>
      <c r="J74">
        <v>347.48</v>
      </c>
      <c r="K74">
        <v>349.78</v>
      </c>
      <c r="L74">
        <v>350.65</v>
      </c>
      <c r="M74">
        <v>346.6</v>
      </c>
      <c r="N74" t="s">
        <v>2706</v>
      </c>
      <c r="O74" s="222">
        <v>-5.5999999999999999E-3</v>
      </c>
      <c r="Q74" t="s">
        <v>565</v>
      </c>
      <c r="R74">
        <v>153.51</v>
      </c>
      <c r="S74">
        <v>154.79</v>
      </c>
      <c r="T74">
        <v>154.84</v>
      </c>
      <c r="U74">
        <v>153.38</v>
      </c>
      <c r="V74" t="s">
        <v>3516</v>
      </c>
      <c r="W74" s="222">
        <v>-7.6E-3</v>
      </c>
      <c r="Y74" t="s">
        <v>565</v>
      </c>
      <c r="Z74">
        <v>63.36</v>
      </c>
      <c r="AA74">
        <v>63.62</v>
      </c>
      <c r="AB74">
        <v>63.74</v>
      </c>
      <c r="AC74">
        <v>62.91</v>
      </c>
      <c r="AD74" t="s">
        <v>3645</v>
      </c>
      <c r="AE74" s="222">
        <v>3.8E-3</v>
      </c>
    </row>
    <row r="75" spans="1:31">
      <c r="A75" t="s">
        <v>565</v>
      </c>
      <c r="B75" s="322">
        <v>44747.63</v>
      </c>
      <c r="C75" s="322">
        <v>44949.19</v>
      </c>
      <c r="D75" s="322">
        <v>44966.63</v>
      </c>
      <c r="E75" s="322">
        <v>44545.27</v>
      </c>
      <c r="F75" t="s">
        <v>2386</v>
      </c>
      <c r="G75" s="222">
        <v>-2.8E-3</v>
      </c>
      <c r="I75" t="s">
        <v>567</v>
      </c>
      <c r="J75">
        <v>348.02</v>
      </c>
      <c r="K75">
        <v>348</v>
      </c>
      <c r="L75">
        <v>350.75</v>
      </c>
      <c r="M75">
        <v>347.21</v>
      </c>
      <c r="N75" t="s">
        <v>2242</v>
      </c>
      <c r="O75" s="222">
        <v>1.6000000000000001E-3</v>
      </c>
      <c r="Q75" t="s">
        <v>567</v>
      </c>
      <c r="R75">
        <v>153.12</v>
      </c>
      <c r="S75">
        <v>153.53</v>
      </c>
      <c r="T75">
        <v>154.49</v>
      </c>
      <c r="U75">
        <v>152.80000000000001</v>
      </c>
      <c r="V75" t="s">
        <v>1530</v>
      </c>
      <c r="W75" s="222">
        <v>-2.5000000000000001E-3</v>
      </c>
      <c r="Y75" t="s">
        <v>567</v>
      </c>
      <c r="Z75">
        <v>63.84</v>
      </c>
      <c r="AA75">
        <v>63.43</v>
      </c>
      <c r="AB75">
        <v>63.92</v>
      </c>
      <c r="AC75">
        <v>63.27</v>
      </c>
      <c r="AD75" t="s">
        <v>3609</v>
      </c>
      <c r="AE75" s="222">
        <v>7.6E-3</v>
      </c>
    </row>
    <row r="76" spans="1:31">
      <c r="A76" t="s">
        <v>567</v>
      </c>
      <c r="B76" s="322">
        <v>44303.4</v>
      </c>
      <c r="C76" s="322">
        <v>44762.57</v>
      </c>
      <c r="D76" s="322">
        <v>44857.11</v>
      </c>
      <c r="E76" s="322">
        <v>44279.78</v>
      </c>
      <c r="F76" t="s">
        <v>2387</v>
      </c>
      <c r="G76" s="222">
        <v>-9.9000000000000008E-3</v>
      </c>
      <c r="I76" t="s">
        <v>569</v>
      </c>
      <c r="J76">
        <v>351.23</v>
      </c>
      <c r="K76">
        <v>348.7</v>
      </c>
      <c r="L76">
        <v>351.9</v>
      </c>
      <c r="M76">
        <v>347.7</v>
      </c>
      <c r="N76" t="s">
        <v>2707</v>
      </c>
      <c r="O76" s="222">
        <v>9.1999999999999998E-3</v>
      </c>
      <c r="Q76" t="s">
        <v>569</v>
      </c>
      <c r="R76">
        <v>154.24</v>
      </c>
      <c r="S76">
        <v>153.61000000000001</v>
      </c>
      <c r="T76">
        <v>154.37</v>
      </c>
      <c r="U76">
        <v>152.29</v>
      </c>
      <c r="V76" t="s">
        <v>3517</v>
      </c>
      <c r="W76" s="222">
        <v>7.3000000000000001E-3</v>
      </c>
      <c r="Y76" t="s">
        <v>569</v>
      </c>
      <c r="Z76">
        <v>64.55</v>
      </c>
      <c r="AA76">
        <v>64.099999999999994</v>
      </c>
      <c r="AB76">
        <v>64.650000000000006</v>
      </c>
      <c r="AC76">
        <v>63.66</v>
      </c>
      <c r="AD76" t="s">
        <v>3646</v>
      </c>
      <c r="AE76" s="222">
        <v>1.11E-2</v>
      </c>
    </row>
    <row r="77" spans="1:31">
      <c r="A77" t="s">
        <v>569</v>
      </c>
      <c r="B77" s="322">
        <v>44470.41</v>
      </c>
      <c r="C77" s="322">
        <v>44396.92</v>
      </c>
      <c r="D77" s="322">
        <v>44622.19</v>
      </c>
      <c r="E77" s="322">
        <v>44301.42</v>
      </c>
      <c r="F77" t="s">
        <v>2388</v>
      </c>
      <c r="G77" s="222">
        <v>3.8E-3</v>
      </c>
      <c r="I77" t="s">
        <v>571</v>
      </c>
      <c r="J77">
        <v>350.72</v>
      </c>
      <c r="K77">
        <v>348.3</v>
      </c>
      <c r="L77">
        <v>352.12</v>
      </c>
      <c r="M77">
        <v>346.25</v>
      </c>
      <c r="N77" t="s">
        <v>2239</v>
      </c>
      <c r="O77" s="222">
        <v>-1.5E-3</v>
      </c>
      <c r="Q77" t="s">
        <v>571</v>
      </c>
      <c r="R77">
        <v>156.13</v>
      </c>
      <c r="S77">
        <v>154.11000000000001</v>
      </c>
      <c r="T77">
        <v>156.38999999999999</v>
      </c>
      <c r="U77">
        <v>153.94</v>
      </c>
      <c r="V77" t="s">
        <v>2753</v>
      </c>
      <c r="W77" s="222">
        <v>1.23E-2</v>
      </c>
      <c r="Y77" t="s">
        <v>571</v>
      </c>
      <c r="Z77">
        <v>67.599999999999994</v>
      </c>
      <c r="AA77">
        <v>67.5</v>
      </c>
      <c r="AB77">
        <v>67.67</v>
      </c>
      <c r="AC77">
        <v>66.41</v>
      </c>
      <c r="AD77" t="s">
        <v>3647</v>
      </c>
      <c r="AE77" s="222">
        <v>4.7300000000000002E-2</v>
      </c>
    </row>
    <row r="78" spans="1:31">
      <c r="A78" t="s">
        <v>571</v>
      </c>
      <c r="B78" s="322">
        <v>44593.65</v>
      </c>
      <c r="C78" s="322">
        <v>44401.38</v>
      </c>
      <c r="D78" s="322">
        <v>44640.6</v>
      </c>
      <c r="E78" s="322">
        <v>44319.51</v>
      </c>
      <c r="F78" t="s">
        <v>2389</v>
      </c>
      <c r="G78" s="222">
        <v>2.8E-3</v>
      </c>
      <c r="I78" t="s">
        <v>573</v>
      </c>
      <c r="J78">
        <v>351.49</v>
      </c>
      <c r="K78">
        <v>349.16</v>
      </c>
      <c r="L78">
        <v>351.83</v>
      </c>
      <c r="M78">
        <v>347.49</v>
      </c>
      <c r="N78" t="s">
        <v>2708</v>
      </c>
      <c r="O78" s="222">
        <v>2.2000000000000001E-3</v>
      </c>
      <c r="Q78" t="s">
        <v>573</v>
      </c>
      <c r="R78">
        <v>155.26</v>
      </c>
      <c r="S78">
        <v>155.27000000000001</v>
      </c>
      <c r="T78">
        <v>155.66</v>
      </c>
      <c r="U78">
        <v>154.27000000000001</v>
      </c>
      <c r="V78" t="s">
        <v>3518</v>
      </c>
      <c r="W78" s="222">
        <v>-5.5999999999999999E-3</v>
      </c>
      <c r="Y78" t="s">
        <v>573</v>
      </c>
      <c r="Z78">
        <v>68.709999999999994</v>
      </c>
      <c r="AA78">
        <v>66.87</v>
      </c>
      <c r="AB78">
        <v>68.819999999999993</v>
      </c>
      <c r="AC78">
        <v>66.87</v>
      </c>
      <c r="AD78" t="s">
        <v>3648</v>
      </c>
      <c r="AE78" s="222">
        <v>1.6400000000000001E-2</v>
      </c>
    </row>
    <row r="79" spans="1:31">
      <c r="A79" t="s">
        <v>573</v>
      </c>
      <c r="B79" s="322">
        <v>44368.56</v>
      </c>
      <c r="C79" s="322">
        <v>44357.7</v>
      </c>
      <c r="D79" s="322">
        <v>44467.21</v>
      </c>
      <c r="E79" s="322">
        <v>44104.480000000003</v>
      </c>
      <c r="F79" t="s">
        <v>2390</v>
      </c>
      <c r="G79" s="222">
        <v>-5.0000000000000001E-3</v>
      </c>
      <c r="I79" t="s">
        <v>575</v>
      </c>
      <c r="J79">
        <v>355.63</v>
      </c>
      <c r="K79">
        <v>353.12</v>
      </c>
      <c r="L79">
        <v>356.08</v>
      </c>
      <c r="M79">
        <v>350.73</v>
      </c>
      <c r="N79" t="s">
        <v>1443</v>
      </c>
      <c r="O79" s="222">
        <v>1.18E-2</v>
      </c>
      <c r="Q79" t="s">
        <v>575</v>
      </c>
      <c r="R79">
        <v>157.25</v>
      </c>
      <c r="S79">
        <v>155.26</v>
      </c>
      <c r="T79">
        <v>158.13</v>
      </c>
      <c r="U79">
        <v>154.79</v>
      </c>
      <c r="V79" t="s">
        <v>3519</v>
      </c>
      <c r="W79" s="222">
        <v>1.2800000000000001E-2</v>
      </c>
      <c r="Y79" t="s">
        <v>575</v>
      </c>
      <c r="Z79">
        <v>69.5</v>
      </c>
      <c r="AA79">
        <v>69</v>
      </c>
      <c r="AB79">
        <v>69.61</v>
      </c>
      <c r="AC79">
        <v>68.760000000000005</v>
      </c>
      <c r="AD79" t="s">
        <v>2685</v>
      </c>
      <c r="AE79" s="222">
        <v>1.15E-2</v>
      </c>
    </row>
    <row r="80" spans="1:31">
      <c r="A80" t="s">
        <v>575</v>
      </c>
      <c r="B80" s="322">
        <v>44711.43</v>
      </c>
      <c r="C80" s="322">
        <v>44425.94</v>
      </c>
      <c r="D80" s="322">
        <v>44768.26</v>
      </c>
      <c r="E80" s="322">
        <v>44366.62</v>
      </c>
      <c r="F80" t="s">
        <v>2391</v>
      </c>
      <c r="G80" s="222">
        <v>7.7000000000000002E-3</v>
      </c>
      <c r="I80" t="s">
        <v>577</v>
      </c>
      <c r="J80">
        <v>353.81</v>
      </c>
      <c r="K80">
        <v>354.43</v>
      </c>
      <c r="L80">
        <v>355.43</v>
      </c>
      <c r="M80">
        <v>353.22</v>
      </c>
      <c r="N80" t="s">
        <v>2709</v>
      </c>
      <c r="O80" s="222">
        <v>-5.1000000000000004E-3</v>
      </c>
      <c r="Q80" t="s">
        <v>577</v>
      </c>
      <c r="R80">
        <v>156.15</v>
      </c>
      <c r="S80">
        <v>157.29</v>
      </c>
      <c r="T80">
        <v>157.47</v>
      </c>
      <c r="U80">
        <v>156.06</v>
      </c>
      <c r="V80" t="s">
        <v>1607</v>
      </c>
      <c r="W80" s="222">
        <v>-7.0000000000000001E-3</v>
      </c>
      <c r="Y80" t="s">
        <v>577</v>
      </c>
      <c r="Z80">
        <v>68.87</v>
      </c>
      <c r="AA80">
        <v>69.36</v>
      </c>
      <c r="AB80">
        <v>70.03</v>
      </c>
      <c r="AC80">
        <v>68.760000000000005</v>
      </c>
      <c r="AD80" t="s">
        <v>3284</v>
      </c>
      <c r="AE80" s="222">
        <v>-9.1000000000000004E-3</v>
      </c>
    </row>
    <row r="81" spans="1:31">
      <c r="A81" t="s">
        <v>577</v>
      </c>
      <c r="B81" s="322">
        <v>44546.080000000002</v>
      </c>
      <c r="C81" s="322">
        <v>44720.99</v>
      </c>
      <c r="D81" s="322">
        <v>44769.05</v>
      </c>
      <c r="E81" s="322">
        <v>44498.96</v>
      </c>
      <c r="F81" t="s">
        <v>2392</v>
      </c>
      <c r="G81" s="222">
        <v>-3.7000000000000002E-3</v>
      </c>
      <c r="I81" t="s">
        <v>581</v>
      </c>
      <c r="J81">
        <v>356.73</v>
      </c>
      <c r="K81">
        <v>353.69</v>
      </c>
      <c r="L81">
        <v>356.74</v>
      </c>
      <c r="M81">
        <v>352.4</v>
      </c>
      <c r="N81" t="s">
        <v>2710</v>
      </c>
      <c r="O81" s="222">
        <v>8.3000000000000001E-3</v>
      </c>
      <c r="Q81" t="s">
        <v>581</v>
      </c>
      <c r="R81">
        <v>154.99</v>
      </c>
      <c r="S81">
        <v>154.13999999999999</v>
      </c>
      <c r="T81">
        <v>155.44999999999999</v>
      </c>
      <c r="U81">
        <v>153.24</v>
      </c>
      <c r="V81" t="s">
        <v>1516</v>
      </c>
      <c r="W81" s="222">
        <v>-7.4000000000000003E-3</v>
      </c>
      <c r="Y81" t="s">
        <v>581</v>
      </c>
      <c r="Z81">
        <v>69.05</v>
      </c>
      <c r="AA81">
        <v>68.55</v>
      </c>
      <c r="AB81">
        <v>69.37</v>
      </c>
      <c r="AC81">
        <v>68.42</v>
      </c>
      <c r="AD81" t="s">
        <v>3649</v>
      </c>
      <c r="AE81" s="222">
        <v>2.5999999999999999E-3</v>
      </c>
    </row>
    <row r="82" spans="1:31">
      <c r="A82" t="s">
        <v>581</v>
      </c>
      <c r="B82" s="322">
        <v>44556.34</v>
      </c>
      <c r="C82" s="322">
        <v>44583.91</v>
      </c>
      <c r="D82" s="322">
        <v>44602.02</v>
      </c>
      <c r="E82" s="322">
        <v>44319.32</v>
      </c>
      <c r="F82" t="s">
        <v>2393</v>
      </c>
      <c r="G82" s="222">
        <v>2.0000000000000001E-4</v>
      </c>
      <c r="I82" t="s">
        <v>583</v>
      </c>
      <c r="J82">
        <v>355.23</v>
      </c>
      <c r="K82">
        <v>356.02</v>
      </c>
      <c r="L82">
        <v>357.15</v>
      </c>
      <c r="M82">
        <v>354.18</v>
      </c>
      <c r="N82" t="s">
        <v>2125</v>
      </c>
      <c r="O82" s="222">
        <v>-4.1999999999999997E-3</v>
      </c>
      <c r="Q82" t="s">
        <v>583</v>
      </c>
      <c r="R82">
        <v>157.88999999999999</v>
      </c>
      <c r="S82">
        <v>155</v>
      </c>
      <c r="T82">
        <v>158.30000000000001</v>
      </c>
      <c r="U82">
        <v>154.75</v>
      </c>
      <c r="V82" t="s">
        <v>3520</v>
      </c>
      <c r="W82" s="222">
        <v>1.8700000000000001E-2</v>
      </c>
      <c r="Y82" t="s">
        <v>583</v>
      </c>
      <c r="Z82">
        <v>70.069999999999993</v>
      </c>
      <c r="AA82">
        <v>69.209999999999994</v>
      </c>
      <c r="AB82">
        <v>70.13</v>
      </c>
      <c r="AC82">
        <v>69.17</v>
      </c>
      <c r="AD82" t="s">
        <v>3650</v>
      </c>
      <c r="AE82" s="222">
        <v>1.4800000000000001E-2</v>
      </c>
    </row>
    <row r="83" spans="1:31">
      <c r="A83" t="s">
        <v>583</v>
      </c>
      <c r="B83" s="322">
        <v>44627.59</v>
      </c>
      <c r="C83" s="322">
        <v>44478.12</v>
      </c>
      <c r="D83" s="322">
        <v>44636.19</v>
      </c>
      <c r="E83" s="322">
        <v>44312.65</v>
      </c>
      <c r="F83" t="s">
        <v>2394</v>
      </c>
      <c r="G83" s="222">
        <v>1.6000000000000001E-3</v>
      </c>
      <c r="I83" t="s">
        <v>585</v>
      </c>
      <c r="J83">
        <v>350.49</v>
      </c>
      <c r="K83">
        <v>355.23</v>
      </c>
      <c r="L83">
        <v>356.13</v>
      </c>
      <c r="M83">
        <v>349.06</v>
      </c>
      <c r="N83" t="s">
        <v>2277</v>
      </c>
      <c r="O83" s="222">
        <v>-1.3299999999999999E-2</v>
      </c>
      <c r="Q83" t="s">
        <v>585</v>
      </c>
      <c r="R83">
        <v>159.68</v>
      </c>
      <c r="S83">
        <v>156.94999999999999</v>
      </c>
      <c r="T83">
        <v>159.94999999999999</v>
      </c>
      <c r="U83">
        <v>156.94999999999999</v>
      </c>
      <c r="V83" t="s">
        <v>2778</v>
      </c>
      <c r="W83" s="222">
        <v>1.1299999999999999E-2</v>
      </c>
      <c r="Y83" t="s">
        <v>585</v>
      </c>
      <c r="Z83">
        <v>70.040000000000006</v>
      </c>
      <c r="AA83">
        <v>69.709999999999994</v>
      </c>
      <c r="AB83">
        <v>70.069999999999993</v>
      </c>
      <c r="AC83">
        <v>69.42</v>
      </c>
      <c r="AD83" t="s">
        <v>1507</v>
      </c>
      <c r="AE83" s="222">
        <v>-4.0000000000000002E-4</v>
      </c>
    </row>
    <row r="84" spans="1:31">
      <c r="A84" t="s">
        <v>585</v>
      </c>
      <c r="B84" s="322">
        <v>44176.65</v>
      </c>
      <c r="C84" s="322">
        <v>44561.11</v>
      </c>
      <c r="D84" s="322">
        <v>44561.11</v>
      </c>
      <c r="E84" s="322">
        <v>43950.16</v>
      </c>
      <c r="F84" t="s">
        <v>2395</v>
      </c>
      <c r="G84" s="222">
        <v>-1.01E-2</v>
      </c>
      <c r="I84" t="s">
        <v>587</v>
      </c>
      <c r="J84">
        <v>348.53</v>
      </c>
      <c r="K84">
        <v>350.49</v>
      </c>
      <c r="L84">
        <v>353.32</v>
      </c>
      <c r="M84">
        <v>347.48</v>
      </c>
      <c r="N84" t="s">
        <v>2711</v>
      </c>
      <c r="O84" s="222">
        <v>-5.5999999999999999E-3</v>
      </c>
      <c r="Q84" t="s">
        <v>587</v>
      </c>
      <c r="R84">
        <v>162.30000000000001</v>
      </c>
      <c r="S84">
        <v>159.88</v>
      </c>
      <c r="T84">
        <v>163.51</v>
      </c>
      <c r="U84">
        <v>159.28</v>
      </c>
      <c r="V84" t="s">
        <v>3521</v>
      </c>
      <c r="W84" s="222">
        <v>1.6400000000000001E-2</v>
      </c>
      <c r="Y84" t="s">
        <v>587</v>
      </c>
      <c r="Z84">
        <v>71.349999999999994</v>
      </c>
      <c r="AA84">
        <v>70.319999999999993</v>
      </c>
      <c r="AB84">
        <v>71.599999999999994</v>
      </c>
      <c r="AC84">
        <v>70.13</v>
      </c>
      <c r="AD84" t="s">
        <v>3651</v>
      </c>
      <c r="AE84" s="222">
        <v>1.8700000000000001E-2</v>
      </c>
    </row>
    <row r="85" spans="1:31">
      <c r="A85" t="s">
        <v>587</v>
      </c>
      <c r="B85" s="322">
        <v>43428.02</v>
      </c>
      <c r="C85" s="322">
        <v>43820.13</v>
      </c>
      <c r="D85" s="322">
        <v>43959.73</v>
      </c>
      <c r="E85" s="322">
        <v>43349.33</v>
      </c>
      <c r="F85" t="s">
        <v>2396</v>
      </c>
      <c r="G85" s="222">
        <v>-1.6899999999999998E-2</v>
      </c>
      <c r="I85" t="s">
        <v>589</v>
      </c>
      <c r="J85">
        <v>349.86</v>
      </c>
      <c r="K85">
        <v>348.76</v>
      </c>
      <c r="L85">
        <v>350.8</v>
      </c>
      <c r="M85">
        <v>347.36</v>
      </c>
      <c r="N85" t="s">
        <v>1477</v>
      </c>
      <c r="O85" s="222">
        <v>3.8E-3</v>
      </c>
      <c r="Q85" t="s">
        <v>589</v>
      </c>
      <c r="R85">
        <v>163.74</v>
      </c>
      <c r="S85">
        <v>162.68</v>
      </c>
      <c r="T85">
        <v>164.87</v>
      </c>
      <c r="U85">
        <v>162.05000000000001</v>
      </c>
      <c r="V85" t="s">
        <v>3522</v>
      </c>
      <c r="W85" s="222">
        <v>8.8999999999999999E-3</v>
      </c>
      <c r="Y85" t="s">
        <v>589</v>
      </c>
      <c r="Z85">
        <v>70.59</v>
      </c>
      <c r="AA85">
        <v>70.84</v>
      </c>
      <c r="AB85">
        <v>71.73</v>
      </c>
      <c r="AC85">
        <v>70.33</v>
      </c>
      <c r="AD85" t="s">
        <v>3335</v>
      </c>
      <c r="AE85" s="222">
        <v>-1.0699999999999999E-2</v>
      </c>
    </row>
    <row r="86" spans="1:31">
      <c r="A86" t="s">
        <v>589</v>
      </c>
      <c r="B86" s="322">
        <v>43461.21</v>
      </c>
      <c r="C86" s="322">
        <v>43493.120000000003</v>
      </c>
      <c r="D86" s="322">
        <v>43699.15</v>
      </c>
      <c r="E86" s="322">
        <v>43343.67</v>
      </c>
      <c r="F86" t="s">
        <v>2397</v>
      </c>
      <c r="G86" s="222">
        <v>8.0000000000000004E-4</v>
      </c>
      <c r="I86" t="s">
        <v>591</v>
      </c>
      <c r="J86">
        <v>352.09</v>
      </c>
      <c r="K86">
        <v>351.37</v>
      </c>
      <c r="L86">
        <v>352.59</v>
      </c>
      <c r="M86">
        <v>346</v>
      </c>
      <c r="N86" t="s">
        <v>2712</v>
      </c>
      <c r="O86" s="222">
        <v>6.4000000000000003E-3</v>
      </c>
      <c r="Q86" t="s">
        <v>591</v>
      </c>
      <c r="R86">
        <v>166.09</v>
      </c>
      <c r="S86">
        <v>164.1</v>
      </c>
      <c r="T86">
        <v>166.43</v>
      </c>
      <c r="U86">
        <v>163.94</v>
      </c>
      <c r="V86" t="s">
        <v>1493</v>
      </c>
      <c r="W86" s="222">
        <v>1.44E-2</v>
      </c>
      <c r="Y86" t="s">
        <v>591</v>
      </c>
      <c r="Z86">
        <v>71.489999999999995</v>
      </c>
      <c r="AA86">
        <v>70.86</v>
      </c>
      <c r="AB86">
        <v>71.77</v>
      </c>
      <c r="AC86">
        <v>70.73</v>
      </c>
      <c r="AD86" t="s">
        <v>3652</v>
      </c>
      <c r="AE86" s="222">
        <v>1.2699999999999999E-2</v>
      </c>
    </row>
    <row r="87" spans="1:31">
      <c r="A87" t="s">
        <v>591</v>
      </c>
      <c r="B87" s="322">
        <v>43621.16</v>
      </c>
      <c r="C87" s="322">
        <v>43509.74</v>
      </c>
      <c r="D87" s="322">
        <v>43767.74</v>
      </c>
      <c r="E87" s="322">
        <v>43282.98</v>
      </c>
      <c r="F87" t="s">
        <v>2398</v>
      </c>
      <c r="G87" s="222">
        <v>3.7000000000000002E-3</v>
      </c>
      <c r="I87" t="s">
        <v>593</v>
      </c>
      <c r="J87">
        <v>350.63</v>
      </c>
      <c r="K87">
        <v>350</v>
      </c>
      <c r="L87">
        <v>351.83</v>
      </c>
      <c r="M87">
        <v>348.99</v>
      </c>
      <c r="N87" t="s">
        <v>1626</v>
      </c>
      <c r="O87" s="222">
        <v>-4.1000000000000003E-3</v>
      </c>
      <c r="Q87" t="s">
        <v>593</v>
      </c>
      <c r="R87">
        <v>163.08000000000001</v>
      </c>
      <c r="S87">
        <v>165.08</v>
      </c>
      <c r="T87">
        <v>165.13</v>
      </c>
      <c r="U87">
        <v>162.55000000000001</v>
      </c>
      <c r="V87" t="s">
        <v>1497</v>
      </c>
      <c r="W87" s="222">
        <v>-1.8100000000000002E-2</v>
      </c>
      <c r="Y87" t="s">
        <v>593</v>
      </c>
      <c r="Z87">
        <v>70.8</v>
      </c>
      <c r="AA87">
        <v>71.27</v>
      </c>
      <c r="AB87">
        <v>71.28</v>
      </c>
      <c r="AC87">
        <v>70.53</v>
      </c>
      <c r="AD87" t="s">
        <v>3653</v>
      </c>
      <c r="AE87" s="222">
        <v>-9.7000000000000003E-3</v>
      </c>
    </row>
    <row r="88" spans="1:31">
      <c r="A88" t="s">
        <v>593</v>
      </c>
      <c r="B88" s="322">
        <v>43433.120000000003</v>
      </c>
      <c r="C88" s="322">
        <v>43635.42</v>
      </c>
      <c r="D88" s="322">
        <v>43866.5</v>
      </c>
      <c r="E88" s="322">
        <v>43318.93</v>
      </c>
      <c r="F88" t="s">
        <v>2399</v>
      </c>
      <c r="G88" s="222">
        <v>-4.3E-3</v>
      </c>
      <c r="I88" t="s">
        <v>595</v>
      </c>
      <c r="J88">
        <v>355.74</v>
      </c>
      <c r="K88">
        <v>351.9</v>
      </c>
      <c r="L88">
        <v>360.31</v>
      </c>
      <c r="M88">
        <v>351.67</v>
      </c>
      <c r="N88" t="s">
        <v>2276</v>
      </c>
      <c r="O88" s="222">
        <v>1.46E-2</v>
      </c>
      <c r="Q88" t="s">
        <v>595</v>
      </c>
      <c r="R88">
        <v>163.72999999999999</v>
      </c>
      <c r="S88">
        <v>162.31</v>
      </c>
      <c r="T88">
        <v>163.95</v>
      </c>
      <c r="U88">
        <v>161.72999999999999</v>
      </c>
      <c r="V88" t="s">
        <v>2206</v>
      </c>
      <c r="W88" s="222">
        <v>4.0000000000000001E-3</v>
      </c>
      <c r="Y88" t="s">
        <v>595</v>
      </c>
      <c r="Z88">
        <v>70.87</v>
      </c>
      <c r="AA88">
        <v>70.72</v>
      </c>
      <c r="AB88">
        <v>71.540000000000006</v>
      </c>
      <c r="AC88">
        <v>70.42</v>
      </c>
      <c r="AD88" t="s">
        <v>3654</v>
      </c>
      <c r="AE88" s="222">
        <v>1E-3</v>
      </c>
    </row>
    <row r="89" spans="1:31">
      <c r="A89" t="s">
        <v>595</v>
      </c>
      <c r="B89" s="322">
        <v>43239.5</v>
      </c>
      <c r="C89" s="322">
        <v>43516.44</v>
      </c>
      <c r="D89" s="322">
        <v>43884.19</v>
      </c>
      <c r="E89" s="322">
        <v>43224.53</v>
      </c>
      <c r="F89" t="s">
        <v>2400</v>
      </c>
      <c r="G89" s="222">
        <v>-4.4999999999999997E-3</v>
      </c>
      <c r="I89" t="s">
        <v>597</v>
      </c>
      <c r="J89">
        <v>362.71</v>
      </c>
      <c r="K89">
        <v>354.71</v>
      </c>
      <c r="L89">
        <v>364</v>
      </c>
      <c r="M89">
        <v>353.71</v>
      </c>
      <c r="N89" t="s">
        <v>2713</v>
      </c>
      <c r="O89" s="222">
        <v>1.9599999999999999E-2</v>
      </c>
      <c r="Q89" t="s">
        <v>597</v>
      </c>
      <c r="R89">
        <v>165.02</v>
      </c>
      <c r="S89">
        <v>164.31</v>
      </c>
      <c r="T89">
        <v>165.94</v>
      </c>
      <c r="U89">
        <v>162.69999999999999</v>
      </c>
      <c r="V89" t="s">
        <v>3523</v>
      </c>
      <c r="W89" s="222">
        <v>7.9000000000000008E-3</v>
      </c>
      <c r="Y89" t="s">
        <v>597</v>
      </c>
      <c r="Z89">
        <v>71.209999999999994</v>
      </c>
      <c r="AA89">
        <v>71.45</v>
      </c>
      <c r="AB89">
        <v>71.569999999999993</v>
      </c>
      <c r="AC89">
        <v>70.56</v>
      </c>
      <c r="AD89" t="s">
        <v>3655</v>
      </c>
      <c r="AE89" s="222">
        <v>4.7999999999999996E-3</v>
      </c>
    </row>
    <row r="90" spans="1:31">
      <c r="A90" t="s">
        <v>597</v>
      </c>
      <c r="B90" s="322">
        <v>43840.91</v>
      </c>
      <c r="C90" s="322">
        <v>43259.839999999997</v>
      </c>
      <c r="D90" s="322">
        <v>43873.55</v>
      </c>
      <c r="E90" s="322">
        <v>43100.87</v>
      </c>
      <c r="F90" t="s">
        <v>2401</v>
      </c>
      <c r="G90" s="222">
        <v>1.3899999999999999E-2</v>
      </c>
      <c r="I90" t="s">
        <v>2402</v>
      </c>
      <c r="J90">
        <v>361.82</v>
      </c>
      <c r="K90">
        <v>363</v>
      </c>
      <c r="L90">
        <v>366.54</v>
      </c>
      <c r="M90">
        <v>359.54</v>
      </c>
      <c r="N90" t="s">
        <v>1517</v>
      </c>
      <c r="O90" s="222">
        <v>-2.5000000000000001E-3</v>
      </c>
      <c r="Q90" t="s">
        <v>2402</v>
      </c>
      <c r="R90">
        <v>167.28</v>
      </c>
      <c r="S90">
        <v>164.96</v>
      </c>
      <c r="T90">
        <v>167.33</v>
      </c>
      <c r="U90">
        <v>164.84</v>
      </c>
      <c r="V90" t="s">
        <v>3524</v>
      </c>
      <c r="W90" s="222">
        <v>1.37E-2</v>
      </c>
      <c r="Y90" t="s">
        <v>2402</v>
      </c>
      <c r="Z90">
        <v>72.319999999999993</v>
      </c>
      <c r="AA90">
        <v>70.239999999999995</v>
      </c>
      <c r="AB90">
        <v>72.36</v>
      </c>
      <c r="AC90">
        <v>69.73</v>
      </c>
      <c r="AD90" t="s">
        <v>3656</v>
      </c>
      <c r="AE90" s="222">
        <v>1.5599999999999999E-2</v>
      </c>
    </row>
    <row r="91" spans="1:31">
      <c r="A91" t="s">
        <v>2402</v>
      </c>
      <c r="B91" s="322">
        <v>43191.24</v>
      </c>
      <c r="C91" s="322">
        <v>43900.49</v>
      </c>
      <c r="D91" s="322">
        <v>44033.78</v>
      </c>
      <c r="E91" s="322">
        <v>42919.31</v>
      </c>
      <c r="F91" t="s">
        <v>2403</v>
      </c>
      <c r="G91" s="222">
        <v>-1.4800000000000001E-2</v>
      </c>
      <c r="I91" t="s">
        <v>599</v>
      </c>
      <c r="J91">
        <v>352.23</v>
      </c>
      <c r="K91">
        <v>360.11</v>
      </c>
      <c r="L91">
        <v>360.27</v>
      </c>
      <c r="M91">
        <v>350.4</v>
      </c>
      <c r="N91" t="s">
        <v>2714</v>
      </c>
      <c r="O91" s="222">
        <v>-2.6499999999999999E-2</v>
      </c>
      <c r="Q91" t="s">
        <v>599</v>
      </c>
      <c r="R91">
        <v>165.42</v>
      </c>
      <c r="S91">
        <v>168.08</v>
      </c>
      <c r="T91">
        <v>169.99</v>
      </c>
      <c r="U91">
        <v>165.32</v>
      </c>
      <c r="V91" t="s">
        <v>3525</v>
      </c>
      <c r="W91" s="222">
        <v>-1.11E-2</v>
      </c>
      <c r="Y91" t="s">
        <v>599</v>
      </c>
      <c r="Z91">
        <v>70.19</v>
      </c>
      <c r="AA91">
        <v>72.069999999999993</v>
      </c>
      <c r="AB91">
        <v>72.650000000000006</v>
      </c>
      <c r="AC91">
        <v>69.88</v>
      </c>
      <c r="AD91" t="s">
        <v>3657</v>
      </c>
      <c r="AE91" s="222">
        <v>-2.9499999999999998E-2</v>
      </c>
    </row>
    <row r="92" spans="1:31">
      <c r="A92" t="s">
        <v>599</v>
      </c>
      <c r="B92" s="322">
        <v>42520.99</v>
      </c>
      <c r="C92" s="322">
        <v>43040.3</v>
      </c>
      <c r="D92" s="322">
        <v>43084</v>
      </c>
      <c r="E92" s="322">
        <v>42347.75</v>
      </c>
      <c r="F92" t="s">
        <v>2404</v>
      </c>
      <c r="G92" s="222">
        <v>-1.55E-2</v>
      </c>
      <c r="I92" t="s">
        <v>601</v>
      </c>
      <c r="J92">
        <v>352.68</v>
      </c>
      <c r="K92">
        <v>350.83</v>
      </c>
      <c r="L92">
        <v>354.11</v>
      </c>
      <c r="M92">
        <v>348.93</v>
      </c>
      <c r="N92" t="s">
        <v>2171</v>
      </c>
      <c r="O92" s="222">
        <v>1.2999999999999999E-3</v>
      </c>
      <c r="Q92" t="s">
        <v>601</v>
      </c>
      <c r="R92">
        <v>165.12</v>
      </c>
      <c r="S92">
        <v>164.51</v>
      </c>
      <c r="T92">
        <v>166.46</v>
      </c>
      <c r="U92">
        <v>163.53</v>
      </c>
      <c r="V92" t="s">
        <v>1584</v>
      </c>
      <c r="W92" s="222">
        <v>-1.8E-3</v>
      </c>
      <c r="Y92" t="s">
        <v>601</v>
      </c>
      <c r="Z92">
        <v>70.08</v>
      </c>
      <c r="AA92">
        <v>69.900000000000006</v>
      </c>
      <c r="AB92">
        <v>70.739999999999995</v>
      </c>
      <c r="AC92">
        <v>69.84</v>
      </c>
      <c r="AD92" t="s">
        <v>3658</v>
      </c>
      <c r="AE92" s="222">
        <v>-1.6000000000000001E-3</v>
      </c>
    </row>
    <row r="93" spans="1:31">
      <c r="A93" t="s">
        <v>601</v>
      </c>
      <c r="B93" s="322">
        <v>43006.59</v>
      </c>
      <c r="C93" s="322">
        <v>42518.37</v>
      </c>
      <c r="D93" s="322">
        <v>43135.92</v>
      </c>
      <c r="E93" s="322">
        <v>42418.73</v>
      </c>
      <c r="F93" t="s">
        <v>2405</v>
      </c>
      <c r="G93" s="222">
        <v>1.14E-2</v>
      </c>
      <c r="I93" t="s">
        <v>603</v>
      </c>
      <c r="J93">
        <v>344.16</v>
      </c>
      <c r="K93">
        <v>345.96</v>
      </c>
      <c r="L93">
        <v>348.87</v>
      </c>
      <c r="M93">
        <v>340.39</v>
      </c>
      <c r="N93" t="s">
        <v>2715</v>
      </c>
      <c r="O93" s="222">
        <v>-2.4199999999999999E-2</v>
      </c>
      <c r="Q93" t="s">
        <v>603</v>
      </c>
      <c r="R93">
        <v>165.83</v>
      </c>
      <c r="S93">
        <v>165</v>
      </c>
      <c r="T93">
        <v>165.87</v>
      </c>
      <c r="U93">
        <v>163.51</v>
      </c>
      <c r="V93" t="s">
        <v>2173</v>
      </c>
      <c r="W93" s="222">
        <v>4.3E-3</v>
      </c>
      <c r="Y93" t="s">
        <v>603</v>
      </c>
      <c r="Z93">
        <v>70.459999999999994</v>
      </c>
      <c r="AA93">
        <v>70.41</v>
      </c>
      <c r="AB93">
        <v>70.53</v>
      </c>
      <c r="AC93">
        <v>69.45</v>
      </c>
      <c r="AD93" t="s">
        <v>3659</v>
      </c>
      <c r="AE93" s="222">
        <v>5.4000000000000003E-3</v>
      </c>
    </row>
    <row r="94" spans="1:31">
      <c r="A94" t="s">
        <v>603</v>
      </c>
      <c r="B94" s="322">
        <v>42579.08</v>
      </c>
      <c r="C94" s="322">
        <v>42848.49</v>
      </c>
      <c r="D94" s="322">
        <v>42970.49</v>
      </c>
      <c r="E94" s="322">
        <v>42381.56</v>
      </c>
      <c r="F94" t="s">
        <v>2406</v>
      </c>
      <c r="G94" s="222">
        <v>-9.9000000000000008E-3</v>
      </c>
      <c r="I94" t="s">
        <v>605</v>
      </c>
      <c r="J94">
        <v>345.32</v>
      </c>
      <c r="K94">
        <v>340.87</v>
      </c>
      <c r="L94">
        <v>346.39</v>
      </c>
      <c r="M94">
        <v>339.14</v>
      </c>
      <c r="N94" t="s">
        <v>2716</v>
      </c>
      <c r="O94" s="222">
        <v>3.3999999999999998E-3</v>
      </c>
      <c r="Q94" t="s">
        <v>605</v>
      </c>
      <c r="R94">
        <v>166.69</v>
      </c>
      <c r="S94">
        <v>165.13</v>
      </c>
      <c r="T94">
        <v>168.46</v>
      </c>
      <c r="U94">
        <v>164.7</v>
      </c>
      <c r="V94" t="s">
        <v>3526</v>
      </c>
      <c r="W94" s="222">
        <v>5.1999999999999998E-3</v>
      </c>
      <c r="Y94" t="s">
        <v>605</v>
      </c>
      <c r="Z94">
        <v>71.430000000000007</v>
      </c>
      <c r="AA94">
        <v>69.650000000000006</v>
      </c>
      <c r="AB94">
        <v>71.819999999999993</v>
      </c>
      <c r="AC94">
        <v>69.650000000000006</v>
      </c>
      <c r="AD94" t="s">
        <v>3660</v>
      </c>
      <c r="AE94" s="222">
        <v>1.38E-2</v>
      </c>
    </row>
    <row r="95" spans="1:31">
      <c r="A95" t="s">
        <v>605</v>
      </c>
      <c r="B95" s="322">
        <v>42801.72</v>
      </c>
      <c r="C95" s="322">
        <v>42503.07</v>
      </c>
      <c r="D95" s="322">
        <v>42898.68</v>
      </c>
      <c r="E95" s="322">
        <v>42175.62</v>
      </c>
      <c r="F95" t="s">
        <v>2407</v>
      </c>
      <c r="G95" s="222">
        <v>5.1999999999999998E-3</v>
      </c>
      <c r="I95" t="s">
        <v>607</v>
      </c>
      <c r="J95">
        <v>341.48</v>
      </c>
      <c r="K95">
        <v>339.94</v>
      </c>
      <c r="L95">
        <v>345.01</v>
      </c>
      <c r="M95">
        <v>337.64</v>
      </c>
      <c r="N95" t="s">
        <v>1424</v>
      </c>
      <c r="O95" s="222">
        <v>-1.11E-2</v>
      </c>
      <c r="Q95" t="s">
        <v>607</v>
      </c>
      <c r="R95">
        <v>167.7</v>
      </c>
      <c r="S95">
        <v>167.48</v>
      </c>
      <c r="T95">
        <v>169.9</v>
      </c>
      <c r="U95">
        <v>167.05</v>
      </c>
      <c r="V95" t="s">
        <v>3527</v>
      </c>
      <c r="W95" s="222">
        <v>6.1000000000000004E-3</v>
      </c>
      <c r="Y95" t="s">
        <v>607</v>
      </c>
      <c r="Z95">
        <v>71.45</v>
      </c>
      <c r="AA95">
        <v>71.959999999999994</v>
      </c>
      <c r="AB95">
        <v>73.22</v>
      </c>
      <c r="AC95">
        <v>71.319999999999993</v>
      </c>
      <c r="AD95" t="s">
        <v>3661</v>
      </c>
      <c r="AE95" s="222">
        <v>2.9999999999999997E-4</v>
      </c>
    </row>
    <row r="96" spans="1:31">
      <c r="A96" t="s">
        <v>607</v>
      </c>
      <c r="B96" s="322">
        <v>41911.71</v>
      </c>
      <c r="C96" s="322">
        <v>42507.65</v>
      </c>
      <c r="D96" s="322">
        <v>42541.36</v>
      </c>
      <c r="E96" s="322">
        <v>41612.92</v>
      </c>
      <c r="F96" t="s">
        <v>2408</v>
      </c>
      <c r="G96" s="222">
        <v>-2.0799999999999999E-2</v>
      </c>
      <c r="I96" t="s">
        <v>609</v>
      </c>
      <c r="J96">
        <v>332.14</v>
      </c>
      <c r="K96">
        <v>338.41</v>
      </c>
      <c r="L96">
        <v>339.61</v>
      </c>
      <c r="M96">
        <v>329.58</v>
      </c>
      <c r="N96" t="s">
        <v>2717</v>
      </c>
      <c r="O96" s="222">
        <v>-2.7400000000000001E-2</v>
      </c>
      <c r="Q96" t="s">
        <v>609</v>
      </c>
      <c r="R96">
        <v>165.86</v>
      </c>
      <c r="S96">
        <v>167.2</v>
      </c>
      <c r="T96">
        <v>167.3</v>
      </c>
      <c r="U96">
        <v>165.05</v>
      </c>
      <c r="V96" t="s">
        <v>3511</v>
      </c>
      <c r="W96" s="222">
        <v>-1.0999999999999999E-2</v>
      </c>
      <c r="Y96" t="s">
        <v>609</v>
      </c>
      <c r="Z96">
        <v>71.040000000000006</v>
      </c>
      <c r="AA96">
        <v>71.88</v>
      </c>
      <c r="AB96">
        <v>72.040000000000006</v>
      </c>
      <c r="AC96">
        <v>70.61</v>
      </c>
      <c r="AD96" t="s">
        <v>3662</v>
      </c>
      <c r="AE96" s="222">
        <v>-5.7000000000000002E-3</v>
      </c>
    </row>
    <row r="97" spans="1:31">
      <c r="A97" t="s">
        <v>609</v>
      </c>
      <c r="B97" s="322">
        <v>41433.480000000003</v>
      </c>
      <c r="C97" s="322">
        <v>41837.949999999997</v>
      </c>
      <c r="D97" s="322">
        <v>41868.269999999997</v>
      </c>
      <c r="E97" s="322">
        <v>41175.370000000003</v>
      </c>
      <c r="F97" t="s">
        <v>2409</v>
      </c>
      <c r="G97" s="222">
        <v>-1.14E-2</v>
      </c>
      <c r="I97" t="s">
        <v>611</v>
      </c>
      <c r="J97">
        <v>332.84</v>
      </c>
      <c r="K97">
        <v>335.97</v>
      </c>
      <c r="L97">
        <v>336.16</v>
      </c>
      <c r="M97">
        <v>329.11</v>
      </c>
      <c r="N97" t="s">
        <v>2718</v>
      </c>
      <c r="O97" s="222">
        <v>2.0999999999999999E-3</v>
      </c>
      <c r="Q97" t="s">
        <v>611</v>
      </c>
      <c r="R97">
        <v>162.85</v>
      </c>
      <c r="S97">
        <v>163.72999999999999</v>
      </c>
      <c r="T97">
        <v>164.21</v>
      </c>
      <c r="U97">
        <v>162.22999999999999</v>
      </c>
      <c r="V97" t="s">
        <v>3528</v>
      </c>
      <c r="W97" s="222">
        <v>-1.8100000000000002E-2</v>
      </c>
      <c r="Y97" t="s">
        <v>611</v>
      </c>
      <c r="Z97">
        <v>69.94</v>
      </c>
      <c r="AA97">
        <v>70.37</v>
      </c>
      <c r="AB97">
        <v>70.73</v>
      </c>
      <c r="AC97">
        <v>69.739999999999995</v>
      </c>
      <c r="AD97" t="s">
        <v>661</v>
      </c>
      <c r="AE97" s="222">
        <v>-1.55E-2</v>
      </c>
    </row>
    <row r="98" spans="1:31">
      <c r="A98" t="s">
        <v>611</v>
      </c>
      <c r="B98" s="322">
        <v>41350.93</v>
      </c>
      <c r="C98" s="322">
        <v>41577.5</v>
      </c>
      <c r="D98" s="322">
        <v>41721.360000000001</v>
      </c>
      <c r="E98" s="322">
        <v>41010.239999999998</v>
      </c>
      <c r="F98" t="s">
        <v>2410</v>
      </c>
      <c r="G98" s="222">
        <v>-2E-3</v>
      </c>
      <c r="I98" t="s">
        <v>613</v>
      </c>
      <c r="J98">
        <v>328.55</v>
      </c>
      <c r="K98">
        <v>330.99</v>
      </c>
      <c r="L98">
        <v>336.2</v>
      </c>
      <c r="M98">
        <v>327.7</v>
      </c>
      <c r="N98" t="s">
        <v>2719</v>
      </c>
      <c r="O98" s="222">
        <v>-1.29E-2</v>
      </c>
      <c r="Q98" t="s">
        <v>613</v>
      </c>
      <c r="R98">
        <v>162.99</v>
      </c>
      <c r="S98">
        <v>163.43</v>
      </c>
      <c r="T98">
        <v>164.54</v>
      </c>
      <c r="U98">
        <v>162.66</v>
      </c>
      <c r="V98" t="s">
        <v>3529</v>
      </c>
      <c r="W98" s="222">
        <v>8.9999999999999998E-4</v>
      </c>
      <c r="Y98" t="s">
        <v>613</v>
      </c>
      <c r="Z98">
        <v>69.62</v>
      </c>
      <c r="AA98">
        <v>70.25</v>
      </c>
      <c r="AB98">
        <v>70.25</v>
      </c>
      <c r="AC98">
        <v>69.28</v>
      </c>
      <c r="AD98" t="s">
        <v>3663</v>
      </c>
      <c r="AE98" s="222">
        <v>-4.5999999999999999E-3</v>
      </c>
    </row>
    <row r="99" spans="1:31">
      <c r="A99" t="s">
        <v>613</v>
      </c>
      <c r="B99" s="322">
        <v>40813.57</v>
      </c>
      <c r="C99" s="322">
        <v>41280.050000000003</v>
      </c>
      <c r="D99" s="322">
        <v>41360.120000000003</v>
      </c>
      <c r="E99" s="322">
        <v>40661.769999999997</v>
      </c>
      <c r="F99" t="s">
        <v>2411</v>
      </c>
      <c r="G99" s="222">
        <v>-1.2999999999999999E-2</v>
      </c>
      <c r="I99" t="s">
        <v>615</v>
      </c>
      <c r="J99">
        <v>331.8</v>
      </c>
      <c r="K99">
        <v>327.20999999999998</v>
      </c>
      <c r="L99">
        <v>332.77</v>
      </c>
      <c r="M99">
        <v>326.38</v>
      </c>
      <c r="N99" t="s">
        <v>2285</v>
      </c>
      <c r="O99" s="222">
        <v>9.9000000000000008E-3</v>
      </c>
      <c r="Q99" t="s">
        <v>615</v>
      </c>
      <c r="R99">
        <v>162.81</v>
      </c>
      <c r="S99">
        <v>162.12</v>
      </c>
      <c r="T99">
        <v>163.15</v>
      </c>
      <c r="U99">
        <v>161.1</v>
      </c>
      <c r="V99" t="s">
        <v>1518</v>
      </c>
      <c r="W99" s="222">
        <v>-1.1000000000000001E-3</v>
      </c>
      <c r="Y99" t="s">
        <v>615</v>
      </c>
      <c r="Z99">
        <v>69.16</v>
      </c>
      <c r="AA99">
        <v>68.510000000000005</v>
      </c>
      <c r="AB99">
        <v>69.260000000000005</v>
      </c>
      <c r="AC99">
        <v>68.38</v>
      </c>
      <c r="AD99" t="s">
        <v>3664</v>
      </c>
      <c r="AE99" s="222">
        <v>-6.6E-3</v>
      </c>
    </row>
    <row r="100" spans="1:31">
      <c r="A100" t="s">
        <v>615</v>
      </c>
      <c r="B100" s="322">
        <v>41488.19</v>
      </c>
      <c r="C100" s="322">
        <v>41057.57</v>
      </c>
      <c r="D100" s="322">
        <v>41528.11</v>
      </c>
      <c r="E100" s="322">
        <v>40929.54</v>
      </c>
      <c r="F100" t="s">
        <v>2412</v>
      </c>
      <c r="G100" s="222">
        <v>1.6500000000000001E-2</v>
      </c>
      <c r="I100" t="s">
        <v>617</v>
      </c>
      <c r="J100">
        <v>334.55</v>
      </c>
      <c r="K100">
        <v>330.03</v>
      </c>
      <c r="L100">
        <v>336.11</v>
      </c>
      <c r="M100">
        <v>329.76</v>
      </c>
      <c r="N100" t="s">
        <v>2185</v>
      </c>
      <c r="O100" s="222">
        <v>8.3000000000000001E-3</v>
      </c>
      <c r="Q100" t="s">
        <v>617</v>
      </c>
      <c r="R100">
        <v>162.84</v>
      </c>
      <c r="S100">
        <v>162.41</v>
      </c>
      <c r="T100">
        <v>163.5</v>
      </c>
      <c r="U100">
        <v>161.72999999999999</v>
      </c>
      <c r="V100" t="s">
        <v>1482</v>
      </c>
      <c r="W100" s="222">
        <v>2.0000000000000001E-4</v>
      </c>
      <c r="Y100" t="s">
        <v>617</v>
      </c>
      <c r="Z100">
        <v>70.12</v>
      </c>
      <c r="AA100">
        <v>69.239999999999995</v>
      </c>
      <c r="AB100">
        <v>70.17</v>
      </c>
      <c r="AC100">
        <v>69.08</v>
      </c>
      <c r="AD100" t="s">
        <v>3404</v>
      </c>
      <c r="AE100" s="222">
        <v>1.3899999999999999E-2</v>
      </c>
    </row>
    <row r="101" spans="1:31">
      <c r="A101" t="s">
        <v>617</v>
      </c>
      <c r="B101" s="322">
        <v>41841.629999999997</v>
      </c>
      <c r="C101" s="322">
        <v>41460.22</v>
      </c>
      <c r="D101" s="322">
        <v>42013.1</v>
      </c>
      <c r="E101" s="322">
        <v>41412.75</v>
      </c>
      <c r="F101" t="s">
        <v>2413</v>
      </c>
      <c r="G101" s="222">
        <v>8.5000000000000006E-3</v>
      </c>
      <c r="I101" t="s">
        <v>619</v>
      </c>
      <c r="J101">
        <v>334.77</v>
      </c>
      <c r="K101">
        <v>335.29</v>
      </c>
      <c r="L101">
        <v>335.8</v>
      </c>
      <c r="M101">
        <v>332.3</v>
      </c>
      <c r="N101" t="s">
        <v>2169</v>
      </c>
      <c r="O101" s="222">
        <v>6.9999999999999999E-4</v>
      </c>
      <c r="Q101" t="s">
        <v>619</v>
      </c>
      <c r="R101">
        <v>164.25</v>
      </c>
      <c r="S101">
        <v>163.44</v>
      </c>
      <c r="T101">
        <v>164.86</v>
      </c>
      <c r="U101">
        <v>162.96</v>
      </c>
      <c r="V101" t="s">
        <v>3530</v>
      </c>
      <c r="W101" s="222">
        <v>8.6999999999999994E-3</v>
      </c>
      <c r="Y101" t="s">
        <v>619</v>
      </c>
      <c r="Z101">
        <v>69.38</v>
      </c>
      <c r="AA101">
        <v>70.11</v>
      </c>
      <c r="AB101">
        <v>70.19</v>
      </c>
      <c r="AC101">
        <v>69.3</v>
      </c>
      <c r="AD101" t="s">
        <v>3665</v>
      </c>
      <c r="AE101" s="222">
        <v>-1.06E-2</v>
      </c>
    </row>
    <row r="102" spans="1:31">
      <c r="A102" t="s">
        <v>619</v>
      </c>
      <c r="B102" s="322">
        <v>41581.31</v>
      </c>
      <c r="C102" s="322">
        <v>41772.910000000003</v>
      </c>
      <c r="D102" s="322">
        <v>41787.25</v>
      </c>
      <c r="E102" s="322">
        <v>41415.43</v>
      </c>
      <c r="F102" t="s">
        <v>2414</v>
      </c>
      <c r="G102" s="222">
        <v>-6.1999999999999998E-3</v>
      </c>
      <c r="I102" t="s">
        <v>621</v>
      </c>
      <c r="J102">
        <v>339.87</v>
      </c>
      <c r="K102">
        <v>336.8</v>
      </c>
      <c r="L102">
        <v>341.03</v>
      </c>
      <c r="M102">
        <v>334.5</v>
      </c>
      <c r="N102" t="s">
        <v>2720</v>
      </c>
      <c r="O102" s="222">
        <v>1.52E-2</v>
      </c>
      <c r="Q102" t="s">
        <v>621</v>
      </c>
      <c r="R102">
        <v>162.99</v>
      </c>
      <c r="S102">
        <v>163.97</v>
      </c>
      <c r="T102">
        <v>164.36</v>
      </c>
      <c r="U102">
        <v>162.21</v>
      </c>
      <c r="V102" t="s">
        <v>2301</v>
      </c>
      <c r="W102" s="222">
        <v>-7.7000000000000002E-3</v>
      </c>
      <c r="Y102" t="s">
        <v>621</v>
      </c>
      <c r="Z102">
        <v>69.28</v>
      </c>
      <c r="AA102">
        <v>68.55</v>
      </c>
      <c r="AB102">
        <v>69.38</v>
      </c>
      <c r="AC102">
        <v>68.540000000000006</v>
      </c>
      <c r="AD102" t="s">
        <v>3666</v>
      </c>
      <c r="AE102" s="222">
        <v>-1.4E-3</v>
      </c>
    </row>
    <row r="103" spans="1:31">
      <c r="A103" t="s">
        <v>621</v>
      </c>
      <c r="B103" s="322">
        <v>41964.63</v>
      </c>
      <c r="C103" s="322">
        <v>41613.19</v>
      </c>
      <c r="D103" s="322">
        <v>42178.41</v>
      </c>
      <c r="E103" s="322">
        <v>41613.19</v>
      </c>
      <c r="F103" t="s">
        <v>2415</v>
      </c>
      <c r="G103" s="222">
        <v>9.1999999999999998E-3</v>
      </c>
      <c r="I103" t="s">
        <v>623</v>
      </c>
      <c r="J103">
        <v>339.5</v>
      </c>
      <c r="K103">
        <v>339</v>
      </c>
      <c r="L103">
        <v>342.24</v>
      </c>
      <c r="M103">
        <v>337.66</v>
      </c>
      <c r="N103" t="s">
        <v>2721</v>
      </c>
      <c r="O103" s="222">
        <v>-1.1000000000000001E-3</v>
      </c>
      <c r="Q103" t="s">
        <v>623</v>
      </c>
      <c r="R103">
        <v>163.02000000000001</v>
      </c>
      <c r="S103">
        <v>163</v>
      </c>
      <c r="T103">
        <v>163.19999999999999</v>
      </c>
      <c r="U103">
        <v>161.93</v>
      </c>
      <c r="V103" t="s">
        <v>3531</v>
      </c>
      <c r="W103" s="222">
        <v>2.0000000000000001E-4</v>
      </c>
      <c r="Y103" t="s">
        <v>623</v>
      </c>
      <c r="Z103">
        <v>69.709999999999994</v>
      </c>
      <c r="AA103">
        <v>69.31</v>
      </c>
      <c r="AB103">
        <v>69.81</v>
      </c>
      <c r="AC103">
        <v>69.09</v>
      </c>
      <c r="AD103" t="s">
        <v>510</v>
      </c>
      <c r="AE103" s="222">
        <v>6.1999999999999998E-3</v>
      </c>
    </row>
    <row r="104" spans="1:31">
      <c r="A104" t="s">
        <v>623</v>
      </c>
      <c r="B104" s="322">
        <v>41953.32</v>
      </c>
      <c r="C104" s="322">
        <v>41795.26</v>
      </c>
      <c r="D104" s="322">
        <v>42250.29</v>
      </c>
      <c r="E104" s="322">
        <v>41695.61</v>
      </c>
      <c r="F104" t="s">
        <v>2416</v>
      </c>
      <c r="G104" s="222">
        <v>-2.9999999999999997E-4</v>
      </c>
      <c r="I104" t="s">
        <v>625</v>
      </c>
      <c r="J104">
        <v>335.66</v>
      </c>
      <c r="K104">
        <v>337.37</v>
      </c>
      <c r="L104">
        <v>339.43</v>
      </c>
      <c r="M104">
        <v>335.52</v>
      </c>
      <c r="N104" t="s">
        <v>2722</v>
      </c>
      <c r="O104" s="222">
        <v>-1.1299999999999999E-2</v>
      </c>
      <c r="Q104" t="s">
        <v>625</v>
      </c>
      <c r="R104">
        <v>163.63</v>
      </c>
      <c r="S104">
        <v>163</v>
      </c>
      <c r="T104">
        <v>164.13</v>
      </c>
      <c r="U104">
        <v>162.47999999999999</v>
      </c>
      <c r="V104" t="s">
        <v>3532</v>
      </c>
      <c r="W104" s="222">
        <v>3.7000000000000002E-3</v>
      </c>
      <c r="Y104" t="s">
        <v>625</v>
      </c>
      <c r="Z104">
        <v>68.67</v>
      </c>
      <c r="AA104">
        <v>69.709999999999994</v>
      </c>
      <c r="AB104">
        <v>69.97</v>
      </c>
      <c r="AC104">
        <v>68.180000000000007</v>
      </c>
      <c r="AD104" t="s">
        <v>3667</v>
      </c>
      <c r="AE104" s="222">
        <v>-1.49E-2</v>
      </c>
    </row>
    <row r="105" spans="1:31">
      <c r="A105" t="s">
        <v>625</v>
      </c>
      <c r="B105" s="322">
        <v>41985.35</v>
      </c>
      <c r="C105" s="322">
        <v>41763.4</v>
      </c>
      <c r="D105" s="322">
        <v>42011.4</v>
      </c>
      <c r="E105" s="322">
        <v>41433.86</v>
      </c>
      <c r="F105" t="s">
        <v>2417</v>
      </c>
      <c r="G105" s="222">
        <v>8.0000000000000004E-4</v>
      </c>
      <c r="I105" t="s">
        <v>627</v>
      </c>
      <c r="J105">
        <v>343.87</v>
      </c>
      <c r="K105">
        <v>338.65</v>
      </c>
      <c r="L105">
        <v>345.22</v>
      </c>
      <c r="M105">
        <v>337.65</v>
      </c>
      <c r="N105" t="s">
        <v>2723</v>
      </c>
      <c r="O105" s="222">
        <v>2.4500000000000001E-2</v>
      </c>
      <c r="Q105" t="s">
        <v>627</v>
      </c>
      <c r="R105">
        <v>163.29</v>
      </c>
      <c r="S105">
        <v>162.84</v>
      </c>
      <c r="T105">
        <v>164.39</v>
      </c>
      <c r="U105">
        <v>162.5</v>
      </c>
      <c r="V105" t="s">
        <v>3533</v>
      </c>
      <c r="W105" s="222">
        <v>-2.0999999999999999E-3</v>
      </c>
      <c r="Y105" t="s">
        <v>627</v>
      </c>
      <c r="Z105">
        <v>68.95</v>
      </c>
      <c r="AA105">
        <v>68.8</v>
      </c>
      <c r="AB105">
        <v>69.08</v>
      </c>
      <c r="AC105">
        <v>68.33</v>
      </c>
      <c r="AD105" t="s">
        <v>3668</v>
      </c>
      <c r="AE105" s="222">
        <v>4.1000000000000003E-3</v>
      </c>
    </row>
    <row r="106" spans="1:31">
      <c r="A106" t="s">
        <v>627</v>
      </c>
      <c r="B106" s="322">
        <v>42583.32</v>
      </c>
      <c r="C106" s="322">
        <v>42180.14</v>
      </c>
      <c r="D106" s="322">
        <v>42638.85</v>
      </c>
      <c r="E106" s="322">
        <v>42180.14</v>
      </c>
      <c r="F106" t="s">
        <v>2418</v>
      </c>
      <c r="G106" s="222">
        <v>1.4200000000000001E-2</v>
      </c>
      <c r="I106" t="s">
        <v>2419</v>
      </c>
      <c r="J106">
        <v>344.62</v>
      </c>
      <c r="K106">
        <v>344.56</v>
      </c>
      <c r="L106">
        <v>345.53</v>
      </c>
      <c r="M106">
        <v>340.67</v>
      </c>
      <c r="N106" t="s">
        <v>2724</v>
      </c>
      <c r="O106" s="222">
        <v>2.2000000000000001E-3</v>
      </c>
      <c r="Q106" t="s">
        <v>2419</v>
      </c>
      <c r="R106">
        <v>161.02000000000001</v>
      </c>
      <c r="S106">
        <v>163.52000000000001</v>
      </c>
      <c r="T106">
        <v>164.19</v>
      </c>
      <c r="U106">
        <v>160.55000000000001</v>
      </c>
      <c r="V106" t="s">
        <v>3534</v>
      </c>
      <c r="W106" s="222">
        <v>-1.3899999999999999E-2</v>
      </c>
      <c r="Y106" t="s">
        <v>2419</v>
      </c>
      <c r="Z106">
        <v>68.81</v>
      </c>
      <c r="AA106">
        <v>68.95</v>
      </c>
      <c r="AB106">
        <v>69.08</v>
      </c>
      <c r="AC106">
        <v>68.599999999999994</v>
      </c>
      <c r="AD106" t="s">
        <v>3669</v>
      </c>
      <c r="AE106" s="222">
        <v>-2E-3</v>
      </c>
    </row>
    <row r="107" spans="1:31">
      <c r="A107" t="s">
        <v>2419</v>
      </c>
      <c r="B107" s="322">
        <v>42587.5</v>
      </c>
      <c r="C107" s="322">
        <v>42635.54</v>
      </c>
      <c r="D107" s="322">
        <v>42696.61</v>
      </c>
      <c r="E107" s="322">
        <v>42441.83</v>
      </c>
      <c r="F107" t="s">
        <v>2420</v>
      </c>
      <c r="G107" s="222">
        <v>1E-4</v>
      </c>
      <c r="I107" t="s">
        <v>629</v>
      </c>
      <c r="J107">
        <v>344.18</v>
      </c>
      <c r="K107">
        <v>345.99</v>
      </c>
      <c r="L107">
        <v>347.38</v>
      </c>
      <c r="M107">
        <v>343</v>
      </c>
      <c r="N107" t="s">
        <v>2712</v>
      </c>
      <c r="O107" s="222">
        <v>-1.2999999999999999E-3</v>
      </c>
      <c r="Q107" t="s">
        <v>629</v>
      </c>
      <c r="R107">
        <v>161.72</v>
      </c>
      <c r="S107">
        <v>161.21</v>
      </c>
      <c r="T107">
        <v>162.49</v>
      </c>
      <c r="U107">
        <v>160.63999999999999</v>
      </c>
      <c r="V107" t="s">
        <v>2778</v>
      </c>
      <c r="W107" s="222">
        <v>4.3E-3</v>
      </c>
      <c r="Y107" t="s">
        <v>629</v>
      </c>
      <c r="Z107">
        <v>70.02</v>
      </c>
      <c r="AA107">
        <v>68.92</v>
      </c>
      <c r="AB107">
        <v>70.349999999999994</v>
      </c>
      <c r="AC107">
        <v>68.900000000000006</v>
      </c>
      <c r="AD107" t="s">
        <v>3670</v>
      </c>
      <c r="AE107" s="222">
        <v>1.7600000000000001E-2</v>
      </c>
    </row>
    <row r="108" spans="1:31">
      <c r="A108" t="s">
        <v>629</v>
      </c>
      <c r="B108" s="322">
        <v>42454.79</v>
      </c>
      <c r="C108" s="322">
        <v>42655.85</v>
      </c>
      <c r="D108" s="322">
        <v>42821.83</v>
      </c>
      <c r="E108" s="322">
        <v>42326.67</v>
      </c>
      <c r="F108" t="s">
        <v>2421</v>
      </c>
      <c r="G108" s="222">
        <v>-3.0999999999999999E-3</v>
      </c>
      <c r="I108" t="s">
        <v>631</v>
      </c>
      <c r="J108">
        <v>349.86</v>
      </c>
      <c r="K108">
        <v>344</v>
      </c>
      <c r="L108">
        <v>350.84</v>
      </c>
      <c r="M108">
        <v>343.32</v>
      </c>
      <c r="N108" t="s">
        <v>2725</v>
      </c>
      <c r="O108" s="222">
        <v>1.6500000000000001E-2</v>
      </c>
      <c r="Q108" t="s">
        <v>631</v>
      </c>
      <c r="R108">
        <v>163.13</v>
      </c>
      <c r="S108">
        <v>162.35</v>
      </c>
      <c r="T108">
        <v>164.07</v>
      </c>
      <c r="U108">
        <v>161.32</v>
      </c>
      <c r="V108" t="s">
        <v>3535</v>
      </c>
      <c r="W108" s="222">
        <v>8.6999999999999994E-3</v>
      </c>
      <c r="Y108" t="s">
        <v>631</v>
      </c>
      <c r="Z108">
        <v>70.739999999999995</v>
      </c>
      <c r="AA108">
        <v>70.180000000000007</v>
      </c>
      <c r="AB108">
        <v>70.989999999999995</v>
      </c>
      <c r="AC108">
        <v>70.069999999999993</v>
      </c>
      <c r="AD108" t="s">
        <v>3671</v>
      </c>
      <c r="AE108" s="222">
        <v>1.03E-2</v>
      </c>
    </row>
    <row r="109" spans="1:31">
      <c r="A109" t="s">
        <v>631</v>
      </c>
      <c r="B109" s="322">
        <v>42299.7</v>
      </c>
      <c r="C109" s="322">
        <v>42432.959999999999</v>
      </c>
      <c r="D109" s="322">
        <v>42523.839999999997</v>
      </c>
      <c r="E109" s="322">
        <v>42142.19</v>
      </c>
      <c r="F109" t="s">
        <v>2422</v>
      </c>
      <c r="G109" s="222">
        <v>-3.7000000000000002E-3</v>
      </c>
      <c r="I109" t="s">
        <v>632</v>
      </c>
      <c r="J109">
        <v>342.85</v>
      </c>
      <c r="K109">
        <v>349.19</v>
      </c>
      <c r="L109">
        <v>351.61</v>
      </c>
      <c r="M109">
        <v>341.61</v>
      </c>
      <c r="N109" t="s">
        <v>2726</v>
      </c>
      <c r="O109" s="222">
        <v>-0.02</v>
      </c>
      <c r="Q109" t="s">
        <v>632</v>
      </c>
      <c r="R109">
        <v>163.71</v>
      </c>
      <c r="S109">
        <v>163.59</v>
      </c>
      <c r="T109">
        <v>164.52</v>
      </c>
      <c r="U109">
        <v>162.91</v>
      </c>
      <c r="V109" t="s">
        <v>1468</v>
      </c>
      <c r="W109" s="222">
        <v>3.5999999999999999E-3</v>
      </c>
      <c r="Y109" t="s">
        <v>632</v>
      </c>
      <c r="Z109">
        <v>70.37</v>
      </c>
      <c r="AA109">
        <v>70.81</v>
      </c>
      <c r="AB109">
        <v>71.319999999999993</v>
      </c>
      <c r="AC109">
        <v>69.53</v>
      </c>
      <c r="AD109" t="s">
        <v>3672</v>
      </c>
      <c r="AE109" s="222">
        <v>-5.1999999999999998E-3</v>
      </c>
    </row>
    <row r="110" spans="1:31">
      <c r="A110" t="s">
        <v>632</v>
      </c>
      <c r="B110" s="322">
        <v>41583.9</v>
      </c>
      <c r="C110" s="322">
        <v>42245.82</v>
      </c>
      <c r="D110" s="322">
        <v>42258.15</v>
      </c>
      <c r="E110" s="322">
        <v>41530</v>
      </c>
      <c r="F110" t="s">
        <v>2423</v>
      </c>
      <c r="G110" s="222">
        <v>-1.6899999999999998E-2</v>
      </c>
      <c r="I110" t="s">
        <v>634</v>
      </c>
      <c r="J110">
        <v>350.46</v>
      </c>
      <c r="K110">
        <v>339.35</v>
      </c>
      <c r="L110">
        <v>351.86</v>
      </c>
      <c r="M110">
        <v>334.49</v>
      </c>
      <c r="N110" t="s">
        <v>1458</v>
      </c>
      <c r="O110" s="222">
        <v>2.2200000000000001E-2</v>
      </c>
      <c r="Q110" t="s">
        <v>634</v>
      </c>
      <c r="R110">
        <v>165.84</v>
      </c>
      <c r="S110">
        <v>164.37</v>
      </c>
      <c r="T110">
        <v>166.63</v>
      </c>
      <c r="U110">
        <v>164.23</v>
      </c>
      <c r="V110" t="s">
        <v>3536</v>
      </c>
      <c r="W110" s="222">
        <v>1.2999999999999999E-2</v>
      </c>
      <c r="Y110" t="s">
        <v>634</v>
      </c>
      <c r="Z110">
        <v>71.62</v>
      </c>
      <c r="AA110">
        <v>70.73</v>
      </c>
      <c r="AB110">
        <v>71.94</v>
      </c>
      <c r="AC110">
        <v>70.489999999999995</v>
      </c>
      <c r="AD110" t="s">
        <v>3673</v>
      </c>
      <c r="AE110" s="222">
        <v>1.78E-2</v>
      </c>
    </row>
    <row r="111" spans="1:31">
      <c r="A111" t="s">
        <v>634</v>
      </c>
      <c r="B111" s="322">
        <v>42001.760000000002</v>
      </c>
      <c r="C111" s="322">
        <v>41382.519999999997</v>
      </c>
      <c r="D111" s="322">
        <v>42147.38</v>
      </c>
      <c r="E111" s="322">
        <v>41148.129999999997</v>
      </c>
      <c r="F111" t="s">
        <v>2424</v>
      </c>
      <c r="G111" s="222">
        <v>0.01</v>
      </c>
      <c r="I111" t="s">
        <v>636</v>
      </c>
      <c r="J111">
        <v>346.35</v>
      </c>
      <c r="K111">
        <v>350.44</v>
      </c>
      <c r="L111">
        <v>350.45</v>
      </c>
      <c r="M111">
        <v>342.57</v>
      </c>
      <c r="N111" t="s">
        <v>2727</v>
      </c>
      <c r="O111" s="222">
        <v>-1.17E-2</v>
      </c>
      <c r="Q111" t="s">
        <v>636</v>
      </c>
      <c r="R111">
        <v>153.25</v>
      </c>
      <c r="S111">
        <v>160.72999999999999</v>
      </c>
      <c r="T111">
        <v>161.81</v>
      </c>
      <c r="U111">
        <v>153.13</v>
      </c>
      <c r="V111" t="s">
        <v>3346</v>
      </c>
      <c r="W111" s="222">
        <v>-7.5899999999999995E-2</v>
      </c>
      <c r="Y111" t="s">
        <v>636</v>
      </c>
      <c r="Z111">
        <v>71.87</v>
      </c>
      <c r="AA111">
        <v>71.680000000000007</v>
      </c>
      <c r="AB111">
        <v>71.91</v>
      </c>
      <c r="AC111">
        <v>71.180000000000007</v>
      </c>
      <c r="AD111" t="s">
        <v>440</v>
      </c>
      <c r="AE111" s="222">
        <v>3.5000000000000001E-3</v>
      </c>
    </row>
    <row r="112" spans="1:31">
      <c r="A112" t="s">
        <v>636</v>
      </c>
      <c r="B112" s="322">
        <v>41989.96</v>
      </c>
      <c r="C112" s="322">
        <v>41879.75</v>
      </c>
      <c r="D112" s="322">
        <v>42140.66</v>
      </c>
      <c r="E112" s="322">
        <v>41519.9</v>
      </c>
      <c r="F112" t="s">
        <v>2425</v>
      </c>
      <c r="G112" s="222">
        <v>-2.9999999999999997E-4</v>
      </c>
      <c r="I112" t="s">
        <v>638</v>
      </c>
      <c r="J112">
        <v>346.33</v>
      </c>
      <c r="K112">
        <v>343.44</v>
      </c>
      <c r="L112">
        <v>348.2</v>
      </c>
      <c r="M112">
        <v>343.05</v>
      </c>
      <c r="N112" t="s">
        <v>2723</v>
      </c>
      <c r="O112" s="222">
        <v>-1E-4</v>
      </c>
      <c r="Q112" t="s">
        <v>638</v>
      </c>
      <c r="R112">
        <v>155.36000000000001</v>
      </c>
      <c r="S112">
        <v>154.01</v>
      </c>
      <c r="T112">
        <v>155.79</v>
      </c>
      <c r="U112">
        <v>153.44999999999999</v>
      </c>
      <c r="V112" t="s">
        <v>3537</v>
      </c>
      <c r="W112" s="222">
        <v>1.38E-2</v>
      </c>
      <c r="Y112" t="s">
        <v>638</v>
      </c>
      <c r="Z112">
        <v>71.33</v>
      </c>
      <c r="AA112">
        <v>71.959999999999994</v>
      </c>
      <c r="AB112">
        <v>72.36</v>
      </c>
      <c r="AC112">
        <v>71.05</v>
      </c>
      <c r="AD112" t="s">
        <v>3674</v>
      </c>
      <c r="AE112" s="222">
        <v>-7.4999999999999997E-3</v>
      </c>
    </row>
    <row r="113" spans="1:31">
      <c r="A113" t="s">
        <v>638</v>
      </c>
      <c r="B113" s="322">
        <v>42225.32</v>
      </c>
      <c r="C113" s="322">
        <v>41736.080000000002</v>
      </c>
      <c r="D113" s="322">
        <v>42382.27</v>
      </c>
      <c r="E113" s="322">
        <v>41629.699999999997</v>
      </c>
      <c r="F113" t="s">
        <v>2426</v>
      </c>
      <c r="G113" s="222">
        <v>5.5999999999999999E-3</v>
      </c>
      <c r="I113" t="s">
        <v>640</v>
      </c>
      <c r="J113">
        <v>339.39</v>
      </c>
      <c r="K113">
        <v>333.9</v>
      </c>
      <c r="L113">
        <v>344.73</v>
      </c>
      <c r="M113">
        <v>331</v>
      </c>
      <c r="N113" t="s">
        <v>2728</v>
      </c>
      <c r="O113" s="222">
        <v>-0.02</v>
      </c>
      <c r="Q113" t="s">
        <v>640</v>
      </c>
      <c r="R113">
        <v>159.82</v>
      </c>
      <c r="S113">
        <v>158.75</v>
      </c>
      <c r="T113">
        <v>160.65</v>
      </c>
      <c r="U113">
        <v>157.47999999999999</v>
      </c>
      <c r="V113" t="s">
        <v>3307</v>
      </c>
      <c r="W113" s="222">
        <v>2.87E-2</v>
      </c>
      <c r="Y113" t="s">
        <v>640</v>
      </c>
      <c r="Z113">
        <v>73.180000000000007</v>
      </c>
      <c r="AA113">
        <v>72.48</v>
      </c>
      <c r="AB113">
        <v>73.95</v>
      </c>
      <c r="AC113">
        <v>72.319999999999993</v>
      </c>
      <c r="AD113" t="s">
        <v>3675</v>
      </c>
      <c r="AE113" s="222">
        <v>2.5899999999999999E-2</v>
      </c>
    </row>
    <row r="114" spans="1:31">
      <c r="A114" t="s">
        <v>640</v>
      </c>
      <c r="B114" s="322">
        <v>40545.93</v>
      </c>
      <c r="C114" s="322">
        <v>40986.519999999997</v>
      </c>
      <c r="D114" s="322">
        <v>41173.620000000003</v>
      </c>
      <c r="E114" s="322">
        <v>40513.11</v>
      </c>
      <c r="F114" t="s">
        <v>2427</v>
      </c>
      <c r="G114" s="222">
        <v>-3.9800000000000002E-2</v>
      </c>
      <c r="I114" t="s">
        <v>642</v>
      </c>
      <c r="J114">
        <v>313.13</v>
      </c>
      <c r="K114">
        <v>330</v>
      </c>
      <c r="L114">
        <v>334.65</v>
      </c>
      <c r="M114">
        <v>312.12</v>
      </c>
      <c r="N114" t="s">
        <v>1588</v>
      </c>
      <c r="O114" s="222">
        <v>-7.7399999999999997E-2</v>
      </c>
      <c r="Q114" t="s">
        <v>642</v>
      </c>
      <c r="R114">
        <v>153.24</v>
      </c>
      <c r="S114">
        <v>159.15</v>
      </c>
      <c r="T114">
        <v>159.82</v>
      </c>
      <c r="U114">
        <v>152.93</v>
      </c>
      <c r="V114" t="s">
        <v>1506</v>
      </c>
      <c r="W114" s="222">
        <v>-4.1200000000000001E-2</v>
      </c>
      <c r="Y114" t="s">
        <v>642</v>
      </c>
      <c r="Z114">
        <v>69.930000000000007</v>
      </c>
      <c r="AA114">
        <v>72.42</v>
      </c>
      <c r="AB114">
        <v>73.010000000000005</v>
      </c>
      <c r="AC114">
        <v>69.790000000000006</v>
      </c>
      <c r="AD114" t="s">
        <v>3676</v>
      </c>
      <c r="AE114" s="222">
        <v>-4.4400000000000002E-2</v>
      </c>
    </row>
    <row r="115" spans="1:31">
      <c r="A115" t="s">
        <v>642</v>
      </c>
      <c r="B115" s="322">
        <v>38314.86</v>
      </c>
      <c r="C115" s="322">
        <v>40097.9</v>
      </c>
      <c r="D115" s="322">
        <v>40097.9</v>
      </c>
      <c r="E115" s="322">
        <v>38264.870000000003</v>
      </c>
      <c r="F115" t="s">
        <v>2428</v>
      </c>
      <c r="G115" s="222">
        <v>-5.5E-2</v>
      </c>
      <c r="I115" t="s">
        <v>644</v>
      </c>
      <c r="J115">
        <v>312.32</v>
      </c>
      <c r="K115">
        <v>302.07</v>
      </c>
      <c r="L115">
        <v>322.18</v>
      </c>
      <c r="M115">
        <v>299</v>
      </c>
      <c r="N115" t="s">
        <v>2729</v>
      </c>
      <c r="O115" s="222">
        <v>-2.5999999999999999E-3</v>
      </c>
      <c r="Q115" t="s">
        <v>644</v>
      </c>
      <c r="R115">
        <v>150.62</v>
      </c>
      <c r="S115">
        <v>151.28</v>
      </c>
      <c r="T115">
        <v>152.71</v>
      </c>
      <c r="U115">
        <v>147.4</v>
      </c>
      <c r="V115" t="s">
        <v>3538</v>
      </c>
      <c r="W115" s="222">
        <v>-1.7100000000000001E-2</v>
      </c>
      <c r="Y115" t="s">
        <v>644</v>
      </c>
      <c r="Z115">
        <v>68.37</v>
      </c>
      <c r="AA115">
        <v>66.23</v>
      </c>
      <c r="AB115">
        <v>69.38</v>
      </c>
      <c r="AC115">
        <v>66.05</v>
      </c>
      <c r="AD115" t="s">
        <v>3677</v>
      </c>
      <c r="AE115" s="222">
        <v>-2.23E-2</v>
      </c>
    </row>
    <row r="116" spans="1:31">
      <c r="A116" t="s">
        <v>644</v>
      </c>
      <c r="B116" s="322">
        <v>37965.599999999999</v>
      </c>
      <c r="C116" s="322">
        <v>37879.65</v>
      </c>
      <c r="D116" s="322">
        <v>39207.019999999997</v>
      </c>
      <c r="E116" s="322">
        <v>36611.78</v>
      </c>
      <c r="F116" t="s">
        <v>2429</v>
      </c>
      <c r="G116" s="222">
        <v>-9.1000000000000004E-3</v>
      </c>
      <c r="I116" t="s">
        <v>646</v>
      </c>
      <c r="J116">
        <v>308.27</v>
      </c>
      <c r="K116">
        <v>322.24</v>
      </c>
      <c r="L116">
        <v>326.27999999999997</v>
      </c>
      <c r="M116">
        <v>303.93</v>
      </c>
      <c r="N116" t="s">
        <v>2162</v>
      </c>
      <c r="O116" s="222">
        <v>-1.2999999999999999E-2</v>
      </c>
      <c r="Q116" t="s">
        <v>646</v>
      </c>
      <c r="R116">
        <v>150</v>
      </c>
      <c r="S116">
        <v>153.59</v>
      </c>
      <c r="T116">
        <v>153.59</v>
      </c>
      <c r="U116">
        <v>148</v>
      </c>
      <c r="V116" t="s">
        <v>3539</v>
      </c>
      <c r="W116" s="222">
        <v>-4.1000000000000003E-3</v>
      </c>
      <c r="Y116" t="s">
        <v>646</v>
      </c>
      <c r="Z116">
        <v>68.42</v>
      </c>
      <c r="AA116">
        <v>68.959999999999994</v>
      </c>
      <c r="AB116">
        <v>69.98</v>
      </c>
      <c r="AC116">
        <v>67.760000000000005</v>
      </c>
      <c r="AD116" t="s">
        <v>3678</v>
      </c>
      <c r="AE116" s="222">
        <v>6.9999999999999999E-4</v>
      </c>
    </row>
    <row r="117" spans="1:31">
      <c r="A117" t="s">
        <v>646</v>
      </c>
      <c r="B117" s="322">
        <v>37645.589999999997</v>
      </c>
      <c r="C117" s="322">
        <v>38827.1</v>
      </c>
      <c r="D117" s="322">
        <v>39426.6</v>
      </c>
      <c r="E117" s="322">
        <v>37103.86</v>
      </c>
      <c r="F117" t="s">
        <v>2430</v>
      </c>
      <c r="G117" s="222">
        <v>-8.3999999999999995E-3</v>
      </c>
      <c r="I117" t="s">
        <v>648</v>
      </c>
      <c r="J117">
        <v>332.43</v>
      </c>
      <c r="K117">
        <v>305.64</v>
      </c>
      <c r="L117">
        <v>334.03</v>
      </c>
      <c r="M117">
        <v>305.64</v>
      </c>
      <c r="N117" t="s">
        <v>2730</v>
      </c>
      <c r="O117" s="222">
        <v>7.8399999999999997E-2</v>
      </c>
      <c r="Q117" t="s">
        <v>648</v>
      </c>
      <c r="R117">
        <v>150.97</v>
      </c>
      <c r="S117">
        <v>142.19999999999999</v>
      </c>
      <c r="T117">
        <v>153.19</v>
      </c>
      <c r="U117">
        <v>141.5</v>
      </c>
      <c r="V117" t="s">
        <v>3540</v>
      </c>
      <c r="W117" s="222">
        <v>6.4999999999999997E-3</v>
      </c>
      <c r="Y117" t="s">
        <v>648</v>
      </c>
      <c r="Z117">
        <v>69.95</v>
      </c>
      <c r="AA117">
        <v>67.92</v>
      </c>
      <c r="AB117">
        <v>70.47</v>
      </c>
      <c r="AC117">
        <v>67.28</v>
      </c>
      <c r="AD117" t="s">
        <v>3679</v>
      </c>
      <c r="AE117" s="222">
        <v>2.24E-2</v>
      </c>
    </row>
    <row r="118" spans="1:31">
      <c r="A118" t="s">
        <v>648</v>
      </c>
      <c r="B118" s="322">
        <v>40608.449999999997</v>
      </c>
      <c r="C118" s="322">
        <v>37387.910000000003</v>
      </c>
      <c r="D118" s="322">
        <v>40778.699999999997</v>
      </c>
      <c r="E118" s="322">
        <v>37275.69</v>
      </c>
      <c r="F118" t="s">
        <v>2431</v>
      </c>
      <c r="G118" s="222">
        <v>7.8700000000000006E-2</v>
      </c>
      <c r="I118" t="s">
        <v>650</v>
      </c>
      <c r="J118">
        <v>324.61</v>
      </c>
      <c r="K118">
        <v>328.02</v>
      </c>
      <c r="L118">
        <v>330.16</v>
      </c>
      <c r="M118">
        <v>313.27</v>
      </c>
      <c r="N118" t="s">
        <v>2731</v>
      </c>
      <c r="O118" s="222">
        <v>-2.35E-2</v>
      </c>
      <c r="Q118" t="s">
        <v>650</v>
      </c>
      <c r="R118">
        <v>148.69</v>
      </c>
      <c r="S118">
        <v>150.37</v>
      </c>
      <c r="T118">
        <v>151.19999999999999</v>
      </c>
      <c r="U118">
        <v>145.13</v>
      </c>
      <c r="V118" t="s">
        <v>1492</v>
      </c>
      <c r="W118" s="222">
        <v>-1.5100000000000001E-2</v>
      </c>
      <c r="Y118" t="s">
        <v>650</v>
      </c>
      <c r="Z118">
        <v>70.760000000000005</v>
      </c>
      <c r="AA118">
        <v>70.19</v>
      </c>
      <c r="AB118">
        <v>71.209999999999994</v>
      </c>
      <c r="AC118">
        <v>68.98</v>
      </c>
      <c r="AD118" t="s">
        <v>3680</v>
      </c>
      <c r="AE118" s="222">
        <v>1.1599999999999999E-2</v>
      </c>
    </row>
    <row r="119" spans="1:31">
      <c r="A119" t="s">
        <v>650</v>
      </c>
      <c r="B119" s="322">
        <v>39593.660000000003</v>
      </c>
      <c r="C119" s="322">
        <v>39996.93</v>
      </c>
      <c r="D119" s="322">
        <v>39996.93</v>
      </c>
      <c r="E119" s="322">
        <v>38427.699999999997</v>
      </c>
      <c r="F119" t="s">
        <v>2432</v>
      </c>
      <c r="G119" s="222">
        <v>-2.5000000000000001E-2</v>
      </c>
      <c r="I119" t="s">
        <v>652</v>
      </c>
      <c r="J119">
        <v>333.4</v>
      </c>
      <c r="K119">
        <v>324.43</v>
      </c>
      <c r="L119">
        <v>336.98</v>
      </c>
      <c r="M119">
        <v>322.54000000000002</v>
      </c>
      <c r="N119" t="s">
        <v>2204</v>
      </c>
      <c r="O119" s="222">
        <v>2.7099999999999999E-2</v>
      </c>
      <c r="Q119" t="s">
        <v>652</v>
      </c>
      <c r="R119">
        <v>151.72999999999999</v>
      </c>
      <c r="S119">
        <v>149.33000000000001</v>
      </c>
      <c r="T119">
        <v>152.35</v>
      </c>
      <c r="U119">
        <v>148.19</v>
      </c>
      <c r="V119" t="s">
        <v>3541</v>
      </c>
      <c r="W119" s="222">
        <v>2.0400000000000001E-2</v>
      </c>
      <c r="Y119" t="s">
        <v>652</v>
      </c>
      <c r="Z119">
        <v>71.430000000000007</v>
      </c>
      <c r="AA119">
        <v>70.900000000000006</v>
      </c>
      <c r="AB119">
        <v>71.849999999999994</v>
      </c>
      <c r="AC119">
        <v>70.540000000000006</v>
      </c>
      <c r="AD119" t="s">
        <v>3681</v>
      </c>
      <c r="AE119" s="222">
        <v>9.4999999999999998E-3</v>
      </c>
    </row>
    <row r="120" spans="1:31">
      <c r="A120" t="s">
        <v>652</v>
      </c>
      <c r="B120" s="322">
        <v>40212.71</v>
      </c>
      <c r="C120" s="322">
        <v>39493.42</v>
      </c>
      <c r="D120" s="322">
        <v>40404.269999999997</v>
      </c>
      <c r="E120" s="322">
        <v>39255.21</v>
      </c>
      <c r="F120" t="s">
        <v>2433</v>
      </c>
      <c r="G120" s="222">
        <v>1.5599999999999999E-2</v>
      </c>
      <c r="I120" t="s">
        <v>654</v>
      </c>
      <c r="J120">
        <v>335.18</v>
      </c>
      <c r="K120">
        <v>336.41</v>
      </c>
      <c r="L120">
        <v>339.61</v>
      </c>
      <c r="M120">
        <v>333.14</v>
      </c>
      <c r="N120" t="s">
        <v>1483</v>
      </c>
      <c r="O120" s="222">
        <v>5.3E-3</v>
      </c>
      <c r="Q120" t="s">
        <v>654</v>
      </c>
      <c r="R120">
        <v>154.36000000000001</v>
      </c>
      <c r="S120">
        <v>151.59</v>
      </c>
      <c r="T120">
        <v>154.66999999999999</v>
      </c>
      <c r="U120">
        <v>151.16999999999999</v>
      </c>
      <c r="V120" t="s">
        <v>3542</v>
      </c>
      <c r="W120" s="222">
        <v>1.7299999999999999E-2</v>
      </c>
      <c r="Y120" t="s">
        <v>654</v>
      </c>
      <c r="Z120">
        <v>72.45</v>
      </c>
      <c r="AA120">
        <v>71.3</v>
      </c>
      <c r="AB120">
        <v>72.66</v>
      </c>
      <c r="AC120">
        <v>70.930000000000007</v>
      </c>
      <c r="AD120" t="s">
        <v>3682</v>
      </c>
      <c r="AE120" s="222">
        <v>1.43E-2</v>
      </c>
    </row>
    <row r="121" spans="1:31">
      <c r="A121" t="s">
        <v>654</v>
      </c>
      <c r="B121" s="322">
        <v>40524.79</v>
      </c>
      <c r="C121" s="322">
        <v>40546.15</v>
      </c>
      <c r="D121" s="322">
        <v>40778.29</v>
      </c>
      <c r="E121" s="322">
        <v>40159.019999999997</v>
      </c>
      <c r="F121" t="s">
        <v>2434</v>
      </c>
      <c r="G121" s="222">
        <v>7.7999999999999996E-3</v>
      </c>
      <c r="I121" t="s">
        <v>656</v>
      </c>
      <c r="J121">
        <v>335.81</v>
      </c>
      <c r="K121">
        <v>336.72</v>
      </c>
      <c r="L121">
        <v>339.39</v>
      </c>
      <c r="M121">
        <v>335</v>
      </c>
      <c r="N121" t="s">
        <v>2732</v>
      </c>
      <c r="O121" s="222">
        <v>1.9E-3</v>
      </c>
      <c r="Q121" t="s">
        <v>656</v>
      </c>
      <c r="R121">
        <v>153.62</v>
      </c>
      <c r="S121">
        <v>155.69999999999999</v>
      </c>
      <c r="T121">
        <v>156.30000000000001</v>
      </c>
      <c r="U121">
        <v>152.1</v>
      </c>
      <c r="V121" t="s">
        <v>2210</v>
      </c>
      <c r="W121" s="222">
        <v>-4.7999999999999996E-3</v>
      </c>
      <c r="Y121" t="s">
        <v>656</v>
      </c>
      <c r="Z121">
        <v>71.86</v>
      </c>
      <c r="AA121">
        <v>72.62</v>
      </c>
      <c r="AB121">
        <v>72.63</v>
      </c>
      <c r="AC121">
        <v>71.72</v>
      </c>
      <c r="AD121" t="s">
        <v>3378</v>
      </c>
      <c r="AE121" s="222">
        <v>-8.0999999999999996E-3</v>
      </c>
    </row>
    <row r="122" spans="1:31">
      <c r="A122" t="s">
        <v>656</v>
      </c>
      <c r="B122" s="322">
        <v>40368.959999999999</v>
      </c>
      <c r="C122" s="322">
        <v>40527.82</v>
      </c>
      <c r="D122" s="322">
        <v>40791.18</v>
      </c>
      <c r="E122" s="322">
        <v>40346.94</v>
      </c>
      <c r="F122" t="s">
        <v>2435</v>
      </c>
      <c r="G122" s="222">
        <v>-3.8E-3</v>
      </c>
      <c r="I122" t="s">
        <v>658</v>
      </c>
      <c r="J122">
        <v>331.33</v>
      </c>
      <c r="K122">
        <v>335</v>
      </c>
      <c r="L122">
        <v>337.22</v>
      </c>
      <c r="M122">
        <v>328.86</v>
      </c>
      <c r="N122" t="s">
        <v>2733</v>
      </c>
      <c r="O122" s="222">
        <v>-1.3299999999999999E-2</v>
      </c>
      <c r="Q122" t="s">
        <v>658</v>
      </c>
      <c r="R122">
        <v>153.91</v>
      </c>
      <c r="S122">
        <v>155.37</v>
      </c>
      <c r="T122">
        <v>155.63</v>
      </c>
      <c r="U122">
        <v>152.24</v>
      </c>
      <c r="V122" t="s">
        <v>2741</v>
      </c>
      <c r="W122" s="222">
        <v>1.9E-3</v>
      </c>
      <c r="Y122" t="s">
        <v>658</v>
      </c>
      <c r="Z122">
        <v>71.680000000000007</v>
      </c>
      <c r="AA122">
        <v>72.36</v>
      </c>
      <c r="AB122">
        <v>72.67</v>
      </c>
      <c r="AC122">
        <v>71.39</v>
      </c>
      <c r="AD122" t="s">
        <v>3683</v>
      </c>
      <c r="AE122" s="222">
        <v>-2.5000000000000001E-3</v>
      </c>
    </row>
    <row r="123" spans="1:31">
      <c r="A123" t="s">
        <v>658</v>
      </c>
      <c r="B123" s="322">
        <v>39669.39</v>
      </c>
      <c r="C123" s="322">
        <v>40179.49</v>
      </c>
      <c r="D123" s="322">
        <v>40416.800000000003</v>
      </c>
      <c r="E123" s="322">
        <v>39394.75</v>
      </c>
      <c r="F123" t="s">
        <v>2436</v>
      </c>
      <c r="G123" s="222">
        <v>-1.7299999999999999E-2</v>
      </c>
      <c r="I123" t="s">
        <v>660</v>
      </c>
      <c r="J123">
        <v>329.61</v>
      </c>
      <c r="K123">
        <v>331.07</v>
      </c>
      <c r="L123">
        <v>334.32</v>
      </c>
      <c r="M123">
        <v>328.44</v>
      </c>
      <c r="N123" t="s">
        <v>2734</v>
      </c>
      <c r="O123" s="222">
        <v>-5.1999999999999998E-3</v>
      </c>
      <c r="Q123" t="s">
        <v>660</v>
      </c>
      <c r="R123">
        <v>157.47</v>
      </c>
      <c r="S123">
        <v>154.16</v>
      </c>
      <c r="T123">
        <v>159.44</v>
      </c>
      <c r="U123">
        <v>154.16</v>
      </c>
      <c r="V123" t="s">
        <v>3543</v>
      </c>
      <c r="W123" s="222">
        <v>2.3099999999999999E-2</v>
      </c>
      <c r="Y123" t="s">
        <v>660</v>
      </c>
      <c r="Z123">
        <v>73</v>
      </c>
      <c r="AA123">
        <v>71.900000000000006</v>
      </c>
      <c r="AB123">
        <v>73.430000000000007</v>
      </c>
      <c r="AC123">
        <v>71.72</v>
      </c>
      <c r="AD123" t="s">
        <v>3684</v>
      </c>
      <c r="AE123" s="222">
        <v>1.84E-2</v>
      </c>
    </row>
    <row r="124" spans="1:31">
      <c r="A124" t="s">
        <v>660</v>
      </c>
      <c r="B124" s="322">
        <v>39142.230000000003</v>
      </c>
      <c r="C124" s="322">
        <v>39745.58</v>
      </c>
      <c r="D124" s="322">
        <v>39745.58</v>
      </c>
      <c r="E124" s="322">
        <v>38950.31</v>
      </c>
      <c r="F124" t="s">
        <v>2437</v>
      </c>
      <c r="G124" s="222">
        <v>-1.3299999999999999E-2</v>
      </c>
      <c r="I124" t="s">
        <v>2438</v>
      </c>
      <c r="J124">
        <v>320.10000000000002</v>
      </c>
      <c r="K124">
        <v>329</v>
      </c>
      <c r="L124">
        <v>329.15</v>
      </c>
      <c r="M124">
        <v>316.64999999999998</v>
      </c>
      <c r="N124" t="s">
        <v>2716</v>
      </c>
      <c r="O124" s="222">
        <v>-2.8899999999999999E-2</v>
      </c>
      <c r="Q124" t="s">
        <v>2438</v>
      </c>
      <c r="R124">
        <v>156.91999999999999</v>
      </c>
      <c r="S124">
        <v>157.96</v>
      </c>
      <c r="T124">
        <v>158.22999999999999</v>
      </c>
      <c r="U124">
        <v>155.49</v>
      </c>
      <c r="V124" t="s">
        <v>3544</v>
      </c>
      <c r="W124" s="222">
        <v>-3.5000000000000001E-3</v>
      </c>
      <c r="Y124" t="s">
        <v>2438</v>
      </c>
      <c r="Z124">
        <v>72.77</v>
      </c>
      <c r="AA124">
        <v>73.38</v>
      </c>
      <c r="AB124">
        <v>73.47</v>
      </c>
      <c r="AC124">
        <v>71.819999999999993</v>
      </c>
      <c r="AD124" t="s">
        <v>3685</v>
      </c>
      <c r="AE124" s="222">
        <v>-3.2000000000000002E-3</v>
      </c>
    </row>
    <row r="125" spans="1:31">
      <c r="A125" t="s">
        <v>2438</v>
      </c>
      <c r="B125" s="322">
        <v>38170.410000000003</v>
      </c>
      <c r="C125" s="322">
        <v>38906.04</v>
      </c>
      <c r="D125" s="322">
        <v>38906.04</v>
      </c>
      <c r="E125" s="322">
        <v>37830.660000000003</v>
      </c>
      <c r="F125" t="s">
        <v>2439</v>
      </c>
      <c r="G125" s="222">
        <v>-2.4799999999999999E-2</v>
      </c>
      <c r="I125" t="s">
        <v>662</v>
      </c>
      <c r="J125">
        <v>331.4</v>
      </c>
      <c r="K125">
        <v>323.86</v>
      </c>
      <c r="L125">
        <v>332.56</v>
      </c>
      <c r="M125">
        <v>322.39</v>
      </c>
      <c r="N125" t="s">
        <v>2735</v>
      </c>
      <c r="O125" s="222">
        <v>3.5299999999999998E-2</v>
      </c>
      <c r="Q125" t="s">
        <v>662</v>
      </c>
      <c r="R125">
        <v>157.75</v>
      </c>
      <c r="S125">
        <v>157.55000000000001</v>
      </c>
      <c r="T125">
        <v>158.72</v>
      </c>
      <c r="U125">
        <v>156.26</v>
      </c>
      <c r="V125" t="s">
        <v>3545</v>
      </c>
      <c r="W125" s="222">
        <v>5.3E-3</v>
      </c>
      <c r="Y125" t="s">
        <v>662</v>
      </c>
      <c r="Z125">
        <v>73.900000000000006</v>
      </c>
      <c r="AA125">
        <v>73</v>
      </c>
      <c r="AB125">
        <v>74.38</v>
      </c>
      <c r="AC125">
        <v>72.92</v>
      </c>
      <c r="AD125" t="s">
        <v>3686</v>
      </c>
      <c r="AE125" s="222">
        <v>1.55E-2</v>
      </c>
    </row>
    <row r="126" spans="1:31">
      <c r="A126" t="s">
        <v>662</v>
      </c>
      <c r="B126" s="322">
        <v>39186.980000000003</v>
      </c>
      <c r="C126" s="322">
        <v>38516.230000000003</v>
      </c>
      <c r="D126" s="322">
        <v>39272.03</v>
      </c>
      <c r="E126" s="322">
        <v>38516.230000000003</v>
      </c>
      <c r="F126" t="s">
        <v>2440</v>
      </c>
      <c r="G126" s="222">
        <v>2.6599999999999999E-2</v>
      </c>
      <c r="I126" t="s">
        <v>664</v>
      </c>
      <c r="J126">
        <v>334.37</v>
      </c>
      <c r="K126">
        <v>337.24</v>
      </c>
      <c r="L126">
        <v>341.25</v>
      </c>
      <c r="M126">
        <v>333.2</v>
      </c>
      <c r="N126" t="s">
        <v>2304</v>
      </c>
      <c r="O126" s="222">
        <v>8.9999999999999993E-3</v>
      </c>
      <c r="Q126" t="s">
        <v>664</v>
      </c>
      <c r="R126">
        <v>155.38</v>
      </c>
      <c r="S126">
        <v>156.49</v>
      </c>
      <c r="T126">
        <v>157.1</v>
      </c>
      <c r="U126">
        <v>154.33000000000001</v>
      </c>
      <c r="V126" t="s">
        <v>1517</v>
      </c>
      <c r="W126" s="222">
        <v>-1.4999999999999999E-2</v>
      </c>
      <c r="Y126" t="s">
        <v>664</v>
      </c>
      <c r="Z126">
        <v>73.3</v>
      </c>
      <c r="AA126">
        <v>73.290000000000006</v>
      </c>
      <c r="AB126">
        <v>73.95</v>
      </c>
      <c r="AC126">
        <v>72.38</v>
      </c>
      <c r="AD126" t="s">
        <v>3446</v>
      </c>
      <c r="AE126" s="222">
        <v>-8.0999999999999996E-3</v>
      </c>
    </row>
    <row r="127" spans="1:31">
      <c r="A127" t="s">
        <v>664</v>
      </c>
      <c r="B127" s="322">
        <v>39606.57</v>
      </c>
      <c r="C127" s="322">
        <v>39815.01</v>
      </c>
      <c r="D127" s="322">
        <v>40376.11</v>
      </c>
      <c r="E127" s="322">
        <v>39487.14</v>
      </c>
      <c r="F127" t="s">
        <v>2441</v>
      </c>
      <c r="G127" s="222">
        <v>1.0699999999999999E-2</v>
      </c>
      <c r="I127" t="s">
        <v>666</v>
      </c>
      <c r="J127">
        <v>335.71</v>
      </c>
      <c r="K127">
        <v>333.28</v>
      </c>
      <c r="L127">
        <v>336.77</v>
      </c>
      <c r="M127">
        <v>331.25</v>
      </c>
      <c r="N127" t="s">
        <v>1563</v>
      </c>
      <c r="O127" s="222">
        <v>4.0000000000000001E-3</v>
      </c>
      <c r="Q127" t="s">
        <v>666</v>
      </c>
      <c r="R127">
        <v>154.93</v>
      </c>
      <c r="S127">
        <v>155.80000000000001</v>
      </c>
      <c r="T127">
        <v>155.9</v>
      </c>
      <c r="U127">
        <v>153.44</v>
      </c>
      <c r="V127" t="s">
        <v>2265</v>
      </c>
      <c r="W127" s="222">
        <v>-2.8999999999999998E-3</v>
      </c>
      <c r="Y127" t="s">
        <v>666</v>
      </c>
      <c r="Z127">
        <v>72.52</v>
      </c>
      <c r="AA127">
        <v>73.02</v>
      </c>
      <c r="AB127">
        <v>73.430000000000007</v>
      </c>
      <c r="AC127">
        <v>72.3</v>
      </c>
      <c r="AD127" t="s">
        <v>3276</v>
      </c>
      <c r="AE127" s="222">
        <v>-1.06E-2</v>
      </c>
    </row>
    <row r="128" spans="1:31">
      <c r="A128" t="s">
        <v>666</v>
      </c>
      <c r="B128" s="322">
        <v>40093.4</v>
      </c>
      <c r="C128" s="322">
        <v>39531.050000000003</v>
      </c>
      <c r="D128" s="322">
        <v>40157.910000000003</v>
      </c>
      <c r="E128" s="322">
        <v>39371.870000000003</v>
      </c>
      <c r="F128" t="s">
        <v>2442</v>
      </c>
      <c r="G128" s="222">
        <v>1.23E-2</v>
      </c>
      <c r="I128" t="s">
        <v>668</v>
      </c>
      <c r="J128">
        <v>335.17</v>
      </c>
      <c r="K128">
        <v>334.76</v>
      </c>
      <c r="L128">
        <v>336.36</v>
      </c>
      <c r="M128">
        <v>332.17</v>
      </c>
      <c r="N128" t="s">
        <v>2139</v>
      </c>
      <c r="O128" s="222">
        <v>-1.6000000000000001E-3</v>
      </c>
      <c r="Q128" t="s">
        <v>668</v>
      </c>
      <c r="R128">
        <v>154.58000000000001</v>
      </c>
      <c r="S128">
        <v>154.32</v>
      </c>
      <c r="T128">
        <v>154.9</v>
      </c>
      <c r="U128">
        <v>152.44999999999999</v>
      </c>
      <c r="V128" t="s">
        <v>2123</v>
      </c>
      <c r="W128" s="222">
        <v>-2.3E-3</v>
      </c>
      <c r="Y128" t="s">
        <v>668</v>
      </c>
      <c r="Z128">
        <v>71.91</v>
      </c>
      <c r="AA128">
        <v>72.650000000000006</v>
      </c>
      <c r="AB128">
        <v>72.92</v>
      </c>
      <c r="AC128">
        <v>71.13</v>
      </c>
      <c r="AD128" t="s">
        <v>3414</v>
      </c>
      <c r="AE128" s="222">
        <v>-8.3999999999999995E-3</v>
      </c>
    </row>
    <row r="129" spans="1:31">
      <c r="A129" t="s">
        <v>668</v>
      </c>
      <c r="B129" s="322">
        <v>40113.5</v>
      </c>
      <c r="C129" s="322">
        <v>40045.730000000003</v>
      </c>
      <c r="D129" s="322">
        <v>40137.31</v>
      </c>
      <c r="E129" s="322">
        <v>39718.68</v>
      </c>
      <c r="F129" t="s">
        <v>2443</v>
      </c>
      <c r="G129" s="222">
        <v>5.0000000000000001E-4</v>
      </c>
      <c r="I129" t="s">
        <v>670</v>
      </c>
      <c r="J129">
        <v>337.51</v>
      </c>
      <c r="K129">
        <v>336.77</v>
      </c>
      <c r="L129">
        <v>339.33</v>
      </c>
      <c r="M129">
        <v>335.02</v>
      </c>
      <c r="N129" t="s">
        <v>2225</v>
      </c>
      <c r="O129" s="222">
        <v>7.0000000000000001E-3</v>
      </c>
      <c r="Q129" t="s">
        <v>670</v>
      </c>
      <c r="R129">
        <v>155.35</v>
      </c>
      <c r="S129">
        <v>155.5</v>
      </c>
      <c r="T129">
        <v>155.81</v>
      </c>
      <c r="U129">
        <v>153.82</v>
      </c>
      <c r="V129" t="s">
        <v>2710</v>
      </c>
      <c r="W129" s="222">
        <v>5.0000000000000001E-3</v>
      </c>
      <c r="Y129" t="s">
        <v>670</v>
      </c>
      <c r="Z129">
        <v>71.790000000000006</v>
      </c>
      <c r="AA129">
        <v>72.069999999999993</v>
      </c>
      <c r="AB129">
        <v>72.260000000000005</v>
      </c>
      <c r="AC129">
        <v>71.31</v>
      </c>
      <c r="AD129" t="s">
        <v>3687</v>
      </c>
      <c r="AE129" s="222">
        <v>-1.6999999999999999E-3</v>
      </c>
    </row>
    <row r="130" spans="1:31">
      <c r="A130" t="s">
        <v>670</v>
      </c>
      <c r="B130" s="322">
        <v>40227.589999999997</v>
      </c>
      <c r="C130" s="322">
        <v>40171.74</v>
      </c>
      <c r="D130" s="322">
        <v>40414.18</v>
      </c>
      <c r="E130" s="322">
        <v>39869.1</v>
      </c>
      <c r="F130" t="s">
        <v>2444</v>
      </c>
      <c r="G130" s="222">
        <v>2.8E-3</v>
      </c>
      <c r="I130" t="s">
        <v>672</v>
      </c>
      <c r="J130">
        <v>341.52</v>
      </c>
      <c r="K130">
        <v>338.5</v>
      </c>
      <c r="L130">
        <v>342.27</v>
      </c>
      <c r="M130">
        <v>336.46</v>
      </c>
      <c r="N130" t="s">
        <v>2149</v>
      </c>
      <c r="O130" s="222">
        <v>1.1900000000000001E-2</v>
      </c>
      <c r="Q130" t="s">
        <v>672</v>
      </c>
      <c r="R130">
        <v>155.91</v>
      </c>
      <c r="S130">
        <v>155.44999999999999</v>
      </c>
      <c r="T130">
        <v>157.02000000000001</v>
      </c>
      <c r="U130">
        <v>154.29</v>
      </c>
      <c r="V130" t="s">
        <v>2658</v>
      </c>
      <c r="W130" s="222">
        <v>3.5999999999999999E-3</v>
      </c>
      <c r="Y130" t="s">
        <v>672</v>
      </c>
      <c r="Z130">
        <v>72.349999999999994</v>
      </c>
      <c r="AA130">
        <v>71.19</v>
      </c>
      <c r="AB130">
        <v>72.709999999999994</v>
      </c>
      <c r="AC130">
        <v>70.28</v>
      </c>
      <c r="AD130" t="s">
        <v>3688</v>
      </c>
      <c r="AE130" s="222">
        <v>7.7999999999999996E-3</v>
      </c>
    </row>
    <row r="131" spans="1:31">
      <c r="A131" t="s">
        <v>672</v>
      </c>
      <c r="B131" s="322">
        <v>40527.620000000003</v>
      </c>
      <c r="C131" s="322">
        <v>40233.980000000003</v>
      </c>
      <c r="D131" s="322">
        <v>40630.49</v>
      </c>
      <c r="E131" s="322">
        <v>40222.18</v>
      </c>
      <c r="F131" t="s">
        <v>2445</v>
      </c>
      <c r="G131" s="222">
        <v>7.4999999999999997E-3</v>
      </c>
      <c r="I131" t="s">
        <v>674</v>
      </c>
      <c r="J131">
        <v>345.5</v>
      </c>
      <c r="K131">
        <v>334.44</v>
      </c>
      <c r="L131">
        <v>346.52</v>
      </c>
      <c r="M131">
        <v>333.24</v>
      </c>
      <c r="N131" t="s">
        <v>2736</v>
      </c>
      <c r="O131" s="222">
        <v>1.17E-2</v>
      </c>
      <c r="Q131" t="s">
        <v>674</v>
      </c>
      <c r="R131">
        <v>156.31</v>
      </c>
      <c r="S131">
        <v>158.19999999999999</v>
      </c>
      <c r="T131">
        <v>158.19999999999999</v>
      </c>
      <c r="U131">
        <v>155.02000000000001</v>
      </c>
      <c r="V131" t="s">
        <v>3546</v>
      </c>
      <c r="W131" s="222">
        <v>2.5999999999999999E-3</v>
      </c>
      <c r="Y131" t="s">
        <v>674</v>
      </c>
      <c r="Z131">
        <v>72.55</v>
      </c>
      <c r="AA131">
        <v>73.349999999999994</v>
      </c>
      <c r="AB131">
        <v>73.48</v>
      </c>
      <c r="AC131">
        <v>71.680000000000007</v>
      </c>
      <c r="AD131" t="s">
        <v>3689</v>
      </c>
      <c r="AE131" s="222">
        <v>2.8E-3</v>
      </c>
    </row>
    <row r="132" spans="1:31">
      <c r="A132" t="s">
        <v>674</v>
      </c>
      <c r="B132" s="322">
        <v>40669.360000000001</v>
      </c>
      <c r="C132" s="322">
        <v>40290.410000000003</v>
      </c>
      <c r="D132" s="322">
        <v>40777.160000000003</v>
      </c>
      <c r="E132" s="322">
        <v>39745.629999999997</v>
      </c>
      <c r="F132" t="s">
        <v>2446</v>
      </c>
      <c r="G132" s="222">
        <v>3.5000000000000001E-3</v>
      </c>
      <c r="I132" t="s">
        <v>2447</v>
      </c>
      <c r="J132">
        <v>342.45</v>
      </c>
      <c r="K132">
        <v>345.58</v>
      </c>
      <c r="L132">
        <v>345.72</v>
      </c>
      <c r="M132">
        <v>340.12</v>
      </c>
      <c r="N132" t="s">
        <v>2733</v>
      </c>
      <c r="O132" s="222">
        <v>-8.8000000000000005E-3</v>
      </c>
      <c r="Q132" t="s">
        <v>2447</v>
      </c>
      <c r="R132">
        <v>154.46</v>
      </c>
      <c r="S132">
        <v>155</v>
      </c>
      <c r="T132">
        <v>155.09</v>
      </c>
      <c r="U132">
        <v>153.36000000000001</v>
      </c>
      <c r="V132" t="s">
        <v>3547</v>
      </c>
      <c r="W132" s="222">
        <v>-1.18E-2</v>
      </c>
      <c r="Y132" t="s">
        <v>2447</v>
      </c>
      <c r="Z132">
        <v>71.290000000000006</v>
      </c>
      <c r="AA132">
        <v>72</v>
      </c>
      <c r="AB132">
        <v>72.040000000000006</v>
      </c>
      <c r="AC132">
        <v>71.23</v>
      </c>
      <c r="AD132" t="s">
        <v>3391</v>
      </c>
      <c r="AE132" s="222">
        <v>-1.7399999999999999E-2</v>
      </c>
    </row>
    <row r="133" spans="1:31">
      <c r="A133" t="s">
        <v>2447</v>
      </c>
      <c r="B133" s="322">
        <v>40752.959999999999</v>
      </c>
      <c r="C133" s="322">
        <v>40918.04</v>
      </c>
      <c r="D133" s="322">
        <v>41099.519999999997</v>
      </c>
      <c r="E133" s="322">
        <v>40705.629999999997</v>
      </c>
      <c r="F133" t="s">
        <v>2448</v>
      </c>
      <c r="G133" s="222">
        <v>2.0999999999999999E-3</v>
      </c>
      <c r="I133" t="s">
        <v>676</v>
      </c>
      <c r="J133">
        <v>347.6</v>
      </c>
      <c r="K133">
        <v>347.22</v>
      </c>
      <c r="L133">
        <v>350.09</v>
      </c>
      <c r="M133">
        <v>346.12</v>
      </c>
      <c r="N133" t="s">
        <v>2737</v>
      </c>
      <c r="O133" s="222">
        <v>1.4999999999999999E-2</v>
      </c>
      <c r="Q133" t="s">
        <v>676</v>
      </c>
      <c r="R133">
        <v>156.12</v>
      </c>
      <c r="S133">
        <v>156.07</v>
      </c>
      <c r="T133">
        <v>156.71</v>
      </c>
      <c r="U133">
        <v>155.04</v>
      </c>
      <c r="V133" t="s">
        <v>3548</v>
      </c>
      <c r="W133" s="222">
        <v>1.0699999999999999E-2</v>
      </c>
      <c r="Y133" t="s">
        <v>676</v>
      </c>
      <c r="Z133">
        <v>71.650000000000006</v>
      </c>
      <c r="AA133">
        <v>71.5</v>
      </c>
      <c r="AB133">
        <v>71.819999999999993</v>
      </c>
      <c r="AC133">
        <v>71.099999999999994</v>
      </c>
      <c r="AD133" t="s">
        <v>3690</v>
      </c>
      <c r="AE133" s="222">
        <v>5.0000000000000001E-3</v>
      </c>
    </row>
    <row r="134" spans="1:31">
      <c r="A134" t="s">
        <v>676</v>
      </c>
      <c r="B134" s="322">
        <v>41317.43</v>
      </c>
      <c r="C134" s="322">
        <v>40960.42</v>
      </c>
      <c r="D134" s="322">
        <v>41386.19</v>
      </c>
      <c r="E134" s="322">
        <v>40960.42</v>
      </c>
      <c r="F134" t="s">
        <v>2449</v>
      </c>
      <c r="G134" s="222">
        <v>1.3899999999999999E-2</v>
      </c>
      <c r="I134" t="s">
        <v>678</v>
      </c>
      <c r="J134">
        <v>348.64</v>
      </c>
      <c r="K134">
        <v>347</v>
      </c>
      <c r="L134">
        <v>351.05</v>
      </c>
      <c r="M134">
        <v>346.12</v>
      </c>
      <c r="N134" t="s">
        <v>1527</v>
      </c>
      <c r="O134" s="222">
        <v>3.0000000000000001E-3</v>
      </c>
      <c r="Q134" t="s">
        <v>678</v>
      </c>
      <c r="R134">
        <v>155</v>
      </c>
      <c r="S134">
        <v>156.66999999999999</v>
      </c>
      <c r="T134">
        <v>156.79</v>
      </c>
      <c r="U134">
        <v>154.72999999999999</v>
      </c>
      <c r="V134" t="s">
        <v>3549</v>
      </c>
      <c r="W134" s="222">
        <v>-7.1999999999999998E-3</v>
      </c>
      <c r="Y134" t="s">
        <v>678</v>
      </c>
      <c r="Z134">
        <v>71.7</v>
      </c>
      <c r="AA134">
        <v>71.67</v>
      </c>
      <c r="AB134">
        <v>71.8</v>
      </c>
      <c r="AC134">
        <v>71.010000000000005</v>
      </c>
      <c r="AD134" t="s">
        <v>1585</v>
      </c>
      <c r="AE134" s="222">
        <v>6.9999999999999999E-4</v>
      </c>
    </row>
    <row r="135" spans="1:31">
      <c r="A135" t="s">
        <v>678</v>
      </c>
      <c r="B135" s="322">
        <v>41218.83</v>
      </c>
      <c r="C135" s="322">
        <v>41173.379999999997</v>
      </c>
      <c r="D135" s="322">
        <v>41445.910000000003</v>
      </c>
      <c r="E135" s="322">
        <v>41063.440000000002</v>
      </c>
      <c r="F135" t="s">
        <v>2450</v>
      </c>
      <c r="G135" s="222">
        <v>-2.3999999999999998E-3</v>
      </c>
      <c r="I135" t="s">
        <v>680</v>
      </c>
      <c r="J135">
        <v>347.7</v>
      </c>
      <c r="K135">
        <v>346.4</v>
      </c>
      <c r="L135">
        <v>349.65</v>
      </c>
      <c r="M135">
        <v>345.76</v>
      </c>
      <c r="N135" t="s">
        <v>2278</v>
      </c>
      <c r="O135" s="222">
        <v>-2.7000000000000001E-3</v>
      </c>
      <c r="Q135" t="s">
        <v>680</v>
      </c>
      <c r="R135">
        <v>154.47</v>
      </c>
      <c r="S135">
        <v>154.82</v>
      </c>
      <c r="T135">
        <v>155.9</v>
      </c>
      <c r="U135">
        <v>153.68</v>
      </c>
      <c r="V135" t="s">
        <v>2123</v>
      </c>
      <c r="W135" s="222">
        <v>-3.3999999999999998E-3</v>
      </c>
      <c r="Y135" t="s">
        <v>680</v>
      </c>
      <c r="Z135">
        <v>71.72</v>
      </c>
      <c r="AA135">
        <v>71.680000000000007</v>
      </c>
      <c r="AB135">
        <v>71.900000000000006</v>
      </c>
      <c r="AC135">
        <v>71.16</v>
      </c>
      <c r="AD135" t="s">
        <v>3691</v>
      </c>
      <c r="AE135" s="222">
        <v>2.9999999999999997E-4</v>
      </c>
    </row>
    <row r="136" spans="1:31">
      <c r="A136" t="s">
        <v>680</v>
      </c>
      <c r="B136" s="322">
        <v>40829</v>
      </c>
      <c r="C136" s="322">
        <v>41000.19</v>
      </c>
      <c r="D136" s="322">
        <v>41164.33</v>
      </c>
      <c r="E136" s="322">
        <v>40759.410000000003</v>
      </c>
      <c r="F136" t="s">
        <v>2451</v>
      </c>
      <c r="G136" s="222">
        <v>-9.4999999999999998E-3</v>
      </c>
      <c r="I136" t="s">
        <v>682</v>
      </c>
      <c r="J136">
        <v>349.85</v>
      </c>
      <c r="K136">
        <v>348.7</v>
      </c>
      <c r="L136">
        <v>351.15</v>
      </c>
      <c r="M136">
        <v>347.21</v>
      </c>
      <c r="N136" t="s">
        <v>2738</v>
      </c>
      <c r="O136" s="222">
        <v>6.1999999999999998E-3</v>
      </c>
      <c r="Q136" t="s">
        <v>682</v>
      </c>
      <c r="R136">
        <v>157.30000000000001</v>
      </c>
      <c r="S136">
        <v>154.74</v>
      </c>
      <c r="T136">
        <v>157.94</v>
      </c>
      <c r="U136">
        <v>154.5</v>
      </c>
      <c r="V136" t="s">
        <v>3550</v>
      </c>
      <c r="W136" s="222">
        <v>1.83E-2</v>
      </c>
      <c r="Y136" t="s">
        <v>682</v>
      </c>
      <c r="Z136">
        <v>72.400000000000006</v>
      </c>
      <c r="AA136">
        <v>71.72</v>
      </c>
      <c r="AB136">
        <v>72.680000000000007</v>
      </c>
      <c r="AC136">
        <v>71.67</v>
      </c>
      <c r="AD136" t="s">
        <v>1630</v>
      </c>
      <c r="AE136" s="222">
        <v>9.4999999999999998E-3</v>
      </c>
    </row>
    <row r="137" spans="1:31">
      <c r="A137" t="s">
        <v>682</v>
      </c>
      <c r="B137" s="322">
        <v>41113.97</v>
      </c>
      <c r="C137" s="322">
        <v>40956.080000000002</v>
      </c>
      <c r="D137" s="322">
        <v>41266.910000000003</v>
      </c>
      <c r="E137" s="322">
        <v>40829.29</v>
      </c>
      <c r="F137" t="s">
        <v>2452</v>
      </c>
      <c r="G137" s="222">
        <v>7.0000000000000001E-3</v>
      </c>
      <c r="I137" t="s">
        <v>684</v>
      </c>
      <c r="J137">
        <v>351.27</v>
      </c>
      <c r="K137">
        <v>352</v>
      </c>
      <c r="L137">
        <v>355.33</v>
      </c>
      <c r="M137">
        <v>350.95</v>
      </c>
      <c r="N137" t="s">
        <v>2739</v>
      </c>
      <c r="O137" s="222">
        <v>4.1000000000000003E-3</v>
      </c>
      <c r="Q137" t="s">
        <v>684</v>
      </c>
      <c r="R137">
        <v>155.66</v>
      </c>
      <c r="S137">
        <v>155.82</v>
      </c>
      <c r="T137">
        <v>157.03</v>
      </c>
      <c r="U137">
        <v>154.78</v>
      </c>
      <c r="V137" t="s">
        <v>3551</v>
      </c>
      <c r="W137" s="222">
        <v>-1.04E-2</v>
      </c>
      <c r="Y137" t="s">
        <v>684</v>
      </c>
      <c r="Z137">
        <v>71.17</v>
      </c>
      <c r="AA137">
        <v>72.2</v>
      </c>
      <c r="AB137">
        <v>72.47</v>
      </c>
      <c r="AC137">
        <v>71.13</v>
      </c>
      <c r="AD137" t="s">
        <v>1564</v>
      </c>
      <c r="AE137" s="222">
        <v>-1.7000000000000001E-2</v>
      </c>
    </row>
    <row r="138" spans="1:31">
      <c r="A138" t="s">
        <v>684</v>
      </c>
      <c r="B138" s="322">
        <v>41368.449999999997</v>
      </c>
      <c r="C138" s="322">
        <v>41312.57</v>
      </c>
      <c r="D138" s="322">
        <v>41773.22</v>
      </c>
      <c r="E138" s="322">
        <v>41167.760000000002</v>
      </c>
      <c r="F138" t="s">
        <v>2453</v>
      </c>
      <c r="G138" s="222">
        <v>6.1999999999999998E-3</v>
      </c>
      <c r="I138" t="s">
        <v>686</v>
      </c>
      <c r="J138">
        <v>352.54</v>
      </c>
      <c r="K138">
        <v>351.83</v>
      </c>
      <c r="L138">
        <v>353.8</v>
      </c>
      <c r="M138">
        <v>350.67</v>
      </c>
      <c r="N138" t="s">
        <v>2740</v>
      </c>
      <c r="O138" s="222">
        <v>3.5999999999999999E-3</v>
      </c>
      <c r="Q138" t="s">
        <v>686</v>
      </c>
      <c r="R138">
        <v>154.22</v>
      </c>
      <c r="S138">
        <v>155.41999999999999</v>
      </c>
      <c r="T138">
        <v>156.06</v>
      </c>
      <c r="U138">
        <v>153.81</v>
      </c>
      <c r="V138" t="s">
        <v>3552</v>
      </c>
      <c r="W138" s="222">
        <v>-9.2999999999999992E-3</v>
      </c>
      <c r="Y138" t="s">
        <v>686</v>
      </c>
      <c r="Z138">
        <v>70.52</v>
      </c>
      <c r="AA138">
        <v>70.989999999999995</v>
      </c>
      <c r="AB138">
        <v>71.150000000000006</v>
      </c>
      <c r="AC138">
        <v>70.459999999999994</v>
      </c>
      <c r="AD138" t="s">
        <v>3692</v>
      </c>
      <c r="AE138" s="222">
        <v>-9.1000000000000004E-3</v>
      </c>
    </row>
    <row r="139" spans="1:31">
      <c r="A139" t="s">
        <v>686</v>
      </c>
      <c r="B139" s="322">
        <v>41249.379999999997</v>
      </c>
      <c r="C139" s="322">
        <v>41405.480000000003</v>
      </c>
      <c r="D139" s="322">
        <v>41512.43</v>
      </c>
      <c r="E139" s="322">
        <v>41150.730000000003</v>
      </c>
      <c r="F139" t="s">
        <v>2454</v>
      </c>
      <c r="G139" s="222">
        <v>-2.8999999999999998E-3</v>
      </c>
      <c r="I139" t="s">
        <v>688</v>
      </c>
      <c r="J139">
        <v>355.85</v>
      </c>
      <c r="K139">
        <v>359.14</v>
      </c>
      <c r="L139">
        <v>361.89</v>
      </c>
      <c r="M139">
        <v>351.13</v>
      </c>
      <c r="N139" t="s">
        <v>2741</v>
      </c>
      <c r="O139" s="222">
        <v>9.4000000000000004E-3</v>
      </c>
      <c r="Q139" t="s">
        <v>688</v>
      </c>
      <c r="R139">
        <v>154.13999999999999</v>
      </c>
      <c r="S139">
        <v>152.02000000000001</v>
      </c>
      <c r="T139">
        <v>155.36000000000001</v>
      </c>
      <c r="U139">
        <v>151.18</v>
      </c>
      <c r="V139" t="s">
        <v>3553</v>
      </c>
      <c r="W139" s="222">
        <v>-5.0000000000000001E-4</v>
      </c>
      <c r="Y139" t="s">
        <v>688</v>
      </c>
      <c r="Z139">
        <v>69.53</v>
      </c>
      <c r="AA139">
        <v>70.14</v>
      </c>
      <c r="AB139">
        <v>70.33</v>
      </c>
      <c r="AC139">
        <v>68.7</v>
      </c>
      <c r="AD139" t="s">
        <v>3693</v>
      </c>
      <c r="AE139" s="222">
        <v>-1.4E-2</v>
      </c>
    </row>
    <row r="140" spans="1:31">
      <c r="A140" t="s">
        <v>688</v>
      </c>
      <c r="B140" s="322">
        <v>42410.1</v>
      </c>
      <c r="C140" s="322">
        <v>41899.050000000003</v>
      </c>
      <c r="D140" s="322">
        <v>42418.05</v>
      </c>
      <c r="E140" s="322">
        <v>41899.050000000003</v>
      </c>
      <c r="F140" t="s">
        <v>2455</v>
      </c>
      <c r="G140" s="222">
        <v>2.81E-2</v>
      </c>
      <c r="I140" t="s">
        <v>690</v>
      </c>
      <c r="J140">
        <v>356.14</v>
      </c>
      <c r="K140">
        <v>355.52</v>
      </c>
      <c r="L140">
        <v>358.87</v>
      </c>
      <c r="M140">
        <v>354.58</v>
      </c>
      <c r="N140" t="s">
        <v>2742</v>
      </c>
      <c r="O140" s="222">
        <v>8.0000000000000004E-4</v>
      </c>
      <c r="Q140" t="s">
        <v>690</v>
      </c>
      <c r="R140">
        <v>148.44</v>
      </c>
      <c r="S140">
        <v>151.69999999999999</v>
      </c>
      <c r="T140">
        <v>151.69999999999999</v>
      </c>
      <c r="U140">
        <v>148.08000000000001</v>
      </c>
      <c r="V140" t="s">
        <v>3554</v>
      </c>
      <c r="W140" s="222">
        <v>-3.6999999999999998E-2</v>
      </c>
      <c r="Y140" t="s">
        <v>690</v>
      </c>
      <c r="Z140">
        <v>68.959999999999994</v>
      </c>
      <c r="AA140">
        <v>69.59</v>
      </c>
      <c r="AB140">
        <v>69.69</v>
      </c>
      <c r="AC140">
        <v>68.87</v>
      </c>
      <c r="AD140" t="s">
        <v>3694</v>
      </c>
      <c r="AE140" s="222">
        <v>-8.2000000000000007E-3</v>
      </c>
    </row>
    <row r="141" spans="1:31">
      <c r="A141" t="s">
        <v>690</v>
      </c>
      <c r="B141" s="322">
        <v>42140.43</v>
      </c>
      <c r="C141" s="322">
        <v>42507.33</v>
      </c>
      <c r="D141" s="322">
        <v>42507.33</v>
      </c>
      <c r="E141" s="322">
        <v>42132.04</v>
      </c>
      <c r="F141" t="s">
        <v>2456</v>
      </c>
      <c r="G141" s="222">
        <v>-6.4000000000000003E-3</v>
      </c>
      <c r="I141" t="s">
        <v>692</v>
      </c>
      <c r="J141">
        <v>356.46</v>
      </c>
      <c r="K141">
        <v>356.67</v>
      </c>
      <c r="L141">
        <v>358.41</v>
      </c>
      <c r="M141">
        <v>355.21</v>
      </c>
      <c r="N141" t="s">
        <v>2124</v>
      </c>
      <c r="O141" s="222">
        <v>8.9999999999999998E-4</v>
      </c>
      <c r="Q141" t="s">
        <v>692</v>
      </c>
      <c r="R141">
        <v>146.36000000000001</v>
      </c>
      <c r="S141">
        <v>148.66</v>
      </c>
      <c r="T141">
        <v>148.82</v>
      </c>
      <c r="U141">
        <v>146.12</v>
      </c>
      <c r="V141" t="s">
        <v>3555</v>
      </c>
      <c r="W141" s="222">
        <v>-1.4E-2</v>
      </c>
      <c r="Y141" t="s">
        <v>692</v>
      </c>
      <c r="Z141">
        <v>69.16</v>
      </c>
      <c r="AA141">
        <v>68.88</v>
      </c>
      <c r="AB141">
        <v>69.34</v>
      </c>
      <c r="AC141">
        <v>68.58</v>
      </c>
      <c r="AD141" t="s">
        <v>3695</v>
      </c>
      <c r="AE141" s="222">
        <v>2.8999999999999998E-3</v>
      </c>
    </row>
    <row r="142" spans="1:31">
      <c r="A142" t="s">
        <v>692</v>
      </c>
      <c r="B142" s="322">
        <v>42051.06</v>
      </c>
      <c r="C142" s="322">
        <v>42150.09</v>
      </c>
      <c r="D142" s="322">
        <v>42254.75</v>
      </c>
      <c r="E142" s="322">
        <v>41952.86</v>
      </c>
      <c r="F142" t="s">
        <v>2457</v>
      </c>
      <c r="G142" s="222">
        <v>-2.0999999999999999E-3</v>
      </c>
      <c r="I142" t="s">
        <v>694</v>
      </c>
      <c r="J142">
        <v>362.3</v>
      </c>
      <c r="K142">
        <v>356.89</v>
      </c>
      <c r="L142">
        <v>363.73</v>
      </c>
      <c r="M142">
        <v>356.67</v>
      </c>
      <c r="N142" t="s">
        <v>2743</v>
      </c>
      <c r="O142" s="222">
        <v>1.6400000000000001E-2</v>
      </c>
      <c r="Q142" t="s">
        <v>694</v>
      </c>
      <c r="R142">
        <v>149.61000000000001</v>
      </c>
      <c r="S142">
        <v>148</v>
      </c>
      <c r="T142">
        <v>149.65</v>
      </c>
      <c r="U142">
        <v>147.33000000000001</v>
      </c>
      <c r="V142" t="s">
        <v>2218</v>
      </c>
      <c r="W142" s="222">
        <v>2.2200000000000001E-2</v>
      </c>
      <c r="Y142" t="s">
        <v>694</v>
      </c>
      <c r="Z142">
        <v>71.61</v>
      </c>
      <c r="AA142">
        <v>69.7</v>
      </c>
      <c r="AB142">
        <v>71.73</v>
      </c>
      <c r="AC142">
        <v>69.599999999999994</v>
      </c>
      <c r="AD142" t="s">
        <v>3640</v>
      </c>
      <c r="AE142" s="222">
        <v>3.5400000000000001E-2</v>
      </c>
    </row>
    <row r="143" spans="1:31">
      <c r="A143" t="s">
        <v>694</v>
      </c>
      <c r="B143" s="322">
        <v>42322.75</v>
      </c>
      <c r="C143" s="322">
        <v>41777.980000000003</v>
      </c>
      <c r="D143" s="322">
        <v>42351.42</v>
      </c>
      <c r="E143" s="322">
        <v>41777.980000000003</v>
      </c>
      <c r="F143" t="s">
        <v>2458</v>
      </c>
      <c r="G143" s="222">
        <v>6.4999999999999997E-3</v>
      </c>
      <c r="I143" t="s">
        <v>696</v>
      </c>
      <c r="J143">
        <v>365.12</v>
      </c>
      <c r="K143">
        <v>362.95</v>
      </c>
      <c r="L143">
        <v>366.19</v>
      </c>
      <c r="M143">
        <v>360.89</v>
      </c>
      <c r="N143" t="s">
        <v>2283</v>
      </c>
      <c r="O143" s="222">
        <v>7.7999999999999996E-3</v>
      </c>
      <c r="Q143" t="s">
        <v>696</v>
      </c>
      <c r="R143">
        <v>151.33000000000001</v>
      </c>
      <c r="S143">
        <v>149.66999999999999</v>
      </c>
      <c r="T143">
        <v>151.5</v>
      </c>
      <c r="U143">
        <v>149.22</v>
      </c>
      <c r="V143" t="s">
        <v>3533</v>
      </c>
      <c r="W143" s="222">
        <v>1.15E-2</v>
      </c>
      <c r="Y143" t="s">
        <v>696</v>
      </c>
      <c r="Z143">
        <v>72</v>
      </c>
      <c r="AA143">
        <v>71.86</v>
      </c>
      <c r="AB143">
        <v>72.260000000000005</v>
      </c>
      <c r="AC143">
        <v>71.430000000000007</v>
      </c>
      <c r="AD143" t="s">
        <v>3440</v>
      </c>
      <c r="AE143" s="222">
        <v>5.4000000000000003E-3</v>
      </c>
    </row>
    <row r="144" spans="1:31">
      <c r="A144" t="s">
        <v>696</v>
      </c>
      <c r="B144" s="322">
        <v>42654.74</v>
      </c>
      <c r="C144" s="322">
        <v>42356.2</v>
      </c>
      <c r="D144" s="322">
        <v>42663.68</v>
      </c>
      <c r="E144" s="322">
        <v>42232.56</v>
      </c>
      <c r="F144" t="s">
        <v>2459</v>
      </c>
      <c r="G144" s="222">
        <v>7.7999999999999996E-3</v>
      </c>
      <c r="I144" t="s">
        <v>698</v>
      </c>
      <c r="J144">
        <v>367.9</v>
      </c>
      <c r="K144">
        <v>363.02</v>
      </c>
      <c r="L144">
        <v>369.15</v>
      </c>
      <c r="M144">
        <v>362.32</v>
      </c>
      <c r="N144" t="s">
        <v>1471</v>
      </c>
      <c r="O144" s="222">
        <v>7.6E-3</v>
      </c>
      <c r="Q144" t="s">
        <v>698</v>
      </c>
      <c r="R144">
        <v>152.49</v>
      </c>
      <c r="S144">
        <v>151.88999999999999</v>
      </c>
      <c r="T144">
        <v>152.66</v>
      </c>
      <c r="U144">
        <v>151.05000000000001</v>
      </c>
      <c r="V144" t="s">
        <v>3556</v>
      </c>
      <c r="W144" s="222">
        <v>7.7000000000000002E-3</v>
      </c>
      <c r="Y144" t="s">
        <v>698</v>
      </c>
      <c r="Z144">
        <v>71.930000000000007</v>
      </c>
      <c r="AA144">
        <v>72.03</v>
      </c>
      <c r="AB144">
        <v>72.17</v>
      </c>
      <c r="AC144">
        <v>71.64</v>
      </c>
      <c r="AD144" t="s">
        <v>2197</v>
      </c>
      <c r="AE144" s="222">
        <v>-1E-3</v>
      </c>
    </row>
    <row r="145" spans="1:31">
      <c r="A145" t="s">
        <v>698</v>
      </c>
      <c r="B145" s="322">
        <v>42792.07</v>
      </c>
      <c r="C145" s="322">
        <v>42542.81</v>
      </c>
      <c r="D145" s="322">
        <v>42842.04</v>
      </c>
      <c r="E145" s="322">
        <v>42337.71</v>
      </c>
      <c r="F145" t="s">
        <v>2460</v>
      </c>
      <c r="G145" s="222">
        <v>3.2000000000000002E-3</v>
      </c>
      <c r="I145" t="s">
        <v>700</v>
      </c>
      <c r="J145">
        <v>366.84</v>
      </c>
      <c r="K145">
        <v>367.78</v>
      </c>
      <c r="L145">
        <v>368.25</v>
      </c>
      <c r="M145">
        <v>364.69</v>
      </c>
      <c r="N145" t="s">
        <v>2744</v>
      </c>
      <c r="O145" s="222">
        <v>-2.8999999999999998E-3</v>
      </c>
      <c r="Q145" t="s">
        <v>700</v>
      </c>
      <c r="R145">
        <v>153.66</v>
      </c>
      <c r="S145">
        <v>152.33000000000001</v>
      </c>
      <c r="T145">
        <v>154.04</v>
      </c>
      <c r="U145">
        <v>152.12</v>
      </c>
      <c r="V145" t="s">
        <v>3530</v>
      </c>
      <c r="W145" s="222">
        <v>7.7000000000000002E-3</v>
      </c>
      <c r="Y145" t="s">
        <v>700</v>
      </c>
      <c r="Z145">
        <v>71.69</v>
      </c>
      <c r="AA145">
        <v>71.8</v>
      </c>
      <c r="AB145">
        <v>72.13</v>
      </c>
      <c r="AC145">
        <v>71.430000000000007</v>
      </c>
      <c r="AD145" t="s">
        <v>3696</v>
      </c>
      <c r="AE145" s="222">
        <v>-3.3E-3</v>
      </c>
    </row>
    <row r="146" spans="1:31">
      <c r="A146" t="s">
        <v>700</v>
      </c>
      <c r="B146" s="322">
        <v>42677.24</v>
      </c>
      <c r="C146" s="322">
        <v>42735.11</v>
      </c>
      <c r="D146" s="322">
        <v>42800.04</v>
      </c>
      <c r="E146" s="322">
        <v>42485.37</v>
      </c>
      <c r="F146" t="s">
        <v>2461</v>
      </c>
      <c r="G146" s="222">
        <v>-2.7000000000000001E-3</v>
      </c>
      <c r="I146" t="s">
        <v>702</v>
      </c>
      <c r="J146">
        <v>358.3</v>
      </c>
      <c r="K146">
        <v>363.72</v>
      </c>
      <c r="L146">
        <v>365.99</v>
      </c>
      <c r="M146">
        <v>358.08</v>
      </c>
      <c r="N146" t="s">
        <v>1595</v>
      </c>
      <c r="O146" s="222">
        <v>-2.3300000000000001E-2</v>
      </c>
      <c r="Q146" t="s">
        <v>702</v>
      </c>
      <c r="R146">
        <v>153.18</v>
      </c>
      <c r="S146">
        <v>153.19</v>
      </c>
      <c r="T146">
        <v>154.43</v>
      </c>
      <c r="U146">
        <v>153</v>
      </c>
      <c r="V146" t="s">
        <v>3557</v>
      </c>
      <c r="W146" s="222">
        <v>-3.0999999999999999E-3</v>
      </c>
      <c r="Y146" t="s">
        <v>702</v>
      </c>
      <c r="Z146">
        <v>71.849999999999994</v>
      </c>
      <c r="AA146">
        <v>71.69</v>
      </c>
      <c r="AB146">
        <v>72.08</v>
      </c>
      <c r="AC146">
        <v>71.58</v>
      </c>
      <c r="AD146" t="s">
        <v>3697</v>
      </c>
      <c r="AE146" s="222">
        <v>2.2000000000000001E-3</v>
      </c>
    </row>
    <row r="147" spans="1:31">
      <c r="A147" t="s">
        <v>702</v>
      </c>
      <c r="B147" s="322">
        <v>41860.44</v>
      </c>
      <c r="C147" s="322">
        <v>42354.46</v>
      </c>
      <c r="D147" s="322">
        <v>42439.27</v>
      </c>
      <c r="E147" s="322">
        <v>41785.22</v>
      </c>
      <c r="F147" t="s">
        <v>2462</v>
      </c>
      <c r="G147" s="222">
        <v>-1.9099999999999999E-2</v>
      </c>
      <c r="I147" t="s">
        <v>704</v>
      </c>
      <c r="J147">
        <v>357.97</v>
      </c>
      <c r="K147">
        <v>357.76</v>
      </c>
      <c r="L147">
        <v>360</v>
      </c>
      <c r="M147">
        <v>356.56</v>
      </c>
      <c r="N147" t="s">
        <v>2705</v>
      </c>
      <c r="O147" s="222">
        <v>-8.9999999999999998E-4</v>
      </c>
      <c r="Q147" t="s">
        <v>704</v>
      </c>
      <c r="R147">
        <v>152.61000000000001</v>
      </c>
      <c r="S147">
        <v>152.65</v>
      </c>
      <c r="T147">
        <v>153.32</v>
      </c>
      <c r="U147">
        <v>151.37</v>
      </c>
      <c r="V147" t="s">
        <v>2257</v>
      </c>
      <c r="W147" s="222">
        <v>-3.7000000000000002E-3</v>
      </c>
      <c r="Y147" t="s">
        <v>704</v>
      </c>
      <c r="Z147">
        <v>71.14</v>
      </c>
      <c r="AA147">
        <v>71.84</v>
      </c>
      <c r="AB147">
        <v>71.989999999999995</v>
      </c>
      <c r="AC147">
        <v>70.959999999999994</v>
      </c>
      <c r="AD147" t="s">
        <v>3698</v>
      </c>
      <c r="AE147" s="222">
        <v>-9.9000000000000008E-3</v>
      </c>
    </row>
    <row r="148" spans="1:31">
      <c r="A148" t="s">
        <v>704</v>
      </c>
      <c r="B148" s="322">
        <v>41859.089999999997</v>
      </c>
      <c r="C148" s="322">
        <v>41763.68</v>
      </c>
      <c r="D148" s="322">
        <v>42090.42</v>
      </c>
      <c r="E148" s="322">
        <v>41714.43</v>
      </c>
      <c r="F148" t="s">
        <v>2463</v>
      </c>
      <c r="G148" s="222">
        <v>0</v>
      </c>
      <c r="I148" t="s">
        <v>706</v>
      </c>
      <c r="J148">
        <v>353.54</v>
      </c>
      <c r="K148">
        <v>353.74</v>
      </c>
      <c r="L148">
        <v>356</v>
      </c>
      <c r="M148">
        <v>352.22</v>
      </c>
      <c r="N148" t="s">
        <v>1475</v>
      </c>
      <c r="O148" s="222">
        <v>-1.24E-2</v>
      </c>
      <c r="Q148" t="s">
        <v>706</v>
      </c>
      <c r="R148">
        <v>152.94</v>
      </c>
      <c r="S148">
        <v>153</v>
      </c>
      <c r="T148">
        <v>153.47999999999999</v>
      </c>
      <c r="U148">
        <v>152.21</v>
      </c>
      <c r="V148" t="s">
        <v>3558</v>
      </c>
      <c r="W148" s="222">
        <v>2.2000000000000001E-3</v>
      </c>
      <c r="Y148" t="s">
        <v>706</v>
      </c>
      <c r="Z148">
        <v>71.77</v>
      </c>
      <c r="AA148">
        <v>71.540000000000006</v>
      </c>
      <c r="AB148">
        <v>71.98</v>
      </c>
      <c r="AC148">
        <v>70.680000000000007</v>
      </c>
      <c r="AD148" t="s">
        <v>3699</v>
      </c>
      <c r="AE148" s="222">
        <v>8.8999999999999999E-3</v>
      </c>
    </row>
    <row r="149" spans="1:31">
      <c r="A149" t="s">
        <v>706</v>
      </c>
      <c r="B149" s="322">
        <v>41603.07</v>
      </c>
      <c r="C149" s="322">
        <v>41525.699999999997</v>
      </c>
      <c r="D149" s="322">
        <v>41788.61</v>
      </c>
      <c r="E149" s="322">
        <v>41354.089999999997</v>
      </c>
      <c r="F149" t="s">
        <v>2464</v>
      </c>
      <c r="G149" s="222">
        <v>-6.1000000000000004E-3</v>
      </c>
      <c r="I149" t="s">
        <v>709</v>
      </c>
      <c r="J149">
        <v>359.3</v>
      </c>
      <c r="K149">
        <v>355.41</v>
      </c>
      <c r="L149">
        <v>360</v>
      </c>
      <c r="M149">
        <v>354.48</v>
      </c>
      <c r="N149" t="s">
        <v>1484</v>
      </c>
      <c r="O149" s="222">
        <v>1.6299999999999999E-2</v>
      </c>
      <c r="Q149" t="s">
        <v>709</v>
      </c>
      <c r="R149">
        <v>153.25</v>
      </c>
      <c r="S149">
        <v>152.52000000000001</v>
      </c>
      <c r="T149">
        <v>154.04</v>
      </c>
      <c r="U149">
        <v>151.93</v>
      </c>
      <c r="V149" t="s">
        <v>3559</v>
      </c>
      <c r="W149" s="222">
        <v>2E-3</v>
      </c>
      <c r="Y149" t="s">
        <v>709</v>
      </c>
      <c r="Z149">
        <v>71.78</v>
      </c>
      <c r="AA149">
        <v>71.739999999999995</v>
      </c>
      <c r="AB149">
        <v>72.22</v>
      </c>
      <c r="AC149">
        <v>71.56</v>
      </c>
      <c r="AD149" t="s">
        <v>1567</v>
      </c>
      <c r="AE149" s="222">
        <v>1E-4</v>
      </c>
    </row>
    <row r="150" spans="1:31">
      <c r="A150" t="s">
        <v>709</v>
      </c>
      <c r="B150" s="322">
        <v>42343.65</v>
      </c>
      <c r="C150" s="322">
        <v>41849.040000000001</v>
      </c>
      <c r="D150" s="322">
        <v>42350.66</v>
      </c>
      <c r="E150" s="322">
        <v>41849.040000000001</v>
      </c>
      <c r="F150" t="s">
        <v>2465</v>
      </c>
      <c r="G150" s="222">
        <v>1.78E-2</v>
      </c>
      <c r="I150" t="s">
        <v>711</v>
      </c>
      <c r="J150">
        <v>359.73</v>
      </c>
      <c r="K150">
        <v>359.34</v>
      </c>
      <c r="L150">
        <v>360.91</v>
      </c>
      <c r="M150">
        <v>358.04</v>
      </c>
      <c r="N150" t="s">
        <v>1446</v>
      </c>
      <c r="O150" s="222">
        <v>1.1999999999999999E-3</v>
      </c>
      <c r="Q150" t="s">
        <v>711</v>
      </c>
      <c r="R150">
        <v>152.43</v>
      </c>
      <c r="S150">
        <v>153.28</v>
      </c>
      <c r="T150">
        <v>153.63999999999999</v>
      </c>
      <c r="U150">
        <v>151.93</v>
      </c>
      <c r="V150" t="s">
        <v>3512</v>
      </c>
      <c r="W150" s="222">
        <v>-5.4000000000000003E-3</v>
      </c>
      <c r="Y150" t="s">
        <v>711</v>
      </c>
      <c r="Z150">
        <v>71.150000000000006</v>
      </c>
      <c r="AA150">
        <v>71.7</v>
      </c>
      <c r="AB150">
        <v>71.900000000000006</v>
      </c>
      <c r="AC150">
        <v>71.05</v>
      </c>
      <c r="AD150" t="s">
        <v>2731</v>
      </c>
      <c r="AE150" s="222">
        <v>-8.8000000000000005E-3</v>
      </c>
    </row>
    <row r="151" spans="1:31">
      <c r="A151" t="s">
        <v>711</v>
      </c>
      <c r="B151" s="322">
        <v>42098.7</v>
      </c>
      <c r="C151" s="322">
        <v>42361.63</v>
      </c>
      <c r="D151" s="322">
        <v>42448.72</v>
      </c>
      <c r="E151" s="322">
        <v>42042.26</v>
      </c>
      <c r="F151" t="s">
        <v>2326</v>
      </c>
      <c r="G151" s="222">
        <v>-5.7999999999999996E-3</v>
      </c>
      <c r="I151" t="s">
        <v>713</v>
      </c>
      <c r="J151">
        <v>362.4</v>
      </c>
      <c r="K151">
        <v>360.35</v>
      </c>
      <c r="L151">
        <v>363.04</v>
      </c>
      <c r="M151">
        <v>358.72</v>
      </c>
      <c r="N151" t="s">
        <v>2669</v>
      </c>
      <c r="O151" s="222">
        <v>7.4000000000000003E-3</v>
      </c>
      <c r="Q151" t="s">
        <v>713</v>
      </c>
      <c r="R151">
        <v>153.58000000000001</v>
      </c>
      <c r="S151">
        <v>151.75</v>
      </c>
      <c r="T151">
        <v>154.04</v>
      </c>
      <c r="U151">
        <v>151.56</v>
      </c>
      <c r="V151" t="s">
        <v>2284</v>
      </c>
      <c r="W151" s="222">
        <v>7.4999999999999997E-3</v>
      </c>
      <c r="Y151" t="s">
        <v>713</v>
      </c>
      <c r="Z151">
        <v>71.489999999999995</v>
      </c>
      <c r="AA151">
        <v>71</v>
      </c>
      <c r="AB151">
        <v>71.66</v>
      </c>
      <c r="AC151">
        <v>70.459999999999994</v>
      </c>
      <c r="AD151" t="s">
        <v>1599</v>
      </c>
      <c r="AE151" s="222">
        <v>4.7999999999999996E-3</v>
      </c>
    </row>
    <row r="152" spans="1:31">
      <c r="A152" t="s">
        <v>713</v>
      </c>
      <c r="B152" s="322">
        <v>42215.73</v>
      </c>
      <c r="C152" s="322">
        <v>42190.02</v>
      </c>
      <c r="D152" s="322">
        <v>42266</v>
      </c>
      <c r="E152" s="322">
        <v>41828.35</v>
      </c>
      <c r="F152" t="s">
        <v>2466</v>
      </c>
      <c r="G152" s="222">
        <v>2.8E-3</v>
      </c>
      <c r="I152" t="s">
        <v>715</v>
      </c>
      <c r="J152">
        <v>365.19</v>
      </c>
      <c r="K152">
        <v>361.35</v>
      </c>
      <c r="L152">
        <v>367.04</v>
      </c>
      <c r="M152">
        <v>361.35</v>
      </c>
      <c r="N152" t="s">
        <v>2745</v>
      </c>
      <c r="O152" s="222">
        <v>7.7000000000000002E-3</v>
      </c>
      <c r="Q152" t="s">
        <v>715</v>
      </c>
      <c r="R152">
        <v>155.21</v>
      </c>
      <c r="S152">
        <v>153.9</v>
      </c>
      <c r="T152">
        <v>155.71</v>
      </c>
      <c r="U152">
        <v>153.22</v>
      </c>
      <c r="V152" t="s">
        <v>3432</v>
      </c>
      <c r="W152" s="222">
        <v>1.06E-2</v>
      </c>
      <c r="Y152" t="s">
        <v>715</v>
      </c>
      <c r="Z152">
        <v>72.099999999999994</v>
      </c>
      <c r="AA152">
        <v>71.61</v>
      </c>
      <c r="AB152">
        <v>72.47</v>
      </c>
      <c r="AC152">
        <v>71.61</v>
      </c>
      <c r="AD152" t="s">
        <v>3700</v>
      </c>
      <c r="AE152" s="222">
        <v>8.5000000000000006E-3</v>
      </c>
    </row>
    <row r="153" spans="1:31">
      <c r="A153" t="s">
        <v>715</v>
      </c>
      <c r="B153" s="322">
        <v>42270.07</v>
      </c>
      <c r="C153" s="322">
        <v>42192.35</v>
      </c>
      <c r="D153" s="322">
        <v>42376.08</v>
      </c>
      <c r="E153" s="322">
        <v>41906.160000000003</v>
      </c>
      <c r="F153" t="s">
        <v>2467</v>
      </c>
      <c r="G153" s="222">
        <v>1.2999999999999999E-3</v>
      </c>
      <c r="I153" t="s">
        <v>717</v>
      </c>
      <c r="J153">
        <v>365.32</v>
      </c>
      <c r="K153">
        <v>362.77</v>
      </c>
      <c r="L153">
        <v>365.46</v>
      </c>
      <c r="M153">
        <v>359.96</v>
      </c>
      <c r="N153" t="s">
        <v>2674</v>
      </c>
      <c r="O153" s="222">
        <v>4.0000000000000002E-4</v>
      </c>
      <c r="Q153" t="s">
        <v>717</v>
      </c>
      <c r="R153">
        <v>155.4</v>
      </c>
      <c r="S153">
        <v>154.47999999999999</v>
      </c>
      <c r="T153">
        <v>155.54</v>
      </c>
      <c r="U153">
        <v>152.30000000000001</v>
      </c>
      <c r="V153" t="s">
        <v>1482</v>
      </c>
      <c r="W153" s="222">
        <v>1.1999999999999999E-3</v>
      </c>
      <c r="Y153" t="s">
        <v>717</v>
      </c>
      <c r="Z153">
        <v>72</v>
      </c>
      <c r="AA153">
        <v>72.03</v>
      </c>
      <c r="AB153">
        <v>72.040000000000006</v>
      </c>
      <c r="AC153">
        <v>71.36</v>
      </c>
      <c r="AD153" t="s">
        <v>3522</v>
      </c>
      <c r="AE153" s="222">
        <v>-1.4E-3</v>
      </c>
    </row>
    <row r="154" spans="1:31">
      <c r="A154" t="s">
        <v>717</v>
      </c>
      <c r="B154" s="322">
        <v>42305.48</v>
      </c>
      <c r="C154" s="322">
        <v>42199.94</v>
      </c>
      <c r="D154" s="322">
        <v>42317</v>
      </c>
      <c r="E154" s="322">
        <v>41853.620000000003</v>
      </c>
      <c r="F154" t="s">
        <v>2468</v>
      </c>
      <c r="G154" s="222">
        <v>8.0000000000000004E-4</v>
      </c>
      <c r="I154" t="s">
        <v>719</v>
      </c>
      <c r="J154">
        <v>365.86</v>
      </c>
      <c r="K154">
        <v>364.58</v>
      </c>
      <c r="L154">
        <v>366.88</v>
      </c>
      <c r="M154">
        <v>361.5</v>
      </c>
      <c r="N154" t="s">
        <v>2695</v>
      </c>
      <c r="O154" s="222">
        <v>1.5E-3</v>
      </c>
      <c r="Q154" t="s">
        <v>719</v>
      </c>
      <c r="R154">
        <v>154.41999999999999</v>
      </c>
      <c r="S154">
        <v>154.80000000000001</v>
      </c>
      <c r="T154">
        <v>155.66</v>
      </c>
      <c r="U154">
        <v>154.08000000000001</v>
      </c>
      <c r="V154" t="s">
        <v>3560</v>
      </c>
      <c r="W154" s="222">
        <v>-6.3E-3</v>
      </c>
      <c r="Y154" t="s">
        <v>719</v>
      </c>
      <c r="Z154">
        <v>71.16</v>
      </c>
      <c r="AA154">
        <v>71.709999999999994</v>
      </c>
      <c r="AB154">
        <v>71.78</v>
      </c>
      <c r="AC154">
        <v>70.47</v>
      </c>
      <c r="AD154" t="s">
        <v>3381</v>
      </c>
      <c r="AE154" s="222">
        <v>-1.17E-2</v>
      </c>
    </row>
    <row r="155" spans="1:31">
      <c r="A155" t="s">
        <v>719</v>
      </c>
      <c r="B155" s="322">
        <v>42519.64</v>
      </c>
      <c r="C155" s="322">
        <v>42304.5</v>
      </c>
      <c r="D155" s="322">
        <v>42568.38</v>
      </c>
      <c r="E155" s="322">
        <v>42186.44</v>
      </c>
      <c r="F155" t="s">
        <v>2469</v>
      </c>
      <c r="G155" s="222">
        <v>5.1000000000000004E-3</v>
      </c>
      <c r="I155" t="s">
        <v>721</v>
      </c>
      <c r="J155">
        <v>368</v>
      </c>
      <c r="K155">
        <v>366.71</v>
      </c>
      <c r="L155">
        <v>369.66</v>
      </c>
      <c r="M155">
        <v>366.31</v>
      </c>
      <c r="N155" t="s">
        <v>2746</v>
      </c>
      <c r="O155" s="222">
        <v>5.7999999999999996E-3</v>
      </c>
      <c r="Q155" t="s">
        <v>721</v>
      </c>
      <c r="R155">
        <v>153.22</v>
      </c>
      <c r="S155">
        <v>154.93</v>
      </c>
      <c r="T155">
        <v>154.93</v>
      </c>
      <c r="U155">
        <v>153.13</v>
      </c>
      <c r="V155" t="s">
        <v>3561</v>
      </c>
      <c r="W155" s="222">
        <v>-7.7999999999999996E-3</v>
      </c>
      <c r="Y155" t="s">
        <v>721</v>
      </c>
      <c r="Z155">
        <v>71.37</v>
      </c>
      <c r="AA155">
        <v>71.260000000000005</v>
      </c>
      <c r="AB155">
        <v>71.849999999999994</v>
      </c>
      <c r="AC155">
        <v>70.680000000000007</v>
      </c>
      <c r="AD155" t="s">
        <v>3701</v>
      </c>
      <c r="AE155" s="222">
        <v>3.0000000000000001E-3</v>
      </c>
    </row>
    <row r="156" spans="1:31">
      <c r="A156" t="s">
        <v>721</v>
      </c>
      <c r="B156" s="322">
        <v>42427.74</v>
      </c>
      <c r="C156" s="322">
        <v>42574.13</v>
      </c>
      <c r="D156" s="322">
        <v>42645</v>
      </c>
      <c r="E156" s="322">
        <v>42427.74</v>
      </c>
      <c r="F156" t="s">
        <v>2470</v>
      </c>
      <c r="G156" s="222">
        <v>-2.2000000000000001E-3</v>
      </c>
      <c r="I156" t="s">
        <v>723</v>
      </c>
      <c r="J156">
        <v>366.77</v>
      </c>
      <c r="K156">
        <v>370</v>
      </c>
      <c r="L156">
        <v>371</v>
      </c>
      <c r="M156">
        <v>365.93</v>
      </c>
      <c r="N156" t="s">
        <v>2747</v>
      </c>
      <c r="O156" s="222">
        <v>-3.3E-3</v>
      </c>
      <c r="Q156" t="s">
        <v>723</v>
      </c>
      <c r="R156">
        <v>153.66</v>
      </c>
      <c r="S156">
        <v>153.68</v>
      </c>
      <c r="T156">
        <v>154.09</v>
      </c>
      <c r="U156">
        <v>152.63999999999999</v>
      </c>
      <c r="V156" t="s">
        <v>2699</v>
      </c>
      <c r="W156" s="222">
        <v>2.8999999999999998E-3</v>
      </c>
      <c r="Y156" t="s">
        <v>723</v>
      </c>
      <c r="Z156">
        <v>70.91</v>
      </c>
      <c r="AA156">
        <v>71.38</v>
      </c>
      <c r="AB156">
        <v>71.459999999999994</v>
      </c>
      <c r="AC156">
        <v>70.83</v>
      </c>
      <c r="AD156" t="s">
        <v>3702</v>
      </c>
      <c r="AE156" s="222">
        <v>-6.4000000000000003E-3</v>
      </c>
    </row>
    <row r="157" spans="1:31">
      <c r="A157" t="s">
        <v>723</v>
      </c>
      <c r="B157" s="322">
        <v>42319.74</v>
      </c>
      <c r="C157" s="322">
        <v>42487.89</v>
      </c>
      <c r="D157" s="322">
        <v>42601.45</v>
      </c>
      <c r="E157" s="322">
        <v>42211.69</v>
      </c>
      <c r="F157" t="s">
        <v>2471</v>
      </c>
      <c r="G157" s="222">
        <v>-2.5000000000000001E-3</v>
      </c>
      <c r="I157" t="s">
        <v>725</v>
      </c>
      <c r="J157">
        <v>370.22</v>
      </c>
      <c r="K157">
        <v>369.01</v>
      </c>
      <c r="L157">
        <v>371</v>
      </c>
      <c r="M157">
        <v>367.55</v>
      </c>
      <c r="N157" t="s">
        <v>1483</v>
      </c>
      <c r="O157" s="222">
        <v>9.4000000000000004E-3</v>
      </c>
      <c r="Q157" t="s">
        <v>725</v>
      </c>
      <c r="R157">
        <v>155.03</v>
      </c>
      <c r="S157">
        <v>154</v>
      </c>
      <c r="T157">
        <v>156.03</v>
      </c>
      <c r="U157">
        <v>154</v>
      </c>
      <c r="V157" t="s">
        <v>1606</v>
      </c>
      <c r="W157" s="222">
        <v>8.8999999999999999E-3</v>
      </c>
      <c r="Y157" t="s">
        <v>725</v>
      </c>
      <c r="Z157">
        <v>71.349999999999994</v>
      </c>
      <c r="AA157">
        <v>71.08</v>
      </c>
      <c r="AB157">
        <v>71.48</v>
      </c>
      <c r="AC157">
        <v>70.94</v>
      </c>
      <c r="AD157" t="s">
        <v>3499</v>
      </c>
      <c r="AE157" s="222">
        <v>6.1999999999999998E-3</v>
      </c>
    </row>
    <row r="158" spans="1:31">
      <c r="A158" t="s">
        <v>725</v>
      </c>
      <c r="B158" s="322">
        <v>42762.87</v>
      </c>
      <c r="C158" s="322">
        <v>42631.82</v>
      </c>
      <c r="D158" s="322">
        <v>42924.56</v>
      </c>
      <c r="E158" s="322">
        <v>42582.55</v>
      </c>
      <c r="F158" t="s">
        <v>2472</v>
      </c>
      <c r="G158" s="222">
        <v>1.0500000000000001E-2</v>
      </c>
      <c r="I158" t="s">
        <v>2473</v>
      </c>
      <c r="J158">
        <v>366.66</v>
      </c>
      <c r="K158">
        <v>369.79</v>
      </c>
      <c r="L158">
        <v>369.79</v>
      </c>
      <c r="M158">
        <v>362.05</v>
      </c>
      <c r="N158" t="s">
        <v>2748</v>
      </c>
      <c r="O158" s="222">
        <v>-9.5999999999999992E-3</v>
      </c>
      <c r="Q158" t="s">
        <v>2473</v>
      </c>
      <c r="R158">
        <v>155.22999999999999</v>
      </c>
      <c r="S158">
        <v>154.85</v>
      </c>
      <c r="T158">
        <v>155.99</v>
      </c>
      <c r="U158">
        <v>154.44999999999999</v>
      </c>
      <c r="V158" t="s">
        <v>2127</v>
      </c>
      <c r="W158" s="222">
        <v>1.2999999999999999E-3</v>
      </c>
      <c r="Y158" t="s">
        <v>2473</v>
      </c>
      <c r="Z158">
        <v>71.77</v>
      </c>
      <c r="AA158">
        <v>71.349999999999994</v>
      </c>
      <c r="AB158">
        <v>71.83</v>
      </c>
      <c r="AC158">
        <v>71.09</v>
      </c>
      <c r="AD158" t="s">
        <v>3703</v>
      </c>
      <c r="AE158" s="222">
        <v>5.8999999999999999E-3</v>
      </c>
    </row>
    <row r="159" spans="1:31">
      <c r="A159" t="s">
        <v>2473</v>
      </c>
      <c r="B159" s="322">
        <v>42761.760000000002</v>
      </c>
      <c r="C159" s="322">
        <v>42786.19</v>
      </c>
      <c r="D159" s="322">
        <v>42893.09</v>
      </c>
      <c r="E159" s="322">
        <v>42567.55</v>
      </c>
      <c r="F159" t="s">
        <v>2474</v>
      </c>
      <c r="G159" s="222">
        <v>0</v>
      </c>
      <c r="I159" t="s">
        <v>727</v>
      </c>
      <c r="J159">
        <v>370.7</v>
      </c>
      <c r="K159">
        <v>367</v>
      </c>
      <c r="L159">
        <v>371.44</v>
      </c>
      <c r="M159">
        <v>366.68</v>
      </c>
      <c r="N159" t="s">
        <v>2749</v>
      </c>
      <c r="O159" s="222">
        <v>1.0999999999999999E-2</v>
      </c>
      <c r="Q159" t="s">
        <v>727</v>
      </c>
      <c r="R159">
        <v>156.44999999999999</v>
      </c>
      <c r="S159">
        <v>155.43</v>
      </c>
      <c r="T159">
        <v>157.44</v>
      </c>
      <c r="U159">
        <v>155.02000000000001</v>
      </c>
      <c r="V159" t="s">
        <v>1594</v>
      </c>
      <c r="W159" s="222">
        <v>7.9000000000000008E-3</v>
      </c>
      <c r="Y159" t="s">
        <v>727</v>
      </c>
      <c r="Z159">
        <v>72.349999999999994</v>
      </c>
      <c r="AA159">
        <v>71.900000000000006</v>
      </c>
      <c r="AB159">
        <v>72.680000000000007</v>
      </c>
      <c r="AC159">
        <v>71.760000000000005</v>
      </c>
      <c r="AD159" t="s">
        <v>3492</v>
      </c>
      <c r="AE159" s="222">
        <v>8.0999999999999996E-3</v>
      </c>
    </row>
    <row r="160" spans="1:31">
      <c r="A160" t="s">
        <v>727</v>
      </c>
      <c r="B160" s="322">
        <v>42866.87</v>
      </c>
      <c r="C160" s="322">
        <v>42738.27</v>
      </c>
      <c r="D160" s="322">
        <v>42925.94</v>
      </c>
      <c r="E160" s="322">
        <v>42710.09</v>
      </c>
      <c r="F160" t="s">
        <v>2475</v>
      </c>
      <c r="G160" s="222">
        <v>2.5000000000000001E-3</v>
      </c>
      <c r="I160" t="s">
        <v>729</v>
      </c>
      <c r="J160">
        <v>373.31</v>
      </c>
      <c r="K160">
        <v>370</v>
      </c>
      <c r="L160">
        <v>375.51</v>
      </c>
      <c r="M160">
        <v>369.38</v>
      </c>
      <c r="N160" t="s">
        <v>2230</v>
      </c>
      <c r="O160" s="222">
        <v>7.0000000000000001E-3</v>
      </c>
      <c r="Q160" t="s">
        <v>729</v>
      </c>
      <c r="R160">
        <v>155.26</v>
      </c>
      <c r="S160">
        <v>156.30000000000001</v>
      </c>
      <c r="T160">
        <v>156.6</v>
      </c>
      <c r="U160">
        <v>154.72999999999999</v>
      </c>
      <c r="V160" t="s">
        <v>2183</v>
      </c>
      <c r="W160" s="222">
        <v>-7.6E-3</v>
      </c>
      <c r="Y160" t="s">
        <v>729</v>
      </c>
      <c r="Z160">
        <v>72.069999999999993</v>
      </c>
      <c r="AA160">
        <v>72.260000000000005</v>
      </c>
      <c r="AB160">
        <v>72.36</v>
      </c>
      <c r="AC160">
        <v>71.760000000000005</v>
      </c>
      <c r="AD160" t="s">
        <v>3704</v>
      </c>
      <c r="AE160" s="222">
        <v>-3.8999999999999998E-3</v>
      </c>
    </row>
    <row r="161" spans="1:31">
      <c r="A161" t="s">
        <v>729</v>
      </c>
      <c r="B161" s="322">
        <v>42865.77</v>
      </c>
      <c r="C161" s="322">
        <v>42882.86</v>
      </c>
      <c r="D161" s="322">
        <v>43115.69</v>
      </c>
      <c r="E161" s="322">
        <v>42738.62</v>
      </c>
      <c r="F161" t="s">
        <v>2476</v>
      </c>
      <c r="G161" s="222">
        <v>0</v>
      </c>
      <c r="I161" t="s">
        <v>731</v>
      </c>
      <c r="J161">
        <v>371.4</v>
      </c>
      <c r="K161">
        <v>372.23</v>
      </c>
      <c r="L161">
        <v>374.17</v>
      </c>
      <c r="M161">
        <v>369.55</v>
      </c>
      <c r="N161" t="s">
        <v>2750</v>
      </c>
      <c r="O161" s="222">
        <v>-5.1000000000000004E-3</v>
      </c>
      <c r="Q161" t="s">
        <v>731</v>
      </c>
      <c r="R161">
        <v>156.66</v>
      </c>
      <c r="S161">
        <v>156.24</v>
      </c>
      <c r="T161">
        <v>156.68</v>
      </c>
      <c r="U161">
        <v>155.16999999999999</v>
      </c>
      <c r="V161" t="s">
        <v>2226</v>
      </c>
      <c r="W161" s="222">
        <v>8.9999999999999993E-3</v>
      </c>
      <c r="Y161" t="s">
        <v>731</v>
      </c>
      <c r="Z161">
        <v>72.239999999999995</v>
      </c>
      <c r="AA161">
        <v>72.25</v>
      </c>
      <c r="AB161">
        <v>72.400000000000006</v>
      </c>
      <c r="AC161">
        <v>71.599999999999994</v>
      </c>
      <c r="AD161" t="s">
        <v>3705</v>
      </c>
      <c r="AE161" s="222">
        <v>2.3999999999999998E-3</v>
      </c>
    </row>
    <row r="162" spans="1:31">
      <c r="A162" t="s">
        <v>731</v>
      </c>
      <c r="B162" s="322">
        <v>42967.62</v>
      </c>
      <c r="C162" s="322">
        <v>42737.36</v>
      </c>
      <c r="D162" s="322">
        <v>42970.400000000001</v>
      </c>
      <c r="E162" s="322">
        <v>42606.42</v>
      </c>
      <c r="F162" t="s">
        <v>2477</v>
      </c>
      <c r="G162" s="222">
        <v>2.3999999999999998E-3</v>
      </c>
      <c r="I162" t="s">
        <v>733</v>
      </c>
      <c r="J162">
        <v>352.85</v>
      </c>
      <c r="K162">
        <v>361.51</v>
      </c>
      <c r="L162">
        <v>363.01</v>
      </c>
      <c r="M162">
        <v>345</v>
      </c>
      <c r="N162" t="s">
        <v>2248</v>
      </c>
      <c r="O162" s="222">
        <v>-4.99E-2</v>
      </c>
      <c r="Q162" t="s">
        <v>733</v>
      </c>
      <c r="R162">
        <v>157.1</v>
      </c>
      <c r="S162">
        <v>155.97</v>
      </c>
      <c r="T162">
        <v>157.66999999999999</v>
      </c>
      <c r="U162">
        <v>155.97</v>
      </c>
      <c r="V162" t="s">
        <v>3562</v>
      </c>
      <c r="W162" s="222">
        <v>2.8E-3</v>
      </c>
      <c r="Y162" t="s">
        <v>733</v>
      </c>
      <c r="Z162">
        <v>71.02</v>
      </c>
      <c r="AA162">
        <v>71.77</v>
      </c>
      <c r="AB162">
        <v>71.88</v>
      </c>
      <c r="AC162">
        <v>70.73</v>
      </c>
      <c r="AD162" t="s">
        <v>3706</v>
      </c>
      <c r="AE162" s="222">
        <v>-1.6899999999999998E-2</v>
      </c>
    </row>
    <row r="163" spans="1:31">
      <c r="A163" t="s">
        <v>733</v>
      </c>
      <c r="B163" s="322">
        <v>42197.79</v>
      </c>
      <c r="C163" s="322">
        <v>42579.48</v>
      </c>
      <c r="D163" s="322">
        <v>42602.48</v>
      </c>
      <c r="E163" s="322">
        <v>42081.09</v>
      </c>
      <c r="F163" t="s">
        <v>2478</v>
      </c>
      <c r="G163" s="222">
        <v>-1.7899999999999999E-2</v>
      </c>
      <c r="I163" t="s">
        <v>735</v>
      </c>
      <c r="J163">
        <v>355.48</v>
      </c>
      <c r="K163">
        <v>356.49</v>
      </c>
      <c r="L163">
        <v>360.22</v>
      </c>
      <c r="M163">
        <v>354.33</v>
      </c>
      <c r="N163" t="s">
        <v>1485</v>
      </c>
      <c r="O163" s="222">
        <v>7.4999999999999997E-3</v>
      </c>
      <c r="Q163" t="s">
        <v>735</v>
      </c>
      <c r="R163">
        <v>155.22</v>
      </c>
      <c r="S163">
        <v>156.41999999999999</v>
      </c>
      <c r="T163">
        <v>156.49</v>
      </c>
      <c r="U163">
        <v>154.44999999999999</v>
      </c>
      <c r="V163" t="s">
        <v>3563</v>
      </c>
      <c r="W163" s="222">
        <v>-1.2E-2</v>
      </c>
      <c r="Y163" t="s">
        <v>735</v>
      </c>
      <c r="Z163">
        <v>70.52</v>
      </c>
      <c r="AA163">
        <v>71.2</v>
      </c>
      <c r="AB163">
        <v>71.62</v>
      </c>
      <c r="AC163">
        <v>70.239999999999995</v>
      </c>
      <c r="AD163" t="s">
        <v>3311</v>
      </c>
      <c r="AE163" s="222">
        <v>-7.0000000000000001E-3</v>
      </c>
    </row>
    <row r="164" spans="1:31">
      <c r="A164" t="s">
        <v>735</v>
      </c>
      <c r="B164" s="322">
        <v>42515.09</v>
      </c>
      <c r="C164" s="322">
        <v>42300.13</v>
      </c>
      <c r="D164" s="322">
        <v>42707.73</v>
      </c>
      <c r="E164" s="322">
        <v>42300.13</v>
      </c>
      <c r="F164" t="s">
        <v>2479</v>
      </c>
      <c r="G164" s="222">
        <v>7.4999999999999997E-3</v>
      </c>
      <c r="I164" t="s">
        <v>737</v>
      </c>
      <c r="J164">
        <v>357.84</v>
      </c>
      <c r="K164">
        <v>353.49</v>
      </c>
      <c r="L164">
        <v>359.6</v>
      </c>
      <c r="M164">
        <v>353.32</v>
      </c>
      <c r="N164" t="s">
        <v>2230</v>
      </c>
      <c r="O164" s="222">
        <v>6.6E-3</v>
      </c>
      <c r="Q164" t="s">
        <v>737</v>
      </c>
      <c r="R164">
        <v>152.38</v>
      </c>
      <c r="S164">
        <v>154.96</v>
      </c>
      <c r="T164">
        <v>155.28</v>
      </c>
      <c r="U164">
        <v>152.1</v>
      </c>
      <c r="V164" t="s">
        <v>1607</v>
      </c>
      <c r="W164" s="222">
        <v>-1.83E-2</v>
      </c>
      <c r="Y164" t="s">
        <v>737</v>
      </c>
      <c r="Z164">
        <v>69.62</v>
      </c>
      <c r="AA164">
        <v>70.38</v>
      </c>
      <c r="AB164">
        <v>70.459999999999994</v>
      </c>
      <c r="AC164">
        <v>69.58</v>
      </c>
      <c r="AD164" t="s">
        <v>3389</v>
      </c>
      <c r="AE164" s="222">
        <v>-1.2800000000000001E-2</v>
      </c>
    </row>
    <row r="165" spans="1:31">
      <c r="A165" t="s">
        <v>737</v>
      </c>
      <c r="B165" s="322">
        <v>42215.8</v>
      </c>
      <c r="C165" s="322">
        <v>42358.62</v>
      </c>
      <c r="D165" s="322">
        <v>42530.83</v>
      </c>
      <c r="E165" s="322">
        <v>42132.65</v>
      </c>
      <c r="F165" t="s">
        <v>2480</v>
      </c>
      <c r="G165" s="222">
        <v>-7.0000000000000001E-3</v>
      </c>
      <c r="I165" t="s">
        <v>739</v>
      </c>
      <c r="J165">
        <v>340.38</v>
      </c>
      <c r="K165">
        <v>357.85</v>
      </c>
      <c r="L165">
        <v>358.48</v>
      </c>
      <c r="M165">
        <v>338.04</v>
      </c>
      <c r="N165" t="s">
        <v>2751</v>
      </c>
      <c r="O165" s="222">
        <v>-4.8800000000000003E-2</v>
      </c>
      <c r="Q165" t="s">
        <v>739</v>
      </c>
      <c r="R165">
        <v>150.72999999999999</v>
      </c>
      <c r="S165">
        <v>152.57</v>
      </c>
      <c r="T165">
        <v>152.65</v>
      </c>
      <c r="U165">
        <v>150.71</v>
      </c>
      <c r="V165" t="s">
        <v>3564</v>
      </c>
      <c r="W165" s="222">
        <v>-1.0800000000000001E-2</v>
      </c>
      <c r="Y165" t="s">
        <v>739</v>
      </c>
      <c r="Z165">
        <v>69.209999999999994</v>
      </c>
      <c r="AA165">
        <v>70</v>
      </c>
      <c r="AB165">
        <v>70</v>
      </c>
      <c r="AC165">
        <v>69.09</v>
      </c>
      <c r="AD165" t="s">
        <v>3707</v>
      </c>
      <c r="AE165" s="222">
        <v>-5.8999999999999999E-3</v>
      </c>
    </row>
    <row r="166" spans="1:31">
      <c r="A166" t="s">
        <v>739</v>
      </c>
      <c r="B166" s="322">
        <v>42171.66</v>
      </c>
      <c r="C166" s="322">
        <v>42236.03</v>
      </c>
      <c r="D166" s="322">
        <v>42510.07</v>
      </c>
      <c r="E166" s="322">
        <v>42118.23</v>
      </c>
      <c r="F166" t="s">
        <v>2481</v>
      </c>
      <c r="G166" s="222">
        <v>-1E-3</v>
      </c>
      <c r="I166" t="s">
        <v>743</v>
      </c>
      <c r="J166">
        <v>338.57</v>
      </c>
      <c r="K166">
        <v>338.95</v>
      </c>
      <c r="L166">
        <v>340</v>
      </c>
      <c r="M166">
        <v>334.92</v>
      </c>
      <c r="N166" t="s">
        <v>2752</v>
      </c>
      <c r="O166" s="222">
        <v>-5.3E-3</v>
      </c>
      <c r="Q166" t="s">
        <v>743</v>
      </c>
      <c r="R166">
        <v>149.79</v>
      </c>
      <c r="S166">
        <v>151.26</v>
      </c>
      <c r="T166">
        <v>151.4</v>
      </c>
      <c r="U166">
        <v>149.04</v>
      </c>
      <c r="V166" t="s">
        <v>3565</v>
      </c>
      <c r="W166" s="222">
        <v>-6.1999999999999998E-3</v>
      </c>
      <c r="Y166" t="s">
        <v>743</v>
      </c>
      <c r="Z166">
        <v>68.84</v>
      </c>
      <c r="AA166">
        <v>69.09</v>
      </c>
      <c r="AB166">
        <v>69.56</v>
      </c>
      <c r="AC166">
        <v>68.78</v>
      </c>
      <c r="AD166" t="s">
        <v>2823</v>
      </c>
      <c r="AE166" s="222">
        <v>-5.3E-3</v>
      </c>
    </row>
    <row r="167" spans="1:31">
      <c r="A167" t="s">
        <v>743</v>
      </c>
      <c r="B167" s="322">
        <v>42206.82</v>
      </c>
      <c r="C167" s="322">
        <v>42291.09</v>
      </c>
      <c r="D167" s="322">
        <v>42432.19</v>
      </c>
      <c r="E167" s="322">
        <v>42089.99</v>
      </c>
      <c r="F167" t="s">
        <v>2482</v>
      </c>
      <c r="G167" s="222">
        <v>8.0000000000000004E-4</v>
      </c>
      <c r="I167" t="s">
        <v>745</v>
      </c>
      <c r="J167">
        <v>343.75</v>
      </c>
      <c r="K167">
        <v>337.5</v>
      </c>
      <c r="L167">
        <v>344.3</v>
      </c>
      <c r="M167">
        <v>335.63</v>
      </c>
      <c r="N167" t="s">
        <v>2753</v>
      </c>
      <c r="O167" s="222">
        <v>1.5299999999999999E-2</v>
      </c>
      <c r="Q167" t="s">
        <v>745</v>
      </c>
      <c r="R167">
        <v>151.32</v>
      </c>
      <c r="S167">
        <v>149.74</v>
      </c>
      <c r="T167">
        <v>151.43</v>
      </c>
      <c r="U167">
        <v>149.74</v>
      </c>
      <c r="V167" t="s">
        <v>2764</v>
      </c>
      <c r="W167" s="222">
        <v>1.0200000000000001E-2</v>
      </c>
      <c r="Y167" t="s">
        <v>745</v>
      </c>
      <c r="Z167">
        <v>69.739999999999995</v>
      </c>
      <c r="AA167">
        <v>69.14</v>
      </c>
      <c r="AB167">
        <v>69.81</v>
      </c>
      <c r="AC167">
        <v>68.97</v>
      </c>
      <c r="AD167" t="s">
        <v>2194</v>
      </c>
      <c r="AE167" s="222">
        <v>1.3100000000000001E-2</v>
      </c>
    </row>
    <row r="168" spans="1:31">
      <c r="A168" t="s">
        <v>745</v>
      </c>
      <c r="B168" s="322">
        <v>42581.78</v>
      </c>
      <c r="C168" s="322">
        <v>42178.55</v>
      </c>
      <c r="D168" s="322">
        <v>42609.47</v>
      </c>
      <c r="E168" s="322">
        <v>41981.14</v>
      </c>
      <c r="F168" t="s">
        <v>2483</v>
      </c>
      <c r="G168" s="222">
        <v>8.8999999999999999E-3</v>
      </c>
      <c r="I168" t="s">
        <v>747</v>
      </c>
      <c r="J168">
        <v>351.63</v>
      </c>
      <c r="K168">
        <v>351.52</v>
      </c>
      <c r="L168">
        <v>354.56</v>
      </c>
      <c r="M168">
        <v>347.92</v>
      </c>
      <c r="N168" t="s">
        <v>2754</v>
      </c>
      <c r="O168" s="222">
        <v>2.29E-2</v>
      </c>
      <c r="Q168" t="s">
        <v>747</v>
      </c>
      <c r="R168">
        <v>152.19</v>
      </c>
      <c r="S168">
        <v>151.5</v>
      </c>
      <c r="T168">
        <v>152.72</v>
      </c>
      <c r="U168">
        <v>150.97999999999999</v>
      </c>
      <c r="V168" t="s">
        <v>3566</v>
      </c>
      <c r="W168" s="222">
        <v>5.7000000000000002E-3</v>
      </c>
      <c r="Y168" t="s">
        <v>747</v>
      </c>
      <c r="Z168">
        <v>70.209999999999994</v>
      </c>
      <c r="AA168">
        <v>69.94</v>
      </c>
      <c r="AB168">
        <v>70.349999999999994</v>
      </c>
      <c r="AC168">
        <v>69.680000000000007</v>
      </c>
      <c r="AD168" t="s">
        <v>3708</v>
      </c>
      <c r="AE168" s="222">
        <v>6.7000000000000002E-3</v>
      </c>
    </row>
    <row r="169" spans="1:31">
      <c r="A169" t="s">
        <v>747</v>
      </c>
      <c r="B169" s="322">
        <v>43089.02</v>
      </c>
      <c r="C169" s="322">
        <v>42807.13</v>
      </c>
      <c r="D169" s="322">
        <v>43183.48</v>
      </c>
      <c r="E169" s="322">
        <v>42794.080000000002</v>
      </c>
      <c r="F169" t="s">
        <v>2484</v>
      </c>
      <c r="G169" s="222">
        <v>1.1900000000000001E-2</v>
      </c>
      <c r="I169" t="s">
        <v>749</v>
      </c>
      <c r="J169">
        <v>345.26</v>
      </c>
      <c r="K169">
        <v>350.45</v>
      </c>
      <c r="L169">
        <v>351.29</v>
      </c>
      <c r="M169">
        <v>345.26</v>
      </c>
      <c r="N169" t="s">
        <v>2755</v>
      </c>
      <c r="O169" s="222">
        <v>-1.8100000000000002E-2</v>
      </c>
      <c r="Q169" t="s">
        <v>749</v>
      </c>
      <c r="R169">
        <v>152.28</v>
      </c>
      <c r="S169">
        <v>151.38</v>
      </c>
      <c r="T169">
        <v>153.07</v>
      </c>
      <c r="U169">
        <v>150.72999999999999</v>
      </c>
      <c r="V169" t="s">
        <v>1612</v>
      </c>
      <c r="W169" s="222">
        <v>5.9999999999999995E-4</v>
      </c>
      <c r="Y169" t="s">
        <v>749</v>
      </c>
      <c r="Z169">
        <v>69.63</v>
      </c>
      <c r="AA169">
        <v>69.930000000000007</v>
      </c>
      <c r="AB169">
        <v>70.02</v>
      </c>
      <c r="AC169">
        <v>69.430000000000007</v>
      </c>
      <c r="AD169" t="s">
        <v>3709</v>
      </c>
      <c r="AE169" s="222">
        <v>-8.3000000000000001E-3</v>
      </c>
    </row>
    <row r="170" spans="1:31">
      <c r="A170" t="s">
        <v>749</v>
      </c>
      <c r="B170" s="322">
        <v>42982.43</v>
      </c>
      <c r="C170" s="322">
        <v>43130.33</v>
      </c>
      <c r="D170" s="322">
        <v>43130.33</v>
      </c>
      <c r="E170" s="322">
        <v>42871.5</v>
      </c>
      <c r="F170" t="s">
        <v>2485</v>
      </c>
      <c r="G170" s="222">
        <v>-2.5000000000000001E-3</v>
      </c>
      <c r="I170" t="s">
        <v>751</v>
      </c>
      <c r="J170">
        <v>346.03</v>
      </c>
      <c r="K170">
        <v>343.77</v>
      </c>
      <c r="L170">
        <v>346.91</v>
      </c>
      <c r="M170">
        <v>342.03</v>
      </c>
      <c r="N170" t="s">
        <v>1520</v>
      </c>
      <c r="O170" s="222">
        <v>2.2000000000000001E-3</v>
      </c>
      <c r="Q170" t="s">
        <v>751</v>
      </c>
      <c r="R170">
        <v>152.01</v>
      </c>
      <c r="S170">
        <v>152.69999999999999</v>
      </c>
      <c r="T170">
        <v>153.22</v>
      </c>
      <c r="U170">
        <v>151.53</v>
      </c>
      <c r="V170" t="s">
        <v>3304</v>
      </c>
      <c r="W170" s="222">
        <v>-1.8E-3</v>
      </c>
      <c r="Y170" t="s">
        <v>751</v>
      </c>
      <c r="Z170">
        <v>69.47</v>
      </c>
      <c r="AA170">
        <v>69.7</v>
      </c>
      <c r="AB170">
        <v>69.92</v>
      </c>
      <c r="AC170">
        <v>69.14</v>
      </c>
      <c r="AD170" t="s">
        <v>3710</v>
      </c>
      <c r="AE170" s="222">
        <v>-2.3E-3</v>
      </c>
    </row>
    <row r="171" spans="1:31">
      <c r="A171" t="s">
        <v>751</v>
      </c>
      <c r="B171" s="322">
        <v>43386.84</v>
      </c>
      <c r="C171" s="322">
        <v>43084.07</v>
      </c>
      <c r="D171" s="322">
        <v>43430.99</v>
      </c>
      <c r="E171" s="322">
        <v>43084.07</v>
      </c>
      <c r="F171" t="s">
        <v>2486</v>
      </c>
      <c r="G171" s="222">
        <v>9.4000000000000004E-3</v>
      </c>
      <c r="I171" t="s">
        <v>753</v>
      </c>
      <c r="J171">
        <v>348.61</v>
      </c>
      <c r="K171">
        <v>346.59</v>
      </c>
      <c r="L171">
        <v>352.01</v>
      </c>
      <c r="M171">
        <v>345.66</v>
      </c>
      <c r="N171" t="s">
        <v>1438</v>
      </c>
      <c r="O171" s="222">
        <v>7.4999999999999997E-3</v>
      </c>
      <c r="Q171" t="s">
        <v>753</v>
      </c>
      <c r="R171">
        <v>152.41</v>
      </c>
      <c r="S171">
        <v>152.01</v>
      </c>
      <c r="T171">
        <v>153.33000000000001</v>
      </c>
      <c r="U171">
        <v>151.01</v>
      </c>
      <c r="V171" t="s">
        <v>3567</v>
      </c>
      <c r="W171" s="222">
        <v>2.5999999999999999E-3</v>
      </c>
      <c r="Y171" t="s">
        <v>753</v>
      </c>
      <c r="Z171">
        <v>70.33</v>
      </c>
      <c r="AA171">
        <v>69.59</v>
      </c>
      <c r="AB171">
        <v>70.56</v>
      </c>
      <c r="AC171">
        <v>69.47</v>
      </c>
      <c r="AD171" t="s">
        <v>3711</v>
      </c>
      <c r="AE171" s="222">
        <v>1.24E-2</v>
      </c>
    </row>
    <row r="172" spans="1:31">
      <c r="A172" t="s">
        <v>753</v>
      </c>
      <c r="B172" s="322">
        <v>43819.27</v>
      </c>
      <c r="C172" s="322">
        <v>43505.599999999999</v>
      </c>
      <c r="D172" s="322">
        <v>43966.37</v>
      </c>
      <c r="E172" s="322">
        <v>43505.599999999999</v>
      </c>
      <c r="F172" t="s">
        <v>2487</v>
      </c>
      <c r="G172" s="222">
        <v>0.01</v>
      </c>
      <c r="I172" t="s">
        <v>755</v>
      </c>
      <c r="J172">
        <v>355.05</v>
      </c>
      <c r="K172">
        <v>349.35</v>
      </c>
      <c r="L172">
        <v>355.61</v>
      </c>
      <c r="M172">
        <v>349.06</v>
      </c>
      <c r="N172" t="s">
        <v>2226</v>
      </c>
      <c r="O172" s="222">
        <v>1.8499999999999999E-2</v>
      </c>
      <c r="Q172" t="s">
        <v>755</v>
      </c>
      <c r="R172">
        <v>152.75</v>
      </c>
      <c r="S172">
        <v>152.16</v>
      </c>
      <c r="T172">
        <v>152.97</v>
      </c>
      <c r="U172">
        <v>151.52000000000001</v>
      </c>
      <c r="V172" t="s">
        <v>2289</v>
      </c>
      <c r="W172" s="222">
        <v>2.2000000000000001E-3</v>
      </c>
      <c r="Y172" t="s">
        <v>755</v>
      </c>
      <c r="Z172">
        <v>70.75</v>
      </c>
      <c r="AA172">
        <v>70.13</v>
      </c>
      <c r="AB172">
        <v>70.790000000000006</v>
      </c>
      <c r="AC172">
        <v>70.09</v>
      </c>
      <c r="AD172" t="s">
        <v>3712</v>
      </c>
      <c r="AE172" s="222">
        <v>6.0000000000000001E-3</v>
      </c>
    </row>
    <row r="173" spans="1:31">
      <c r="A173" t="s">
        <v>755</v>
      </c>
      <c r="B173" s="322">
        <v>44094.77</v>
      </c>
      <c r="C173" s="322">
        <v>44020.66</v>
      </c>
      <c r="D173" s="322">
        <v>44138.69</v>
      </c>
      <c r="E173" s="322">
        <v>43889.16</v>
      </c>
      <c r="F173" t="s">
        <v>2488</v>
      </c>
      <c r="G173" s="222">
        <v>6.3E-3</v>
      </c>
      <c r="I173" t="s">
        <v>757</v>
      </c>
      <c r="J173">
        <v>355.47</v>
      </c>
      <c r="K173">
        <v>353.82</v>
      </c>
      <c r="L173">
        <v>357</v>
      </c>
      <c r="M173">
        <v>351.42</v>
      </c>
      <c r="N173" t="s">
        <v>2756</v>
      </c>
      <c r="O173" s="222">
        <v>1.1999999999999999E-3</v>
      </c>
      <c r="Q173" t="s">
        <v>757</v>
      </c>
      <c r="R173">
        <v>155.91999999999999</v>
      </c>
      <c r="S173">
        <v>153</v>
      </c>
      <c r="T173">
        <v>157.75</v>
      </c>
      <c r="U173">
        <v>152.81</v>
      </c>
      <c r="V173" t="s">
        <v>3568</v>
      </c>
      <c r="W173" s="222">
        <v>2.0799999999999999E-2</v>
      </c>
      <c r="Y173" t="s">
        <v>757</v>
      </c>
      <c r="Z173">
        <v>71.67</v>
      </c>
      <c r="AA173">
        <v>70.989999999999995</v>
      </c>
      <c r="AB173">
        <v>72.45</v>
      </c>
      <c r="AC173">
        <v>70.900000000000006</v>
      </c>
      <c r="AD173" t="s">
        <v>3713</v>
      </c>
      <c r="AE173" s="222">
        <v>1.2999999999999999E-2</v>
      </c>
    </row>
    <row r="174" spans="1:31">
      <c r="A174" t="s">
        <v>757</v>
      </c>
      <c r="B174" s="322">
        <v>44494.94</v>
      </c>
      <c r="C174" s="322">
        <v>44061.49</v>
      </c>
      <c r="D174" s="322">
        <v>44604.15</v>
      </c>
      <c r="E174" s="322">
        <v>44013.54</v>
      </c>
      <c r="F174" t="s">
        <v>2489</v>
      </c>
      <c r="G174" s="222">
        <v>9.1000000000000004E-3</v>
      </c>
      <c r="I174" t="s">
        <v>759</v>
      </c>
      <c r="J174">
        <v>354.22</v>
      </c>
      <c r="K174">
        <v>354.6</v>
      </c>
      <c r="L174">
        <v>356.36</v>
      </c>
      <c r="M174">
        <v>350</v>
      </c>
      <c r="N174" t="s">
        <v>2757</v>
      </c>
      <c r="O174" s="222">
        <v>-3.5000000000000001E-3</v>
      </c>
      <c r="Q174" t="s">
        <v>759</v>
      </c>
      <c r="R174">
        <v>155.56</v>
      </c>
      <c r="S174">
        <v>156</v>
      </c>
      <c r="T174">
        <v>156.30000000000001</v>
      </c>
      <c r="U174">
        <v>155.07</v>
      </c>
      <c r="V174" t="s">
        <v>1452</v>
      </c>
      <c r="W174" s="222">
        <v>-2.3E-3</v>
      </c>
      <c r="Y174" t="s">
        <v>759</v>
      </c>
      <c r="Z174">
        <v>70.91</v>
      </c>
      <c r="AA174">
        <v>71.69</v>
      </c>
      <c r="AB174">
        <v>71.819999999999993</v>
      </c>
      <c r="AC174">
        <v>70.739999999999995</v>
      </c>
      <c r="AD174" t="s">
        <v>3714</v>
      </c>
      <c r="AE174" s="222">
        <v>-1.06E-2</v>
      </c>
    </row>
    <row r="175" spans="1:31">
      <c r="A175" t="s">
        <v>759</v>
      </c>
      <c r="B175" s="322">
        <v>44484.42</v>
      </c>
      <c r="C175" s="322">
        <v>44455.66</v>
      </c>
      <c r="D175" s="322">
        <v>44557.82</v>
      </c>
      <c r="E175" s="322">
        <v>44354.01</v>
      </c>
      <c r="F175" t="s">
        <v>2490</v>
      </c>
      <c r="G175" s="222">
        <v>-2.0000000000000001E-4</v>
      </c>
      <c r="I175" t="s">
        <v>761</v>
      </c>
      <c r="J175">
        <v>358.86</v>
      </c>
      <c r="K175">
        <v>354.59</v>
      </c>
      <c r="L175">
        <v>359</v>
      </c>
      <c r="M175">
        <v>353.61</v>
      </c>
      <c r="N175" t="s">
        <v>2758</v>
      </c>
      <c r="O175" s="222">
        <v>1.3100000000000001E-2</v>
      </c>
      <c r="Q175" t="s">
        <v>761</v>
      </c>
      <c r="R175">
        <v>156.01</v>
      </c>
      <c r="S175">
        <v>155.43</v>
      </c>
      <c r="T175">
        <v>156.28</v>
      </c>
      <c r="U175">
        <v>154.88</v>
      </c>
      <c r="V175" t="s">
        <v>2690</v>
      </c>
      <c r="W175" s="222">
        <v>2.8999999999999998E-3</v>
      </c>
      <c r="Y175" t="s">
        <v>761</v>
      </c>
      <c r="Z175">
        <v>71.349999999999994</v>
      </c>
      <c r="AA175">
        <v>71.040000000000006</v>
      </c>
      <c r="AB175">
        <v>71.39</v>
      </c>
      <c r="AC175">
        <v>70.45</v>
      </c>
      <c r="AD175" t="s">
        <v>1628</v>
      </c>
      <c r="AE175" s="222">
        <v>6.1999999999999998E-3</v>
      </c>
    </row>
    <row r="176" spans="1:31">
      <c r="A176" t="s">
        <v>761</v>
      </c>
      <c r="B176" s="322">
        <v>44828.53</v>
      </c>
      <c r="C176" s="322">
        <v>44565.75</v>
      </c>
      <c r="D176" s="322">
        <v>44885.83</v>
      </c>
      <c r="E176" s="322">
        <v>44550.42</v>
      </c>
      <c r="F176" t="s">
        <v>2491</v>
      </c>
      <c r="G176" s="222">
        <v>7.7000000000000002E-3</v>
      </c>
      <c r="I176" t="s">
        <v>765</v>
      </c>
      <c r="J176">
        <v>356.64</v>
      </c>
      <c r="K176">
        <v>358.92</v>
      </c>
      <c r="L176">
        <v>359.66</v>
      </c>
      <c r="M176">
        <v>354.49</v>
      </c>
      <c r="N176" t="s">
        <v>2759</v>
      </c>
      <c r="O176" s="222">
        <v>-6.1999999999999998E-3</v>
      </c>
      <c r="Q176" t="s">
        <v>765</v>
      </c>
      <c r="R176">
        <v>155.27000000000001</v>
      </c>
      <c r="S176">
        <v>156.02000000000001</v>
      </c>
      <c r="T176">
        <v>156.35</v>
      </c>
      <c r="U176">
        <v>154.88999999999999</v>
      </c>
      <c r="V176" t="s">
        <v>2783</v>
      </c>
      <c r="W176" s="222">
        <v>-4.7000000000000002E-3</v>
      </c>
      <c r="Y176" t="s">
        <v>765</v>
      </c>
      <c r="Z176">
        <v>71.010000000000005</v>
      </c>
      <c r="AA176">
        <v>71.37</v>
      </c>
      <c r="AB176">
        <v>71.37</v>
      </c>
      <c r="AC176">
        <v>70.8</v>
      </c>
      <c r="AD176" t="s">
        <v>2274</v>
      </c>
      <c r="AE176" s="222">
        <v>-4.7999999999999996E-3</v>
      </c>
    </row>
    <row r="177" spans="1:31">
      <c r="A177" t="s">
        <v>765</v>
      </c>
      <c r="B177" s="322">
        <v>44406.36</v>
      </c>
      <c r="C177" s="322">
        <v>44803.360000000001</v>
      </c>
      <c r="D177" s="322">
        <v>44803.360000000001</v>
      </c>
      <c r="E177" s="322">
        <v>44160.32</v>
      </c>
      <c r="F177" t="s">
        <v>2492</v>
      </c>
      <c r="G177" s="222">
        <v>-9.4000000000000004E-3</v>
      </c>
      <c r="I177" t="s">
        <v>767</v>
      </c>
      <c r="J177">
        <v>354.55</v>
      </c>
      <c r="K177">
        <v>356.68</v>
      </c>
      <c r="L177">
        <v>358.27</v>
      </c>
      <c r="M177">
        <v>353.25</v>
      </c>
      <c r="N177" t="s">
        <v>1566</v>
      </c>
      <c r="O177" s="222">
        <v>-5.8999999999999999E-3</v>
      </c>
      <c r="Q177" t="s">
        <v>767</v>
      </c>
      <c r="R177">
        <v>155.79</v>
      </c>
      <c r="S177">
        <v>154.47999999999999</v>
      </c>
      <c r="T177">
        <v>156.76</v>
      </c>
      <c r="U177">
        <v>154.21</v>
      </c>
      <c r="V177" t="s">
        <v>3569</v>
      </c>
      <c r="W177" s="222">
        <v>3.3E-3</v>
      </c>
      <c r="Y177" t="s">
        <v>767</v>
      </c>
      <c r="Z177">
        <v>70.239999999999995</v>
      </c>
      <c r="AA177">
        <v>70.680000000000007</v>
      </c>
      <c r="AB177">
        <v>70.680000000000007</v>
      </c>
      <c r="AC177">
        <v>69.88</v>
      </c>
      <c r="AD177" t="s">
        <v>3715</v>
      </c>
      <c r="AE177" s="222">
        <v>-1.0800000000000001E-2</v>
      </c>
    </row>
    <row r="178" spans="1:31">
      <c r="A178" t="s">
        <v>767</v>
      </c>
      <c r="B178" s="322">
        <v>44240.76</v>
      </c>
      <c r="C178" s="322">
        <v>44378.58</v>
      </c>
      <c r="D178" s="322">
        <v>44436.959999999999</v>
      </c>
      <c r="E178" s="322">
        <v>44201.37</v>
      </c>
      <c r="F178" t="s">
        <v>2493</v>
      </c>
      <c r="G178" s="222">
        <v>-3.7000000000000002E-3</v>
      </c>
      <c r="I178" t="s">
        <v>769</v>
      </c>
      <c r="J178">
        <v>357.76</v>
      </c>
      <c r="K178">
        <v>355.07</v>
      </c>
      <c r="L178">
        <v>357.76</v>
      </c>
      <c r="M178">
        <v>353.75</v>
      </c>
      <c r="N178" t="s">
        <v>2276</v>
      </c>
      <c r="O178" s="222">
        <v>9.1000000000000004E-3</v>
      </c>
      <c r="Q178" t="s">
        <v>769</v>
      </c>
      <c r="R178">
        <v>156.28</v>
      </c>
      <c r="S178">
        <v>155.79</v>
      </c>
      <c r="T178">
        <v>156.69</v>
      </c>
      <c r="U178">
        <v>155.07</v>
      </c>
      <c r="V178" t="s">
        <v>2185</v>
      </c>
      <c r="W178" s="222">
        <v>3.0999999999999999E-3</v>
      </c>
      <c r="Y178" t="s">
        <v>769</v>
      </c>
      <c r="Z178">
        <v>69.48</v>
      </c>
      <c r="AA178">
        <v>70.16</v>
      </c>
      <c r="AB178">
        <v>70.25</v>
      </c>
      <c r="AC178">
        <v>68.97</v>
      </c>
      <c r="AD178" t="s">
        <v>3716</v>
      </c>
      <c r="AE178" s="222">
        <v>-1.0800000000000001E-2</v>
      </c>
    </row>
    <row r="179" spans="1:31">
      <c r="A179" t="s">
        <v>769</v>
      </c>
      <c r="B179" s="322">
        <v>44458.3</v>
      </c>
      <c r="C179" s="322">
        <v>44327.13</v>
      </c>
      <c r="D179" s="322">
        <v>44556.68</v>
      </c>
      <c r="E179" s="322">
        <v>44225.88</v>
      </c>
      <c r="F179" t="s">
        <v>2494</v>
      </c>
      <c r="G179" s="222">
        <v>4.8999999999999998E-3</v>
      </c>
      <c r="I179" t="s">
        <v>771</v>
      </c>
      <c r="J179">
        <v>355.88</v>
      </c>
      <c r="K179">
        <v>356.83</v>
      </c>
      <c r="L179">
        <v>357.62</v>
      </c>
      <c r="M179">
        <v>353.45</v>
      </c>
      <c r="N179" t="s">
        <v>1466</v>
      </c>
      <c r="O179" s="222">
        <v>-5.3E-3</v>
      </c>
      <c r="Q179" t="s">
        <v>771</v>
      </c>
      <c r="R179">
        <v>157.69</v>
      </c>
      <c r="S179">
        <v>156.1</v>
      </c>
      <c r="T179">
        <v>159.24</v>
      </c>
      <c r="U179">
        <v>155.82</v>
      </c>
      <c r="V179" t="s">
        <v>3558</v>
      </c>
      <c r="W179" s="222">
        <v>8.9999999999999993E-3</v>
      </c>
      <c r="Y179" t="s">
        <v>771</v>
      </c>
      <c r="Z179">
        <v>69.77</v>
      </c>
      <c r="AA179">
        <v>69.290000000000006</v>
      </c>
      <c r="AB179">
        <v>69.849999999999994</v>
      </c>
      <c r="AC179">
        <v>69.16</v>
      </c>
      <c r="AD179" t="s">
        <v>3469</v>
      </c>
      <c r="AE179" s="222">
        <v>4.1999999999999997E-3</v>
      </c>
    </row>
    <row r="180" spans="1:31">
      <c r="A180" t="s">
        <v>771</v>
      </c>
      <c r="B180" s="322">
        <v>44650.64</v>
      </c>
      <c r="C180" s="322">
        <v>44427.75</v>
      </c>
      <c r="D180" s="322">
        <v>44775.47</v>
      </c>
      <c r="E180" s="322">
        <v>44372.92</v>
      </c>
      <c r="F180" t="s">
        <v>2495</v>
      </c>
      <c r="G180" s="222">
        <v>4.3E-3</v>
      </c>
      <c r="I180" t="s">
        <v>773</v>
      </c>
      <c r="J180">
        <v>347.93</v>
      </c>
      <c r="K180">
        <v>352.51</v>
      </c>
      <c r="L180">
        <v>353.81</v>
      </c>
      <c r="M180">
        <v>344.39</v>
      </c>
      <c r="N180" t="s">
        <v>1629</v>
      </c>
      <c r="O180" s="222">
        <v>-2.23E-2</v>
      </c>
      <c r="Q180" t="s">
        <v>773</v>
      </c>
      <c r="R180">
        <v>156.9</v>
      </c>
      <c r="S180">
        <v>157.09</v>
      </c>
      <c r="T180">
        <v>157.18</v>
      </c>
      <c r="U180">
        <v>155.18</v>
      </c>
      <c r="V180" t="s">
        <v>2291</v>
      </c>
      <c r="W180" s="222">
        <v>-5.0000000000000001E-3</v>
      </c>
      <c r="Y180" t="s">
        <v>773</v>
      </c>
      <c r="Z180">
        <v>69.87</v>
      </c>
      <c r="AA180">
        <v>69.569999999999993</v>
      </c>
      <c r="AB180">
        <v>70.150000000000006</v>
      </c>
      <c r="AC180">
        <v>69.25</v>
      </c>
      <c r="AD180" t="s">
        <v>3717</v>
      </c>
      <c r="AE180" s="222">
        <v>1.4E-3</v>
      </c>
    </row>
    <row r="181" spans="1:31">
      <c r="A181" t="s">
        <v>773</v>
      </c>
      <c r="B181" s="322">
        <v>44371.51</v>
      </c>
      <c r="C181" s="322">
        <v>44480.77</v>
      </c>
      <c r="D181" s="322">
        <v>44480.77</v>
      </c>
      <c r="E181" s="322">
        <v>44275.25</v>
      </c>
      <c r="F181" t="s">
        <v>2496</v>
      </c>
      <c r="G181" s="222">
        <v>-6.3E-3</v>
      </c>
      <c r="I181" t="s">
        <v>775</v>
      </c>
      <c r="J181">
        <v>350.5</v>
      </c>
      <c r="K181">
        <v>347.39</v>
      </c>
      <c r="L181">
        <v>351.97</v>
      </c>
      <c r="M181">
        <v>345.01</v>
      </c>
      <c r="N181" t="s">
        <v>2675</v>
      </c>
      <c r="O181" s="222">
        <v>7.4000000000000003E-3</v>
      </c>
      <c r="Q181" t="s">
        <v>775</v>
      </c>
      <c r="R181">
        <v>156.82</v>
      </c>
      <c r="S181">
        <v>156.87</v>
      </c>
      <c r="T181">
        <v>157.47</v>
      </c>
      <c r="U181">
        <v>155.52000000000001</v>
      </c>
      <c r="V181" t="s">
        <v>1433</v>
      </c>
      <c r="W181" s="222">
        <v>-5.0000000000000001E-4</v>
      </c>
      <c r="Y181" t="s">
        <v>775</v>
      </c>
      <c r="Z181">
        <v>69.47</v>
      </c>
      <c r="AA181">
        <v>69.8</v>
      </c>
      <c r="AB181">
        <v>70.08</v>
      </c>
      <c r="AC181">
        <v>69.27</v>
      </c>
      <c r="AD181" t="s">
        <v>3395</v>
      </c>
      <c r="AE181" s="222">
        <v>-5.7000000000000002E-3</v>
      </c>
    </row>
    <row r="182" spans="1:31">
      <c r="A182" t="s">
        <v>775</v>
      </c>
      <c r="B182" s="322">
        <v>44459.65</v>
      </c>
      <c r="C182" s="322">
        <v>44346.15</v>
      </c>
      <c r="D182" s="322">
        <v>44472.13</v>
      </c>
      <c r="E182" s="322">
        <v>44237.279999999999</v>
      </c>
      <c r="F182" t="s">
        <v>2497</v>
      </c>
      <c r="G182" s="222">
        <v>2E-3</v>
      </c>
      <c r="I182" t="s">
        <v>777</v>
      </c>
      <c r="J182">
        <v>347.02</v>
      </c>
      <c r="K182">
        <v>348.12</v>
      </c>
      <c r="L182">
        <v>350.21</v>
      </c>
      <c r="M182">
        <v>346.76</v>
      </c>
      <c r="N182" t="s">
        <v>2670</v>
      </c>
      <c r="O182" s="222">
        <v>-9.9000000000000008E-3</v>
      </c>
      <c r="Q182" t="s">
        <v>777</v>
      </c>
      <c r="R182">
        <v>155.16999999999999</v>
      </c>
      <c r="S182">
        <v>156.36000000000001</v>
      </c>
      <c r="T182">
        <v>157.19</v>
      </c>
      <c r="U182">
        <v>154.80000000000001</v>
      </c>
      <c r="V182" t="s">
        <v>3570</v>
      </c>
      <c r="W182" s="222">
        <v>-1.0500000000000001E-2</v>
      </c>
      <c r="Y182" t="s">
        <v>777</v>
      </c>
      <c r="Z182">
        <v>69.36</v>
      </c>
      <c r="AA182">
        <v>69.510000000000005</v>
      </c>
      <c r="AB182">
        <v>69.55</v>
      </c>
      <c r="AC182">
        <v>69.150000000000006</v>
      </c>
      <c r="AD182" t="s">
        <v>3556</v>
      </c>
      <c r="AE182" s="222">
        <v>-1.6000000000000001E-3</v>
      </c>
    </row>
    <row r="183" spans="1:31">
      <c r="A183" t="s">
        <v>777</v>
      </c>
      <c r="B183" s="322">
        <v>44023.29</v>
      </c>
      <c r="C183" s="322">
        <v>44459.839999999997</v>
      </c>
      <c r="D183" s="322">
        <v>44504.27</v>
      </c>
      <c r="E183" s="322">
        <v>44002.39</v>
      </c>
      <c r="F183" t="s">
        <v>2498</v>
      </c>
      <c r="G183" s="222">
        <v>-9.7999999999999997E-3</v>
      </c>
      <c r="I183" t="s">
        <v>779</v>
      </c>
      <c r="J183">
        <v>349.9</v>
      </c>
      <c r="K183">
        <v>347.29</v>
      </c>
      <c r="L183">
        <v>350.67</v>
      </c>
      <c r="M183">
        <v>345.8</v>
      </c>
      <c r="N183" t="s">
        <v>1452</v>
      </c>
      <c r="O183" s="222">
        <v>8.3000000000000001E-3</v>
      </c>
      <c r="Q183" t="s">
        <v>779</v>
      </c>
      <c r="R183">
        <v>164.78</v>
      </c>
      <c r="S183">
        <v>160.30000000000001</v>
      </c>
      <c r="T183">
        <v>166.12</v>
      </c>
      <c r="U183">
        <v>159.80000000000001</v>
      </c>
      <c r="V183" t="s">
        <v>3571</v>
      </c>
      <c r="W183" s="222">
        <v>6.1899999999999997E-2</v>
      </c>
      <c r="Y183" t="s">
        <v>779</v>
      </c>
      <c r="Z183">
        <v>69.27</v>
      </c>
      <c r="AA183">
        <v>69.349999999999994</v>
      </c>
      <c r="AB183">
        <v>69.5</v>
      </c>
      <c r="AC183">
        <v>68.790000000000006</v>
      </c>
      <c r="AD183" t="s">
        <v>3609</v>
      </c>
      <c r="AE183" s="222">
        <v>-1.2999999999999999E-3</v>
      </c>
    </row>
    <row r="184" spans="1:31">
      <c r="A184" t="s">
        <v>779</v>
      </c>
      <c r="B184" s="322">
        <v>44254.78</v>
      </c>
      <c r="C184" s="322">
        <v>44152.74</v>
      </c>
      <c r="D184" s="322">
        <v>44260.19</v>
      </c>
      <c r="E184" s="322">
        <v>43758.98</v>
      </c>
      <c r="F184" t="s">
        <v>2499</v>
      </c>
      <c r="G184" s="222">
        <v>5.3E-3</v>
      </c>
      <c r="I184" t="s">
        <v>781</v>
      </c>
      <c r="J184">
        <v>349.81</v>
      </c>
      <c r="K184">
        <v>350</v>
      </c>
      <c r="L184">
        <v>351.37</v>
      </c>
      <c r="M184">
        <v>348.48</v>
      </c>
      <c r="N184" t="s">
        <v>2760</v>
      </c>
      <c r="O184" s="222">
        <v>-2.9999999999999997E-4</v>
      </c>
      <c r="Q184" t="s">
        <v>781</v>
      </c>
      <c r="R184">
        <v>162.97999999999999</v>
      </c>
      <c r="S184">
        <v>163.18</v>
      </c>
      <c r="T184">
        <v>164.7</v>
      </c>
      <c r="U184">
        <v>162.30000000000001</v>
      </c>
      <c r="V184" t="s">
        <v>3572</v>
      </c>
      <c r="W184" s="222">
        <v>-1.09E-2</v>
      </c>
      <c r="Y184" t="s">
        <v>781</v>
      </c>
      <c r="Z184">
        <v>70.59</v>
      </c>
      <c r="AA184">
        <v>69.81</v>
      </c>
      <c r="AB184">
        <v>70.680000000000007</v>
      </c>
      <c r="AC184">
        <v>69.510000000000005</v>
      </c>
      <c r="AD184" t="s">
        <v>580</v>
      </c>
      <c r="AE184" s="222">
        <v>1.9099999999999999E-2</v>
      </c>
    </row>
    <row r="185" spans="1:31">
      <c r="A185" t="s">
        <v>781</v>
      </c>
      <c r="B185" s="322">
        <v>44484.49</v>
      </c>
      <c r="C185" s="322">
        <v>44229.88</v>
      </c>
      <c r="D185" s="322">
        <v>44558.05</v>
      </c>
      <c r="E185" s="322">
        <v>44200.04</v>
      </c>
      <c r="F185" t="s">
        <v>2500</v>
      </c>
      <c r="G185" s="222">
        <v>5.1999999999999998E-3</v>
      </c>
      <c r="I185" t="s">
        <v>783</v>
      </c>
      <c r="J185">
        <v>349.05</v>
      </c>
      <c r="K185">
        <v>349.5</v>
      </c>
      <c r="L185">
        <v>349.5</v>
      </c>
      <c r="M185">
        <v>347.16</v>
      </c>
      <c r="N185" t="s">
        <v>2761</v>
      </c>
      <c r="O185" s="222">
        <v>-2.2000000000000001E-3</v>
      </c>
      <c r="Q185" t="s">
        <v>783</v>
      </c>
      <c r="R185">
        <v>163.69999999999999</v>
      </c>
      <c r="S185">
        <v>163.93</v>
      </c>
      <c r="T185">
        <v>165.1</v>
      </c>
      <c r="U185">
        <v>163.36000000000001</v>
      </c>
      <c r="V185" t="s">
        <v>3573</v>
      </c>
      <c r="W185" s="222">
        <v>4.4000000000000003E-3</v>
      </c>
      <c r="Y185" t="s">
        <v>783</v>
      </c>
      <c r="Z185">
        <v>69.849999999999994</v>
      </c>
      <c r="AA185">
        <v>70.44</v>
      </c>
      <c r="AB185">
        <v>70.7</v>
      </c>
      <c r="AC185">
        <v>69.83</v>
      </c>
      <c r="AD185" t="s">
        <v>3419</v>
      </c>
      <c r="AE185" s="222">
        <v>-1.0500000000000001E-2</v>
      </c>
    </row>
    <row r="186" spans="1:31">
      <c r="A186" t="s">
        <v>783</v>
      </c>
      <c r="B186" s="322">
        <v>44342.19</v>
      </c>
      <c r="C186" s="322">
        <v>44571.68</v>
      </c>
      <c r="D186" s="322">
        <v>44571.68</v>
      </c>
      <c r="E186" s="322">
        <v>44224.59</v>
      </c>
      <c r="F186" t="s">
        <v>2501</v>
      </c>
      <c r="G186" s="222">
        <v>-3.2000000000000002E-3</v>
      </c>
      <c r="I186" t="s">
        <v>785</v>
      </c>
      <c r="J186">
        <v>350.94</v>
      </c>
      <c r="K186">
        <v>349.06</v>
      </c>
      <c r="L186">
        <v>353.65</v>
      </c>
      <c r="M186">
        <v>348.4</v>
      </c>
      <c r="N186" t="s">
        <v>2695</v>
      </c>
      <c r="O186" s="222">
        <v>5.4000000000000003E-3</v>
      </c>
      <c r="Q186" t="s">
        <v>785</v>
      </c>
      <c r="R186">
        <v>164.36</v>
      </c>
      <c r="S186">
        <v>163.77000000000001</v>
      </c>
      <c r="T186">
        <v>164.91</v>
      </c>
      <c r="U186">
        <v>162.78</v>
      </c>
      <c r="V186" t="s">
        <v>1551</v>
      </c>
      <c r="W186" s="222">
        <v>4.0000000000000001E-3</v>
      </c>
      <c r="Y186" t="s">
        <v>785</v>
      </c>
      <c r="Z186">
        <v>70.069999999999993</v>
      </c>
      <c r="AA186">
        <v>70.19</v>
      </c>
      <c r="AB186">
        <v>70.62</v>
      </c>
      <c r="AC186">
        <v>69.930000000000007</v>
      </c>
      <c r="AD186" t="s">
        <v>3718</v>
      </c>
      <c r="AE186" s="222">
        <v>3.0999999999999999E-3</v>
      </c>
    </row>
    <row r="187" spans="1:31">
      <c r="A187" t="s">
        <v>785</v>
      </c>
      <c r="B187" s="322">
        <v>44323.07</v>
      </c>
      <c r="C187" s="322">
        <v>44368.4</v>
      </c>
      <c r="D187" s="322">
        <v>44601.85</v>
      </c>
      <c r="E187" s="322">
        <v>44311.42</v>
      </c>
      <c r="F187" t="s">
        <v>2502</v>
      </c>
      <c r="G187" s="222">
        <v>-4.0000000000000002E-4</v>
      </c>
      <c r="I187" t="s">
        <v>786</v>
      </c>
      <c r="J187">
        <v>351.86</v>
      </c>
      <c r="K187">
        <v>351.1</v>
      </c>
      <c r="L187">
        <v>354.48</v>
      </c>
      <c r="M187">
        <v>350.2</v>
      </c>
      <c r="N187" t="s">
        <v>2696</v>
      </c>
      <c r="O187" s="222">
        <v>2.5999999999999999E-3</v>
      </c>
      <c r="Q187" t="s">
        <v>786</v>
      </c>
      <c r="R187">
        <v>167.93</v>
      </c>
      <c r="S187">
        <v>165</v>
      </c>
      <c r="T187">
        <v>168.05</v>
      </c>
      <c r="U187">
        <v>164.71</v>
      </c>
      <c r="V187" t="s">
        <v>3574</v>
      </c>
      <c r="W187" s="222">
        <v>2.1700000000000001E-2</v>
      </c>
      <c r="Y187" t="s">
        <v>786</v>
      </c>
      <c r="Z187">
        <v>69.66</v>
      </c>
      <c r="AA187">
        <v>69.45</v>
      </c>
      <c r="AB187">
        <v>70.260000000000005</v>
      </c>
      <c r="AC187">
        <v>68.69</v>
      </c>
      <c r="AD187" t="s">
        <v>3719</v>
      </c>
      <c r="AE187" s="222">
        <v>-5.8999999999999999E-3</v>
      </c>
    </row>
    <row r="188" spans="1:31">
      <c r="A188" t="s">
        <v>786</v>
      </c>
      <c r="B188" s="322">
        <v>44502.44</v>
      </c>
      <c r="C188" s="322">
        <v>44338.62</v>
      </c>
      <c r="D188" s="322">
        <v>44542.53</v>
      </c>
      <c r="E188" s="322">
        <v>44272.6</v>
      </c>
      <c r="F188" t="s">
        <v>2503</v>
      </c>
      <c r="G188" s="222">
        <v>4.0000000000000001E-3</v>
      </c>
      <c r="I188" t="s">
        <v>788</v>
      </c>
      <c r="J188">
        <v>355.29</v>
      </c>
      <c r="K188">
        <v>353</v>
      </c>
      <c r="L188">
        <v>355.78</v>
      </c>
      <c r="M188">
        <v>351.21</v>
      </c>
      <c r="N188" t="s">
        <v>2732</v>
      </c>
      <c r="O188" s="222">
        <v>9.7000000000000003E-3</v>
      </c>
      <c r="Q188" t="s">
        <v>788</v>
      </c>
      <c r="R188">
        <v>169.1</v>
      </c>
      <c r="S188">
        <v>168.6</v>
      </c>
      <c r="T188">
        <v>169.12</v>
      </c>
      <c r="U188">
        <v>166.59</v>
      </c>
      <c r="V188" t="s">
        <v>3575</v>
      </c>
      <c r="W188" s="222">
        <v>7.0000000000000001E-3</v>
      </c>
      <c r="Y188" t="s">
        <v>788</v>
      </c>
      <c r="Z188">
        <v>69.16</v>
      </c>
      <c r="AA188">
        <v>69.66</v>
      </c>
      <c r="AB188">
        <v>69.739999999999995</v>
      </c>
      <c r="AC188">
        <v>68.599999999999994</v>
      </c>
      <c r="AD188" t="s">
        <v>3720</v>
      </c>
      <c r="AE188" s="222">
        <v>-7.1999999999999998E-3</v>
      </c>
    </row>
    <row r="189" spans="1:31">
      <c r="A189" t="s">
        <v>788</v>
      </c>
      <c r="B189" s="322">
        <v>45010.29</v>
      </c>
      <c r="C189" s="322">
        <v>44661.120000000003</v>
      </c>
      <c r="D189" s="322">
        <v>45016.71</v>
      </c>
      <c r="E189" s="322">
        <v>44638.44</v>
      </c>
      <c r="F189" t="s">
        <v>2504</v>
      </c>
      <c r="G189" s="222">
        <v>1.14E-2</v>
      </c>
      <c r="I189" t="s">
        <v>790</v>
      </c>
      <c r="J189">
        <v>353.97</v>
      </c>
      <c r="K189">
        <v>354.82</v>
      </c>
      <c r="L189">
        <v>357.18</v>
      </c>
      <c r="M189">
        <v>353.86</v>
      </c>
      <c r="N189" t="s">
        <v>2762</v>
      </c>
      <c r="O189" s="222">
        <v>-3.7000000000000002E-3</v>
      </c>
      <c r="Q189" t="s">
        <v>790</v>
      </c>
      <c r="R189">
        <v>169.56</v>
      </c>
      <c r="S189">
        <v>169.5</v>
      </c>
      <c r="T189">
        <v>169.99</v>
      </c>
      <c r="U189">
        <v>168.88</v>
      </c>
      <c r="V189" t="s">
        <v>2701</v>
      </c>
      <c r="W189" s="222">
        <v>2.7000000000000001E-3</v>
      </c>
      <c r="Y189" t="s">
        <v>790</v>
      </c>
      <c r="Z189">
        <v>69.099999999999994</v>
      </c>
      <c r="AA189">
        <v>69.25</v>
      </c>
      <c r="AB189">
        <v>69.55</v>
      </c>
      <c r="AC189">
        <v>68.989999999999995</v>
      </c>
      <c r="AD189" t="s">
        <v>3669</v>
      </c>
      <c r="AE189" s="222">
        <v>-8.9999999999999998E-4</v>
      </c>
    </row>
    <row r="190" spans="1:31">
      <c r="A190" t="s">
        <v>790</v>
      </c>
      <c r="B190" s="322">
        <v>44693.91</v>
      </c>
      <c r="C190" s="322">
        <v>44776.41</v>
      </c>
      <c r="D190" s="322">
        <v>44912.27</v>
      </c>
      <c r="E190" s="322">
        <v>44674.57</v>
      </c>
      <c r="F190" t="s">
        <v>2505</v>
      </c>
      <c r="G190" s="222">
        <v>-7.0000000000000001E-3</v>
      </c>
      <c r="I190" t="s">
        <v>792</v>
      </c>
      <c r="J190">
        <v>357.04</v>
      </c>
      <c r="K190">
        <v>354</v>
      </c>
      <c r="L190">
        <v>357.65</v>
      </c>
      <c r="M190">
        <v>353.01</v>
      </c>
      <c r="N190" t="s">
        <v>2763</v>
      </c>
      <c r="O190" s="222">
        <v>8.6999999999999994E-3</v>
      </c>
      <c r="Q190" t="s">
        <v>792</v>
      </c>
      <c r="R190">
        <v>168.3</v>
      </c>
      <c r="S190">
        <v>169.75</v>
      </c>
      <c r="T190">
        <v>169.88</v>
      </c>
      <c r="U190">
        <v>167.44</v>
      </c>
      <c r="V190" t="s">
        <v>2181</v>
      </c>
      <c r="W190" s="222">
        <v>-7.4000000000000003E-3</v>
      </c>
      <c r="Y190" t="s">
        <v>792</v>
      </c>
      <c r="Z190">
        <v>69.17</v>
      </c>
      <c r="AA190">
        <v>69.13</v>
      </c>
      <c r="AB190">
        <v>69.23</v>
      </c>
      <c r="AC190">
        <v>68.75</v>
      </c>
      <c r="AD190" t="s">
        <v>1535</v>
      </c>
      <c r="AE190" s="222">
        <v>1E-3</v>
      </c>
    </row>
    <row r="191" spans="1:31">
      <c r="A191" t="s">
        <v>792</v>
      </c>
      <c r="B191" s="322">
        <v>44901.919999999998</v>
      </c>
      <c r="C191" s="322">
        <v>44757.279999999999</v>
      </c>
      <c r="D191" s="322">
        <v>44944.46</v>
      </c>
      <c r="E191" s="322">
        <v>44650.59</v>
      </c>
      <c r="F191" t="s">
        <v>2506</v>
      </c>
      <c r="G191" s="222">
        <v>4.7000000000000002E-3</v>
      </c>
      <c r="I191" t="s">
        <v>794</v>
      </c>
      <c r="J191">
        <v>355.47</v>
      </c>
      <c r="K191">
        <v>356.38</v>
      </c>
      <c r="L191">
        <v>358.32</v>
      </c>
      <c r="M191">
        <v>354.73</v>
      </c>
      <c r="N191" t="s">
        <v>2763</v>
      </c>
      <c r="O191" s="222">
        <v>-4.4000000000000003E-3</v>
      </c>
      <c r="Q191" t="s">
        <v>794</v>
      </c>
      <c r="R191">
        <v>166.22</v>
      </c>
      <c r="S191">
        <v>167.86</v>
      </c>
      <c r="T191">
        <v>167.94</v>
      </c>
      <c r="U191">
        <v>165.05</v>
      </c>
      <c r="V191" t="s">
        <v>3528</v>
      </c>
      <c r="W191" s="222">
        <v>-1.24E-2</v>
      </c>
      <c r="Y191" t="s">
        <v>794</v>
      </c>
      <c r="Z191">
        <v>68.09</v>
      </c>
      <c r="AA191">
        <v>68.739999999999995</v>
      </c>
      <c r="AB191">
        <v>68.900000000000006</v>
      </c>
      <c r="AC191">
        <v>68.06</v>
      </c>
      <c r="AD191" t="s">
        <v>2775</v>
      </c>
      <c r="AE191" s="222">
        <v>-1.5599999999999999E-2</v>
      </c>
    </row>
    <row r="192" spans="1:31">
      <c r="A192" t="s">
        <v>794</v>
      </c>
      <c r="B192" s="322">
        <v>44837.56</v>
      </c>
      <c r="C192" s="322">
        <v>44946.98</v>
      </c>
      <c r="D192" s="322">
        <v>44946.98</v>
      </c>
      <c r="E192" s="322">
        <v>44739.96</v>
      </c>
      <c r="F192" t="s">
        <v>2507</v>
      </c>
      <c r="G192" s="222">
        <v>-1.4E-3</v>
      </c>
      <c r="I192" t="s">
        <v>796</v>
      </c>
      <c r="J192">
        <v>351.29</v>
      </c>
      <c r="K192">
        <v>356.29</v>
      </c>
      <c r="L192">
        <v>358.32</v>
      </c>
      <c r="M192">
        <v>350.81</v>
      </c>
      <c r="N192" t="s">
        <v>2764</v>
      </c>
      <c r="O192" s="222">
        <v>-1.18E-2</v>
      </c>
      <c r="Q192" t="s">
        <v>796</v>
      </c>
      <c r="R192">
        <v>168.11</v>
      </c>
      <c r="S192">
        <v>166.67</v>
      </c>
      <c r="T192">
        <v>168.78</v>
      </c>
      <c r="U192">
        <v>166.37</v>
      </c>
      <c r="V192" t="s">
        <v>2259</v>
      </c>
      <c r="W192" s="222">
        <v>1.14E-2</v>
      </c>
      <c r="Y192" t="s">
        <v>796</v>
      </c>
      <c r="Z192">
        <v>69.38</v>
      </c>
      <c r="AA192">
        <v>68.34</v>
      </c>
      <c r="AB192">
        <v>69.42</v>
      </c>
      <c r="AC192">
        <v>68.150000000000006</v>
      </c>
      <c r="AD192" t="s">
        <v>3721</v>
      </c>
      <c r="AE192" s="222">
        <v>1.89E-2</v>
      </c>
    </row>
    <row r="193" spans="1:31">
      <c r="A193" t="s">
        <v>796</v>
      </c>
      <c r="B193" s="322">
        <v>44632.99</v>
      </c>
      <c r="C193" s="322">
        <v>44833.74</v>
      </c>
      <c r="D193" s="322">
        <v>44883.66</v>
      </c>
      <c r="E193" s="322">
        <v>44568.83</v>
      </c>
      <c r="F193" t="s">
        <v>2508</v>
      </c>
      <c r="G193" s="222">
        <v>-4.5999999999999999E-3</v>
      </c>
      <c r="I193" t="s">
        <v>797</v>
      </c>
      <c r="J193">
        <v>350.91</v>
      </c>
      <c r="K193">
        <v>351.7</v>
      </c>
      <c r="L193">
        <v>356.62</v>
      </c>
      <c r="M193">
        <v>347.23</v>
      </c>
      <c r="N193" t="s">
        <v>2765</v>
      </c>
      <c r="O193" s="222">
        <v>-1.1000000000000001E-3</v>
      </c>
      <c r="Q193" t="s">
        <v>797</v>
      </c>
      <c r="R193">
        <v>167.26</v>
      </c>
      <c r="S193">
        <v>167.7</v>
      </c>
      <c r="T193">
        <v>168.61</v>
      </c>
      <c r="U193">
        <v>166.78</v>
      </c>
      <c r="V193" t="s">
        <v>2712</v>
      </c>
      <c r="W193" s="222">
        <v>-5.1000000000000004E-3</v>
      </c>
      <c r="Y193" t="s">
        <v>797</v>
      </c>
      <c r="Z193">
        <v>68.75</v>
      </c>
      <c r="AA193">
        <v>69.11</v>
      </c>
      <c r="AB193">
        <v>69.33</v>
      </c>
      <c r="AC193">
        <v>68.53</v>
      </c>
      <c r="AD193" t="s">
        <v>1457</v>
      </c>
      <c r="AE193" s="222">
        <v>-9.1000000000000004E-3</v>
      </c>
    </row>
    <row r="194" spans="1:31">
      <c r="A194" t="s">
        <v>797</v>
      </c>
      <c r="B194" s="322">
        <v>44461.279999999999</v>
      </c>
      <c r="C194" s="322">
        <v>44677.9</v>
      </c>
      <c r="D194" s="322">
        <v>44739.53</v>
      </c>
      <c r="E194" s="322">
        <v>44261.71</v>
      </c>
      <c r="F194" t="s">
        <v>2509</v>
      </c>
      <c r="G194" s="222">
        <v>-3.8E-3</v>
      </c>
      <c r="I194" t="s">
        <v>798</v>
      </c>
      <c r="J194">
        <v>345.47</v>
      </c>
      <c r="K194">
        <v>348.93</v>
      </c>
      <c r="L194">
        <v>352.82</v>
      </c>
      <c r="M194">
        <v>345.09</v>
      </c>
      <c r="N194" t="s">
        <v>2123</v>
      </c>
      <c r="O194" s="222">
        <v>-1.55E-2</v>
      </c>
      <c r="Q194" t="s">
        <v>798</v>
      </c>
      <c r="R194">
        <v>164.74</v>
      </c>
      <c r="S194">
        <v>165.93</v>
      </c>
      <c r="T194">
        <v>167.07</v>
      </c>
      <c r="U194">
        <v>164.23</v>
      </c>
      <c r="V194" t="s">
        <v>3576</v>
      </c>
      <c r="W194" s="222">
        <v>-1.5100000000000001E-2</v>
      </c>
      <c r="Y194" t="s">
        <v>798</v>
      </c>
      <c r="Z194">
        <v>67.89</v>
      </c>
      <c r="AA194">
        <v>68.150000000000006</v>
      </c>
      <c r="AB194">
        <v>68.650000000000006</v>
      </c>
      <c r="AC194">
        <v>67.739999999999995</v>
      </c>
      <c r="AD194" t="s">
        <v>3722</v>
      </c>
      <c r="AE194" s="222">
        <v>-1.2500000000000001E-2</v>
      </c>
    </row>
    <row r="195" spans="1:31">
      <c r="A195" t="s">
        <v>798</v>
      </c>
      <c r="B195" s="322">
        <v>44130.98</v>
      </c>
      <c r="C195" s="322">
        <v>44665.82</v>
      </c>
      <c r="D195" s="322">
        <v>44665.82</v>
      </c>
      <c r="E195" s="322">
        <v>44049.01</v>
      </c>
      <c r="F195" t="s">
        <v>2510</v>
      </c>
      <c r="G195" s="222">
        <v>-7.4000000000000003E-3</v>
      </c>
      <c r="I195" t="s">
        <v>800</v>
      </c>
      <c r="J195">
        <v>339.35</v>
      </c>
      <c r="K195">
        <v>344.1</v>
      </c>
      <c r="L195">
        <v>346.17</v>
      </c>
      <c r="M195">
        <v>338.1</v>
      </c>
      <c r="N195" t="s">
        <v>2264</v>
      </c>
      <c r="O195" s="222">
        <v>-1.77E-2</v>
      </c>
      <c r="Q195" t="s">
        <v>800</v>
      </c>
      <c r="R195">
        <v>167.33</v>
      </c>
      <c r="S195">
        <v>165.48</v>
      </c>
      <c r="T195">
        <v>167.62</v>
      </c>
      <c r="U195">
        <v>164.79</v>
      </c>
      <c r="V195" t="s">
        <v>2302</v>
      </c>
      <c r="W195" s="222">
        <v>1.5699999999999999E-2</v>
      </c>
      <c r="Y195" t="s">
        <v>800</v>
      </c>
      <c r="Z195">
        <v>68.86</v>
      </c>
      <c r="AA195">
        <v>68.599999999999994</v>
      </c>
      <c r="AB195">
        <v>69.040000000000006</v>
      </c>
      <c r="AC195">
        <v>68.27</v>
      </c>
      <c r="AD195" t="s">
        <v>2255</v>
      </c>
      <c r="AE195" s="222">
        <v>1.43E-2</v>
      </c>
    </row>
    <row r="196" spans="1:31">
      <c r="A196" t="s">
        <v>800</v>
      </c>
      <c r="B196" s="322">
        <v>43588.58</v>
      </c>
      <c r="C196" s="322">
        <v>43781.77</v>
      </c>
      <c r="D196" s="322">
        <v>43781.77</v>
      </c>
      <c r="E196" s="322">
        <v>43340.68</v>
      </c>
      <c r="F196" t="s">
        <v>2511</v>
      </c>
      <c r="G196" s="222">
        <v>-1.23E-2</v>
      </c>
      <c r="I196" t="s">
        <v>802</v>
      </c>
      <c r="J196">
        <v>342.15</v>
      </c>
      <c r="K196">
        <v>341.7</v>
      </c>
      <c r="L196">
        <v>344.38</v>
      </c>
      <c r="M196">
        <v>340</v>
      </c>
      <c r="N196" t="s">
        <v>2766</v>
      </c>
      <c r="O196" s="222">
        <v>8.3000000000000001E-3</v>
      </c>
      <c r="Q196" t="s">
        <v>802</v>
      </c>
      <c r="R196">
        <v>171.04</v>
      </c>
      <c r="S196">
        <v>167.03</v>
      </c>
      <c r="T196">
        <v>171.19</v>
      </c>
      <c r="U196">
        <v>166.64</v>
      </c>
      <c r="V196" t="s">
        <v>3577</v>
      </c>
      <c r="W196" s="222">
        <v>2.2200000000000001E-2</v>
      </c>
      <c r="Y196" t="s">
        <v>802</v>
      </c>
      <c r="Z196">
        <v>68.959999999999994</v>
      </c>
      <c r="AA196">
        <v>68.709999999999994</v>
      </c>
      <c r="AB196">
        <v>69.08</v>
      </c>
      <c r="AC196">
        <v>68.31</v>
      </c>
      <c r="AD196" t="s">
        <v>1632</v>
      </c>
      <c r="AE196" s="222">
        <v>1.5E-3</v>
      </c>
    </row>
    <row r="197" spans="1:31">
      <c r="A197" t="s">
        <v>802</v>
      </c>
      <c r="B197" s="322">
        <v>44173.64</v>
      </c>
      <c r="C197" s="322">
        <v>43724.02</v>
      </c>
      <c r="D197" s="322">
        <v>44188.36</v>
      </c>
      <c r="E197" s="322">
        <v>43724.02</v>
      </c>
      <c r="F197" t="s">
        <v>2512</v>
      </c>
      <c r="G197" s="222">
        <v>1.34E-2</v>
      </c>
      <c r="I197" t="s">
        <v>804</v>
      </c>
      <c r="J197">
        <v>337.43</v>
      </c>
      <c r="K197">
        <v>342.15</v>
      </c>
      <c r="L197">
        <v>342.46</v>
      </c>
      <c r="M197">
        <v>335.55</v>
      </c>
      <c r="N197" t="s">
        <v>2276</v>
      </c>
      <c r="O197" s="222">
        <v>-1.38E-2</v>
      </c>
      <c r="Q197" t="s">
        <v>804</v>
      </c>
      <c r="R197">
        <v>170.74</v>
      </c>
      <c r="S197">
        <v>170.54</v>
      </c>
      <c r="T197">
        <v>171.55</v>
      </c>
      <c r="U197">
        <v>169.65</v>
      </c>
      <c r="V197" t="s">
        <v>3578</v>
      </c>
      <c r="W197" s="222">
        <v>-1.8E-3</v>
      </c>
      <c r="Y197" t="s">
        <v>804</v>
      </c>
      <c r="Z197">
        <v>69.05</v>
      </c>
      <c r="AA197">
        <v>68.900000000000006</v>
      </c>
      <c r="AB197">
        <v>69.489999999999995</v>
      </c>
      <c r="AC197">
        <v>68.75</v>
      </c>
      <c r="AD197" t="s">
        <v>3723</v>
      </c>
      <c r="AE197" s="222">
        <v>1.2999999999999999E-3</v>
      </c>
    </row>
    <row r="198" spans="1:31">
      <c r="A198" t="s">
        <v>804</v>
      </c>
      <c r="B198" s="322">
        <v>44111.74</v>
      </c>
      <c r="C198" s="322">
        <v>44200.07</v>
      </c>
      <c r="D198" s="322">
        <v>44308.5</v>
      </c>
      <c r="E198" s="322">
        <v>43923.81</v>
      </c>
      <c r="F198" t="s">
        <v>2513</v>
      </c>
      <c r="G198" s="222">
        <v>-1.4E-3</v>
      </c>
      <c r="I198" t="s">
        <v>806</v>
      </c>
      <c r="J198">
        <v>339.74</v>
      </c>
      <c r="K198">
        <v>338.3</v>
      </c>
      <c r="L198">
        <v>341.43</v>
      </c>
      <c r="M198">
        <v>335.43</v>
      </c>
      <c r="N198" t="s">
        <v>2301</v>
      </c>
      <c r="O198" s="222">
        <v>6.7999999999999996E-3</v>
      </c>
      <c r="Q198" t="s">
        <v>806</v>
      </c>
      <c r="R198">
        <v>170.59</v>
      </c>
      <c r="S198">
        <v>169.91</v>
      </c>
      <c r="T198">
        <v>172.18</v>
      </c>
      <c r="U198">
        <v>169.68</v>
      </c>
      <c r="V198" t="s">
        <v>2714</v>
      </c>
      <c r="W198" s="222">
        <v>-8.9999999999999998E-4</v>
      </c>
      <c r="Y198" t="s">
        <v>806</v>
      </c>
      <c r="Z198">
        <v>69.510000000000005</v>
      </c>
      <c r="AA198">
        <v>69.12</v>
      </c>
      <c r="AB198">
        <v>69.8</v>
      </c>
      <c r="AC198">
        <v>68.63</v>
      </c>
      <c r="AD198" t="s">
        <v>3724</v>
      </c>
      <c r="AE198" s="222">
        <v>6.7000000000000002E-3</v>
      </c>
    </row>
    <row r="199" spans="1:31">
      <c r="A199" t="s">
        <v>806</v>
      </c>
      <c r="B199" s="322">
        <v>44193.120000000003</v>
      </c>
      <c r="C199" s="322">
        <v>44196.61</v>
      </c>
      <c r="D199" s="322">
        <v>44290.09</v>
      </c>
      <c r="E199" s="322">
        <v>44017.71</v>
      </c>
      <c r="F199" t="s">
        <v>2514</v>
      </c>
      <c r="G199" s="222">
        <v>1.8E-3</v>
      </c>
      <c r="I199" t="s">
        <v>808</v>
      </c>
      <c r="J199">
        <v>332.09</v>
      </c>
      <c r="K199">
        <v>341.43</v>
      </c>
      <c r="L199">
        <v>342.15</v>
      </c>
      <c r="M199">
        <v>328.7</v>
      </c>
      <c r="N199" t="s">
        <v>1534</v>
      </c>
      <c r="O199" s="222">
        <v>-2.2499999999999999E-2</v>
      </c>
      <c r="Q199" t="s">
        <v>808</v>
      </c>
      <c r="R199">
        <v>171.53</v>
      </c>
      <c r="S199">
        <v>171.17</v>
      </c>
      <c r="T199">
        <v>171.62</v>
      </c>
      <c r="U199">
        <v>169.92</v>
      </c>
      <c r="V199" t="s">
        <v>1470</v>
      </c>
      <c r="W199" s="222">
        <v>5.4999999999999997E-3</v>
      </c>
      <c r="Y199" t="s">
        <v>808</v>
      </c>
      <c r="Z199">
        <v>70.430000000000007</v>
      </c>
      <c r="AA199">
        <v>69.459999999999994</v>
      </c>
      <c r="AB199">
        <v>70.709999999999994</v>
      </c>
      <c r="AC199">
        <v>69.33</v>
      </c>
      <c r="AD199" t="s">
        <v>3461</v>
      </c>
      <c r="AE199" s="222">
        <v>1.32E-2</v>
      </c>
    </row>
    <row r="200" spans="1:31">
      <c r="A200" t="s">
        <v>808</v>
      </c>
      <c r="B200" s="322">
        <v>43968.639999999999</v>
      </c>
      <c r="C200" s="322">
        <v>44430.09</v>
      </c>
      <c r="D200" s="322">
        <v>44498.43</v>
      </c>
      <c r="E200" s="322">
        <v>43799.199999999997</v>
      </c>
      <c r="F200" t="s">
        <v>2515</v>
      </c>
      <c r="G200" s="222">
        <v>-5.1000000000000004E-3</v>
      </c>
      <c r="I200" t="s">
        <v>810</v>
      </c>
      <c r="J200">
        <v>336.78</v>
      </c>
      <c r="K200">
        <v>333.68</v>
      </c>
      <c r="L200">
        <v>337.38</v>
      </c>
      <c r="M200">
        <v>332.73</v>
      </c>
      <c r="N200" t="s">
        <v>2707</v>
      </c>
      <c r="O200" s="222">
        <v>1.41E-2</v>
      </c>
      <c r="Q200" t="s">
        <v>810</v>
      </c>
      <c r="R200">
        <v>173.33</v>
      </c>
      <c r="S200">
        <v>171.02</v>
      </c>
      <c r="T200">
        <v>173.96</v>
      </c>
      <c r="U200">
        <v>170.39</v>
      </c>
      <c r="V200" t="s">
        <v>3579</v>
      </c>
      <c r="W200" s="222">
        <v>1.0500000000000001E-2</v>
      </c>
      <c r="Y200" t="s">
        <v>810</v>
      </c>
      <c r="Z200">
        <v>70.34</v>
      </c>
      <c r="AA200">
        <v>70.36</v>
      </c>
      <c r="AB200">
        <v>70.87</v>
      </c>
      <c r="AC200">
        <v>70.08</v>
      </c>
      <c r="AD200" t="s">
        <v>1523</v>
      </c>
      <c r="AE200" s="222">
        <v>-1.2999999999999999E-3</v>
      </c>
    </row>
    <row r="201" spans="1:31">
      <c r="A201" t="s">
        <v>810</v>
      </c>
      <c r="B201" s="322">
        <v>44175.61</v>
      </c>
      <c r="C201" s="322">
        <v>44044.95</v>
      </c>
      <c r="D201" s="322">
        <v>44272.75</v>
      </c>
      <c r="E201" s="322">
        <v>44028.94</v>
      </c>
      <c r="F201" t="s">
        <v>2516</v>
      </c>
      <c r="G201" s="222">
        <v>4.7000000000000002E-3</v>
      </c>
      <c r="I201" t="s">
        <v>812</v>
      </c>
      <c r="J201">
        <v>335.9</v>
      </c>
      <c r="K201">
        <v>336.73</v>
      </c>
      <c r="L201">
        <v>337.86</v>
      </c>
      <c r="M201">
        <v>334.51</v>
      </c>
      <c r="N201" t="s">
        <v>2709</v>
      </c>
      <c r="O201" s="222">
        <v>-2.5999999999999999E-3</v>
      </c>
      <c r="Q201" t="s">
        <v>812</v>
      </c>
      <c r="R201">
        <v>173.82</v>
      </c>
      <c r="S201">
        <v>173.4</v>
      </c>
      <c r="T201">
        <v>174.6</v>
      </c>
      <c r="U201">
        <v>173.05</v>
      </c>
      <c r="V201" t="s">
        <v>3580</v>
      </c>
      <c r="W201" s="222">
        <v>2.8E-3</v>
      </c>
      <c r="Y201" t="s">
        <v>812</v>
      </c>
      <c r="Z201">
        <v>70.75</v>
      </c>
      <c r="AA201">
        <v>70.3</v>
      </c>
      <c r="AB201">
        <v>70.86</v>
      </c>
      <c r="AC201">
        <v>69.959999999999994</v>
      </c>
      <c r="AD201" t="s">
        <v>3725</v>
      </c>
      <c r="AE201" s="222">
        <v>5.7999999999999996E-3</v>
      </c>
    </row>
    <row r="202" spans="1:31">
      <c r="A202" t="s">
        <v>812</v>
      </c>
      <c r="B202" s="322">
        <v>43975.09</v>
      </c>
      <c r="C202" s="322">
        <v>44184.36</v>
      </c>
      <c r="D202" s="322">
        <v>44273.03</v>
      </c>
      <c r="E202" s="322">
        <v>43911.31</v>
      </c>
      <c r="F202" t="s">
        <v>2517</v>
      </c>
      <c r="G202" s="222">
        <v>-4.4999999999999997E-3</v>
      </c>
      <c r="I202" t="s">
        <v>814</v>
      </c>
      <c r="J202">
        <v>336.74</v>
      </c>
      <c r="K202">
        <v>335.2</v>
      </c>
      <c r="L202">
        <v>338.65</v>
      </c>
      <c r="M202">
        <v>334.81</v>
      </c>
      <c r="N202" t="s">
        <v>2723</v>
      </c>
      <c r="O202" s="222">
        <v>2.5000000000000001E-3</v>
      </c>
      <c r="Q202" t="s">
        <v>814</v>
      </c>
      <c r="R202">
        <v>172.78</v>
      </c>
      <c r="S202">
        <v>173.99</v>
      </c>
      <c r="T202">
        <v>174.76</v>
      </c>
      <c r="U202">
        <v>171.81</v>
      </c>
      <c r="V202" t="s">
        <v>2719</v>
      </c>
      <c r="W202" s="222">
        <v>-6.0000000000000001E-3</v>
      </c>
      <c r="Y202" t="s">
        <v>814</v>
      </c>
      <c r="Z202">
        <v>70.709999999999994</v>
      </c>
      <c r="AA202">
        <v>70.819999999999993</v>
      </c>
      <c r="AB202">
        <v>71.06</v>
      </c>
      <c r="AC202">
        <v>70.22</v>
      </c>
      <c r="AD202" t="s">
        <v>3726</v>
      </c>
      <c r="AE202" s="222">
        <v>-5.9999999999999995E-4</v>
      </c>
    </row>
    <row r="203" spans="1:31">
      <c r="A203" t="s">
        <v>814</v>
      </c>
      <c r="B203" s="322">
        <v>44458.61</v>
      </c>
      <c r="C203" s="322">
        <v>44050.53</v>
      </c>
      <c r="D203" s="322">
        <v>44497.59</v>
      </c>
      <c r="E203" s="322">
        <v>44050.53</v>
      </c>
      <c r="F203" t="s">
        <v>2518</v>
      </c>
      <c r="G203" s="222">
        <v>1.0999999999999999E-2</v>
      </c>
      <c r="I203" t="s">
        <v>816</v>
      </c>
      <c r="J203">
        <v>342.55</v>
      </c>
      <c r="K203">
        <v>336.98</v>
      </c>
      <c r="L203">
        <v>343.48</v>
      </c>
      <c r="M203">
        <v>336.78</v>
      </c>
      <c r="N203" t="s">
        <v>2726</v>
      </c>
      <c r="O203" s="222">
        <v>1.7299999999999999E-2</v>
      </c>
      <c r="Q203" t="s">
        <v>816</v>
      </c>
      <c r="R203">
        <v>174.42</v>
      </c>
      <c r="S203">
        <v>173</v>
      </c>
      <c r="T203">
        <v>174.54</v>
      </c>
      <c r="U203">
        <v>172.7</v>
      </c>
      <c r="V203" t="s">
        <v>1731</v>
      </c>
      <c r="W203" s="222">
        <v>9.4999999999999998E-3</v>
      </c>
      <c r="Y203" t="s">
        <v>816</v>
      </c>
      <c r="Z203">
        <v>70.459999999999994</v>
      </c>
      <c r="AA203">
        <v>70.69</v>
      </c>
      <c r="AB203">
        <v>70.77</v>
      </c>
      <c r="AC203">
        <v>70.23</v>
      </c>
      <c r="AD203" t="s">
        <v>3537</v>
      </c>
      <c r="AE203" s="222">
        <v>-3.5000000000000001E-3</v>
      </c>
    </row>
    <row r="204" spans="1:31">
      <c r="A204" t="s">
        <v>816</v>
      </c>
      <c r="B204" s="322">
        <v>44922.27</v>
      </c>
      <c r="C204" s="322">
        <v>44571.53</v>
      </c>
      <c r="D204" s="322">
        <v>44949.120000000003</v>
      </c>
      <c r="E204" s="322">
        <v>44571.53</v>
      </c>
      <c r="F204" t="s">
        <v>2519</v>
      </c>
      <c r="G204" s="222">
        <v>1.04E-2</v>
      </c>
      <c r="I204" t="s">
        <v>818</v>
      </c>
      <c r="J204">
        <v>345.49</v>
      </c>
      <c r="K204">
        <v>342.94</v>
      </c>
      <c r="L204">
        <v>346.08</v>
      </c>
      <c r="M204">
        <v>341.67</v>
      </c>
      <c r="N204" t="s">
        <v>2292</v>
      </c>
      <c r="O204" s="222">
        <v>8.6E-3</v>
      </c>
      <c r="Q204" t="s">
        <v>818</v>
      </c>
      <c r="R204">
        <v>174.72</v>
      </c>
      <c r="S204">
        <v>174.31</v>
      </c>
      <c r="T204">
        <v>175.72</v>
      </c>
      <c r="U204">
        <v>172.72</v>
      </c>
      <c r="V204" t="s">
        <v>2171</v>
      </c>
      <c r="W204" s="222">
        <v>1.6999999999999999E-3</v>
      </c>
      <c r="Y204" t="s">
        <v>818</v>
      </c>
      <c r="Z204">
        <v>69.55</v>
      </c>
      <c r="AA204">
        <v>70.38</v>
      </c>
      <c r="AB204">
        <v>70.459999999999994</v>
      </c>
      <c r="AC204">
        <v>69.39</v>
      </c>
      <c r="AD204" t="s">
        <v>2190</v>
      </c>
      <c r="AE204" s="222">
        <v>-1.29E-2</v>
      </c>
    </row>
    <row r="205" spans="1:31">
      <c r="A205" t="s">
        <v>818</v>
      </c>
      <c r="B205" s="322">
        <v>44911.26</v>
      </c>
      <c r="C205" s="322">
        <v>44890.84</v>
      </c>
      <c r="D205" s="322">
        <v>44948.7</v>
      </c>
      <c r="E205" s="322">
        <v>44690.5</v>
      </c>
      <c r="F205" t="s">
        <v>2520</v>
      </c>
      <c r="G205" s="222">
        <v>-2.0000000000000001E-4</v>
      </c>
      <c r="I205" t="s">
        <v>2521</v>
      </c>
      <c r="J205">
        <v>344.47</v>
      </c>
      <c r="K205">
        <v>346.24</v>
      </c>
      <c r="L205">
        <v>348.36</v>
      </c>
      <c r="M205">
        <v>342.86</v>
      </c>
      <c r="N205" t="s">
        <v>2767</v>
      </c>
      <c r="O205" s="222">
        <v>-3.0000000000000001E-3</v>
      </c>
      <c r="Q205" t="s">
        <v>2521</v>
      </c>
      <c r="R205">
        <v>176.64</v>
      </c>
      <c r="S205">
        <v>175.57</v>
      </c>
      <c r="T205">
        <v>177.26</v>
      </c>
      <c r="U205">
        <v>174.96</v>
      </c>
      <c r="V205" t="s">
        <v>3581</v>
      </c>
      <c r="W205" s="222">
        <v>1.0999999999999999E-2</v>
      </c>
      <c r="Y205" t="s">
        <v>2521</v>
      </c>
      <c r="Z205">
        <v>69.92</v>
      </c>
      <c r="AA205">
        <v>69.739999999999995</v>
      </c>
      <c r="AB205">
        <v>70.39</v>
      </c>
      <c r="AC205">
        <v>69.569999999999993</v>
      </c>
      <c r="AD205" t="s">
        <v>1550</v>
      </c>
      <c r="AE205" s="222">
        <v>5.3E-3</v>
      </c>
    </row>
    <row r="206" spans="1:31">
      <c r="A206" t="s">
        <v>2521</v>
      </c>
      <c r="B206" s="322">
        <v>44946.12</v>
      </c>
      <c r="C206" s="322">
        <v>45159.91</v>
      </c>
      <c r="D206" s="322">
        <v>45203.519999999997</v>
      </c>
      <c r="E206" s="322">
        <v>44897.98</v>
      </c>
      <c r="F206" t="s">
        <v>2522</v>
      </c>
      <c r="G206" s="222">
        <v>8.0000000000000004E-4</v>
      </c>
      <c r="I206" t="s">
        <v>820</v>
      </c>
      <c r="J206">
        <v>342.74</v>
      </c>
      <c r="K206">
        <v>343.84</v>
      </c>
      <c r="L206">
        <v>345.73</v>
      </c>
      <c r="M206">
        <v>340.95</v>
      </c>
      <c r="N206" t="s">
        <v>2768</v>
      </c>
      <c r="O206" s="222">
        <v>-5.0000000000000001E-3</v>
      </c>
      <c r="Q206" t="s">
        <v>820</v>
      </c>
      <c r="R206">
        <v>176.25</v>
      </c>
      <c r="S206">
        <v>176.5</v>
      </c>
      <c r="T206">
        <v>177.57</v>
      </c>
      <c r="U206">
        <v>176.1</v>
      </c>
      <c r="V206" t="s">
        <v>2148</v>
      </c>
      <c r="W206" s="222">
        <v>-2.2000000000000001E-3</v>
      </c>
      <c r="Y206" t="s">
        <v>820</v>
      </c>
      <c r="Z206">
        <v>69.13</v>
      </c>
      <c r="AA206">
        <v>69.98</v>
      </c>
      <c r="AB206">
        <v>70.05</v>
      </c>
      <c r="AC206">
        <v>69.05</v>
      </c>
      <c r="AD206" t="s">
        <v>3727</v>
      </c>
      <c r="AE206" s="222">
        <v>-1.1299999999999999E-2</v>
      </c>
    </row>
    <row r="207" spans="1:31">
      <c r="A207" t="s">
        <v>820</v>
      </c>
      <c r="B207" s="322">
        <v>44911.82</v>
      </c>
      <c r="C207" s="322">
        <v>44963.17</v>
      </c>
      <c r="D207" s="322">
        <v>44998.83</v>
      </c>
      <c r="E207" s="322">
        <v>44868.32</v>
      </c>
      <c r="F207" t="s">
        <v>2523</v>
      </c>
      <c r="G207" s="222">
        <v>-8.0000000000000004E-4</v>
      </c>
      <c r="I207" t="s">
        <v>822</v>
      </c>
      <c r="J207">
        <v>342.45</v>
      </c>
      <c r="K207">
        <v>342.56</v>
      </c>
      <c r="L207">
        <v>346.34</v>
      </c>
      <c r="M207">
        <v>341.89</v>
      </c>
      <c r="N207" t="s">
        <v>1464</v>
      </c>
      <c r="O207" s="222">
        <v>-8.0000000000000004E-4</v>
      </c>
      <c r="Q207" t="s">
        <v>822</v>
      </c>
      <c r="R207">
        <v>177.8</v>
      </c>
      <c r="S207">
        <v>176.04</v>
      </c>
      <c r="T207">
        <v>178.18</v>
      </c>
      <c r="U207">
        <v>175.98</v>
      </c>
      <c r="V207" t="s">
        <v>3582</v>
      </c>
      <c r="W207" s="222">
        <v>8.8000000000000005E-3</v>
      </c>
      <c r="Y207" t="s">
        <v>822</v>
      </c>
      <c r="Z207">
        <v>70.13</v>
      </c>
      <c r="AA207">
        <v>69.3</v>
      </c>
      <c r="AB207">
        <v>70.22</v>
      </c>
      <c r="AC207">
        <v>69.239999999999995</v>
      </c>
      <c r="AD207" t="s">
        <v>3728</v>
      </c>
      <c r="AE207" s="222">
        <v>1.4500000000000001E-2</v>
      </c>
    </row>
    <row r="208" spans="1:31">
      <c r="A208" t="s">
        <v>822</v>
      </c>
      <c r="B208" s="322">
        <v>44922.27</v>
      </c>
      <c r="C208" s="322">
        <v>44952.36</v>
      </c>
      <c r="D208" s="322">
        <v>45207.39</v>
      </c>
      <c r="E208" s="322">
        <v>44816.5</v>
      </c>
      <c r="F208" t="s">
        <v>2524</v>
      </c>
      <c r="G208" s="222">
        <v>2.0000000000000001E-4</v>
      </c>
      <c r="I208" t="s">
        <v>824</v>
      </c>
      <c r="J208">
        <v>343.93</v>
      </c>
      <c r="K208">
        <v>343.4</v>
      </c>
      <c r="L208">
        <v>347.44</v>
      </c>
      <c r="M208">
        <v>342.85</v>
      </c>
      <c r="N208" t="s">
        <v>2743</v>
      </c>
      <c r="O208" s="222">
        <v>4.3E-3</v>
      </c>
      <c r="Q208" t="s">
        <v>824</v>
      </c>
      <c r="R208">
        <v>178.84</v>
      </c>
      <c r="S208">
        <v>178.5</v>
      </c>
      <c r="T208">
        <v>180.61</v>
      </c>
      <c r="U208">
        <v>178</v>
      </c>
      <c r="V208" t="s">
        <v>3583</v>
      </c>
      <c r="W208" s="222">
        <v>5.7999999999999996E-3</v>
      </c>
      <c r="Y208" t="s">
        <v>824</v>
      </c>
      <c r="Z208">
        <v>70.7</v>
      </c>
      <c r="AA208">
        <v>70.739999999999995</v>
      </c>
      <c r="AB208">
        <v>71.709999999999994</v>
      </c>
      <c r="AC208">
        <v>70.400000000000006</v>
      </c>
      <c r="AD208" t="s">
        <v>3406</v>
      </c>
      <c r="AE208" s="222">
        <v>8.0999999999999996E-3</v>
      </c>
    </row>
    <row r="209" spans="1:31">
      <c r="A209" t="s">
        <v>824</v>
      </c>
      <c r="B209" s="322">
        <v>44938.31</v>
      </c>
      <c r="C209" s="322">
        <v>44922.7</v>
      </c>
      <c r="D209" s="322">
        <v>45033.75</v>
      </c>
      <c r="E209" s="322">
        <v>44767.97</v>
      </c>
      <c r="F209" t="s">
        <v>2525</v>
      </c>
      <c r="G209" s="222">
        <v>4.0000000000000002E-4</v>
      </c>
      <c r="I209" t="s">
        <v>826</v>
      </c>
      <c r="J209">
        <v>343.69</v>
      </c>
      <c r="K209">
        <v>342.89</v>
      </c>
      <c r="L209">
        <v>344.52</v>
      </c>
      <c r="M209">
        <v>339.72</v>
      </c>
      <c r="N209" t="s">
        <v>2707</v>
      </c>
      <c r="O209" s="222">
        <v>-6.9999999999999999E-4</v>
      </c>
      <c r="Q209" t="s">
        <v>826</v>
      </c>
      <c r="R209">
        <v>178.93</v>
      </c>
      <c r="S209">
        <v>178.55</v>
      </c>
      <c r="T209">
        <v>180.08</v>
      </c>
      <c r="U209">
        <v>178.16</v>
      </c>
      <c r="V209" t="s">
        <v>3584</v>
      </c>
      <c r="W209" s="222">
        <v>5.0000000000000001E-4</v>
      </c>
      <c r="Y209" t="s">
        <v>826</v>
      </c>
      <c r="Z209">
        <v>70.66</v>
      </c>
      <c r="AA209">
        <v>70.599999999999994</v>
      </c>
      <c r="AB209">
        <v>70.900000000000006</v>
      </c>
      <c r="AC209">
        <v>70.33</v>
      </c>
      <c r="AD209" t="s">
        <v>2682</v>
      </c>
      <c r="AE209" s="222">
        <v>-5.9999999999999995E-4</v>
      </c>
    </row>
    <row r="210" spans="1:31">
      <c r="A210" t="s">
        <v>826</v>
      </c>
      <c r="B210" s="322">
        <v>44785.5</v>
      </c>
      <c r="C210" s="322">
        <v>44808.21</v>
      </c>
      <c r="D210" s="322">
        <v>44892.61</v>
      </c>
      <c r="E210" s="322">
        <v>44579.03</v>
      </c>
      <c r="F210" t="s">
        <v>2526</v>
      </c>
      <c r="G210" s="222">
        <v>-3.3999999999999998E-3</v>
      </c>
      <c r="I210" t="s">
        <v>828</v>
      </c>
      <c r="J210">
        <v>350.04</v>
      </c>
      <c r="K210">
        <v>345.22</v>
      </c>
      <c r="L210">
        <v>351.2</v>
      </c>
      <c r="M210">
        <v>345.22</v>
      </c>
      <c r="N210" t="s">
        <v>2769</v>
      </c>
      <c r="O210" s="222">
        <v>1.8499999999999999E-2</v>
      </c>
      <c r="Q210" t="s">
        <v>828</v>
      </c>
      <c r="R210">
        <v>179.29</v>
      </c>
      <c r="S210">
        <v>180.04</v>
      </c>
      <c r="T210">
        <v>181.16</v>
      </c>
      <c r="U210">
        <v>177.47</v>
      </c>
      <c r="V210" t="s">
        <v>3499</v>
      </c>
      <c r="W210" s="222">
        <v>2E-3</v>
      </c>
      <c r="Y210" t="s">
        <v>828</v>
      </c>
      <c r="Z210">
        <v>70.13</v>
      </c>
      <c r="AA210">
        <v>70.959999999999994</v>
      </c>
      <c r="AB210">
        <v>71.02</v>
      </c>
      <c r="AC210">
        <v>69.92</v>
      </c>
      <c r="AD210" t="s">
        <v>3729</v>
      </c>
      <c r="AE210" s="222">
        <v>-7.4999999999999997E-3</v>
      </c>
    </row>
    <row r="211" spans="1:31">
      <c r="A211" t="s">
        <v>828</v>
      </c>
      <c r="B211" s="322">
        <v>45631.74</v>
      </c>
      <c r="C211" s="322">
        <v>44952.88</v>
      </c>
      <c r="D211" s="322">
        <v>45757.84</v>
      </c>
      <c r="E211" s="322">
        <v>44952.88</v>
      </c>
      <c r="F211" t="s">
        <v>2527</v>
      </c>
      <c r="G211" s="222">
        <v>1.89E-2</v>
      </c>
      <c r="I211" t="s">
        <v>830</v>
      </c>
      <c r="J211">
        <v>348.82</v>
      </c>
      <c r="K211">
        <v>349.61</v>
      </c>
      <c r="L211">
        <v>350.72</v>
      </c>
      <c r="M211">
        <v>347.5</v>
      </c>
      <c r="N211" t="s">
        <v>2770</v>
      </c>
      <c r="O211" s="222">
        <v>-3.5000000000000001E-3</v>
      </c>
      <c r="Q211" t="s">
        <v>830</v>
      </c>
      <c r="R211">
        <v>178.41</v>
      </c>
      <c r="S211">
        <v>179.52</v>
      </c>
      <c r="T211">
        <v>180.26</v>
      </c>
      <c r="U211">
        <v>178.29</v>
      </c>
      <c r="V211" t="s">
        <v>3585</v>
      </c>
      <c r="W211" s="222">
        <v>-4.8999999999999998E-3</v>
      </c>
      <c r="Y211" t="s">
        <v>830</v>
      </c>
      <c r="Z211">
        <v>68.930000000000007</v>
      </c>
      <c r="AA211">
        <v>70.11</v>
      </c>
      <c r="AB211">
        <v>70.23</v>
      </c>
      <c r="AC211">
        <v>68.709999999999994</v>
      </c>
      <c r="AD211" t="s">
        <v>2179</v>
      </c>
      <c r="AE211" s="222">
        <v>-1.7100000000000001E-2</v>
      </c>
    </row>
    <row r="212" spans="1:31">
      <c r="A212" t="s">
        <v>830</v>
      </c>
      <c r="B212" s="322">
        <v>45282.47</v>
      </c>
      <c r="C212" s="322">
        <v>45605.25</v>
      </c>
      <c r="D212" s="322">
        <v>45605.25</v>
      </c>
      <c r="E212" s="322">
        <v>45273.09</v>
      </c>
      <c r="F212" t="s">
        <v>2528</v>
      </c>
      <c r="G212" s="222">
        <v>-7.7000000000000002E-3</v>
      </c>
      <c r="I212" t="s">
        <v>832</v>
      </c>
      <c r="J212">
        <v>351.18</v>
      </c>
      <c r="K212">
        <v>348.69</v>
      </c>
      <c r="L212">
        <v>353.4</v>
      </c>
      <c r="M212">
        <v>347.45</v>
      </c>
      <c r="N212" t="s">
        <v>1731</v>
      </c>
      <c r="O212" s="222">
        <v>6.7999999999999996E-3</v>
      </c>
      <c r="Q212" t="s">
        <v>832</v>
      </c>
      <c r="R212">
        <v>176.49</v>
      </c>
      <c r="S212">
        <v>176.74</v>
      </c>
      <c r="T212">
        <v>177.16</v>
      </c>
      <c r="U212">
        <v>175.77</v>
      </c>
      <c r="V212" t="s">
        <v>3586</v>
      </c>
      <c r="W212" s="222">
        <v>-1.0800000000000001E-2</v>
      </c>
      <c r="Y212" t="s">
        <v>832</v>
      </c>
      <c r="Z212">
        <v>68.73</v>
      </c>
      <c r="AA212">
        <v>69.040000000000006</v>
      </c>
      <c r="AB212">
        <v>69.08</v>
      </c>
      <c r="AC212">
        <v>68.569999999999993</v>
      </c>
      <c r="AD212" t="s">
        <v>3730</v>
      </c>
      <c r="AE212" s="222">
        <v>-2.8999999999999998E-3</v>
      </c>
    </row>
    <row r="213" spans="1:31">
      <c r="A213" t="s">
        <v>832</v>
      </c>
      <c r="B213" s="322">
        <v>45418.07</v>
      </c>
      <c r="C213" s="322">
        <v>45236.83</v>
      </c>
      <c r="D213" s="322">
        <v>45437.62</v>
      </c>
      <c r="E213" s="322">
        <v>45192.29</v>
      </c>
      <c r="F213" t="s">
        <v>2529</v>
      </c>
      <c r="G213" s="222">
        <v>3.0000000000000001E-3</v>
      </c>
      <c r="I213" t="s">
        <v>834</v>
      </c>
      <c r="J213">
        <v>350.35</v>
      </c>
      <c r="K213">
        <v>350.71</v>
      </c>
      <c r="L213">
        <v>353.42</v>
      </c>
      <c r="M213">
        <v>349.84</v>
      </c>
      <c r="N213" t="s">
        <v>1413</v>
      </c>
      <c r="O213" s="222">
        <v>-2.3999999999999998E-3</v>
      </c>
      <c r="Q213" t="s">
        <v>834</v>
      </c>
      <c r="R213">
        <v>176.79</v>
      </c>
      <c r="S213">
        <v>176.97</v>
      </c>
      <c r="T213">
        <v>177.69</v>
      </c>
      <c r="U213">
        <v>176.16</v>
      </c>
      <c r="V213" t="s">
        <v>2209</v>
      </c>
      <c r="W213" s="222">
        <v>1.6999999999999999E-3</v>
      </c>
      <c r="Y213" t="s">
        <v>834</v>
      </c>
      <c r="Z213">
        <v>68.83</v>
      </c>
      <c r="AA213">
        <v>68.819999999999993</v>
      </c>
      <c r="AB213">
        <v>68.87</v>
      </c>
      <c r="AC213">
        <v>68.459999999999994</v>
      </c>
      <c r="AD213" t="s">
        <v>3731</v>
      </c>
      <c r="AE213" s="222">
        <v>1.5E-3</v>
      </c>
    </row>
    <row r="214" spans="1:31">
      <c r="A214" t="s">
        <v>834</v>
      </c>
      <c r="B214" s="322">
        <v>45565.23</v>
      </c>
      <c r="C214" s="322">
        <v>45417.46</v>
      </c>
      <c r="D214" s="322">
        <v>45621.08</v>
      </c>
      <c r="E214" s="322">
        <v>45372.78</v>
      </c>
      <c r="F214" t="s">
        <v>2530</v>
      </c>
      <c r="G214" s="222">
        <v>3.2000000000000002E-3</v>
      </c>
      <c r="I214" t="s">
        <v>836</v>
      </c>
      <c r="J214">
        <v>349.86</v>
      </c>
      <c r="K214">
        <v>350.6</v>
      </c>
      <c r="L214">
        <v>351.04</v>
      </c>
      <c r="M214">
        <v>348.6</v>
      </c>
      <c r="N214" t="s">
        <v>2771</v>
      </c>
      <c r="O214" s="222">
        <v>-1.4E-3</v>
      </c>
      <c r="Q214" t="s">
        <v>836</v>
      </c>
      <c r="R214">
        <v>175.45</v>
      </c>
      <c r="S214">
        <v>176.37</v>
      </c>
      <c r="T214">
        <v>176.49</v>
      </c>
      <c r="U214">
        <v>174.63</v>
      </c>
      <c r="V214" t="s">
        <v>1537</v>
      </c>
      <c r="W214" s="222">
        <v>-7.6E-3</v>
      </c>
      <c r="Y214" t="s">
        <v>836</v>
      </c>
      <c r="Z214">
        <v>68.36</v>
      </c>
      <c r="AA214">
        <v>68.88</v>
      </c>
      <c r="AB214">
        <v>68.900000000000006</v>
      </c>
      <c r="AC214">
        <v>68.28</v>
      </c>
      <c r="AD214" t="s">
        <v>3462</v>
      </c>
      <c r="AE214" s="222">
        <v>-6.7999999999999996E-3</v>
      </c>
    </row>
    <row r="215" spans="1:31">
      <c r="A215" t="s">
        <v>836</v>
      </c>
      <c r="B215" s="322">
        <v>45636.9</v>
      </c>
      <c r="C215" s="322">
        <v>45581.03</v>
      </c>
      <c r="D215" s="322">
        <v>45682.83</v>
      </c>
      <c r="E215" s="322">
        <v>45442.68</v>
      </c>
      <c r="F215" t="s">
        <v>2531</v>
      </c>
      <c r="G215" s="222">
        <v>1.6000000000000001E-3</v>
      </c>
      <c r="I215" t="s">
        <v>838</v>
      </c>
      <c r="J215">
        <v>351.78</v>
      </c>
      <c r="K215">
        <v>350.46</v>
      </c>
      <c r="L215">
        <v>352.63</v>
      </c>
      <c r="M215">
        <v>349</v>
      </c>
      <c r="N215" t="s">
        <v>2772</v>
      </c>
      <c r="O215" s="222">
        <v>5.4999999999999997E-3</v>
      </c>
      <c r="Q215" t="s">
        <v>838</v>
      </c>
      <c r="R215">
        <v>177.17</v>
      </c>
      <c r="S215">
        <v>175.96</v>
      </c>
      <c r="T215">
        <v>177.4</v>
      </c>
      <c r="U215">
        <v>175.45</v>
      </c>
      <c r="V215" t="s">
        <v>3517</v>
      </c>
      <c r="W215" s="222">
        <v>9.7999999999999997E-3</v>
      </c>
      <c r="Y215" t="s">
        <v>838</v>
      </c>
      <c r="Z215">
        <v>68.989999999999995</v>
      </c>
      <c r="AA215">
        <v>68.67</v>
      </c>
      <c r="AB215">
        <v>69.14</v>
      </c>
      <c r="AC215">
        <v>68.430000000000007</v>
      </c>
      <c r="AD215" t="s">
        <v>3732</v>
      </c>
      <c r="AE215" s="222">
        <v>9.1999999999999998E-3</v>
      </c>
    </row>
    <row r="216" spans="1:31">
      <c r="A216" t="s">
        <v>838</v>
      </c>
      <c r="B216" s="322">
        <v>45544.88</v>
      </c>
      <c r="C216" s="322">
        <v>45590.96</v>
      </c>
      <c r="D216" s="322">
        <v>45616.160000000003</v>
      </c>
      <c r="E216" s="322">
        <v>45377.21</v>
      </c>
      <c r="F216" t="s">
        <v>2532</v>
      </c>
      <c r="G216" s="222">
        <v>-2E-3</v>
      </c>
      <c r="I216" t="s">
        <v>842</v>
      </c>
      <c r="J216">
        <v>350.07</v>
      </c>
      <c r="K216">
        <v>349.31</v>
      </c>
      <c r="L216">
        <v>350.17</v>
      </c>
      <c r="M216">
        <v>346.08</v>
      </c>
      <c r="N216" t="s">
        <v>2705</v>
      </c>
      <c r="O216" s="222">
        <v>-4.8999999999999998E-3</v>
      </c>
      <c r="Q216" t="s">
        <v>842</v>
      </c>
      <c r="R216">
        <v>178.06</v>
      </c>
      <c r="S216">
        <v>177.47</v>
      </c>
      <c r="T216">
        <v>179.2</v>
      </c>
      <c r="U216">
        <v>176.89</v>
      </c>
      <c r="V216" t="s">
        <v>1439</v>
      </c>
      <c r="W216" s="222">
        <v>5.0000000000000001E-3</v>
      </c>
      <c r="Y216" t="s">
        <v>842</v>
      </c>
      <c r="Z216">
        <v>69.06</v>
      </c>
      <c r="AA216">
        <v>68.959999999999994</v>
      </c>
      <c r="AB216">
        <v>69.34</v>
      </c>
      <c r="AC216">
        <v>68.25</v>
      </c>
      <c r="AD216" t="s">
        <v>3733</v>
      </c>
      <c r="AE216" s="222">
        <v>1E-3</v>
      </c>
    </row>
    <row r="217" spans="1:31">
      <c r="A217" t="s">
        <v>842</v>
      </c>
      <c r="B217" s="322">
        <v>45295.81</v>
      </c>
      <c r="C217" s="322">
        <v>45287.73</v>
      </c>
      <c r="D217" s="322">
        <v>45295.81</v>
      </c>
      <c r="E217" s="322">
        <v>44948.160000000003</v>
      </c>
      <c r="F217" t="s">
        <v>2533</v>
      </c>
      <c r="G217" s="222">
        <v>-5.4999999999999997E-3</v>
      </c>
      <c r="I217" t="s">
        <v>844</v>
      </c>
      <c r="J217">
        <v>350.87</v>
      </c>
      <c r="K217">
        <v>349.34</v>
      </c>
      <c r="L217">
        <v>350.89</v>
      </c>
      <c r="M217">
        <v>347.26</v>
      </c>
      <c r="N217" t="s">
        <v>2773</v>
      </c>
      <c r="O217" s="222">
        <v>2.3E-3</v>
      </c>
      <c r="Q217" t="s">
        <v>844</v>
      </c>
      <c r="R217">
        <v>178</v>
      </c>
      <c r="S217">
        <v>177.67</v>
      </c>
      <c r="T217">
        <v>178.29</v>
      </c>
      <c r="U217">
        <v>176.53</v>
      </c>
      <c r="V217" t="s">
        <v>1619</v>
      </c>
      <c r="W217" s="222">
        <v>-2.9999999999999997E-4</v>
      </c>
      <c r="Y217" t="s">
        <v>844</v>
      </c>
      <c r="Z217">
        <v>68.989999999999995</v>
      </c>
      <c r="AA217">
        <v>68.66</v>
      </c>
      <c r="AB217">
        <v>69.099999999999994</v>
      </c>
      <c r="AC217">
        <v>67.37</v>
      </c>
      <c r="AD217" t="s">
        <v>3734</v>
      </c>
      <c r="AE217" s="222">
        <v>-1E-3</v>
      </c>
    </row>
    <row r="218" spans="1:31">
      <c r="A218" t="s">
        <v>844</v>
      </c>
      <c r="B218" s="322">
        <v>45271.23</v>
      </c>
      <c r="C218" s="322">
        <v>45309.43</v>
      </c>
      <c r="D218" s="322">
        <v>45309.43</v>
      </c>
      <c r="E218" s="322">
        <v>44980.36</v>
      </c>
      <c r="F218" t="s">
        <v>2534</v>
      </c>
      <c r="G218" s="222">
        <v>-5.0000000000000001E-4</v>
      </c>
      <c r="I218" t="s">
        <v>846</v>
      </c>
      <c r="J218">
        <v>350.99</v>
      </c>
      <c r="K218">
        <v>350.73</v>
      </c>
      <c r="L218">
        <v>352.63</v>
      </c>
      <c r="M218">
        <v>349.15</v>
      </c>
      <c r="N218" t="s">
        <v>2680</v>
      </c>
      <c r="O218" s="222">
        <v>2.9999999999999997E-4</v>
      </c>
      <c r="Q218" t="s">
        <v>846</v>
      </c>
      <c r="R218">
        <v>178.76</v>
      </c>
      <c r="S218">
        <v>178</v>
      </c>
      <c r="T218">
        <v>178.9</v>
      </c>
      <c r="U218">
        <v>177.55</v>
      </c>
      <c r="V218" t="s">
        <v>3550</v>
      </c>
      <c r="W218" s="222">
        <v>4.3E-3</v>
      </c>
      <c r="Y218" t="s">
        <v>846</v>
      </c>
      <c r="Z218">
        <v>68.25</v>
      </c>
      <c r="AA218">
        <v>69.11</v>
      </c>
      <c r="AB218">
        <v>69.459999999999994</v>
      </c>
      <c r="AC218">
        <v>68.11</v>
      </c>
      <c r="AD218" t="s">
        <v>3735</v>
      </c>
      <c r="AE218" s="222">
        <v>-1.0699999999999999E-2</v>
      </c>
    </row>
    <row r="219" spans="1:31">
      <c r="A219" t="s">
        <v>846</v>
      </c>
      <c r="B219" s="322">
        <v>45621.29</v>
      </c>
      <c r="C219" s="322">
        <v>45204.87</v>
      </c>
      <c r="D219" s="322">
        <v>45632.39</v>
      </c>
      <c r="E219" s="322">
        <v>45160.74</v>
      </c>
      <c r="F219" t="s">
        <v>2535</v>
      </c>
      <c r="G219" s="222">
        <v>7.7000000000000002E-3</v>
      </c>
      <c r="I219" t="s">
        <v>848</v>
      </c>
      <c r="J219">
        <v>343.22</v>
      </c>
      <c r="K219">
        <v>351.38</v>
      </c>
      <c r="L219">
        <v>352.62</v>
      </c>
      <c r="M219">
        <v>340.2</v>
      </c>
      <c r="N219" t="s">
        <v>2738</v>
      </c>
      <c r="O219" s="222">
        <v>-2.2100000000000002E-2</v>
      </c>
      <c r="Q219" t="s">
        <v>848</v>
      </c>
      <c r="R219">
        <v>178.43</v>
      </c>
      <c r="S219">
        <v>178</v>
      </c>
      <c r="T219">
        <v>179.51</v>
      </c>
      <c r="U219">
        <v>176.56</v>
      </c>
      <c r="V219" t="s">
        <v>3587</v>
      </c>
      <c r="W219" s="222">
        <v>-1.8E-3</v>
      </c>
      <c r="Y219" t="s">
        <v>848</v>
      </c>
      <c r="Z219">
        <v>67.959999999999994</v>
      </c>
      <c r="AA219">
        <v>68.010000000000005</v>
      </c>
      <c r="AB219">
        <v>68.58</v>
      </c>
      <c r="AC219">
        <v>67.87</v>
      </c>
      <c r="AD219" t="s">
        <v>568</v>
      </c>
      <c r="AE219" s="222">
        <v>-4.1999999999999997E-3</v>
      </c>
    </row>
    <row r="220" spans="1:31">
      <c r="A220" t="s">
        <v>848</v>
      </c>
      <c r="B220" s="322">
        <v>45400.86</v>
      </c>
      <c r="C220" s="322">
        <v>45656.49</v>
      </c>
      <c r="D220" s="322">
        <v>45770.2</v>
      </c>
      <c r="E220" s="322">
        <v>45211.78</v>
      </c>
      <c r="F220" t="s">
        <v>2536</v>
      </c>
      <c r="G220" s="222">
        <v>-4.7999999999999996E-3</v>
      </c>
      <c r="I220" t="s">
        <v>850</v>
      </c>
      <c r="J220">
        <v>342.3</v>
      </c>
      <c r="K220">
        <v>342.34</v>
      </c>
      <c r="L220">
        <v>344.38</v>
      </c>
      <c r="M220">
        <v>341</v>
      </c>
      <c r="N220" t="s">
        <v>1462</v>
      </c>
      <c r="O220" s="222">
        <v>-2.7000000000000001E-3</v>
      </c>
      <c r="Q220" t="s">
        <v>850</v>
      </c>
      <c r="R220">
        <v>178.13</v>
      </c>
      <c r="S220">
        <v>177.36</v>
      </c>
      <c r="T220">
        <v>179.45</v>
      </c>
      <c r="U220">
        <v>176.7</v>
      </c>
      <c r="V220" t="s">
        <v>1591</v>
      </c>
      <c r="W220" s="222">
        <v>-1.6999999999999999E-3</v>
      </c>
      <c r="Y220" t="s">
        <v>850</v>
      </c>
      <c r="Z220">
        <v>67.430000000000007</v>
      </c>
      <c r="AA220">
        <v>67.86</v>
      </c>
      <c r="AB220">
        <v>67.88</v>
      </c>
      <c r="AC220">
        <v>67.16</v>
      </c>
      <c r="AD220" t="s">
        <v>3736</v>
      </c>
      <c r="AE220" s="222">
        <v>-7.7999999999999996E-3</v>
      </c>
    </row>
    <row r="221" spans="1:31">
      <c r="A221" t="s">
        <v>850</v>
      </c>
      <c r="B221" s="322">
        <v>45514.95</v>
      </c>
      <c r="C221" s="322">
        <v>45430.61</v>
      </c>
      <c r="D221" s="322">
        <v>45542.559999999998</v>
      </c>
      <c r="E221" s="322">
        <v>45277.73</v>
      </c>
      <c r="F221" t="s">
        <v>2537</v>
      </c>
      <c r="G221" s="222">
        <v>2.5000000000000001E-3</v>
      </c>
      <c r="I221" t="s">
        <v>852</v>
      </c>
      <c r="J221">
        <v>343.99</v>
      </c>
      <c r="K221">
        <v>341.69</v>
      </c>
      <c r="L221">
        <v>346.32</v>
      </c>
      <c r="M221">
        <v>341.29</v>
      </c>
      <c r="N221" t="s">
        <v>2774</v>
      </c>
      <c r="O221" s="222">
        <v>4.8999999999999998E-3</v>
      </c>
      <c r="Q221" t="s">
        <v>852</v>
      </c>
      <c r="R221">
        <v>176.96</v>
      </c>
      <c r="S221">
        <v>178</v>
      </c>
      <c r="T221">
        <v>178.09</v>
      </c>
      <c r="U221">
        <v>176.45</v>
      </c>
      <c r="V221" t="s">
        <v>1409</v>
      </c>
      <c r="W221" s="222">
        <v>-6.6E-3</v>
      </c>
      <c r="Y221" t="s">
        <v>852</v>
      </c>
      <c r="Z221">
        <v>67.86</v>
      </c>
      <c r="AA221">
        <v>67.28</v>
      </c>
      <c r="AB221">
        <v>68.11</v>
      </c>
      <c r="AC221">
        <v>67.28</v>
      </c>
      <c r="AD221" t="s">
        <v>2195</v>
      </c>
      <c r="AE221" s="222">
        <v>6.4000000000000003E-3</v>
      </c>
    </row>
    <row r="222" spans="1:31">
      <c r="A222" t="s">
        <v>852</v>
      </c>
      <c r="B222" s="322">
        <v>45711.34</v>
      </c>
      <c r="C222" s="322">
        <v>45547.62</v>
      </c>
      <c r="D222" s="322">
        <v>45764.2</v>
      </c>
      <c r="E222" s="322">
        <v>45433.51</v>
      </c>
      <c r="F222" t="s">
        <v>2538</v>
      </c>
      <c r="G222" s="222">
        <v>4.3E-3</v>
      </c>
      <c r="I222" t="s">
        <v>853</v>
      </c>
      <c r="J222">
        <v>338.12</v>
      </c>
      <c r="K222">
        <v>342.61</v>
      </c>
      <c r="L222">
        <v>342.61</v>
      </c>
      <c r="M222">
        <v>336.44</v>
      </c>
      <c r="N222" t="s">
        <v>2136</v>
      </c>
      <c r="O222" s="222">
        <v>-1.7100000000000001E-2</v>
      </c>
      <c r="Q222" t="s">
        <v>853</v>
      </c>
      <c r="R222">
        <v>175.79</v>
      </c>
      <c r="S222">
        <v>176.3</v>
      </c>
      <c r="T222">
        <v>176.6</v>
      </c>
      <c r="U222">
        <v>174.33</v>
      </c>
      <c r="V222" t="s">
        <v>2280</v>
      </c>
      <c r="W222" s="222">
        <v>-6.6E-3</v>
      </c>
      <c r="Y222" t="s">
        <v>853</v>
      </c>
      <c r="Z222">
        <v>67.819999999999993</v>
      </c>
      <c r="AA222">
        <v>67.790000000000006</v>
      </c>
      <c r="AB222">
        <v>68.09</v>
      </c>
      <c r="AC222">
        <v>67.209999999999994</v>
      </c>
      <c r="AD222" t="s">
        <v>3685</v>
      </c>
      <c r="AE222" s="222">
        <v>-5.9999999999999995E-4</v>
      </c>
    </row>
    <row r="223" spans="1:31">
      <c r="A223" t="s">
        <v>853</v>
      </c>
      <c r="B223" s="322">
        <v>45490.92</v>
      </c>
      <c r="C223" s="322">
        <v>45731.5</v>
      </c>
      <c r="D223" s="322">
        <v>45731.5</v>
      </c>
      <c r="E223" s="322">
        <v>45380.06</v>
      </c>
      <c r="F223" t="s">
        <v>2539</v>
      </c>
      <c r="G223" s="222">
        <v>-4.7999999999999996E-3</v>
      </c>
      <c r="I223" t="s">
        <v>855</v>
      </c>
      <c r="J223">
        <v>343.49</v>
      </c>
      <c r="K223">
        <v>338.73</v>
      </c>
      <c r="L223">
        <v>343.53</v>
      </c>
      <c r="M223">
        <v>337.87</v>
      </c>
      <c r="N223" t="s">
        <v>2693</v>
      </c>
      <c r="O223" s="222">
        <v>1.5900000000000001E-2</v>
      </c>
      <c r="Q223" t="s">
        <v>855</v>
      </c>
      <c r="R223">
        <v>178.5</v>
      </c>
      <c r="S223">
        <v>175.75</v>
      </c>
      <c r="T223">
        <v>178.85</v>
      </c>
      <c r="U223">
        <v>175.63</v>
      </c>
      <c r="V223" t="s">
        <v>2678</v>
      </c>
      <c r="W223" s="222">
        <v>1.54E-2</v>
      </c>
      <c r="Y223" t="s">
        <v>855</v>
      </c>
      <c r="Z223">
        <v>67.62</v>
      </c>
      <c r="AA223">
        <v>67.92</v>
      </c>
      <c r="AB223">
        <v>68.17</v>
      </c>
      <c r="AC223">
        <v>67.58</v>
      </c>
      <c r="AD223" t="s">
        <v>3737</v>
      </c>
      <c r="AE223" s="222">
        <v>-2.8999999999999998E-3</v>
      </c>
    </row>
    <row r="224" spans="1:31">
      <c r="A224" t="s">
        <v>855</v>
      </c>
      <c r="B224" s="322">
        <v>46108</v>
      </c>
      <c r="C224" s="322">
        <v>45577.09</v>
      </c>
      <c r="D224" s="322">
        <v>46137.2</v>
      </c>
      <c r="E224" s="322">
        <v>45577.09</v>
      </c>
      <c r="F224" t="s">
        <v>2540</v>
      </c>
      <c r="G224" s="222">
        <v>1.3599999999999999E-2</v>
      </c>
      <c r="I224" t="s">
        <v>857</v>
      </c>
      <c r="J224">
        <v>339.43</v>
      </c>
      <c r="K224">
        <v>341.22</v>
      </c>
      <c r="L224">
        <v>343.19</v>
      </c>
      <c r="M224">
        <v>339.17</v>
      </c>
      <c r="N224" t="s">
        <v>2174</v>
      </c>
      <c r="O224" s="222">
        <v>-1.18E-2</v>
      </c>
      <c r="Q224" t="s">
        <v>857</v>
      </c>
      <c r="R224">
        <v>178.06</v>
      </c>
      <c r="S224">
        <v>177.71</v>
      </c>
      <c r="T224">
        <v>178.8</v>
      </c>
      <c r="U224">
        <v>176.72</v>
      </c>
      <c r="V224" t="s">
        <v>2778</v>
      </c>
      <c r="W224" s="222">
        <v>-2.5000000000000001E-3</v>
      </c>
      <c r="Y224" t="s">
        <v>857</v>
      </c>
      <c r="Z224">
        <v>67.010000000000005</v>
      </c>
      <c r="AA224">
        <v>67.599999999999994</v>
      </c>
      <c r="AB224">
        <v>67.709999999999994</v>
      </c>
      <c r="AC224">
        <v>66.930000000000007</v>
      </c>
      <c r="AD224" t="s">
        <v>3738</v>
      </c>
      <c r="AE224" s="222">
        <v>-8.9999999999999993E-3</v>
      </c>
    </row>
    <row r="225" spans="1:31">
      <c r="A225" t="s">
        <v>857</v>
      </c>
      <c r="B225" s="322">
        <v>45834.22</v>
      </c>
      <c r="C225" s="322">
        <v>46077.14</v>
      </c>
      <c r="D225" s="322">
        <v>46077.14</v>
      </c>
      <c r="E225" s="322">
        <v>45813.93</v>
      </c>
      <c r="F225" t="s">
        <v>2541</v>
      </c>
      <c r="G225" s="222">
        <v>-5.8999999999999999E-3</v>
      </c>
      <c r="I225" t="s">
        <v>858</v>
      </c>
      <c r="J225">
        <v>339.05</v>
      </c>
      <c r="K225">
        <v>340.61</v>
      </c>
      <c r="L225">
        <v>342.71</v>
      </c>
      <c r="M225">
        <v>338.39</v>
      </c>
      <c r="N225" t="s">
        <v>2177</v>
      </c>
      <c r="O225" s="222">
        <v>-1.1000000000000001E-3</v>
      </c>
      <c r="Q225" t="s">
        <v>858</v>
      </c>
      <c r="R225">
        <v>177.4</v>
      </c>
      <c r="S225">
        <v>177.76</v>
      </c>
      <c r="T225">
        <v>178.99</v>
      </c>
      <c r="U225">
        <v>176.93</v>
      </c>
      <c r="V225" t="s">
        <v>3588</v>
      </c>
      <c r="W225" s="222">
        <v>-3.7000000000000002E-3</v>
      </c>
      <c r="Y225" t="s">
        <v>858</v>
      </c>
      <c r="Z225">
        <v>66.209999999999994</v>
      </c>
      <c r="AA225">
        <v>66.680000000000007</v>
      </c>
      <c r="AB225">
        <v>66.78</v>
      </c>
      <c r="AC225">
        <v>66.099999999999994</v>
      </c>
      <c r="AD225" t="s">
        <v>3739</v>
      </c>
      <c r="AE225" s="222">
        <v>-1.1900000000000001E-2</v>
      </c>
    </row>
    <row r="226" spans="1:31">
      <c r="A226" t="s">
        <v>858</v>
      </c>
      <c r="B226" s="322">
        <v>45883.45</v>
      </c>
      <c r="C226" s="322">
        <v>45848.39</v>
      </c>
      <c r="D226" s="322">
        <v>45978.43</v>
      </c>
      <c r="E226" s="322">
        <v>45771.88</v>
      </c>
      <c r="F226" t="s">
        <v>2542</v>
      </c>
      <c r="G226" s="222">
        <v>1.1000000000000001E-3</v>
      </c>
      <c r="I226" t="s">
        <v>860</v>
      </c>
      <c r="J226">
        <v>340.03</v>
      </c>
      <c r="K226">
        <v>336.24</v>
      </c>
      <c r="L226">
        <v>340.54</v>
      </c>
      <c r="M226">
        <v>333.47</v>
      </c>
      <c r="N226" t="s">
        <v>1413</v>
      </c>
      <c r="O226" s="222">
        <v>2.8999999999999998E-3</v>
      </c>
      <c r="Q226" t="s">
        <v>860</v>
      </c>
      <c r="R226">
        <v>176.46</v>
      </c>
      <c r="S226">
        <v>177.57</v>
      </c>
      <c r="T226">
        <v>177.62</v>
      </c>
      <c r="U226">
        <v>175.65</v>
      </c>
      <c r="V226" t="s">
        <v>2295</v>
      </c>
      <c r="W226" s="222">
        <v>-5.3E-3</v>
      </c>
      <c r="Y226" t="s">
        <v>860</v>
      </c>
      <c r="Z226">
        <v>66.239999999999995</v>
      </c>
      <c r="AA226">
        <v>66.349999999999994</v>
      </c>
      <c r="AB226">
        <v>66.510000000000005</v>
      </c>
      <c r="AC226">
        <v>66.06</v>
      </c>
      <c r="AD226" t="s">
        <v>2250</v>
      </c>
      <c r="AE226" s="222">
        <v>5.0000000000000001E-4</v>
      </c>
    </row>
    <row r="227" spans="1:31">
      <c r="A227" t="s">
        <v>860</v>
      </c>
      <c r="B227" s="322">
        <v>45757.9</v>
      </c>
      <c r="C227" s="322">
        <v>45919.54</v>
      </c>
      <c r="D227" s="322">
        <v>45967.11</v>
      </c>
      <c r="E227" s="322">
        <v>45667.42</v>
      </c>
      <c r="F227" t="s">
        <v>2543</v>
      </c>
      <c r="G227" s="222">
        <v>-2.7000000000000001E-3</v>
      </c>
      <c r="I227" t="s">
        <v>862</v>
      </c>
      <c r="J227">
        <v>346.2</v>
      </c>
      <c r="K227">
        <v>339.94</v>
      </c>
      <c r="L227">
        <v>346.2</v>
      </c>
      <c r="M227">
        <v>339.52</v>
      </c>
      <c r="N227" t="s">
        <v>1468</v>
      </c>
      <c r="O227" s="222">
        <v>1.8100000000000002E-2</v>
      </c>
      <c r="Q227" t="s">
        <v>862</v>
      </c>
      <c r="R227">
        <v>177.2</v>
      </c>
      <c r="S227">
        <v>176.71</v>
      </c>
      <c r="T227">
        <v>178.51</v>
      </c>
      <c r="U227">
        <v>176.59</v>
      </c>
      <c r="V227" t="s">
        <v>3589</v>
      </c>
      <c r="W227" s="222">
        <v>4.1999999999999997E-3</v>
      </c>
      <c r="Y227" t="s">
        <v>862</v>
      </c>
      <c r="Z227">
        <v>67.040000000000006</v>
      </c>
      <c r="AA227">
        <v>66.400000000000006</v>
      </c>
      <c r="AB227">
        <v>67.13</v>
      </c>
      <c r="AC227">
        <v>66.400000000000006</v>
      </c>
      <c r="AD227" t="s">
        <v>3740</v>
      </c>
      <c r="AE227" s="222">
        <v>1.21E-2</v>
      </c>
    </row>
    <row r="228" spans="1:31">
      <c r="A228" t="s">
        <v>862</v>
      </c>
      <c r="B228" s="322">
        <v>46018.32</v>
      </c>
      <c r="C228" s="322">
        <v>45778.400000000001</v>
      </c>
      <c r="D228" s="322">
        <v>46261.95</v>
      </c>
      <c r="E228" s="322">
        <v>45687.59</v>
      </c>
      <c r="F228" t="s">
        <v>2544</v>
      </c>
      <c r="G228" s="222">
        <v>5.7000000000000002E-3</v>
      </c>
      <c r="I228" t="s">
        <v>864</v>
      </c>
      <c r="J228">
        <v>338.18</v>
      </c>
      <c r="K228">
        <v>344.73</v>
      </c>
      <c r="L228">
        <v>345.27</v>
      </c>
      <c r="M228">
        <v>338.18</v>
      </c>
      <c r="N228" t="s">
        <v>2661</v>
      </c>
      <c r="O228" s="222">
        <v>-2.3199999999999998E-2</v>
      </c>
      <c r="Q228" t="s">
        <v>864</v>
      </c>
      <c r="R228">
        <v>174.16</v>
      </c>
      <c r="S228">
        <v>176.6</v>
      </c>
      <c r="T228">
        <v>177.02</v>
      </c>
      <c r="U228">
        <v>173.87</v>
      </c>
      <c r="V228" t="s">
        <v>1424</v>
      </c>
      <c r="W228" s="222">
        <v>-1.72E-2</v>
      </c>
      <c r="Y228" t="s">
        <v>864</v>
      </c>
      <c r="Z228">
        <v>66.459999999999994</v>
      </c>
      <c r="AA228">
        <v>66.8</v>
      </c>
      <c r="AB228">
        <v>67.040000000000006</v>
      </c>
      <c r="AC228">
        <v>66.349999999999994</v>
      </c>
      <c r="AD228" t="s">
        <v>3741</v>
      </c>
      <c r="AE228" s="222">
        <v>-8.6999999999999994E-3</v>
      </c>
    </row>
    <row r="229" spans="1:31">
      <c r="A229" t="s">
        <v>864</v>
      </c>
      <c r="B229" s="322">
        <v>46142.42</v>
      </c>
      <c r="C229" s="322">
        <v>46056.55</v>
      </c>
      <c r="D229" s="322">
        <v>46317.52</v>
      </c>
      <c r="E229" s="322">
        <v>45954.73</v>
      </c>
      <c r="F229" t="s">
        <v>2545</v>
      </c>
      <c r="G229" s="222">
        <v>2.7000000000000001E-3</v>
      </c>
      <c r="I229" t="s">
        <v>866</v>
      </c>
      <c r="J229">
        <v>341.61</v>
      </c>
      <c r="K229">
        <v>340.45</v>
      </c>
      <c r="L229">
        <v>342.69</v>
      </c>
      <c r="M229">
        <v>338.25</v>
      </c>
      <c r="N229" t="s">
        <v>2775</v>
      </c>
      <c r="O229" s="222">
        <v>1.01E-2</v>
      </c>
      <c r="Q229" t="s">
        <v>866</v>
      </c>
      <c r="R229">
        <v>176.19</v>
      </c>
      <c r="S229">
        <v>174.69</v>
      </c>
      <c r="T229">
        <v>177.16</v>
      </c>
      <c r="U229">
        <v>173.33</v>
      </c>
      <c r="V229" t="s">
        <v>3590</v>
      </c>
      <c r="W229" s="222">
        <v>1.17E-2</v>
      </c>
      <c r="Y229" t="s">
        <v>866</v>
      </c>
      <c r="Z229">
        <v>66.430000000000007</v>
      </c>
      <c r="AA229">
        <v>66.489999999999995</v>
      </c>
      <c r="AB229">
        <v>66.73</v>
      </c>
      <c r="AC229">
        <v>66.040000000000006</v>
      </c>
      <c r="AD229" t="s">
        <v>3742</v>
      </c>
      <c r="AE229" s="222">
        <v>-5.0000000000000001E-4</v>
      </c>
    </row>
    <row r="230" spans="1:31">
      <c r="A230" t="s">
        <v>866</v>
      </c>
      <c r="B230" s="322">
        <v>46315.27</v>
      </c>
      <c r="C230" s="322">
        <v>46211.16</v>
      </c>
      <c r="D230" s="322">
        <v>46396.47</v>
      </c>
      <c r="E230" s="322">
        <v>46105.02</v>
      </c>
      <c r="F230" t="s">
        <v>2546</v>
      </c>
      <c r="G230" s="222">
        <v>3.7000000000000002E-3</v>
      </c>
      <c r="I230" t="s">
        <v>868</v>
      </c>
      <c r="J230">
        <v>344.36</v>
      </c>
      <c r="K230">
        <v>339.01</v>
      </c>
      <c r="L230">
        <v>344.86</v>
      </c>
      <c r="M230">
        <v>338.66</v>
      </c>
      <c r="N230" t="s">
        <v>2720</v>
      </c>
      <c r="O230" s="222">
        <v>8.0999999999999996E-3</v>
      </c>
      <c r="Q230" t="s">
        <v>868</v>
      </c>
      <c r="R230">
        <v>174.21</v>
      </c>
      <c r="S230">
        <v>176.09</v>
      </c>
      <c r="T230">
        <v>176.64</v>
      </c>
      <c r="U230">
        <v>174.12</v>
      </c>
      <c r="V230" t="s">
        <v>1598</v>
      </c>
      <c r="W230" s="222">
        <v>-1.12E-2</v>
      </c>
      <c r="Y230" t="s">
        <v>868</v>
      </c>
      <c r="Z230">
        <v>66.209999999999994</v>
      </c>
      <c r="AA230">
        <v>66.16</v>
      </c>
      <c r="AB230">
        <v>66.59</v>
      </c>
      <c r="AC230">
        <v>66.08</v>
      </c>
      <c r="AD230" t="s">
        <v>3743</v>
      </c>
      <c r="AE230" s="222">
        <v>-3.3E-3</v>
      </c>
    </row>
    <row r="231" spans="1:31">
      <c r="A231" t="s">
        <v>868</v>
      </c>
      <c r="B231" s="322">
        <v>46381.54</v>
      </c>
      <c r="C231" s="322">
        <v>46206.69</v>
      </c>
      <c r="D231" s="322">
        <v>46447.13</v>
      </c>
      <c r="E231" s="322">
        <v>46035.83</v>
      </c>
      <c r="F231" t="s">
        <v>2547</v>
      </c>
      <c r="G231" s="222">
        <v>1.4E-3</v>
      </c>
      <c r="I231" t="s">
        <v>870</v>
      </c>
      <c r="J231">
        <v>338.7</v>
      </c>
      <c r="K231">
        <v>344.59</v>
      </c>
      <c r="L231">
        <v>345.26</v>
      </c>
      <c r="M231">
        <v>337.63</v>
      </c>
      <c r="N231" t="s">
        <v>1456</v>
      </c>
      <c r="O231" s="222">
        <v>-1.6400000000000001E-2</v>
      </c>
      <c r="Q231" t="s">
        <v>870</v>
      </c>
      <c r="R231">
        <v>176.58</v>
      </c>
      <c r="S231">
        <v>174.89</v>
      </c>
      <c r="T231">
        <v>176.97</v>
      </c>
      <c r="U231">
        <v>174.83</v>
      </c>
      <c r="V231" t="s">
        <v>3591</v>
      </c>
      <c r="W231" s="222">
        <v>1.3599999999999999E-2</v>
      </c>
      <c r="Y231" t="s">
        <v>870</v>
      </c>
      <c r="Z231">
        <v>66.709999999999994</v>
      </c>
      <c r="AA231">
        <v>66.349999999999994</v>
      </c>
      <c r="AB231">
        <v>66.760000000000005</v>
      </c>
      <c r="AC231">
        <v>65.900000000000006</v>
      </c>
      <c r="AD231" t="s">
        <v>3744</v>
      </c>
      <c r="AE231" s="222">
        <v>7.6E-3</v>
      </c>
    </row>
    <row r="232" spans="1:31">
      <c r="A232" t="s">
        <v>870</v>
      </c>
      <c r="B232" s="322">
        <v>46292.78</v>
      </c>
      <c r="C232" s="322">
        <v>46364.11</v>
      </c>
      <c r="D232" s="322">
        <v>46714.27</v>
      </c>
      <c r="E232" s="322">
        <v>46217.58</v>
      </c>
      <c r="F232" t="s">
        <v>2548</v>
      </c>
      <c r="G232" s="222">
        <v>-1.9E-3</v>
      </c>
      <c r="I232" t="s">
        <v>872</v>
      </c>
      <c r="J232">
        <v>338.68</v>
      </c>
      <c r="K232">
        <v>339.13</v>
      </c>
      <c r="L232">
        <v>339.9</v>
      </c>
      <c r="M232">
        <v>337.92</v>
      </c>
      <c r="N232" t="s">
        <v>2151</v>
      </c>
      <c r="O232" s="222">
        <v>-1E-4</v>
      </c>
      <c r="Q232" t="s">
        <v>872</v>
      </c>
      <c r="R232">
        <v>176.69</v>
      </c>
      <c r="S232">
        <v>176.14</v>
      </c>
      <c r="T232">
        <v>176.95</v>
      </c>
      <c r="U232">
        <v>175.74</v>
      </c>
      <c r="V232" t="s">
        <v>1444</v>
      </c>
      <c r="W232" s="222">
        <v>5.9999999999999995E-4</v>
      </c>
      <c r="Y232" t="s">
        <v>872</v>
      </c>
      <c r="Z232">
        <v>66.45</v>
      </c>
      <c r="AA232">
        <v>66.400000000000006</v>
      </c>
      <c r="AB232">
        <v>66.78</v>
      </c>
      <c r="AC232">
        <v>65.959999999999994</v>
      </c>
      <c r="AD232" t="s">
        <v>3745</v>
      </c>
      <c r="AE232" s="222">
        <v>-3.8999999999999998E-3</v>
      </c>
    </row>
    <row r="233" spans="1:31">
      <c r="A233" t="s">
        <v>872</v>
      </c>
      <c r="B233" s="322">
        <v>46121.279999999999</v>
      </c>
      <c r="C233" s="322">
        <v>46368.94</v>
      </c>
      <c r="D233" s="322">
        <v>46453.07</v>
      </c>
      <c r="E233" s="322">
        <v>46096.39</v>
      </c>
      <c r="F233" t="s">
        <v>2549</v>
      </c>
      <c r="G233" s="222">
        <v>-3.7000000000000002E-3</v>
      </c>
      <c r="I233" t="s">
        <v>874</v>
      </c>
      <c r="J233">
        <v>334.93</v>
      </c>
      <c r="K233">
        <v>338.35</v>
      </c>
      <c r="L233">
        <v>340.2</v>
      </c>
      <c r="M233">
        <v>334.51</v>
      </c>
      <c r="N233" t="s">
        <v>2776</v>
      </c>
      <c r="O233" s="222">
        <v>-1.11E-2</v>
      </c>
      <c r="Q233" t="s">
        <v>874</v>
      </c>
      <c r="R233">
        <v>177.73</v>
      </c>
      <c r="S233">
        <v>177.2</v>
      </c>
      <c r="T233">
        <v>178.4</v>
      </c>
      <c r="U233">
        <v>175.91</v>
      </c>
      <c r="V233" t="s">
        <v>3592</v>
      </c>
      <c r="W233" s="222">
        <v>5.8999999999999999E-3</v>
      </c>
      <c r="Y233" t="s">
        <v>874</v>
      </c>
      <c r="Z233">
        <v>65.98</v>
      </c>
      <c r="AA233">
        <v>66.75</v>
      </c>
      <c r="AB233">
        <v>66.92</v>
      </c>
      <c r="AC233">
        <v>65.95</v>
      </c>
      <c r="AD233" t="s">
        <v>3746</v>
      </c>
      <c r="AE233" s="222">
        <v>-7.1000000000000004E-3</v>
      </c>
    </row>
    <row r="234" spans="1:31">
      <c r="A234" t="s">
        <v>874</v>
      </c>
      <c r="B234" s="322">
        <v>45947.32</v>
      </c>
      <c r="C234" s="322">
        <v>46097.43</v>
      </c>
      <c r="D234" s="322">
        <v>46122.42</v>
      </c>
      <c r="E234" s="322">
        <v>45785.17</v>
      </c>
      <c r="F234" t="s">
        <v>2550</v>
      </c>
      <c r="G234" s="222">
        <v>-3.8E-3</v>
      </c>
      <c r="I234" t="s">
        <v>876</v>
      </c>
      <c r="J234">
        <v>337.37</v>
      </c>
      <c r="K234">
        <v>337.23</v>
      </c>
      <c r="L234">
        <v>339.5</v>
      </c>
      <c r="M234">
        <v>336.23</v>
      </c>
      <c r="N234" t="s">
        <v>2777</v>
      </c>
      <c r="O234" s="222">
        <v>7.3000000000000001E-3</v>
      </c>
      <c r="Q234" t="s">
        <v>876</v>
      </c>
      <c r="R234">
        <v>179.71</v>
      </c>
      <c r="S234">
        <v>178.6</v>
      </c>
      <c r="T234">
        <v>179.91</v>
      </c>
      <c r="U234">
        <v>177.32</v>
      </c>
      <c r="V234" t="s">
        <v>2704</v>
      </c>
      <c r="W234" s="222">
        <v>1.11E-2</v>
      </c>
      <c r="Y234" t="s">
        <v>876</v>
      </c>
      <c r="Z234">
        <v>65.67</v>
      </c>
      <c r="AA234">
        <v>66.069999999999993</v>
      </c>
      <c r="AB234">
        <v>66.33</v>
      </c>
      <c r="AC234">
        <v>65.5</v>
      </c>
      <c r="AD234" t="s">
        <v>3747</v>
      </c>
      <c r="AE234" s="222">
        <v>-4.7000000000000002E-3</v>
      </c>
    </row>
    <row r="235" spans="1:31">
      <c r="A235" t="s">
        <v>876</v>
      </c>
      <c r="B235" s="322">
        <v>46247.29</v>
      </c>
      <c r="C235" s="322">
        <v>46101.45</v>
      </c>
      <c r="D235" s="322">
        <v>46353.03</v>
      </c>
      <c r="E235" s="322">
        <v>46051.92</v>
      </c>
      <c r="F235" t="s">
        <v>2551</v>
      </c>
      <c r="G235" s="222">
        <v>6.4999999999999997E-3</v>
      </c>
      <c r="I235" t="s">
        <v>877</v>
      </c>
      <c r="J235">
        <v>340.16</v>
      </c>
      <c r="K235">
        <v>337.38</v>
      </c>
      <c r="L235">
        <v>340.64</v>
      </c>
      <c r="M235">
        <v>335.55</v>
      </c>
      <c r="N235" t="s">
        <v>2778</v>
      </c>
      <c r="O235" s="222">
        <v>8.3000000000000001E-3</v>
      </c>
      <c r="Q235" t="s">
        <v>877</v>
      </c>
      <c r="R235">
        <v>181.62</v>
      </c>
      <c r="S235">
        <v>179.82</v>
      </c>
      <c r="T235">
        <v>181.87</v>
      </c>
      <c r="U235">
        <v>179.8</v>
      </c>
      <c r="V235" t="s">
        <v>3593</v>
      </c>
      <c r="W235" s="222">
        <v>1.06E-2</v>
      </c>
      <c r="Y235" t="s">
        <v>877</v>
      </c>
      <c r="Z235">
        <v>66.040000000000006</v>
      </c>
      <c r="AA235">
        <v>65.67</v>
      </c>
      <c r="AB235">
        <v>66.099999999999994</v>
      </c>
      <c r="AC235">
        <v>65.349999999999994</v>
      </c>
      <c r="AD235" t="s">
        <v>3748</v>
      </c>
      <c r="AE235" s="222">
        <v>5.5999999999999999E-3</v>
      </c>
    </row>
    <row r="236" spans="1:31">
      <c r="A236" t="s">
        <v>877</v>
      </c>
      <c r="B236" s="322">
        <v>46316.07</v>
      </c>
      <c r="C236" s="322">
        <v>46306.34</v>
      </c>
      <c r="D236" s="322">
        <v>46387.06</v>
      </c>
      <c r="E236" s="322">
        <v>46149.05</v>
      </c>
      <c r="F236" t="s">
        <v>2552</v>
      </c>
      <c r="G236" s="222">
        <v>1.5E-3</v>
      </c>
      <c r="I236" t="s">
        <v>879</v>
      </c>
      <c r="J236">
        <v>341.38</v>
      </c>
      <c r="K236">
        <v>339.82</v>
      </c>
      <c r="L236">
        <v>345.61</v>
      </c>
      <c r="M236">
        <v>338.51</v>
      </c>
      <c r="N236" t="s">
        <v>1429</v>
      </c>
      <c r="O236" s="222">
        <v>3.5999999999999999E-3</v>
      </c>
      <c r="Q236" t="s">
        <v>879</v>
      </c>
      <c r="R236">
        <v>185.42</v>
      </c>
      <c r="S236">
        <v>181.7</v>
      </c>
      <c r="T236">
        <v>185.99</v>
      </c>
      <c r="U236">
        <v>181.07</v>
      </c>
      <c r="V236" t="s">
        <v>3594</v>
      </c>
      <c r="W236" s="222">
        <v>2.0899999999999998E-2</v>
      </c>
      <c r="Y236" t="s">
        <v>879</v>
      </c>
      <c r="Z236">
        <v>66.319999999999993</v>
      </c>
      <c r="AA236">
        <v>66.069999999999993</v>
      </c>
      <c r="AB236">
        <v>66.64</v>
      </c>
      <c r="AC236">
        <v>65.959999999999994</v>
      </c>
      <c r="AD236" t="s">
        <v>3749</v>
      </c>
      <c r="AE236" s="222">
        <v>4.1999999999999997E-3</v>
      </c>
    </row>
    <row r="237" spans="1:31">
      <c r="A237" t="s">
        <v>879</v>
      </c>
      <c r="B237" s="322">
        <v>46397.89</v>
      </c>
      <c r="C237" s="322">
        <v>46282.63</v>
      </c>
      <c r="D237" s="322">
        <v>46425.3</v>
      </c>
      <c r="E237" s="322">
        <v>46103.39</v>
      </c>
      <c r="F237" t="s">
        <v>2553</v>
      </c>
      <c r="G237" s="222">
        <v>1.8E-3</v>
      </c>
      <c r="I237" t="s">
        <v>881</v>
      </c>
      <c r="J237">
        <v>347.83</v>
      </c>
      <c r="K237">
        <v>340.31</v>
      </c>
      <c r="L237">
        <v>349.36</v>
      </c>
      <c r="M237">
        <v>340.31</v>
      </c>
      <c r="N237" t="s">
        <v>1591</v>
      </c>
      <c r="O237" s="222">
        <v>1.89E-2</v>
      </c>
      <c r="Q237" t="s">
        <v>881</v>
      </c>
      <c r="R237">
        <v>186.05</v>
      </c>
      <c r="S237">
        <v>186</v>
      </c>
      <c r="T237">
        <v>186.56</v>
      </c>
      <c r="U237">
        <v>183.91</v>
      </c>
      <c r="V237" t="s">
        <v>2168</v>
      </c>
      <c r="W237" s="222">
        <v>3.3999999999999998E-3</v>
      </c>
      <c r="Y237" t="s">
        <v>881</v>
      </c>
      <c r="Z237">
        <v>66.78</v>
      </c>
      <c r="AA237">
        <v>66.5</v>
      </c>
      <c r="AB237">
        <v>66.83</v>
      </c>
      <c r="AC237">
        <v>66.290000000000006</v>
      </c>
      <c r="AD237" t="s">
        <v>3267</v>
      </c>
      <c r="AE237" s="222">
        <v>6.8999999999999999E-3</v>
      </c>
    </row>
    <row r="238" spans="1:31">
      <c r="A238" t="s">
        <v>881</v>
      </c>
      <c r="B238" s="322">
        <v>46441.1</v>
      </c>
      <c r="C238" s="322">
        <v>46366.78</v>
      </c>
      <c r="D238" s="322">
        <v>46528.78</v>
      </c>
      <c r="E238" s="322">
        <v>46276.39</v>
      </c>
      <c r="F238" t="s">
        <v>2554</v>
      </c>
      <c r="G238" s="222">
        <v>8.9999999999999998E-4</v>
      </c>
      <c r="I238" t="s">
        <v>883</v>
      </c>
      <c r="J238">
        <v>345.95</v>
      </c>
      <c r="K238">
        <v>346.21</v>
      </c>
      <c r="L238">
        <v>347.18</v>
      </c>
      <c r="M238">
        <v>343.56</v>
      </c>
      <c r="N238" t="s">
        <v>2219</v>
      </c>
      <c r="O238" s="222">
        <v>-5.4000000000000003E-3</v>
      </c>
      <c r="Q238" t="s">
        <v>883</v>
      </c>
      <c r="R238">
        <v>185.98</v>
      </c>
      <c r="S238">
        <v>184.19</v>
      </c>
      <c r="T238">
        <v>186.59</v>
      </c>
      <c r="U238">
        <v>184.09</v>
      </c>
      <c r="V238" t="s">
        <v>3595</v>
      </c>
      <c r="W238" s="222">
        <v>-4.0000000000000002E-4</v>
      </c>
      <c r="Y238" t="s">
        <v>883</v>
      </c>
      <c r="Z238">
        <v>66.099999999999994</v>
      </c>
      <c r="AA238">
        <v>66.53</v>
      </c>
      <c r="AB238">
        <v>66.650000000000006</v>
      </c>
      <c r="AC238">
        <v>65.86</v>
      </c>
      <c r="AD238" t="s">
        <v>3750</v>
      </c>
      <c r="AE238" s="222">
        <v>-1.0200000000000001E-2</v>
      </c>
    </row>
    <row r="239" spans="1:31">
      <c r="A239" t="s">
        <v>883</v>
      </c>
      <c r="B239" s="322">
        <v>46519.72</v>
      </c>
      <c r="C239" s="322">
        <v>46461.11</v>
      </c>
      <c r="D239" s="322">
        <v>46589.31</v>
      </c>
      <c r="E239" s="322">
        <v>46283.57</v>
      </c>
      <c r="F239" t="s">
        <v>2555</v>
      </c>
      <c r="G239" s="222">
        <v>1.6999999999999999E-3</v>
      </c>
      <c r="I239" t="s">
        <v>885</v>
      </c>
      <c r="J239">
        <v>349.84</v>
      </c>
      <c r="K239">
        <v>346.11</v>
      </c>
      <c r="L239">
        <v>353.16</v>
      </c>
      <c r="M239">
        <v>346</v>
      </c>
      <c r="N239" t="s">
        <v>2219</v>
      </c>
      <c r="O239" s="222">
        <v>1.12E-2</v>
      </c>
      <c r="Q239" t="s">
        <v>885</v>
      </c>
      <c r="R239">
        <v>188.64</v>
      </c>
      <c r="S239">
        <v>187.06</v>
      </c>
      <c r="T239">
        <v>189.78</v>
      </c>
      <c r="U239">
        <v>186.91</v>
      </c>
      <c r="V239" t="s">
        <v>2299</v>
      </c>
      <c r="W239" s="222">
        <v>1.43E-2</v>
      </c>
      <c r="Y239" t="s">
        <v>885</v>
      </c>
      <c r="Z239">
        <v>66.650000000000006</v>
      </c>
      <c r="AA239">
        <v>66.099999999999994</v>
      </c>
      <c r="AB239">
        <v>66.989999999999995</v>
      </c>
      <c r="AC239">
        <v>66.040000000000006</v>
      </c>
      <c r="AD239" t="s">
        <v>2306</v>
      </c>
      <c r="AE239" s="222">
        <v>8.3000000000000001E-3</v>
      </c>
    </row>
    <row r="240" spans="1:31">
      <c r="A240" t="s">
        <v>885</v>
      </c>
      <c r="B240" s="322">
        <v>46758.28</v>
      </c>
      <c r="C240" s="322">
        <v>46583.95</v>
      </c>
      <c r="D240" s="322">
        <v>47049.64</v>
      </c>
      <c r="E240" s="322">
        <v>46566.87</v>
      </c>
      <c r="F240" t="s">
        <v>2556</v>
      </c>
      <c r="G240" s="222">
        <v>5.1000000000000004E-3</v>
      </c>
      <c r="I240" t="s">
        <v>887</v>
      </c>
      <c r="J240">
        <v>349.28</v>
      </c>
      <c r="K240">
        <v>350.01</v>
      </c>
      <c r="L240">
        <v>351.12</v>
      </c>
      <c r="M240">
        <v>344.35</v>
      </c>
      <c r="N240" t="s">
        <v>2779</v>
      </c>
      <c r="O240" s="222">
        <v>-1.6000000000000001E-3</v>
      </c>
      <c r="Q240" t="s">
        <v>887</v>
      </c>
      <c r="R240">
        <v>188.16</v>
      </c>
      <c r="S240">
        <v>188</v>
      </c>
      <c r="T240">
        <v>189.92</v>
      </c>
      <c r="U240">
        <v>187.37</v>
      </c>
      <c r="V240" t="s">
        <v>2697</v>
      </c>
      <c r="W240" s="222">
        <v>-2.5000000000000001E-3</v>
      </c>
      <c r="Y240" t="s">
        <v>887</v>
      </c>
      <c r="Z240">
        <v>66.099999999999994</v>
      </c>
      <c r="AA240">
        <v>66.489999999999995</v>
      </c>
      <c r="AB240">
        <v>66.5</v>
      </c>
      <c r="AC240">
        <v>65.84</v>
      </c>
      <c r="AD240" t="s">
        <v>3751</v>
      </c>
      <c r="AE240" s="222">
        <v>-8.3000000000000001E-3</v>
      </c>
    </row>
    <row r="241" spans="1:31">
      <c r="A241" t="s">
        <v>887</v>
      </c>
      <c r="B241" s="322">
        <v>46694.97</v>
      </c>
      <c r="C241" s="322">
        <v>46776.04</v>
      </c>
      <c r="D241" s="322">
        <v>46846.45</v>
      </c>
      <c r="E241" s="322">
        <v>46426.96</v>
      </c>
      <c r="F241" t="s">
        <v>2557</v>
      </c>
      <c r="G241" s="222">
        <v>-1.4E-3</v>
      </c>
      <c r="I241" t="s">
        <v>889</v>
      </c>
      <c r="J241">
        <v>352.42</v>
      </c>
      <c r="K241">
        <v>350.06</v>
      </c>
      <c r="L241">
        <v>354.44</v>
      </c>
      <c r="M241">
        <v>350.06</v>
      </c>
      <c r="N241" t="s">
        <v>2780</v>
      </c>
      <c r="O241" s="222">
        <v>8.9999999999999993E-3</v>
      </c>
      <c r="Q241" t="s">
        <v>889</v>
      </c>
      <c r="R241">
        <v>188.89</v>
      </c>
      <c r="S241">
        <v>183.77</v>
      </c>
      <c r="T241">
        <v>189.23</v>
      </c>
      <c r="U241">
        <v>182.94</v>
      </c>
      <c r="V241" t="s">
        <v>1590</v>
      </c>
      <c r="W241" s="222">
        <v>3.8999999999999998E-3</v>
      </c>
      <c r="Y241" t="s">
        <v>889</v>
      </c>
      <c r="Z241">
        <v>66.790000000000006</v>
      </c>
      <c r="AA241">
        <v>66.22</v>
      </c>
      <c r="AB241">
        <v>67.260000000000005</v>
      </c>
      <c r="AC241">
        <v>65.87</v>
      </c>
      <c r="AD241" t="s">
        <v>3752</v>
      </c>
      <c r="AE241" s="222">
        <v>1.04E-2</v>
      </c>
    </row>
    <row r="242" spans="1:31">
      <c r="A242" t="s">
        <v>889</v>
      </c>
      <c r="B242" s="322">
        <v>46602.98</v>
      </c>
      <c r="C242" s="322">
        <v>46700.9</v>
      </c>
      <c r="D242" s="322">
        <v>46868.49</v>
      </c>
      <c r="E242" s="322">
        <v>46448.02</v>
      </c>
      <c r="F242" t="s">
        <v>2558</v>
      </c>
      <c r="G242" s="222">
        <v>-2E-3</v>
      </c>
      <c r="I242" t="s">
        <v>891</v>
      </c>
      <c r="J242">
        <v>351.36</v>
      </c>
      <c r="K242">
        <v>353.78</v>
      </c>
      <c r="L242">
        <v>355</v>
      </c>
      <c r="M242">
        <v>351.1</v>
      </c>
      <c r="N242" t="s">
        <v>2724</v>
      </c>
      <c r="O242" s="222">
        <v>-3.0000000000000001E-3</v>
      </c>
      <c r="Q242" t="s">
        <v>891</v>
      </c>
      <c r="R242">
        <v>189.69</v>
      </c>
      <c r="S242">
        <v>188.87</v>
      </c>
      <c r="T242">
        <v>190.21</v>
      </c>
      <c r="U242">
        <v>188.27</v>
      </c>
      <c r="V242" t="s">
        <v>3596</v>
      </c>
      <c r="W242" s="222">
        <v>4.1999999999999997E-3</v>
      </c>
      <c r="Y242" t="s">
        <v>891</v>
      </c>
      <c r="Z242">
        <v>66.12</v>
      </c>
      <c r="AA242">
        <v>66.67</v>
      </c>
      <c r="AB242">
        <v>66.87</v>
      </c>
      <c r="AC242">
        <v>66.06</v>
      </c>
      <c r="AD242" t="s">
        <v>3753</v>
      </c>
      <c r="AE242" s="222">
        <v>-0.01</v>
      </c>
    </row>
    <row r="243" spans="1:31">
      <c r="A243" t="s">
        <v>891</v>
      </c>
      <c r="B243" s="322">
        <v>46601.78</v>
      </c>
      <c r="C243" s="322">
        <v>46649.32</v>
      </c>
      <c r="D243" s="322">
        <v>46816.28</v>
      </c>
      <c r="E243" s="322">
        <v>46498.39</v>
      </c>
      <c r="F243" t="s">
        <v>2559</v>
      </c>
      <c r="G243" s="222">
        <v>0</v>
      </c>
      <c r="I243" t="s">
        <v>893</v>
      </c>
      <c r="J243">
        <v>347.04</v>
      </c>
      <c r="K243">
        <v>351.47</v>
      </c>
      <c r="L243">
        <v>352.87</v>
      </c>
      <c r="M243">
        <v>345.58</v>
      </c>
      <c r="N243" t="s">
        <v>1428</v>
      </c>
      <c r="O243" s="222">
        <v>-1.23E-2</v>
      </c>
      <c r="Q243" t="s">
        <v>893</v>
      </c>
      <c r="R243">
        <v>191.08</v>
      </c>
      <c r="S243">
        <v>190</v>
      </c>
      <c r="T243">
        <v>192.1</v>
      </c>
      <c r="U243">
        <v>189.73</v>
      </c>
      <c r="V243" t="s">
        <v>2253</v>
      </c>
      <c r="W243" s="222">
        <v>7.3000000000000001E-3</v>
      </c>
      <c r="Y243" t="s">
        <v>893</v>
      </c>
      <c r="Z243">
        <v>66.37</v>
      </c>
      <c r="AA243">
        <v>66.290000000000006</v>
      </c>
      <c r="AB243">
        <v>66.8</v>
      </c>
      <c r="AC243">
        <v>66.12</v>
      </c>
      <c r="AD243" t="s">
        <v>3691</v>
      </c>
      <c r="AE243" s="222">
        <v>3.8E-3</v>
      </c>
    </row>
    <row r="244" spans="1:31">
      <c r="A244" t="s">
        <v>893</v>
      </c>
      <c r="B244" s="322">
        <v>46358.42</v>
      </c>
      <c r="C244" s="322">
        <v>46622.31</v>
      </c>
      <c r="D244" s="322">
        <v>46684.41</v>
      </c>
      <c r="E244" s="322">
        <v>46271.4</v>
      </c>
      <c r="F244" t="s">
        <v>2560</v>
      </c>
      <c r="G244" s="222">
        <v>-5.1999999999999998E-3</v>
      </c>
      <c r="I244" t="s">
        <v>895</v>
      </c>
      <c r="J244">
        <v>343.65</v>
      </c>
      <c r="K244">
        <v>347.63</v>
      </c>
      <c r="L244">
        <v>350.4</v>
      </c>
      <c r="M244">
        <v>343.25</v>
      </c>
      <c r="N244" t="s">
        <v>2718</v>
      </c>
      <c r="O244" s="222">
        <v>-9.7999999999999997E-3</v>
      </c>
      <c r="Q244" t="s">
        <v>895</v>
      </c>
      <c r="R244">
        <v>190.72</v>
      </c>
      <c r="S244">
        <v>192.01</v>
      </c>
      <c r="T244">
        <v>192.07</v>
      </c>
      <c r="U244">
        <v>189.85</v>
      </c>
      <c r="V244" t="s">
        <v>3546</v>
      </c>
      <c r="W244" s="222">
        <v>-1.9E-3</v>
      </c>
      <c r="Y244" t="s">
        <v>895</v>
      </c>
      <c r="Z244">
        <v>67.040000000000006</v>
      </c>
      <c r="AA244">
        <v>66.52</v>
      </c>
      <c r="AB244">
        <v>67.39</v>
      </c>
      <c r="AC244">
        <v>66.38</v>
      </c>
      <c r="AD244" t="s">
        <v>3754</v>
      </c>
      <c r="AE244" s="222">
        <v>1.01E-2</v>
      </c>
    </row>
    <row r="245" spans="1:31">
      <c r="A245" t="s">
        <v>895</v>
      </c>
      <c r="B245" s="322">
        <v>45479.6</v>
      </c>
      <c r="C245" s="322">
        <v>46394.879999999997</v>
      </c>
      <c r="D245" s="322">
        <v>46641.74</v>
      </c>
      <c r="E245" s="322">
        <v>45470.720000000001</v>
      </c>
      <c r="F245" t="s">
        <v>2561</v>
      </c>
      <c r="G245" s="222">
        <v>-1.9E-2</v>
      </c>
      <c r="I245" t="s">
        <v>897</v>
      </c>
      <c r="J245">
        <v>343.3</v>
      </c>
      <c r="K245">
        <v>343.72</v>
      </c>
      <c r="L245">
        <v>347.66</v>
      </c>
      <c r="M245">
        <v>340.73</v>
      </c>
      <c r="N245" t="s">
        <v>2781</v>
      </c>
      <c r="O245" s="222">
        <v>-1E-3</v>
      </c>
      <c r="Q245" t="s">
        <v>897</v>
      </c>
      <c r="R245">
        <v>190.9</v>
      </c>
      <c r="S245">
        <v>189.83</v>
      </c>
      <c r="T245">
        <v>191.3</v>
      </c>
      <c r="U245">
        <v>189.28</v>
      </c>
      <c r="V245" t="s">
        <v>2686</v>
      </c>
      <c r="W245" s="222">
        <v>8.9999999999999998E-4</v>
      </c>
      <c r="Y245" t="s">
        <v>897</v>
      </c>
      <c r="Z245">
        <v>66.8</v>
      </c>
      <c r="AA245">
        <v>66.23</v>
      </c>
      <c r="AB245">
        <v>66.8</v>
      </c>
      <c r="AC245">
        <v>66</v>
      </c>
      <c r="AD245" t="s">
        <v>3755</v>
      </c>
      <c r="AE245" s="222">
        <v>-3.5999999999999999E-3</v>
      </c>
    </row>
    <row r="246" spans="1:31">
      <c r="A246" t="s">
        <v>897</v>
      </c>
      <c r="B246" s="322">
        <v>46067.58</v>
      </c>
      <c r="C246" s="322">
        <v>45698.46</v>
      </c>
      <c r="D246" s="322">
        <v>46153.49</v>
      </c>
      <c r="E246" s="322">
        <v>45698.46</v>
      </c>
      <c r="F246" t="s">
        <v>2562</v>
      </c>
      <c r="G246" s="222">
        <v>1.29E-2</v>
      </c>
      <c r="I246" t="s">
        <v>899</v>
      </c>
      <c r="J246">
        <v>348.38</v>
      </c>
      <c r="K246">
        <v>341</v>
      </c>
      <c r="L246">
        <v>350.01</v>
      </c>
      <c r="M246">
        <v>340.22</v>
      </c>
      <c r="N246" t="s">
        <v>2782</v>
      </c>
      <c r="O246" s="222">
        <v>1.4800000000000001E-2</v>
      </c>
      <c r="Q246" t="s">
        <v>899</v>
      </c>
      <c r="R246">
        <v>190.85</v>
      </c>
      <c r="S246">
        <v>192.92</v>
      </c>
      <c r="T246">
        <v>194.4</v>
      </c>
      <c r="U246">
        <v>185.88</v>
      </c>
      <c r="V246" t="s">
        <v>3597</v>
      </c>
      <c r="W246" s="222">
        <v>-2.9999999999999997E-4</v>
      </c>
      <c r="Y246" t="s">
        <v>899</v>
      </c>
      <c r="Z246">
        <v>67.510000000000005</v>
      </c>
      <c r="AA246">
        <v>66.87</v>
      </c>
      <c r="AB246">
        <v>67.569999999999993</v>
      </c>
      <c r="AC246">
        <v>66.75</v>
      </c>
      <c r="AD246" t="s">
        <v>3756</v>
      </c>
      <c r="AE246" s="222">
        <v>1.06E-2</v>
      </c>
    </row>
    <row r="247" spans="1:31">
      <c r="A247" t="s">
        <v>899</v>
      </c>
      <c r="B247" s="322">
        <v>46270.46</v>
      </c>
      <c r="C247" s="322">
        <v>45871.89</v>
      </c>
      <c r="D247" s="322">
        <v>46522.67</v>
      </c>
      <c r="E247" s="322">
        <v>45452.03</v>
      </c>
      <c r="F247" t="s">
        <v>2563</v>
      </c>
      <c r="G247" s="222">
        <v>4.4000000000000003E-3</v>
      </c>
      <c r="I247" t="s">
        <v>901</v>
      </c>
      <c r="J247">
        <v>345.69</v>
      </c>
      <c r="K247">
        <v>348.38</v>
      </c>
      <c r="L247">
        <v>350.08</v>
      </c>
      <c r="M247">
        <v>344</v>
      </c>
      <c r="N247" t="s">
        <v>1427</v>
      </c>
      <c r="O247" s="222">
        <v>-7.7000000000000002E-3</v>
      </c>
      <c r="Q247" t="s">
        <v>901</v>
      </c>
      <c r="R247">
        <v>191.17</v>
      </c>
      <c r="S247">
        <v>191.48</v>
      </c>
      <c r="T247">
        <v>193.57</v>
      </c>
      <c r="U247">
        <v>189.3</v>
      </c>
      <c r="V247" t="s">
        <v>3598</v>
      </c>
      <c r="W247" s="222">
        <v>1.6999999999999999E-3</v>
      </c>
      <c r="Y247" t="s">
        <v>901</v>
      </c>
      <c r="Z247">
        <v>67.08</v>
      </c>
      <c r="AA247">
        <v>67.260000000000005</v>
      </c>
      <c r="AB247">
        <v>67.72</v>
      </c>
      <c r="AC247">
        <v>66.92</v>
      </c>
      <c r="AD247" t="s">
        <v>3757</v>
      </c>
      <c r="AE247" s="222">
        <v>-6.4000000000000003E-3</v>
      </c>
    </row>
    <row r="248" spans="1:31">
      <c r="A248" t="s">
        <v>901</v>
      </c>
      <c r="B248" s="322">
        <v>46253.31</v>
      </c>
      <c r="C248" s="322">
        <v>46375.17</v>
      </c>
      <c r="D248" s="322">
        <v>46693.34</v>
      </c>
      <c r="E248" s="322">
        <v>46027.23</v>
      </c>
      <c r="F248" t="s">
        <v>2564</v>
      </c>
      <c r="G248" s="222">
        <v>-4.0000000000000002E-4</v>
      </c>
      <c r="I248" t="s">
        <v>903</v>
      </c>
      <c r="J248">
        <v>335.4</v>
      </c>
      <c r="K248">
        <v>345</v>
      </c>
      <c r="L248">
        <v>345.69</v>
      </c>
      <c r="M248">
        <v>334.17</v>
      </c>
      <c r="N248" t="s">
        <v>1518</v>
      </c>
      <c r="O248" s="222">
        <v>-2.98E-2</v>
      </c>
      <c r="Q248" t="s">
        <v>903</v>
      </c>
      <c r="R248">
        <v>192.12</v>
      </c>
      <c r="S248">
        <v>191.34</v>
      </c>
      <c r="T248">
        <v>193.05</v>
      </c>
      <c r="U248">
        <v>190.43</v>
      </c>
      <c r="V248" t="s">
        <v>3599</v>
      </c>
      <c r="W248" s="222">
        <v>5.0000000000000001E-3</v>
      </c>
      <c r="Y248" t="s">
        <v>903</v>
      </c>
      <c r="Z248">
        <v>67.59</v>
      </c>
      <c r="AA248">
        <v>67.180000000000007</v>
      </c>
      <c r="AB248">
        <v>68.11</v>
      </c>
      <c r="AC248">
        <v>67.16</v>
      </c>
      <c r="AD248" t="s">
        <v>3758</v>
      </c>
      <c r="AE248" s="222">
        <v>7.6E-3</v>
      </c>
    </row>
    <row r="249" spans="1:31">
      <c r="A249" t="s">
        <v>903</v>
      </c>
      <c r="B249" s="322">
        <v>45952.24</v>
      </c>
      <c r="C249" s="322">
        <v>46289.09</v>
      </c>
      <c r="D249" s="322">
        <v>46422.34</v>
      </c>
      <c r="E249" s="322">
        <v>45781.18</v>
      </c>
      <c r="F249" t="s">
        <v>2565</v>
      </c>
      <c r="G249" s="222">
        <v>-6.4999999999999997E-3</v>
      </c>
      <c r="I249" t="s">
        <v>905</v>
      </c>
      <c r="J249">
        <v>341.89</v>
      </c>
      <c r="K249">
        <v>337.77</v>
      </c>
      <c r="L249">
        <v>343.45</v>
      </c>
      <c r="M249">
        <v>337</v>
      </c>
      <c r="N249" t="s">
        <v>2783</v>
      </c>
      <c r="O249" s="222">
        <v>1.9400000000000001E-2</v>
      </c>
      <c r="Q249" t="s">
        <v>905</v>
      </c>
      <c r="R249">
        <v>193.22</v>
      </c>
      <c r="S249">
        <v>192.5</v>
      </c>
      <c r="T249">
        <v>193.6</v>
      </c>
      <c r="U249">
        <v>191.68</v>
      </c>
      <c r="V249" t="s">
        <v>3600</v>
      </c>
      <c r="W249" s="222">
        <v>5.7000000000000002E-3</v>
      </c>
      <c r="Y249" t="s">
        <v>905</v>
      </c>
      <c r="Z249">
        <v>68.44</v>
      </c>
      <c r="AA249">
        <v>68</v>
      </c>
      <c r="AB249">
        <v>68.5</v>
      </c>
      <c r="AC249">
        <v>67.8</v>
      </c>
      <c r="AD249" t="s">
        <v>3759</v>
      </c>
      <c r="AE249" s="222">
        <v>1.26E-2</v>
      </c>
    </row>
    <row r="250" spans="1:31">
      <c r="A250" t="s">
        <v>905</v>
      </c>
      <c r="B250" s="322">
        <v>46190.61</v>
      </c>
      <c r="C250" s="322">
        <v>45862.37</v>
      </c>
      <c r="D250" s="322">
        <v>46327.07</v>
      </c>
      <c r="E250" s="322">
        <v>45862.37</v>
      </c>
      <c r="F250" t="s">
        <v>2566</v>
      </c>
      <c r="G250" s="222">
        <v>5.1999999999999998E-3</v>
      </c>
      <c r="I250" t="s">
        <v>907</v>
      </c>
      <c r="J250">
        <v>344.41</v>
      </c>
      <c r="K250">
        <v>341.9</v>
      </c>
      <c r="L250">
        <v>344.96</v>
      </c>
      <c r="M250">
        <v>338.94</v>
      </c>
      <c r="N250" t="s">
        <v>2666</v>
      </c>
      <c r="O250" s="222">
        <v>7.4000000000000003E-3</v>
      </c>
      <c r="Q250" t="s">
        <v>907</v>
      </c>
      <c r="R250">
        <v>193.72</v>
      </c>
      <c r="S250">
        <v>193.5</v>
      </c>
      <c r="T250">
        <v>194.48</v>
      </c>
      <c r="U250">
        <v>192.33</v>
      </c>
      <c r="V250" t="s">
        <v>2231</v>
      </c>
      <c r="W250" s="222">
        <v>2.5999999999999999E-3</v>
      </c>
      <c r="Y250" t="s">
        <v>907</v>
      </c>
      <c r="Z250">
        <v>68.44</v>
      </c>
      <c r="AA250">
        <v>68.430000000000007</v>
      </c>
      <c r="AB250">
        <v>68.64</v>
      </c>
      <c r="AC250">
        <v>67.92</v>
      </c>
      <c r="AD250" t="s">
        <v>3760</v>
      </c>
      <c r="AE250" s="222">
        <v>0</v>
      </c>
    </row>
    <row r="251" spans="1:31">
      <c r="A251" t="s">
        <v>907</v>
      </c>
      <c r="B251" s="322">
        <v>46706.58</v>
      </c>
      <c r="C251" s="322">
        <v>46312.88</v>
      </c>
      <c r="D251" s="322">
        <v>46759.27</v>
      </c>
      <c r="E251" s="322">
        <v>46312.88</v>
      </c>
      <c r="F251" t="s">
        <v>2567</v>
      </c>
      <c r="G251" s="222">
        <v>1.12E-2</v>
      </c>
      <c r="I251" t="s">
        <v>909</v>
      </c>
      <c r="J251">
        <v>347.21</v>
      </c>
      <c r="K251">
        <v>343.12</v>
      </c>
      <c r="L251">
        <v>349.65</v>
      </c>
      <c r="M251">
        <v>343</v>
      </c>
      <c r="N251" t="s">
        <v>2784</v>
      </c>
      <c r="O251" s="222">
        <v>8.0999999999999996E-3</v>
      </c>
      <c r="Q251" t="s">
        <v>909</v>
      </c>
      <c r="R251">
        <v>191.88</v>
      </c>
      <c r="S251">
        <v>193.01</v>
      </c>
      <c r="T251">
        <v>193.55</v>
      </c>
      <c r="U251">
        <v>191.77</v>
      </c>
      <c r="V251" t="s">
        <v>3589</v>
      </c>
      <c r="W251" s="222">
        <v>-9.4999999999999998E-3</v>
      </c>
      <c r="Y251" t="s">
        <v>909</v>
      </c>
      <c r="Z251">
        <v>71.22</v>
      </c>
      <c r="AA251">
        <v>70.569999999999993</v>
      </c>
      <c r="AB251">
        <v>71.39</v>
      </c>
      <c r="AC251">
        <v>70.23</v>
      </c>
      <c r="AD251" t="s">
        <v>3761</v>
      </c>
      <c r="AE251" s="222">
        <v>4.0599999999999997E-2</v>
      </c>
    </row>
    <row r="252" spans="1:31">
      <c r="A252" t="s">
        <v>909</v>
      </c>
      <c r="B252" s="322">
        <v>46924.74</v>
      </c>
      <c r="C252" s="322">
        <v>46707.08</v>
      </c>
      <c r="D252" s="322">
        <v>47125.66</v>
      </c>
      <c r="E252" s="322">
        <v>46688.25</v>
      </c>
      <c r="F252" t="s">
        <v>2568</v>
      </c>
      <c r="G252" s="222">
        <v>4.7000000000000002E-3</v>
      </c>
      <c r="I252" t="s">
        <v>911</v>
      </c>
      <c r="J252">
        <v>345.36</v>
      </c>
      <c r="K252">
        <v>347.82</v>
      </c>
      <c r="L252">
        <v>348.17</v>
      </c>
      <c r="M252">
        <v>344.5</v>
      </c>
      <c r="N252" t="s">
        <v>2244</v>
      </c>
      <c r="O252" s="222">
        <v>-5.3E-3</v>
      </c>
      <c r="Q252" t="s">
        <v>911</v>
      </c>
      <c r="R252">
        <v>192.94</v>
      </c>
      <c r="S252">
        <v>192</v>
      </c>
      <c r="T252">
        <v>193.45</v>
      </c>
      <c r="U252">
        <v>191.77</v>
      </c>
      <c r="V252" t="s">
        <v>3601</v>
      </c>
      <c r="W252" s="222">
        <v>5.4999999999999997E-3</v>
      </c>
      <c r="Y252" t="s">
        <v>911</v>
      </c>
      <c r="Z252">
        <v>70.81</v>
      </c>
      <c r="AA252">
        <v>71.36</v>
      </c>
      <c r="AB252">
        <v>71.61</v>
      </c>
      <c r="AC252">
        <v>70.510000000000005</v>
      </c>
      <c r="AD252" t="s">
        <v>3762</v>
      </c>
      <c r="AE252" s="222">
        <v>-5.7999999999999996E-3</v>
      </c>
    </row>
    <row r="253" spans="1:31">
      <c r="A253" t="s">
        <v>911</v>
      </c>
      <c r="B253" s="322">
        <v>46590.41</v>
      </c>
      <c r="C253" s="322">
        <v>46941.56</v>
      </c>
      <c r="D253" s="322">
        <v>46941.56</v>
      </c>
      <c r="E253" s="322">
        <v>46461.52</v>
      </c>
      <c r="F253" t="s">
        <v>2569</v>
      </c>
      <c r="G253" s="222">
        <v>-7.1000000000000004E-3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52"/>
  <sheetViews>
    <sheetView zoomScale="75" zoomScaleNormal="75" workbookViewId="0">
      <pane ySplit="1" topLeftCell="A2" activePane="bottomLeft" state="frozen"/>
      <selection pane="bottomLeft" sqref="A1:XFD1"/>
    </sheetView>
  </sheetViews>
  <sheetFormatPr defaultColWidth="8.6640625" defaultRowHeight="14.4"/>
  <cols>
    <col min="2" max="2" width="12.77734375" customWidth="1"/>
    <col min="3" max="3" width="11.33203125" customWidth="1"/>
    <col min="4" max="4" width="13.6640625" customWidth="1"/>
    <col min="5" max="5" width="12.109375" customWidth="1"/>
  </cols>
  <sheetData>
    <row r="1" spans="1:31" s="379" customFormat="1" ht="21">
      <c r="C1" s="379" t="s">
        <v>2657</v>
      </c>
      <c r="K1" s="379" t="s">
        <v>3021</v>
      </c>
      <c r="S1" s="379" t="s">
        <v>3263</v>
      </c>
      <c r="AA1" s="379" t="s">
        <v>3481</v>
      </c>
    </row>
    <row r="2" spans="1:31">
      <c r="A2" t="s">
        <v>418</v>
      </c>
      <c r="B2" t="s">
        <v>419</v>
      </c>
      <c r="C2" t="s">
        <v>420</v>
      </c>
      <c r="D2" t="s">
        <v>421</v>
      </c>
      <c r="E2" t="s">
        <v>422</v>
      </c>
      <c r="F2" t="s">
        <v>423</v>
      </c>
      <c r="G2" t="s">
        <v>424</v>
      </c>
      <c r="I2" t="s">
        <v>418</v>
      </c>
      <c r="J2" t="s">
        <v>419</v>
      </c>
      <c r="K2" t="s">
        <v>420</v>
      </c>
      <c r="L2" t="s">
        <v>421</v>
      </c>
      <c r="M2" t="s">
        <v>422</v>
      </c>
      <c r="N2" t="s">
        <v>423</v>
      </c>
      <c r="O2" t="s">
        <v>424</v>
      </c>
      <c r="Q2" t="s">
        <v>418</v>
      </c>
      <c r="R2" t="s">
        <v>419</v>
      </c>
      <c r="S2" t="s">
        <v>420</v>
      </c>
      <c r="T2" t="s">
        <v>421</v>
      </c>
      <c r="U2" t="s">
        <v>422</v>
      </c>
      <c r="V2" t="s">
        <v>423</v>
      </c>
      <c r="W2" t="s">
        <v>424</v>
      </c>
      <c r="Y2" t="s">
        <v>418</v>
      </c>
      <c r="Z2" t="s">
        <v>419</v>
      </c>
      <c r="AA2" t="s">
        <v>420</v>
      </c>
      <c r="AB2" t="s">
        <v>421</v>
      </c>
      <c r="AC2" t="s">
        <v>422</v>
      </c>
      <c r="AD2" t="s">
        <v>423</v>
      </c>
      <c r="AE2" t="s">
        <v>424</v>
      </c>
    </row>
    <row r="3" spans="1:31">
      <c r="A3" t="s">
        <v>425</v>
      </c>
      <c r="B3" s="322">
        <v>18276.650000000001</v>
      </c>
      <c r="C3" s="322">
        <v>18502.060000000001</v>
      </c>
      <c r="D3" s="322">
        <v>18509.189999999999</v>
      </c>
      <c r="E3" s="322">
        <v>18146.61</v>
      </c>
      <c r="F3" t="s">
        <v>2432</v>
      </c>
      <c r="G3" s="222">
        <v>-1.6E-2</v>
      </c>
      <c r="I3" t="s">
        <v>425</v>
      </c>
      <c r="J3">
        <v>230.76</v>
      </c>
      <c r="K3">
        <v>234.08</v>
      </c>
      <c r="L3">
        <v>235.14</v>
      </c>
      <c r="M3">
        <v>227.76</v>
      </c>
      <c r="N3" t="s">
        <v>2785</v>
      </c>
      <c r="O3" s="222">
        <v>-2.1600000000000001E-2</v>
      </c>
      <c r="Q3" t="s">
        <v>425</v>
      </c>
      <c r="R3">
        <v>213.65</v>
      </c>
      <c r="S3">
        <v>217.13</v>
      </c>
      <c r="T3">
        <v>218.72</v>
      </c>
      <c r="U3">
        <v>212.11</v>
      </c>
      <c r="V3" t="s">
        <v>3022</v>
      </c>
      <c r="W3" s="222">
        <v>-1.9800000000000002E-2</v>
      </c>
      <c r="Y3" t="s">
        <v>425</v>
      </c>
      <c r="Z3">
        <v>424.6</v>
      </c>
      <c r="AA3">
        <v>430.86</v>
      </c>
      <c r="AB3">
        <v>431.08</v>
      </c>
      <c r="AC3">
        <v>422.53</v>
      </c>
      <c r="AD3" t="s">
        <v>3264</v>
      </c>
      <c r="AE3" s="222">
        <v>-6.7999999999999996E-3</v>
      </c>
    </row>
    <row r="4" spans="1:31">
      <c r="A4" t="s">
        <v>427</v>
      </c>
      <c r="B4" s="322">
        <v>18415.490000000002</v>
      </c>
      <c r="C4" s="322">
        <v>18384.150000000001</v>
      </c>
      <c r="D4" s="322">
        <v>18435.37</v>
      </c>
      <c r="E4" s="322">
        <v>18305.419999999998</v>
      </c>
      <c r="F4" t="s">
        <v>2656</v>
      </c>
      <c r="G4" s="222">
        <v>7.6E-3</v>
      </c>
      <c r="I4" t="s">
        <v>427</v>
      </c>
      <c r="J4">
        <v>230.57</v>
      </c>
      <c r="K4">
        <v>229.98</v>
      </c>
      <c r="L4">
        <v>230.82</v>
      </c>
      <c r="M4">
        <v>228.41</v>
      </c>
      <c r="N4" t="s">
        <v>482</v>
      </c>
      <c r="O4" s="222">
        <v>-8.0000000000000004E-4</v>
      </c>
      <c r="Q4" t="s">
        <v>427</v>
      </c>
      <c r="R4">
        <v>260.48</v>
      </c>
      <c r="S4">
        <v>244.68</v>
      </c>
      <c r="T4">
        <v>262.12</v>
      </c>
      <c r="U4">
        <v>242.65</v>
      </c>
      <c r="V4" t="s">
        <v>3023</v>
      </c>
      <c r="W4" s="222">
        <v>0.21920000000000001</v>
      </c>
      <c r="Y4" t="s">
        <v>427</v>
      </c>
      <c r="Z4">
        <v>424.73</v>
      </c>
      <c r="AA4">
        <v>425.33</v>
      </c>
      <c r="AB4">
        <v>425.98</v>
      </c>
      <c r="AC4">
        <v>422.4</v>
      </c>
      <c r="AD4" t="s">
        <v>3265</v>
      </c>
      <c r="AE4" s="222">
        <v>2.9999999999999997E-4</v>
      </c>
    </row>
    <row r="5" spans="1:31">
      <c r="A5" t="s">
        <v>429</v>
      </c>
      <c r="B5" s="322">
        <v>18518.61</v>
      </c>
      <c r="C5" s="322">
        <v>18512.580000000002</v>
      </c>
      <c r="D5" s="322">
        <v>18690.009999999998</v>
      </c>
      <c r="E5" s="322">
        <v>18487.060000000001</v>
      </c>
      <c r="F5" t="s">
        <v>2655</v>
      </c>
      <c r="G5" s="222">
        <v>5.5999999999999999E-3</v>
      </c>
      <c r="I5" t="s">
        <v>429</v>
      </c>
      <c r="J5">
        <v>231.41</v>
      </c>
      <c r="K5">
        <v>229.74</v>
      </c>
      <c r="L5">
        <v>233.22</v>
      </c>
      <c r="M5">
        <v>229.57</v>
      </c>
      <c r="N5" t="s">
        <v>2786</v>
      </c>
      <c r="O5" s="222">
        <v>3.5999999999999999E-3</v>
      </c>
      <c r="Q5" t="s">
        <v>429</v>
      </c>
      <c r="R5">
        <v>269.19</v>
      </c>
      <c r="S5">
        <v>256.01</v>
      </c>
      <c r="T5">
        <v>269.49</v>
      </c>
      <c r="U5">
        <v>255.32</v>
      </c>
      <c r="V5" t="s">
        <v>3024</v>
      </c>
      <c r="W5" s="222">
        <v>3.3399999999999999E-2</v>
      </c>
      <c r="Y5" t="s">
        <v>429</v>
      </c>
      <c r="Z5">
        <v>428.15</v>
      </c>
      <c r="AA5">
        <v>426.76</v>
      </c>
      <c r="AB5">
        <v>432.52</v>
      </c>
      <c r="AC5">
        <v>426.57</v>
      </c>
      <c r="AD5" t="s">
        <v>3266</v>
      </c>
      <c r="AE5" s="222">
        <v>8.0999999999999996E-3</v>
      </c>
    </row>
    <row r="6" spans="1:31">
      <c r="A6" t="s">
        <v>2313</v>
      </c>
      <c r="B6" s="322">
        <v>18567.189999999999</v>
      </c>
      <c r="C6" s="322">
        <v>18648.25</v>
      </c>
      <c r="D6" s="322">
        <v>18671.009999999998</v>
      </c>
      <c r="E6" s="322">
        <v>18563.02</v>
      </c>
      <c r="F6" t="s">
        <v>2417</v>
      </c>
      <c r="G6" s="222">
        <v>2.5999999999999999E-3</v>
      </c>
      <c r="I6" t="s">
        <v>2313</v>
      </c>
      <c r="J6">
        <v>233.4</v>
      </c>
      <c r="K6">
        <v>233.32</v>
      </c>
      <c r="L6">
        <v>234.73</v>
      </c>
      <c r="M6">
        <v>232.55</v>
      </c>
      <c r="N6" t="s">
        <v>2787</v>
      </c>
      <c r="O6" s="222">
        <v>8.6E-3</v>
      </c>
      <c r="Q6" t="s">
        <v>2313</v>
      </c>
      <c r="R6">
        <v>262.51</v>
      </c>
      <c r="S6">
        <v>270</v>
      </c>
      <c r="T6">
        <v>273.54000000000002</v>
      </c>
      <c r="U6">
        <v>262.24</v>
      </c>
      <c r="V6" t="s">
        <v>3025</v>
      </c>
      <c r="W6" s="222">
        <v>-2.4799999999999999E-2</v>
      </c>
      <c r="Y6" t="s">
        <v>2313</v>
      </c>
      <c r="Z6">
        <v>426.59</v>
      </c>
      <c r="AA6">
        <v>431.65</v>
      </c>
      <c r="AB6">
        <v>431.94</v>
      </c>
      <c r="AC6">
        <v>426.3</v>
      </c>
      <c r="AD6" t="s">
        <v>3267</v>
      </c>
      <c r="AE6" s="222">
        <v>-3.5999999999999999E-3</v>
      </c>
    </row>
    <row r="7" spans="1:31">
      <c r="A7" t="s">
        <v>431</v>
      </c>
      <c r="B7" s="322">
        <v>18712.75</v>
      </c>
      <c r="C7" s="322">
        <v>18576.09</v>
      </c>
      <c r="D7" s="322">
        <v>18753.189999999999</v>
      </c>
      <c r="E7" s="322">
        <v>18509.59</v>
      </c>
      <c r="F7" t="s">
        <v>2352</v>
      </c>
      <c r="G7" s="222">
        <v>7.7999999999999996E-3</v>
      </c>
      <c r="I7" t="s">
        <v>431</v>
      </c>
      <c r="J7">
        <v>233.67</v>
      </c>
      <c r="K7">
        <v>233.1</v>
      </c>
      <c r="L7">
        <v>234.32</v>
      </c>
      <c r="M7">
        <v>232.32</v>
      </c>
      <c r="N7" t="s">
        <v>2788</v>
      </c>
      <c r="O7" s="222">
        <v>1.1999999999999999E-3</v>
      </c>
      <c r="Q7" t="s">
        <v>431</v>
      </c>
      <c r="R7">
        <v>259.52</v>
      </c>
      <c r="S7">
        <v>264.51</v>
      </c>
      <c r="T7">
        <v>264.98</v>
      </c>
      <c r="U7">
        <v>255.51</v>
      </c>
      <c r="V7" t="s">
        <v>3026</v>
      </c>
      <c r="W7" s="222">
        <v>-1.14E-2</v>
      </c>
      <c r="Y7" t="s">
        <v>431</v>
      </c>
      <c r="Z7">
        <v>431.95</v>
      </c>
      <c r="AA7">
        <v>428</v>
      </c>
      <c r="AB7">
        <v>433.17</v>
      </c>
      <c r="AC7">
        <v>425.8</v>
      </c>
      <c r="AD7" t="s">
        <v>3268</v>
      </c>
      <c r="AE7" s="222">
        <v>1.26E-2</v>
      </c>
    </row>
    <row r="8" spans="1:31">
      <c r="A8" t="s">
        <v>433</v>
      </c>
      <c r="B8" s="322">
        <v>18607.93</v>
      </c>
      <c r="C8" s="322">
        <v>18731.689999999999</v>
      </c>
      <c r="D8" s="322">
        <v>18785.490000000002</v>
      </c>
      <c r="E8" s="322">
        <v>18598.240000000002</v>
      </c>
      <c r="F8" t="s">
        <v>2633</v>
      </c>
      <c r="G8" s="222">
        <v>-5.5999999999999999E-3</v>
      </c>
      <c r="I8" t="s">
        <v>433</v>
      </c>
      <c r="J8">
        <v>230.1</v>
      </c>
      <c r="K8">
        <v>232.61</v>
      </c>
      <c r="L8">
        <v>233.47</v>
      </c>
      <c r="M8">
        <v>229.55</v>
      </c>
      <c r="N8" t="s">
        <v>2789</v>
      </c>
      <c r="O8" s="222">
        <v>-1.5299999999999999E-2</v>
      </c>
      <c r="Q8" t="s">
        <v>433</v>
      </c>
      <c r="R8">
        <v>257.55</v>
      </c>
      <c r="S8">
        <v>258.04000000000002</v>
      </c>
      <c r="T8">
        <v>263.35000000000002</v>
      </c>
      <c r="U8">
        <v>255.82</v>
      </c>
      <c r="V8" t="s">
        <v>3027</v>
      </c>
      <c r="W8" s="222">
        <v>-7.6E-3</v>
      </c>
      <c r="Y8" t="s">
        <v>433</v>
      </c>
      <c r="Z8">
        <v>432.53</v>
      </c>
      <c r="AA8">
        <v>437.43</v>
      </c>
      <c r="AB8">
        <v>438.5</v>
      </c>
      <c r="AC8">
        <v>432.1</v>
      </c>
      <c r="AD8" t="s">
        <v>3269</v>
      </c>
      <c r="AE8" s="222">
        <v>1.2999999999999999E-3</v>
      </c>
    </row>
    <row r="9" spans="1:31">
      <c r="A9" t="s">
        <v>435</v>
      </c>
      <c r="B9" s="322">
        <v>18095.150000000001</v>
      </c>
      <c r="C9" s="322">
        <v>18427.310000000001</v>
      </c>
      <c r="D9" s="322">
        <v>18427.310000000001</v>
      </c>
      <c r="E9" s="322">
        <v>18083.95</v>
      </c>
      <c r="F9" t="s">
        <v>2606</v>
      </c>
      <c r="G9" s="222">
        <v>-2.76E-2</v>
      </c>
      <c r="I9" t="s">
        <v>435</v>
      </c>
      <c r="J9">
        <v>225.91</v>
      </c>
      <c r="K9">
        <v>229.34</v>
      </c>
      <c r="L9">
        <v>229.83</v>
      </c>
      <c r="M9">
        <v>225.37</v>
      </c>
      <c r="N9" t="s">
        <v>2790</v>
      </c>
      <c r="O9" s="222">
        <v>-1.8200000000000001E-2</v>
      </c>
      <c r="Q9" t="s">
        <v>435</v>
      </c>
      <c r="R9">
        <v>249.85</v>
      </c>
      <c r="S9">
        <v>257.99</v>
      </c>
      <c r="T9">
        <v>259.75</v>
      </c>
      <c r="U9">
        <v>249.25</v>
      </c>
      <c r="V9" t="s">
        <v>3028</v>
      </c>
      <c r="W9" s="222">
        <v>-2.9899999999999999E-2</v>
      </c>
      <c r="Y9" t="s">
        <v>435</v>
      </c>
      <c r="Z9">
        <v>406.35</v>
      </c>
      <c r="AA9">
        <v>415.36</v>
      </c>
      <c r="AB9">
        <v>416.16</v>
      </c>
      <c r="AC9">
        <v>406.3</v>
      </c>
      <c r="AD9" t="s">
        <v>3270</v>
      </c>
      <c r="AE9" s="222">
        <v>-6.0499999999999998E-2</v>
      </c>
    </row>
    <row r="10" spans="1:31">
      <c r="A10" t="s">
        <v>437</v>
      </c>
      <c r="B10" s="322">
        <v>18239.919999999998</v>
      </c>
      <c r="C10" s="322">
        <v>18189.669999999998</v>
      </c>
      <c r="D10" s="322">
        <v>18363.939999999999</v>
      </c>
      <c r="E10" s="322">
        <v>18181.53</v>
      </c>
      <c r="F10" t="s">
        <v>2430</v>
      </c>
      <c r="G10" s="222">
        <v>8.0000000000000002E-3</v>
      </c>
      <c r="I10" t="s">
        <v>437</v>
      </c>
      <c r="J10">
        <v>222.91</v>
      </c>
      <c r="K10">
        <v>220.96</v>
      </c>
      <c r="L10">
        <v>225.35</v>
      </c>
      <c r="M10">
        <v>220.27</v>
      </c>
      <c r="N10" t="s">
        <v>2791</v>
      </c>
      <c r="O10" s="222">
        <v>-1.3299999999999999E-2</v>
      </c>
      <c r="Q10" t="s">
        <v>437</v>
      </c>
      <c r="R10">
        <v>248.98</v>
      </c>
      <c r="S10">
        <v>252.04</v>
      </c>
      <c r="T10">
        <v>254</v>
      </c>
      <c r="U10">
        <v>246.63</v>
      </c>
      <c r="V10" t="s">
        <v>3029</v>
      </c>
      <c r="W10" s="222">
        <v>-3.5000000000000001E-3</v>
      </c>
      <c r="Y10" t="s">
        <v>437</v>
      </c>
      <c r="Z10">
        <v>410.37</v>
      </c>
      <c r="AA10">
        <v>409.01</v>
      </c>
      <c r="AB10">
        <v>415.5</v>
      </c>
      <c r="AC10">
        <v>407.5</v>
      </c>
      <c r="AD10" t="s">
        <v>3271</v>
      </c>
      <c r="AE10" s="222">
        <v>9.9000000000000008E-3</v>
      </c>
    </row>
    <row r="11" spans="1:31">
      <c r="A11" t="s">
        <v>439</v>
      </c>
      <c r="B11" s="322">
        <v>18179.98</v>
      </c>
      <c r="C11" s="322">
        <v>18220.43</v>
      </c>
      <c r="D11" s="322">
        <v>18308.3</v>
      </c>
      <c r="E11" s="322">
        <v>18112.830000000002</v>
      </c>
      <c r="F11" t="s">
        <v>2654</v>
      </c>
      <c r="G11" s="222">
        <v>-3.3E-3</v>
      </c>
      <c r="I11" t="s">
        <v>439</v>
      </c>
      <c r="J11">
        <v>222.01</v>
      </c>
      <c r="K11">
        <v>220.99</v>
      </c>
      <c r="L11">
        <v>222.79</v>
      </c>
      <c r="M11">
        <v>219.71</v>
      </c>
      <c r="N11" t="s">
        <v>2792</v>
      </c>
      <c r="O11" s="222">
        <v>-4.0000000000000001E-3</v>
      </c>
      <c r="Q11" t="s">
        <v>439</v>
      </c>
      <c r="R11">
        <v>242.84</v>
      </c>
      <c r="S11">
        <v>244.56</v>
      </c>
      <c r="T11">
        <v>248.9</v>
      </c>
      <c r="U11">
        <v>238.88</v>
      </c>
      <c r="V11" t="s">
        <v>3030</v>
      </c>
      <c r="W11" s="222">
        <v>-2.47E-2</v>
      </c>
      <c r="Y11" t="s">
        <v>439</v>
      </c>
      <c r="Z11">
        <v>408.46</v>
      </c>
      <c r="AA11">
        <v>409.8</v>
      </c>
      <c r="AB11">
        <v>410.42</v>
      </c>
      <c r="AC11">
        <v>405.57</v>
      </c>
      <c r="AD11" t="s">
        <v>3272</v>
      </c>
      <c r="AE11" s="222">
        <v>-4.7000000000000002E-3</v>
      </c>
    </row>
    <row r="12" spans="1:31">
      <c r="A12" t="s">
        <v>441</v>
      </c>
      <c r="B12" s="322">
        <v>18439.169999999998</v>
      </c>
      <c r="C12" s="322">
        <v>18250.71</v>
      </c>
      <c r="D12" s="322">
        <v>18449.68</v>
      </c>
      <c r="E12" s="322">
        <v>18250.71</v>
      </c>
      <c r="F12" t="s">
        <v>2653</v>
      </c>
      <c r="G12" s="222">
        <v>1.43E-2</v>
      </c>
      <c r="I12" t="s">
        <v>441</v>
      </c>
      <c r="J12">
        <v>223.45</v>
      </c>
      <c r="K12">
        <v>221.79</v>
      </c>
      <c r="L12">
        <v>223.95</v>
      </c>
      <c r="M12">
        <v>221.14</v>
      </c>
      <c r="N12" t="s">
        <v>2793</v>
      </c>
      <c r="O12" s="222">
        <v>6.4999999999999997E-3</v>
      </c>
      <c r="Q12" t="s">
        <v>441</v>
      </c>
      <c r="R12">
        <v>251.44</v>
      </c>
      <c r="S12">
        <v>247.34</v>
      </c>
      <c r="T12">
        <v>255.28</v>
      </c>
      <c r="U12">
        <v>246.21</v>
      </c>
      <c r="V12" t="s">
        <v>3031</v>
      </c>
      <c r="W12" s="222">
        <v>3.5400000000000001E-2</v>
      </c>
      <c r="Y12" t="s">
        <v>441</v>
      </c>
      <c r="Z12">
        <v>411.46</v>
      </c>
      <c r="AA12">
        <v>408.37</v>
      </c>
      <c r="AB12">
        <v>414.9</v>
      </c>
      <c r="AC12">
        <v>408.08</v>
      </c>
      <c r="AD12" t="s">
        <v>3273</v>
      </c>
      <c r="AE12" s="222">
        <v>7.3000000000000001E-3</v>
      </c>
    </row>
    <row r="13" spans="1:31">
      <c r="A13" t="s">
        <v>443</v>
      </c>
      <c r="B13" s="322">
        <v>18983.46</v>
      </c>
      <c r="C13" s="322">
        <v>18772.759999999998</v>
      </c>
      <c r="D13" s="322">
        <v>19000.5</v>
      </c>
      <c r="E13" s="322">
        <v>18730.21</v>
      </c>
      <c r="F13" t="s">
        <v>2581</v>
      </c>
      <c r="G13" s="222">
        <v>2.9499999999999998E-2</v>
      </c>
      <c r="I13" t="s">
        <v>443</v>
      </c>
      <c r="J13">
        <v>222.72</v>
      </c>
      <c r="K13">
        <v>222.61</v>
      </c>
      <c r="L13">
        <v>226.07</v>
      </c>
      <c r="M13">
        <v>221.19</v>
      </c>
      <c r="N13" t="s">
        <v>2794</v>
      </c>
      <c r="O13" s="222">
        <v>-3.3E-3</v>
      </c>
      <c r="Q13" t="s">
        <v>443</v>
      </c>
      <c r="R13">
        <v>288.52999999999997</v>
      </c>
      <c r="S13">
        <v>284.67</v>
      </c>
      <c r="T13">
        <v>289.58999999999997</v>
      </c>
      <c r="U13">
        <v>275.62</v>
      </c>
      <c r="V13" t="s">
        <v>3032</v>
      </c>
      <c r="W13" s="222">
        <v>0.14749999999999999</v>
      </c>
      <c r="Y13" t="s">
        <v>443</v>
      </c>
      <c r="Z13">
        <v>420.18</v>
      </c>
      <c r="AA13">
        <v>412.42</v>
      </c>
      <c r="AB13">
        <v>420.45</v>
      </c>
      <c r="AC13">
        <v>410.52</v>
      </c>
      <c r="AD13" t="s">
        <v>3274</v>
      </c>
      <c r="AE13" s="222">
        <v>2.12E-2</v>
      </c>
    </row>
    <row r="14" spans="1:31">
      <c r="A14" t="s">
        <v>445</v>
      </c>
      <c r="B14" s="322">
        <v>19269.46</v>
      </c>
      <c r="C14" s="322">
        <v>19084.43</v>
      </c>
      <c r="D14" s="322">
        <v>19301.7</v>
      </c>
      <c r="E14" s="322">
        <v>19084.43</v>
      </c>
      <c r="F14" t="s">
        <v>2610</v>
      </c>
      <c r="G14" s="222">
        <v>1.5100000000000001E-2</v>
      </c>
      <c r="I14" t="s">
        <v>445</v>
      </c>
      <c r="J14">
        <v>227.48</v>
      </c>
      <c r="K14">
        <v>224.63</v>
      </c>
      <c r="L14">
        <v>227.88</v>
      </c>
      <c r="M14">
        <v>224.57</v>
      </c>
      <c r="N14" t="s">
        <v>2795</v>
      </c>
      <c r="O14" s="222">
        <v>2.1399999999999999E-2</v>
      </c>
      <c r="Q14" t="s">
        <v>445</v>
      </c>
      <c r="R14">
        <v>296.91000000000003</v>
      </c>
      <c r="S14">
        <v>288.89</v>
      </c>
      <c r="T14">
        <v>299.75</v>
      </c>
      <c r="U14">
        <v>285.52</v>
      </c>
      <c r="V14" t="s">
        <v>3033</v>
      </c>
      <c r="W14" s="222">
        <v>2.9000000000000001E-2</v>
      </c>
      <c r="Y14" t="s">
        <v>445</v>
      </c>
      <c r="Z14">
        <v>425.43</v>
      </c>
      <c r="AA14">
        <v>421.28</v>
      </c>
      <c r="AB14">
        <v>426.85</v>
      </c>
      <c r="AC14">
        <v>419.88</v>
      </c>
      <c r="AD14" t="s">
        <v>3275</v>
      </c>
      <c r="AE14" s="222">
        <v>1.2500000000000001E-2</v>
      </c>
    </row>
    <row r="15" spans="1:31">
      <c r="A15" t="s">
        <v>447</v>
      </c>
      <c r="B15" s="322">
        <v>19286.78</v>
      </c>
      <c r="C15" s="322">
        <v>19255.14</v>
      </c>
      <c r="D15" s="322">
        <v>19318.560000000001</v>
      </c>
      <c r="E15" s="322">
        <v>19224.43</v>
      </c>
      <c r="F15" t="s">
        <v>2606</v>
      </c>
      <c r="G15" s="222">
        <v>8.9999999999999998E-4</v>
      </c>
      <c r="I15" t="s">
        <v>447</v>
      </c>
      <c r="J15">
        <v>226.96</v>
      </c>
      <c r="K15">
        <v>227.17</v>
      </c>
      <c r="L15">
        <v>228.66</v>
      </c>
      <c r="M15">
        <v>226.4</v>
      </c>
      <c r="N15" t="s">
        <v>2796</v>
      </c>
      <c r="O15" s="222">
        <v>-2.3E-3</v>
      </c>
      <c r="Q15" t="s">
        <v>447</v>
      </c>
      <c r="R15">
        <v>321.22000000000003</v>
      </c>
      <c r="S15">
        <v>299.14</v>
      </c>
      <c r="T15">
        <v>328.71</v>
      </c>
      <c r="U15">
        <v>297.66000000000003</v>
      </c>
      <c r="V15" t="s">
        <v>3034</v>
      </c>
      <c r="W15" s="222">
        <v>8.1900000000000001E-2</v>
      </c>
      <c r="Y15" t="s">
        <v>447</v>
      </c>
      <c r="Z15">
        <v>422.54</v>
      </c>
      <c r="AA15">
        <v>425.32</v>
      </c>
      <c r="AB15">
        <v>426.5</v>
      </c>
      <c r="AC15">
        <v>421.78</v>
      </c>
      <c r="AD15" t="s">
        <v>3276</v>
      </c>
      <c r="AE15" s="222">
        <v>-6.7999999999999996E-3</v>
      </c>
    </row>
    <row r="16" spans="1:31">
      <c r="A16" t="s">
        <v>449</v>
      </c>
      <c r="B16" s="322">
        <v>19298.759999999998</v>
      </c>
      <c r="C16" s="322">
        <v>19355.34</v>
      </c>
      <c r="D16" s="322">
        <v>19366.07</v>
      </c>
      <c r="E16" s="322">
        <v>19193.29</v>
      </c>
      <c r="F16" t="s">
        <v>2600</v>
      </c>
      <c r="G16" s="222">
        <v>5.9999999999999995E-4</v>
      </c>
      <c r="I16" t="s">
        <v>449</v>
      </c>
      <c r="J16">
        <v>224.23</v>
      </c>
      <c r="K16">
        <v>225</v>
      </c>
      <c r="L16">
        <v>225.7</v>
      </c>
      <c r="M16">
        <v>221.5</v>
      </c>
      <c r="N16" t="s">
        <v>2797</v>
      </c>
      <c r="O16" s="222">
        <v>-1.2E-2</v>
      </c>
      <c r="Q16" t="s">
        <v>449</v>
      </c>
      <c r="R16">
        <v>350</v>
      </c>
      <c r="S16">
        <v>346.3</v>
      </c>
      <c r="T16">
        <v>358.64</v>
      </c>
      <c r="U16">
        <v>336</v>
      </c>
      <c r="V16" t="s">
        <v>3035</v>
      </c>
      <c r="W16" s="222">
        <v>8.9599999999999999E-2</v>
      </c>
      <c r="Y16" t="s">
        <v>449</v>
      </c>
      <c r="Z16">
        <v>418.01</v>
      </c>
      <c r="AA16">
        <v>422.52</v>
      </c>
      <c r="AB16">
        <v>424.81</v>
      </c>
      <c r="AC16">
        <v>416</v>
      </c>
      <c r="AD16" t="s">
        <v>3277</v>
      </c>
      <c r="AE16" s="222">
        <v>-1.0699999999999999E-2</v>
      </c>
    </row>
    <row r="17" spans="1:31">
      <c r="A17" t="s">
        <v>451</v>
      </c>
      <c r="B17" s="322">
        <v>19281.400000000001</v>
      </c>
      <c r="C17" s="322">
        <v>19289.810000000001</v>
      </c>
      <c r="D17" s="322">
        <v>19343.05</v>
      </c>
      <c r="E17" s="322">
        <v>19168.52</v>
      </c>
      <c r="F17" t="s">
        <v>2622</v>
      </c>
      <c r="G17" s="222">
        <v>-8.9999999999999998E-4</v>
      </c>
      <c r="I17" t="s">
        <v>451</v>
      </c>
      <c r="J17">
        <v>224.23</v>
      </c>
      <c r="K17">
        <v>224.55</v>
      </c>
      <c r="L17">
        <v>225.59</v>
      </c>
      <c r="M17">
        <v>223.35</v>
      </c>
      <c r="N17" t="s">
        <v>2798</v>
      </c>
      <c r="O17" s="222">
        <v>0</v>
      </c>
      <c r="Q17" t="s">
        <v>451</v>
      </c>
      <c r="R17">
        <v>328.49</v>
      </c>
      <c r="S17">
        <v>342.74</v>
      </c>
      <c r="T17">
        <v>345.84</v>
      </c>
      <c r="U17">
        <v>323.31</v>
      </c>
      <c r="V17" t="s">
        <v>3036</v>
      </c>
      <c r="W17" s="222">
        <v>-6.1499999999999999E-2</v>
      </c>
      <c r="Y17" t="s">
        <v>451</v>
      </c>
      <c r="Z17">
        <v>423.03</v>
      </c>
      <c r="AA17">
        <v>418.25</v>
      </c>
      <c r="AB17">
        <v>424.44</v>
      </c>
      <c r="AC17">
        <v>417.2</v>
      </c>
      <c r="AD17" t="s">
        <v>3278</v>
      </c>
      <c r="AE17" s="222">
        <v>1.2E-2</v>
      </c>
    </row>
    <row r="18" spans="1:31">
      <c r="A18" t="s">
        <v>453</v>
      </c>
      <c r="B18" s="322">
        <v>19230.72</v>
      </c>
      <c r="C18" s="322">
        <v>19286.46</v>
      </c>
      <c r="D18" s="322">
        <v>19358.48</v>
      </c>
      <c r="E18" s="322">
        <v>19191.13</v>
      </c>
      <c r="F18" t="s">
        <v>2612</v>
      </c>
      <c r="G18" s="222">
        <v>-2.5999999999999999E-3</v>
      </c>
      <c r="I18" t="s">
        <v>453</v>
      </c>
      <c r="J18">
        <v>225.12</v>
      </c>
      <c r="K18">
        <v>224.01</v>
      </c>
      <c r="L18">
        <v>226.65</v>
      </c>
      <c r="M18">
        <v>222.76</v>
      </c>
      <c r="N18" t="s">
        <v>2799</v>
      </c>
      <c r="O18" s="222">
        <v>4.0000000000000001E-3</v>
      </c>
      <c r="Q18" t="s">
        <v>453</v>
      </c>
      <c r="R18">
        <v>330.24</v>
      </c>
      <c r="S18">
        <v>335.85</v>
      </c>
      <c r="T18">
        <v>344.6</v>
      </c>
      <c r="U18">
        <v>322.5</v>
      </c>
      <c r="V18" t="s">
        <v>3037</v>
      </c>
      <c r="W18" s="222">
        <v>5.3E-3</v>
      </c>
      <c r="Y18" t="s">
        <v>453</v>
      </c>
      <c r="Z18">
        <v>425.2</v>
      </c>
      <c r="AA18">
        <v>421.64</v>
      </c>
      <c r="AB18">
        <v>429.33</v>
      </c>
      <c r="AC18">
        <v>418.21</v>
      </c>
      <c r="AD18" t="s">
        <v>3279</v>
      </c>
      <c r="AE18" s="222">
        <v>5.1000000000000004E-3</v>
      </c>
    </row>
    <row r="19" spans="1:31">
      <c r="A19" t="s">
        <v>455</v>
      </c>
      <c r="B19" s="322">
        <v>19107.650000000001</v>
      </c>
      <c r="C19" s="322">
        <v>19256.09</v>
      </c>
      <c r="D19" s="322">
        <v>19275.8</v>
      </c>
      <c r="E19" s="322">
        <v>19073.39</v>
      </c>
      <c r="F19" t="s">
        <v>2601</v>
      </c>
      <c r="G19" s="222">
        <v>-6.4000000000000003E-3</v>
      </c>
      <c r="I19" t="s">
        <v>455</v>
      </c>
      <c r="J19">
        <v>228.22</v>
      </c>
      <c r="K19">
        <v>225.02</v>
      </c>
      <c r="L19">
        <v>228.87</v>
      </c>
      <c r="M19">
        <v>225</v>
      </c>
      <c r="N19" t="s">
        <v>2800</v>
      </c>
      <c r="O19" s="222">
        <v>1.38E-2</v>
      </c>
      <c r="Q19" t="s">
        <v>455</v>
      </c>
      <c r="R19">
        <v>311.18</v>
      </c>
      <c r="S19">
        <v>327.69</v>
      </c>
      <c r="T19">
        <v>329.98</v>
      </c>
      <c r="U19">
        <v>310.37</v>
      </c>
      <c r="V19" t="s">
        <v>3038</v>
      </c>
      <c r="W19" s="222">
        <v>-5.7700000000000001E-2</v>
      </c>
      <c r="Y19" t="s">
        <v>455</v>
      </c>
      <c r="Z19">
        <v>426.89</v>
      </c>
      <c r="AA19">
        <v>425</v>
      </c>
      <c r="AB19">
        <v>428.17</v>
      </c>
      <c r="AC19">
        <v>420</v>
      </c>
      <c r="AD19" t="s">
        <v>728</v>
      </c>
      <c r="AE19" s="222">
        <v>4.0000000000000001E-3</v>
      </c>
    </row>
    <row r="20" spans="1:31">
      <c r="A20" t="s">
        <v>457</v>
      </c>
      <c r="B20" s="322">
        <v>18680.12</v>
      </c>
      <c r="C20" s="322">
        <v>18929.919999999998</v>
      </c>
      <c r="D20" s="322">
        <v>18936.75</v>
      </c>
      <c r="E20" s="322">
        <v>18598.87</v>
      </c>
      <c r="F20" t="s">
        <v>2620</v>
      </c>
      <c r="G20" s="222">
        <v>-2.24E-2</v>
      </c>
      <c r="I20" t="s">
        <v>457</v>
      </c>
      <c r="J20">
        <v>225</v>
      </c>
      <c r="K20">
        <v>226.4</v>
      </c>
      <c r="L20">
        <v>226.92</v>
      </c>
      <c r="M20">
        <v>224.27</v>
      </c>
      <c r="N20" t="s">
        <v>2801</v>
      </c>
      <c r="O20" s="222">
        <v>-1.41E-2</v>
      </c>
      <c r="Q20" t="s">
        <v>457</v>
      </c>
      <c r="R20">
        <v>320.72000000000003</v>
      </c>
      <c r="S20">
        <v>310.57</v>
      </c>
      <c r="T20">
        <v>324.68</v>
      </c>
      <c r="U20">
        <v>309.22000000000003</v>
      </c>
      <c r="V20" t="s">
        <v>3039</v>
      </c>
      <c r="W20" s="222">
        <v>3.0700000000000002E-2</v>
      </c>
      <c r="Y20" t="s">
        <v>457</v>
      </c>
      <c r="Z20">
        <v>415</v>
      </c>
      <c r="AA20">
        <v>419.82</v>
      </c>
      <c r="AB20">
        <v>422.8</v>
      </c>
      <c r="AC20">
        <v>413.64</v>
      </c>
      <c r="AD20" t="s">
        <v>3280</v>
      </c>
      <c r="AE20" s="222">
        <v>-2.7900000000000001E-2</v>
      </c>
    </row>
    <row r="21" spans="1:31">
      <c r="A21" t="s">
        <v>459</v>
      </c>
      <c r="B21" s="322">
        <v>18791.810000000001</v>
      </c>
      <c r="C21" s="322">
        <v>18717.93</v>
      </c>
      <c r="D21" s="322">
        <v>18865.28</v>
      </c>
      <c r="E21" s="322">
        <v>18672.3</v>
      </c>
      <c r="F21" t="s">
        <v>2625</v>
      </c>
      <c r="G21" s="222">
        <v>6.0000000000000001E-3</v>
      </c>
      <c r="I21" t="s">
        <v>459</v>
      </c>
      <c r="J21">
        <v>228.02</v>
      </c>
      <c r="K21">
        <v>225.25</v>
      </c>
      <c r="L21">
        <v>229.74</v>
      </c>
      <c r="M21">
        <v>225.17</v>
      </c>
      <c r="N21" t="s">
        <v>2802</v>
      </c>
      <c r="O21" s="222">
        <v>1.34E-2</v>
      </c>
      <c r="Q21" t="s">
        <v>459</v>
      </c>
      <c r="R21">
        <v>338.74</v>
      </c>
      <c r="S21">
        <v>340.73</v>
      </c>
      <c r="T21">
        <v>348.55</v>
      </c>
      <c r="U21">
        <v>330.01</v>
      </c>
      <c r="V21" t="s">
        <v>3040</v>
      </c>
      <c r="W21" s="222">
        <v>5.62E-2</v>
      </c>
      <c r="Y21" t="s">
        <v>459</v>
      </c>
      <c r="Z21">
        <v>415.76</v>
      </c>
      <c r="AA21">
        <v>414.87</v>
      </c>
      <c r="AB21">
        <v>418.4</v>
      </c>
      <c r="AC21">
        <v>412.1</v>
      </c>
      <c r="AD21" t="s">
        <v>3281</v>
      </c>
      <c r="AE21" s="222">
        <v>1.8E-3</v>
      </c>
    </row>
    <row r="22" spans="1:31">
      <c r="A22" t="s">
        <v>461</v>
      </c>
      <c r="B22" s="322">
        <v>18987.47</v>
      </c>
      <c r="C22" s="322">
        <v>18699.71</v>
      </c>
      <c r="D22" s="322">
        <v>18992.080000000002</v>
      </c>
      <c r="E22" s="322">
        <v>18689.830000000002</v>
      </c>
      <c r="F22" t="s">
        <v>2649</v>
      </c>
      <c r="G22" s="222">
        <v>1.04E-2</v>
      </c>
      <c r="I22" t="s">
        <v>461</v>
      </c>
      <c r="J22">
        <v>228.28</v>
      </c>
      <c r="K22">
        <v>226.98</v>
      </c>
      <c r="L22">
        <v>230.16</v>
      </c>
      <c r="M22">
        <v>226.66</v>
      </c>
      <c r="N22" t="s">
        <v>2803</v>
      </c>
      <c r="O22" s="222">
        <v>1.1000000000000001E-3</v>
      </c>
      <c r="Q22" t="s">
        <v>461</v>
      </c>
      <c r="R22">
        <v>346</v>
      </c>
      <c r="S22">
        <v>335.76</v>
      </c>
      <c r="T22">
        <v>347.38</v>
      </c>
      <c r="U22">
        <v>332.75</v>
      </c>
      <c r="V22" t="s">
        <v>3041</v>
      </c>
      <c r="W22" s="222">
        <v>2.1399999999999999E-2</v>
      </c>
      <c r="Y22" t="s">
        <v>461</v>
      </c>
      <c r="Z22">
        <v>417.79</v>
      </c>
      <c r="AA22">
        <v>413.11</v>
      </c>
      <c r="AB22">
        <v>417.94</v>
      </c>
      <c r="AC22">
        <v>411.55</v>
      </c>
      <c r="AD22" t="s">
        <v>3282</v>
      </c>
      <c r="AE22" s="222">
        <v>4.8999999999999998E-3</v>
      </c>
    </row>
    <row r="23" spans="1:31">
      <c r="A23" t="s">
        <v>463</v>
      </c>
      <c r="B23" s="322">
        <v>18966.14</v>
      </c>
      <c r="C23" s="322">
        <v>18971.310000000001</v>
      </c>
      <c r="D23" s="322">
        <v>18974.91</v>
      </c>
      <c r="E23" s="322">
        <v>18724.39</v>
      </c>
      <c r="F23" t="s">
        <v>2650</v>
      </c>
      <c r="G23" s="222">
        <v>-1.1000000000000001E-3</v>
      </c>
      <c r="I23" t="s">
        <v>463</v>
      </c>
      <c r="J23">
        <v>229</v>
      </c>
      <c r="K23">
        <v>228.06</v>
      </c>
      <c r="L23">
        <v>229.93</v>
      </c>
      <c r="M23">
        <v>225.89</v>
      </c>
      <c r="N23" t="s">
        <v>2804</v>
      </c>
      <c r="O23" s="222">
        <v>3.2000000000000002E-3</v>
      </c>
      <c r="Q23" t="s">
        <v>463</v>
      </c>
      <c r="R23">
        <v>342.03</v>
      </c>
      <c r="S23">
        <v>345</v>
      </c>
      <c r="T23">
        <v>346.6</v>
      </c>
      <c r="U23">
        <v>334.3</v>
      </c>
      <c r="V23" t="s">
        <v>3042</v>
      </c>
      <c r="W23" s="222">
        <v>-1.15E-2</v>
      </c>
      <c r="Y23" t="s">
        <v>463</v>
      </c>
      <c r="Z23">
        <v>415.49</v>
      </c>
      <c r="AA23">
        <v>416.87</v>
      </c>
      <c r="AB23">
        <v>417.29</v>
      </c>
      <c r="AC23">
        <v>410.58</v>
      </c>
      <c r="AD23" t="s">
        <v>3283</v>
      </c>
      <c r="AE23" s="222">
        <v>-5.4999999999999997E-3</v>
      </c>
    </row>
    <row r="24" spans="1:31">
      <c r="A24" t="s">
        <v>465</v>
      </c>
      <c r="B24" s="322">
        <v>18972.419999999998</v>
      </c>
      <c r="C24" s="322">
        <v>19072.78</v>
      </c>
      <c r="D24" s="322">
        <v>19110.89</v>
      </c>
      <c r="E24" s="322">
        <v>18714.060000000001</v>
      </c>
      <c r="F24" t="s">
        <v>2639</v>
      </c>
      <c r="G24" s="222">
        <v>2.9999999999999997E-4</v>
      </c>
      <c r="I24" t="s">
        <v>465</v>
      </c>
      <c r="J24">
        <v>228.52</v>
      </c>
      <c r="K24">
        <v>228.88</v>
      </c>
      <c r="L24">
        <v>230.15</v>
      </c>
      <c r="M24">
        <v>225.71</v>
      </c>
      <c r="N24" t="s">
        <v>622</v>
      </c>
      <c r="O24" s="222">
        <v>-2.0999999999999999E-3</v>
      </c>
      <c r="Q24" t="s">
        <v>465</v>
      </c>
      <c r="R24">
        <v>339.64</v>
      </c>
      <c r="S24">
        <v>343.81</v>
      </c>
      <c r="T24">
        <v>347.99</v>
      </c>
      <c r="U24">
        <v>335.28</v>
      </c>
      <c r="V24" t="s">
        <v>3043</v>
      </c>
      <c r="W24" s="222">
        <v>-7.0000000000000001E-3</v>
      </c>
      <c r="Y24" t="s">
        <v>465</v>
      </c>
      <c r="Z24">
        <v>412.87</v>
      </c>
      <c r="AA24">
        <v>419.5</v>
      </c>
      <c r="AB24">
        <v>419.78</v>
      </c>
      <c r="AC24">
        <v>410.29</v>
      </c>
      <c r="AD24" t="s">
        <v>3284</v>
      </c>
      <c r="AE24" s="222">
        <v>-6.3E-3</v>
      </c>
    </row>
    <row r="25" spans="1:31">
      <c r="A25" t="s">
        <v>467</v>
      </c>
      <c r="B25" s="322">
        <v>19003.650000000001</v>
      </c>
      <c r="C25" s="322">
        <v>18966.32</v>
      </c>
      <c r="D25" s="322">
        <v>19025.77</v>
      </c>
      <c r="E25" s="322">
        <v>18899.48</v>
      </c>
      <c r="F25" t="s">
        <v>2638</v>
      </c>
      <c r="G25" s="222">
        <v>1.6000000000000001E-3</v>
      </c>
      <c r="I25" t="s">
        <v>467</v>
      </c>
      <c r="J25">
        <v>229.87</v>
      </c>
      <c r="K25">
        <v>228.06</v>
      </c>
      <c r="L25">
        <v>230.72</v>
      </c>
      <c r="M25">
        <v>228.06</v>
      </c>
      <c r="N25" t="s">
        <v>2805</v>
      </c>
      <c r="O25" s="222">
        <v>5.8999999999999999E-3</v>
      </c>
      <c r="Q25" t="s">
        <v>467</v>
      </c>
      <c r="R25">
        <v>352.56</v>
      </c>
      <c r="S25">
        <v>341.08</v>
      </c>
      <c r="T25">
        <v>361.53</v>
      </c>
      <c r="U25">
        <v>337.7</v>
      </c>
      <c r="V25" t="s">
        <v>3044</v>
      </c>
      <c r="W25" s="222">
        <v>3.7999999999999999E-2</v>
      </c>
      <c r="Y25" t="s">
        <v>467</v>
      </c>
      <c r="Z25">
        <v>417</v>
      </c>
      <c r="AA25">
        <v>411.36</v>
      </c>
      <c r="AB25">
        <v>417.4</v>
      </c>
      <c r="AC25">
        <v>411.06</v>
      </c>
      <c r="AD25" t="s">
        <v>3285</v>
      </c>
      <c r="AE25" s="222">
        <v>0.01</v>
      </c>
    </row>
    <row r="26" spans="1:31">
      <c r="A26" t="s">
        <v>469</v>
      </c>
      <c r="B26" s="322">
        <v>19054.84</v>
      </c>
      <c r="C26" s="322">
        <v>19140.59</v>
      </c>
      <c r="D26" s="322">
        <v>19208.68</v>
      </c>
      <c r="E26" s="322">
        <v>18969.349999999999</v>
      </c>
      <c r="F26" t="s">
        <v>2652</v>
      </c>
      <c r="G26" s="222">
        <v>2.7000000000000001E-3</v>
      </c>
      <c r="I26" t="s">
        <v>469</v>
      </c>
      <c r="J26">
        <v>232.87</v>
      </c>
      <c r="K26">
        <v>231.46</v>
      </c>
      <c r="L26">
        <v>233.24</v>
      </c>
      <c r="M26">
        <v>229.74</v>
      </c>
      <c r="N26" t="s">
        <v>2806</v>
      </c>
      <c r="O26" s="222">
        <v>1.3100000000000001E-2</v>
      </c>
      <c r="Q26" t="s">
        <v>469</v>
      </c>
      <c r="R26">
        <v>338.59</v>
      </c>
      <c r="S26">
        <v>360.14</v>
      </c>
      <c r="T26">
        <v>361.93</v>
      </c>
      <c r="U26">
        <v>338.2</v>
      </c>
      <c r="V26" t="s">
        <v>3045</v>
      </c>
      <c r="W26" s="222">
        <v>-3.9600000000000003E-2</v>
      </c>
      <c r="Y26" t="s">
        <v>469</v>
      </c>
      <c r="Z26">
        <v>418.79</v>
      </c>
      <c r="AA26">
        <v>418.38</v>
      </c>
      <c r="AB26">
        <v>421.08</v>
      </c>
      <c r="AC26">
        <v>414.85</v>
      </c>
      <c r="AD26" t="s">
        <v>3286</v>
      </c>
      <c r="AE26" s="222">
        <v>4.3E-3</v>
      </c>
    </row>
    <row r="27" spans="1:31">
      <c r="A27" t="s">
        <v>471</v>
      </c>
      <c r="B27" s="322">
        <v>19175.580000000002</v>
      </c>
      <c r="C27" s="322">
        <v>19109.080000000002</v>
      </c>
      <c r="D27" s="322">
        <v>19184.400000000001</v>
      </c>
      <c r="E27" s="322">
        <v>19100.73</v>
      </c>
      <c r="F27" t="s">
        <v>2352</v>
      </c>
      <c r="G27" s="222">
        <v>6.3E-3</v>
      </c>
      <c r="I27" t="s">
        <v>471</v>
      </c>
      <c r="J27">
        <v>235.06</v>
      </c>
      <c r="K27">
        <v>233.33</v>
      </c>
      <c r="L27">
        <v>235.57</v>
      </c>
      <c r="M27">
        <v>233.33</v>
      </c>
      <c r="N27" t="s">
        <v>2807</v>
      </c>
      <c r="O27" s="222">
        <v>9.4000000000000004E-3</v>
      </c>
      <c r="Q27" t="s">
        <v>471</v>
      </c>
      <c r="R27">
        <v>338.23</v>
      </c>
      <c r="S27">
        <v>341</v>
      </c>
      <c r="T27">
        <v>346.96</v>
      </c>
      <c r="U27">
        <v>335.66</v>
      </c>
      <c r="V27" t="s">
        <v>3046</v>
      </c>
      <c r="W27" s="222">
        <v>-1.1000000000000001E-3</v>
      </c>
      <c r="Y27" t="s">
        <v>471</v>
      </c>
      <c r="Z27">
        <v>427.99</v>
      </c>
      <c r="AA27">
        <v>419.58</v>
      </c>
      <c r="AB27">
        <v>429.04</v>
      </c>
      <c r="AC27">
        <v>418.85</v>
      </c>
      <c r="AD27" t="s">
        <v>3287</v>
      </c>
      <c r="AE27" s="222">
        <v>2.1999999999999999E-2</v>
      </c>
    </row>
    <row r="28" spans="1:31">
      <c r="A28" t="s">
        <v>473</v>
      </c>
      <c r="B28" s="322">
        <v>19060.48</v>
      </c>
      <c r="C28" s="322">
        <v>19132.990000000002</v>
      </c>
      <c r="D28" s="322">
        <v>19133.11</v>
      </c>
      <c r="E28" s="322">
        <v>18937.2</v>
      </c>
      <c r="F28" t="s">
        <v>2417</v>
      </c>
      <c r="G28" s="222">
        <v>-6.0000000000000001E-3</v>
      </c>
      <c r="I28" t="s">
        <v>473</v>
      </c>
      <c r="J28">
        <v>234.93</v>
      </c>
      <c r="K28">
        <v>234.46</v>
      </c>
      <c r="L28">
        <v>235.69</v>
      </c>
      <c r="M28">
        <v>233.81</v>
      </c>
      <c r="N28" t="s">
        <v>2808</v>
      </c>
      <c r="O28" s="222">
        <v>-5.9999999999999995E-4</v>
      </c>
      <c r="Q28" t="s">
        <v>473</v>
      </c>
      <c r="R28">
        <v>332.89</v>
      </c>
      <c r="S28">
        <v>341.8</v>
      </c>
      <c r="T28">
        <v>342.55</v>
      </c>
      <c r="U28">
        <v>326.58999999999997</v>
      </c>
      <c r="V28" t="s">
        <v>3047</v>
      </c>
      <c r="W28" s="222">
        <v>-1.5800000000000002E-2</v>
      </c>
      <c r="Y28" t="s">
        <v>473</v>
      </c>
      <c r="Z28">
        <v>422.99</v>
      </c>
      <c r="AA28">
        <v>425.11</v>
      </c>
      <c r="AB28">
        <v>427.23</v>
      </c>
      <c r="AC28">
        <v>422.02</v>
      </c>
      <c r="AD28" t="s">
        <v>3288</v>
      </c>
      <c r="AE28" s="222">
        <v>-1.17E-2</v>
      </c>
    </row>
    <row r="29" spans="1:31">
      <c r="A29" t="s">
        <v>477</v>
      </c>
      <c r="B29" s="322">
        <v>19218.169999999998</v>
      </c>
      <c r="C29" s="322">
        <v>19087.47</v>
      </c>
      <c r="D29" s="322">
        <v>19245.490000000002</v>
      </c>
      <c r="E29" s="322">
        <v>19066.52</v>
      </c>
      <c r="F29" t="s">
        <v>2651</v>
      </c>
      <c r="G29" s="222">
        <v>8.3000000000000001E-3</v>
      </c>
      <c r="I29" t="s">
        <v>477</v>
      </c>
      <c r="J29">
        <v>237.33</v>
      </c>
      <c r="K29">
        <v>234.8</v>
      </c>
      <c r="L29">
        <v>237.81</v>
      </c>
      <c r="M29">
        <v>233.97</v>
      </c>
      <c r="N29" t="s">
        <v>2809</v>
      </c>
      <c r="O29" s="222">
        <v>1.0200000000000001E-2</v>
      </c>
      <c r="Q29" t="s">
        <v>477</v>
      </c>
      <c r="R29">
        <v>345.16</v>
      </c>
      <c r="S29">
        <v>336.08</v>
      </c>
      <c r="T29">
        <v>345.45</v>
      </c>
      <c r="U29">
        <v>334.65</v>
      </c>
      <c r="V29" t="s">
        <v>3048</v>
      </c>
      <c r="W29" s="222">
        <v>3.6900000000000002E-2</v>
      </c>
      <c r="Y29" t="s">
        <v>477</v>
      </c>
      <c r="Z29">
        <v>423.46</v>
      </c>
      <c r="AA29">
        <v>420.09</v>
      </c>
      <c r="AB29">
        <v>424.88</v>
      </c>
      <c r="AC29">
        <v>417.8</v>
      </c>
      <c r="AD29" t="s">
        <v>3289</v>
      </c>
      <c r="AE29" s="222">
        <v>1.1000000000000001E-3</v>
      </c>
    </row>
    <row r="30" spans="1:31">
      <c r="A30" t="s">
        <v>479</v>
      </c>
      <c r="B30" s="322">
        <v>19403.95</v>
      </c>
      <c r="C30" s="322">
        <v>19255.43</v>
      </c>
      <c r="D30" s="322">
        <v>19436.919999999998</v>
      </c>
      <c r="E30" s="322">
        <v>19255.43</v>
      </c>
      <c r="F30" t="s">
        <v>2632</v>
      </c>
      <c r="G30" s="222">
        <v>9.7000000000000003E-3</v>
      </c>
      <c r="I30" t="s">
        <v>479</v>
      </c>
      <c r="J30">
        <v>239.59</v>
      </c>
      <c r="K30">
        <v>237.27</v>
      </c>
      <c r="L30">
        <v>240.79</v>
      </c>
      <c r="M30">
        <v>237.16</v>
      </c>
      <c r="N30" t="s">
        <v>2810</v>
      </c>
      <c r="O30" s="222">
        <v>9.4999999999999998E-3</v>
      </c>
      <c r="Q30" t="s">
        <v>479</v>
      </c>
      <c r="R30">
        <v>357.09</v>
      </c>
      <c r="S30">
        <v>352.38</v>
      </c>
      <c r="T30">
        <v>360</v>
      </c>
      <c r="U30">
        <v>351.15</v>
      </c>
      <c r="V30" t="s">
        <v>3049</v>
      </c>
      <c r="W30" s="222">
        <v>3.4599999999999999E-2</v>
      </c>
      <c r="Y30" t="s">
        <v>479</v>
      </c>
      <c r="Z30">
        <v>430.98</v>
      </c>
      <c r="AA30">
        <v>421.57</v>
      </c>
      <c r="AB30">
        <v>433</v>
      </c>
      <c r="AC30">
        <v>421.31</v>
      </c>
      <c r="AD30" t="s">
        <v>3290</v>
      </c>
      <c r="AE30" s="222">
        <v>1.78E-2</v>
      </c>
    </row>
    <row r="31" spans="1:31">
      <c r="A31" t="s">
        <v>481</v>
      </c>
      <c r="B31" s="322">
        <v>19480.91</v>
      </c>
      <c r="C31" s="322">
        <v>19364.34</v>
      </c>
      <c r="D31" s="322">
        <v>19486.14</v>
      </c>
      <c r="E31" s="322">
        <v>19340.41</v>
      </c>
      <c r="F31" t="s">
        <v>2650</v>
      </c>
      <c r="G31" s="222">
        <v>4.0000000000000001E-3</v>
      </c>
      <c r="I31" t="s">
        <v>481</v>
      </c>
      <c r="J31">
        <v>242.65</v>
      </c>
      <c r="K31">
        <v>239.81</v>
      </c>
      <c r="L31">
        <v>242.76</v>
      </c>
      <c r="M31">
        <v>238.9</v>
      </c>
      <c r="N31" t="s">
        <v>2811</v>
      </c>
      <c r="O31" s="222">
        <v>1.2800000000000001E-2</v>
      </c>
      <c r="Q31" t="s">
        <v>481</v>
      </c>
      <c r="R31">
        <v>351.42</v>
      </c>
      <c r="S31">
        <v>351.8</v>
      </c>
      <c r="T31">
        <v>355.69</v>
      </c>
      <c r="U31">
        <v>348.2</v>
      </c>
      <c r="V31" t="s">
        <v>3050</v>
      </c>
      <c r="W31" s="222">
        <v>-1.5900000000000001E-2</v>
      </c>
      <c r="Y31" t="s">
        <v>481</v>
      </c>
      <c r="Z31">
        <v>431.2</v>
      </c>
      <c r="AA31">
        <v>429.84</v>
      </c>
      <c r="AB31">
        <v>432.47</v>
      </c>
      <c r="AC31">
        <v>427.74</v>
      </c>
      <c r="AD31" t="s">
        <v>3291</v>
      </c>
      <c r="AE31" s="222">
        <v>5.0000000000000001E-4</v>
      </c>
    </row>
    <row r="32" spans="1:31">
      <c r="A32" t="s">
        <v>483</v>
      </c>
      <c r="B32" s="322">
        <v>19735.12</v>
      </c>
      <c r="C32" s="322">
        <v>19587.48</v>
      </c>
      <c r="D32" s="322">
        <v>19741.759999999998</v>
      </c>
      <c r="E32" s="322">
        <v>19575.39</v>
      </c>
      <c r="F32" t="s">
        <v>2623</v>
      </c>
      <c r="G32" s="222">
        <v>1.2999999999999999E-2</v>
      </c>
      <c r="I32" t="s">
        <v>483</v>
      </c>
      <c r="J32">
        <v>243.01</v>
      </c>
      <c r="K32">
        <v>242.87</v>
      </c>
      <c r="L32">
        <v>244.11</v>
      </c>
      <c r="M32">
        <v>241.25</v>
      </c>
      <c r="N32" t="s">
        <v>2812</v>
      </c>
      <c r="O32" s="222">
        <v>1.5E-3</v>
      </c>
      <c r="Q32" t="s">
        <v>483</v>
      </c>
      <c r="R32">
        <v>357.93</v>
      </c>
      <c r="S32">
        <v>353</v>
      </c>
      <c r="T32">
        <v>358.1</v>
      </c>
      <c r="U32">
        <v>348.6</v>
      </c>
      <c r="V32" t="s">
        <v>3051</v>
      </c>
      <c r="W32" s="222">
        <v>1.8499999999999999E-2</v>
      </c>
      <c r="Y32" t="s">
        <v>483</v>
      </c>
      <c r="Z32">
        <v>437.42</v>
      </c>
      <c r="AA32">
        <v>433.03</v>
      </c>
      <c r="AB32">
        <v>439.67</v>
      </c>
      <c r="AC32">
        <v>432.63</v>
      </c>
      <c r="AD32" t="s">
        <v>3292</v>
      </c>
      <c r="AE32" s="222">
        <v>1.44E-2</v>
      </c>
    </row>
    <row r="33" spans="1:31">
      <c r="A33" t="s">
        <v>485</v>
      </c>
      <c r="B33" s="322">
        <v>19700.72</v>
      </c>
      <c r="C33" s="322">
        <v>19756.400000000001</v>
      </c>
      <c r="D33" s="322">
        <v>19790.03</v>
      </c>
      <c r="E33" s="322">
        <v>19688.59</v>
      </c>
      <c r="F33" t="s">
        <v>2623</v>
      </c>
      <c r="G33" s="222">
        <v>-1.6999999999999999E-3</v>
      </c>
      <c r="I33" t="s">
        <v>485</v>
      </c>
      <c r="J33">
        <v>243.04</v>
      </c>
      <c r="K33">
        <v>243.99</v>
      </c>
      <c r="L33">
        <v>244.54</v>
      </c>
      <c r="M33">
        <v>242.13</v>
      </c>
      <c r="N33" t="s">
        <v>2813</v>
      </c>
      <c r="O33" s="222">
        <v>1E-4</v>
      </c>
      <c r="Q33" t="s">
        <v>485</v>
      </c>
      <c r="R33">
        <v>369.49</v>
      </c>
      <c r="S33">
        <v>359.87</v>
      </c>
      <c r="T33">
        <v>375.43</v>
      </c>
      <c r="U33">
        <v>359.5</v>
      </c>
      <c r="V33" t="s">
        <v>3052</v>
      </c>
      <c r="W33" s="222">
        <v>3.2300000000000002E-2</v>
      </c>
      <c r="Y33" t="s">
        <v>485</v>
      </c>
      <c r="Z33">
        <v>442.62</v>
      </c>
      <c r="AA33">
        <v>437.92</v>
      </c>
      <c r="AB33">
        <v>444.66</v>
      </c>
      <c r="AC33">
        <v>436.17</v>
      </c>
      <c r="AD33" t="s">
        <v>578</v>
      </c>
      <c r="AE33" s="222">
        <v>1.1900000000000001E-2</v>
      </c>
    </row>
    <row r="34" spans="1:31">
      <c r="A34" t="s">
        <v>487</v>
      </c>
      <c r="B34" s="322">
        <v>19859.77</v>
      </c>
      <c r="C34" s="322">
        <v>19743.96</v>
      </c>
      <c r="D34" s="322">
        <v>19863.14</v>
      </c>
      <c r="E34" s="322">
        <v>19734.419999999998</v>
      </c>
      <c r="F34" t="s">
        <v>2378</v>
      </c>
      <c r="G34" s="222">
        <v>8.0999999999999996E-3</v>
      </c>
      <c r="I34" t="s">
        <v>487</v>
      </c>
      <c r="J34">
        <v>242.84</v>
      </c>
      <c r="K34">
        <v>242.9</v>
      </c>
      <c r="L34">
        <v>244.63</v>
      </c>
      <c r="M34">
        <v>242.08</v>
      </c>
      <c r="N34" t="s">
        <v>454</v>
      </c>
      <c r="O34" s="222">
        <v>-8.0000000000000004E-4</v>
      </c>
      <c r="Q34" t="s">
        <v>487</v>
      </c>
      <c r="R34">
        <v>389.22</v>
      </c>
      <c r="S34">
        <v>377.42</v>
      </c>
      <c r="T34">
        <v>389.49</v>
      </c>
      <c r="U34">
        <v>370.8</v>
      </c>
      <c r="V34" t="s">
        <v>3053</v>
      </c>
      <c r="W34" s="222">
        <v>5.3400000000000003E-2</v>
      </c>
      <c r="Y34" t="s">
        <v>487</v>
      </c>
      <c r="Z34">
        <v>443.57</v>
      </c>
      <c r="AA34">
        <v>442.3</v>
      </c>
      <c r="AB34">
        <v>446.1</v>
      </c>
      <c r="AC34">
        <v>441.77</v>
      </c>
      <c r="AD34" t="s">
        <v>3293</v>
      </c>
      <c r="AE34" s="222">
        <v>2.0999999999999999E-3</v>
      </c>
    </row>
    <row r="35" spans="1:31">
      <c r="A35" t="s">
        <v>489</v>
      </c>
      <c r="B35" s="322">
        <v>19736.689999999999</v>
      </c>
      <c r="C35" s="322">
        <v>19824.09</v>
      </c>
      <c r="D35" s="322">
        <v>19872.79</v>
      </c>
      <c r="E35" s="322">
        <v>19698.05</v>
      </c>
      <c r="F35" t="s">
        <v>2617</v>
      </c>
      <c r="G35" s="222">
        <v>-6.1999999999999998E-3</v>
      </c>
      <c r="I35" t="s">
        <v>489</v>
      </c>
      <c r="J35">
        <v>246.75</v>
      </c>
      <c r="K35">
        <v>241.83</v>
      </c>
      <c r="L35">
        <v>247.24</v>
      </c>
      <c r="M35">
        <v>241.75</v>
      </c>
      <c r="N35" t="s">
        <v>2814</v>
      </c>
      <c r="O35" s="222">
        <v>1.61E-2</v>
      </c>
      <c r="Q35" t="s">
        <v>489</v>
      </c>
      <c r="R35">
        <v>389.79</v>
      </c>
      <c r="S35">
        <v>397.61</v>
      </c>
      <c r="T35">
        <v>404.8</v>
      </c>
      <c r="U35">
        <v>378.01</v>
      </c>
      <c r="V35" t="s">
        <v>3054</v>
      </c>
      <c r="W35" s="222">
        <v>1.5E-3</v>
      </c>
      <c r="Y35" t="s">
        <v>489</v>
      </c>
      <c r="Z35">
        <v>446.02</v>
      </c>
      <c r="AA35">
        <v>442.6</v>
      </c>
      <c r="AB35">
        <v>448.33</v>
      </c>
      <c r="AC35">
        <v>440.5</v>
      </c>
      <c r="AD35" t="s">
        <v>3294</v>
      </c>
      <c r="AE35" s="222">
        <v>5.4999999999999997E-3</v>
      </c>
    </row>
    <row r="36" spans="1:31">
      <c r="A36" t="s">
        <v>491</v>
      </c>
      <c r="B36" s="322">
        <v>19687.240000000002</v>
      </c>
      <c r="C36" s="322">
        <v>19796.39</v>
      </c>
      <c r="D36" s="322">
        <v>19887.080000000002</v>
      </c>
      <c r="E36" s="322">
        <v>19641.34</v>
      </c>
      <c r="F36" t="s">
        <v>2601</v>
      </c>
      <c r="G36" s="222">
        <v>-2.5000000000000001E-3</v>
      </c>
      <c r="I36" t="s">
        <v>491</v>
      </c>
      <c r="J36">
        <v>247.77</v>
      </c>
      <c r="K36">
        <v>246.89</v>
      </c>
      <c r="L36">
        <v>248.21</v>
      </c>
      <c r="M36">
        <v>245.34</v>
      </c>
      <c r="N36" t="s">
        <v>2815</v>
      </c>
      <c r="O36" s="222">
        <v>4.1000000000000003E-3</v>
      </c>
      <c r="Q36" t="s">
        <v>491</v>
      </c>
      <c r="R36">
        <v>400.99</v>
      </c>
      <c r="S36">
        <v>392.68</v>
      </c>
      <c r="T36">
        <v>409.73</v>
      </c>
      <c r="U36">
        <v>390.85</v>
      </c>
      <c r="V36" t="s">
        <v>3055</v>
      </c>
      <c r="W36" s="222">
        <v>2.87E-2</v>
      </c>
      <c r="Y36" t="s">
        <v>491</v>
      </c>
      <c r="Z36">
        <v>443.33</v>
      </c>
      <c r="AA36">
        <v>444.39</v>
      </c>
      <c r="AB36">
        <v>449.62</v>
      </c>
      <c r="AC36">
        <v>441.6</v>
      </c>
      <c r="AD36" t="s">
        <v>3295</v>
      </c>
      <c r="AE36" s="222">
        <v>-6.0000000000000001E-3</v>
      </c>
    </row>
    <row r="37" spans="1:31">
      <c r="A37" t="s">
        <v>493</v>
      </c>
      <c r="B37" s="322">
        <v>20034.89</v>
      </c>
      <c r="C37" s="322">
        <v>19832.96</v>
      </c>
      <c r="D37" s="322">
        <v>20055.93</v>
      </c>
      <c r="E37" s="322">
        <v>19830.64</v>
      </c>
      <c r="F37" t="s">
        <v>2606</v>
      </c>
      <c r="G37" s="222">
        <v>1.77E-2</v>
      </c>
      <c r="I37" t="s">
        <v>493</v>
      </c>
      <c r="J37">
        <v>246.49</v>
      </c>
      <c r="K37">
        <v>247.96</v>
      </c>
      <c r="L37">
        <v>250.8</v>
      </c>
      <c r="M37">
        <v>246.26</v>
      </c>
      <c r="N37" t="s">
        <v>2816</v>
      </c>
      <c r="O37" s="222">
        <v>-5.1999999999999998E-3</v>
      </c>
      <c r="Q37" t="s">
        <v>493</v>
      </c>
      <c r="R37">
        <v>424.77</v>
      </c>
      <c r="S37">
        <v>409.7</v>
      </c>
      <c r="T37">
        <v>424.88</v>
      </c>
      <c r="U37">
        <v>402.38</v>
      </c>
      <c r="V37" t="s">
        <v>3056</v>
      </c>
      <c r="W37" s="222">
        <v>5.9299999999999999E-2</v>
      </c>
      <c r="Y37" t="s">
        <v>493</v>
      </c>
      <c r="Z37">
        <v>448.99</v>
      </c>
      <c r="AA37">
        <v>444.05</v>
      </c>
      <c r="AB37">
        <v>450.35</v>
      </c>
      <c r="AC37">
        <v>444.05</v>
      </c>
      <c r="AD37" t="s">
        <v>3296</v>
      </c>
      <c r="AE37" s="222">
        <v>1.2800000000000001E-2</v>
      </c>
    </row>
    <row r="38" spans="1:31">
      <c r="A38" t="s">
        <v>495</v>
      </c>
      <c r="B38" s="322">
        <v>19902.84</v>
      </c>
      <c r="C38" s="322">
        <v>19947.34</v>
      </c>
      <c r="D38" s="322">
        <v>20018.240000000002</v>
      </c>
      <c r="E38" s="322">
        <v>19897.38</v>
      </c>
      <c r="F38" t="s">
        <v>2649</v>
      </c>
      <c r="G38" s="222">
        <v>-6.6E-3</v>
      </c>
      <c r="I38" t="s">
        <v>495</v>
      </c>
      <c r="J38">
        <v>247.96</v>
      </c>
      <c r="K38">
        <v>246.89</v>
      </c>
      <c r="L38">
        <v>248.74</v>
      </c>
      <c r="M38">
        <v>245.68</v>
      </c>
      <c r="N38" t="s">
        <v>2817</v>
      </c>
      <c r="O38" s="222">
        <v>6.0000000000000001E-3</v>
      </c>
      <c r="Q38" t="s">
        <v>495</v>
      </c>
      <c r="R38">
        <v>418.1</v>
      </c>
      <c r="S38">
        <v>424.84</v>
      </c>
      <c r="T38">
        <v>429.3</v>
      </c>
      <c r="U38">
        <v>415</v>
      </c>
      <c r="V38" t="s">
        <v>3057</v>
      </c>
      <c r="W38" s="222">
        <v>-1.5699999999999999E-2</v>
      </c>
      <c r="Y38" t="s">
        <v>495</v>
      </c>
      <c r="Z38">
        <v>449.56</v>
      </c>
      <c r="AA38">
        <v>449.11</v>
      </c>
      <c r="AB38">
        <v>456.16</v>
      </c>
      <c r="AC38">
        <v>449.11</v>
      </c>
      <c r="AD38" t="s">
        <v>3297</v>
      </c>
      <c r="AE38" s="222">
        <v>1.2999999999999999E-3</v>
      </c>
    </row>
    <row r="39" spans="1:31">
      <c r="A39" t="s">
        <v>497</v>
      </c>
      <c r="B39" s="322">
        <v>19926.72</v>
      </c>
      <c r="C39" s="322">
        <v>19995.18</v>
      </c>
      <c r="D39" s="322">
        <v>20061.650000000001</v>
      </c>
      <c r="E39" s="322">
        <v>19817.47</v>
      </c>
      <c r="F39" t="s">
        <v>2630</v>
      </c>
      <c r="G39" s="222">
        <v>1.1999999999999999E-3</v>
      </c>
      <c r="I39" t="s">
        <v>497</v>
      </c>
      <c r="J39">
        <v>248.13</v>
      </c>
      <c r="K39">
        <v>247.82</v>
      </c>
      <c r="L39">
        <v>249.29</v>
      </c>
      <c r="M39">
        <v>246.24</v>
      </c>
      <c r="N39" t="s">
        <v>2818</v>
      </c>
      <c r="O39" s="222">
        <v>6.9999999999999999E-4</v>
      </c>
      <c r="Q39" t="s">
        <v>497</v>
      </c>
      <c r="R39">
        <v>436.23</v>
      </c>
      <c r="S39">
        <v>420</v>
      </c>
      <c r="T39">
        <v>436.3</v>
      </c>
      <c r="U39">
        <v>415.71</v>
      </c>
      <c r="V39" t="s">
        <v>3058</v>
      </c>
      <c r="W39" s="222">
        <v>4.3400000000000001E-2</v>
      </c>
      <c r="Y39" t="s">
        <v>497</v>
      </c>
      <c r="Z39">
        <v>447.27</v>
      </c>
      <c r="AA39">
        <v>448.43</v>
      </c>
      <c r="AB39">
        <v>451.43</v>
      </c>
      <c r="AC39">
        <v>445.58</v>
      </c>
      <c r="AD39" t="s">
        <v>3298</v>
      </c>
      <c r="AE39" s="222">
        <v>-5.1000000000000004E-3</v>
      </c>
    </row>
    <row r="40" spans="1:31">
      <c r="A40" t="s">
        <v>499</v>
      </c>
      <c r="B40" s="322">
        <v>20173.89</v>
      </c>
      <c r="C40" s="322">
        <v>20016.12</v>
      </c>
      <c r="D40" s="322">
        <v>20204.580000000002</v>
      </c>
      <c r="E40" s="322">
        <v>19988.12</v>
      </c>
      <c r="F40" t="s">
        <v>2595</v>
      </c>
      <c r="G40" s="222">
        <v>1.24E-2</v>
      </c>
      <c r="I40" t="s">
        <v>499</v>
      </c>
      <c r="J40">
        <v>251.04</v>
      </c>
      <c r="K40">
        <v>247.99</v>
      </c>
      <c r="L40">
        <v>251.38</v>
      </c>
      <c r="M40">
        <v>247.65</v>
      </c>
      <c r="N40" t="s">
        <v>2819</v>
      </c>
      <c r="O40" s="222">
        <v>1.17E-2</v>
      </c>
      <c r="Q40" t="s">
        <v>499</v>
      </c>
      <c r="R40">
        <v>463.02</v>
      </c>
      <c r="S40">
        <v>441.09</v>
      </c>
      <c r="T40">
        <v>463.19</v>
      </c>
      <c r="U40">
        <v>436.15</v>
      </c>
      <c r="V40" t="s">
        <v>3059</v>
      </c>
      <c r="W40" s="222">
        <v>6.1400000000000003E-2</v>
      </c>
      <c r="Y40" t="s">
        <v>499</v>
      </c>
      <c r="Z40">
        <v>451.59</v>
      </c>
      <c r="AA40">
        <v>447.27</v>
      </c>
      <c r="AB40">
        <v>452.18</v>
      </c>
      <c r="AC40">
        <v>445.28</v>
      </c>
      <c r="AD40" t="s">
        <v>3299</v>
      </c>
      <c r="AE40" s="222">
        <v>9.7000000000000003E-3</v>
      </c>
    </row>
    <row r="41" spans="1:31">
      <c r="A41" t="s">
        <v>501</v>
      </c>
      <c r="B41" s="322">
        <v>20109.060000000001</v>
      </c>
      <c r="C41" s="322">
        <v>20095.62</v>
      </c>
      <c r="D41" s="322">
        <v>20148.830000000002</v>
      </c>
      <c r="E41" s="322">
        <v>20004.73</v>
      </c>
      <c r="F41" t="s">
        <v>2609</v>
      </c>
      <c r="G41" s="222">
        <v>-3.2000000000000002E-3</v>
      </c>
      <c r="I41" t="s">
        <v>501</v>
      </c>
      <c r="J41">
        <v>253.48</v>
      </c>
      <c r="K41">
        <v>250.08</v>
      </c>
      <c r="L41">
        <v>253.83</v>
      </c>
      <c r="M41">
        <v>249.78</v>
      </c>
      <c r="N41" t="s">
        <v>1600</v>
      </c>
      <c r="O41" s="222">
        <v>9.7000000000000003E-3</v>
      </c>
      <c r="Q41" t="s">
        <v>501</v>
      </c>
      <c r="R41">
        <v>479.86</v>
      </c>
      <c r="S41">
        <v>475.9</v>
      </c>
      <c r="T41">
        <v>483.99</v>
      </c>
      <c r="U41">
        <v>457.51</v>
      </c>
      <c r="V41" t="s">
        <v>3060</v>
      </c>
      <c r="W41" s="222">
        <v>3.6400000000000002E-2</v>
      </c>
      <c r="Y41" t="s">
        <v>501</v>
      </c>
      <c r="Z41">
        <v>454.46</v>
      </c>
      <c r="AA41">
        <v>451.01</v>
      </c>
      <c r="AB41">
        <v>455.29</v>
      </c>
      <c r="AC41">
        <v>449.57</v>
      </c>
      <c r="AD41" t="s">
        <v>3300</v>
      </c>
      <c r="AE41" s="222">
        <v>6.4000000000000003E-3</v>
      </c>
    </row>
    <row r="42" spans="1:31">
      <c r="A42" t="s">
        <v>503</v>
      </c>
      <c r="B42" s="322">
        <v>19392.689999999999</v>
      </c>
      <c r="C42" s="322">
        <v>20114.98</v>
      </c>
      <c r="D42" s="322">
        <v>20179.77</v>
      </c>
      <c r="E42" s="322">
        <v>19336.59</v>
      </c>
      <c r="F42" t="s">
        <v>2648</v>
      </c>
      <c r="G42" s="222">
        <v>-3.56E-2</v>
      </c>
      <c r="I42" t="s">
        <v>503</v>
      </c>
      <c r="J42">
        <v>248.05</v>
      </c>
      <c r="K42">
        <v>252.16</v>
      </c>
      <c r="L42">
        <v>254.28</v>
      </c>
      <c r="M42">
        <v>247.74</v>
      </c>
      <c r="N42" t="s">
        <v>2820</v>
      </c>
      <c r="O42" s="222">
        <v>-2.1399999999999999E-2</v>
      </c>
      <c r="Q42" t="s">
        <v>503</v>
      </c>
      <c r="R42">
        <v>440.13</v>
      </c>
      <c r="S42">
        <v>466.49</v>
      </c>
      <c r="T42">
        <v>488.54</v>
      </c>
      <c r="U42">
        <v>427.01</v>
      </c>
      <c r="V42" t="s">
        <v>3061</v>
      </c>
      <c r="W42" s="222">
        <v>-8.2799999999999999E-2</v>
      </c>
      <c r="Y42" t="s">
        <v>503</v>
      </c>
      <c r="Z42">
        <v>437.39</v>
      </c>
      <c r="AA42">
        <v>451.32</v>
      </c>
      <c r="AB42">
        <v>452.65</v>
      </c>
      <c r="AC42">
        <v>437.02</v>
      </c>
      <c r="AD42" t="s">
        <v>552</v>
      </c>
      <c r="AE42" s="222">
        <v>-3.7600000000000001E-2</v>
      </c>
    </row>
    <row r="43" spans="1:31">
      <c r="A43" t="s">
        <v>505</v>
      </c>
      <c r="B43" s="322">
        <v>19372.77</v>
      </c>
      <c r="C43" s="322">
        <v>19565.66</v>
      </c>
      <c r="D43" s="322">
        <v>19623.02</v>
      </c>
      <c r="E43" s="322">
        <v>19357.759999999998</v>
      </c>
      <c r="F43" t="s">
        <v>2595</v>
      </c>
      <c r="G43" s="222">
        <v>-1E-3</v>
      </c>
      <c r="I43" t="s">
        <v>505</v>
      </c>
      <c r="J43">
        <v>249.79</v>
      </c>
      <c r="K43">
        <v>247.5</v>
      </c>
      <c r="L43">
        <v>252</v>
      </c>
      <c r="M43">
        <v>247.09</v>
      </c>
      <c r="N43" t="s">
        <v>2821</v>
      </c>
      <c r="O43" s="222">
        <v>7.0000000000000001E-3</v>
      </c>
      <c r="Q43" t="s">
        <v>505</v>
      </c>
      <c r="R43">
        <v>436.17</v>
      </c>
      <c r="S43">
        <v>451.88</v>
      </c>
      <c r="T43">
        <v>456.36</v>
      </c>
      <c r="U43">
        <v>420.02</v>
      </c>
      <c r="V43" t="s">
        <v>3062</v>
      </c>
      <c r="W43" s="222">
        <v>-8.9999999999999993E-3</v>
      </c>
      <c r="Y43" t="s">
        <v>505</v>
      </c>
      <c r="Z43">
        <v>437.03</v>
      </c>
      <c r="AA43">
        <v>441.62</v>
      </c>
      <c r="AB43">
        <v>443.18</v>
      </c>
      <c r="AC43">
        <v>436.32</v>
      </c>
      <c r="AD43" t="s">
        <v>3301</v>
      </c>
      <c r="AE43" s="222">
        <v>-8.0000000000000004E-4</v>
      </c>
    </row>
    <row r="44" spans="1:31">
      <c r="A44" t="s">
        <v>507</v>
      </c>
      <c r="B44" s="322">
        <v>19572.599999999999</v>
      </c>
      <c r="C44" s="322">
        <v>19190.04</v>
      </c>
      <c r="D44" s="322">
        <v>19758.61</v>
      </c>
      <c r="E44" s="322">
        <v>19168.38</v>
      </c>
      <c r="F44" t="s">
        <v>2647</v>
      </c>
      <c r="G44" s="222">
        <v>1.03E-2</v>
      </c>
      <c r="I44" t="s">
        <v>507</v>
      </c>
      <c r="J44">
        <v>254.49</v>
      </c>
      <c r="K44">
        <v>248.04</v>
      </c>
      <c r="L44">
        <v>255</v>
      </c>
      <c r="M44">
        <v>245.69</v>
      </c>
      <c r="N44" t="s">
        <v>2822</v>
      </c>
      <c r="O44" s="222">
        <v>1.8800000000000001E-2</v>
      </c>
      <c r="Q44" t="s">
        <v>507</v>
      </c>
      <c r="R44">
        <v>421.06</v>
      </c>
      <c r="S44">
        <v>425.51</v>
      </c>
      <c r="T44">
        <v>447.08</v>
      </c>
      <c r="U44">
        <v>417.64</v>
      </c>
      <c r="V44" t="s">
        <v>3063</v>
      </c>
      <c r="W44" s="222">
        <v>-3.4599999999999999E-2</v>
      </c>
      <c r="Y44" t="s">
        <v>507</v>
      </c>
      <c r="Z44">
        <v>436.6</v>
      </c>
      <c r="AA44">
        <v>433.11</v>
      </c>
      <c r="AB44">
        <v>443.74</v>
      </c>
      <c r="AC44">
        <v>428.63</v>
      </c>
      <c r="AD44" t="s">
        <v>3302</v>
      </c>
      <c r="AE44" s="222">
        <v>-1E-3</v>
      </c>
    </row>
    <row r="45" spans="1:31">
      <c r="A45" t="s">
        <v>509</v>
      </c>
      <c r="B45" s="322">
        <v>19764.88</v>
      </c>
      <c r="C45" s="322">
        <v>19641.05</v>
      </c>
      <c r="D45" s="322">
        <v>19772.099999999999</v>
      </c>
      <c r="E45" s="322">
        <v>19504.68</v>
      </c>
      <c r="F45" t="s">
        <v>2639</v>
      </c>
      <c r="G45" s="222">
        <v>9.7999999999999997E-3</v>
      </c>
      <c r="I45" t="s">
        <v>509</v>
      </c>
      <c r="J45">
        <v>255.27</v>
      </c>
      <c r="K45">
        <v>254.77</v>
      </c>
      <c r="L45">
        <v>255.65</v>
      </c>
      <c r="M45">
        <v>253.45</v>
      </c>
      <c r="N45" t="s">
        <v>2823</v>
      </c>
      <c r="O45" s="222">
        <v>3.0999999999999999E-3</v>
      </c>
      <c r="Q45" t="s">
        <v>509</v>
      </c>
      <c r="R45">
        <v>430.6</v>
      </c>
      <c r="S45">
        <v>431</v>
      </c>
      <c r="T45">
        <v>434.51</v>
      </c>
      <c r="U45">
        <v>415.41</v>
      </c>
      <c r="V45" t="s">
        <v>3064</v>
      </c>
      <c r="W45" s="222">
        <v>2.2700000000000001E-2</v>
      </c>
      <c r="Y45" t="s">
        <v>509</v>
      </c>
      <c r="Z45">
        <v>435.25</v>
      </c>
      <c r="AA45">
        <v>436.74</v>
      </c>
      <c r="AB45">
        <v>437.65</v>
      </c>
      <c r="AC45">
        <v>432.83</v>
      </c>
      <c r="AD45" t="s">
        <v>3303</v>
      </c>
      <c r="AE45" s="222">
        <v>-3.0999999999999999E-3</v>
      </c>
    </row>
    <row r="46" spans="1:31">
      <c r="A46" t="s">
        <v>2354</v>
      </c>
      <c r="B46" s="322">
        <v>20031.13</v>
      </c>
      <c r="C46" s="322">
        <v>19818.48</v>
      </c>
      <c r="D46" s="322">
        <v>20031.13</v>
      </c>
      <c r="E46" s="322">
        <v>19813.759999999998</v>
      </c>
      <c r="F46" t="s">
        <v>2646</v>
      </c>
      <c r="G46" s="222">
        <v>1.35E-2</v>
      </c>
      <c r="I46" t="s">
        <v>2354</v>
      </c>
      <c r="J46">
        <v>258.2</v>
      </c>
      <c r="K46">
        <v>255.49</v>
      </c>
      <c r="L46">
        <v>258.20999999999998</v>
      </c>
      <c r="M46">
        <v>255.29</v>
      </c>
      <c r="N46" t="s">
        <v>2824</v>
      </c>
      <c r="O46" s="222">
        <v>1.15E-2</v>
      </c>
      <c r="Q46" t="s">
        <v>2354</v>
      </c>
      <c r="R46">
        <v>462.28</v>
      </c>
      <c r="S46">
        <v>435.9</v>
      </c>
      <c r="T46">
        <v>462.78</v>
      </c>
      <c r="U46">
        <v>435.14</v>
      </c>
      <c r="V46" t="s">
        <v>3065</v>
      </c>
      <c r="W46" s="222">
        <v>7.3599999999999999E-2</v>
      </c>
      <c r="Y46" t="s">
        <v>2354</v>
      </c>
      <c r="Z46">
        <v>439.33</v>
      </c>
      <c r="AA46">
        <v>434.65</v>
      </c>
      <c r="AB46">
        <v>439.6</v>
      </c>
      <c r="AC46">
        <v>434.19</v>
      </c>
      <c r="AD46" t="s">
        <v>3304</v>
      </c>
      <c r="AE46" s="222">
        <v>9.4000000000000004E-3</v>
      </c>
    </row>
    <row r="47" spans="1:31">
      <c r="A47" t="s">
        <v>2357</v>
      </c>
      <c r="B47" s="322">
        <v>20020.36</v>
      </c>
      <c r="C47" s="322">
        <v>19979.25</v>
      </c>
      <c r="D47" s="322">
        <v>20070.080000000002</v>
      </c>
      <c r="E47" s="322">
        <v>19888.11</v>
      </c>
      <c r="F47" t="s">
        <v>2417</v>
      </c>
      <c r="G47" s="222">
        <v>-5.0000000000000001E-4</v>
      </c>
      <c r="I47" t="s">
        <v>2357</v>
      </c>
      <c r="J47">
        <v>259.02</v>
      </c>
      <c r="K47">
        <v>258.19</v>
      </c>
      <c r="L47">
        <v>260.10000000000002</v>
      </c>
      <c r="M47">
        <v>257.63</v>
      </c>
      <c r="N47" t="s">
        <v>2825</v>
      </c>
      <c r="O47" s="222">
        <v>3.2000000000000002E-3</v>
      </c>
      <c r="Q47" t="s">
        <v>2357</v>
      </c>
      <c r="R47">
        <v>454.13</v>
      </c>
      <c r="S47">
        <v>465.16</v>
      </c>
      <c r="T47">
        <v>465.33</v>
      </c>
      <c r="U47">
        <v>451.02</v>
      </c>
      <c r="V47" t="s">
        <v>3066</v>
      </c>
      <c r="W47" s="222">
        <v>-1.7600000000000001E-2</v>
      </c>
      <c r="Y47" t="s">
        <v>2357</v>
      </c>
      <c r="Z47">
        <v>438.11</v>
      </c>
      <c r="AA47">
        <v>439.08</v>
      </c>
      <c r="AB47">
        <v>440.94</v>
      </c>
      <c r="AC47">
        <v>436.63</v>
      </c>
      <c r="AD47" t="s">
        <v>1424</v>
      </c>
      <c r="AE47" s="222">
        <v>-2.8E-3</v>
      </c>
    </row>
    <row r="48" spans="1:31">
      <c r="A48" t="s">
        <v>511</v>
      </c>
      <c r="B48" s="322">
        <v>19722.03</v>
      </c>
      <c r="C48" s="322">
        <v>19896.77</v>
      </c>
      <c r="D48" s="322">
        <v>19904.77</v>
      </c>
      <c r="E48" s="322">
        <v>19553.400000000001</v>
      </c>
      <c r="F48" t="s">
        <v>2601</v>
      </c>
      <c r="G48" s="222">
        <v>-1.49E-2</v>
      </c>
      <c r="I48" t="s">
        <v>511</v>
      </c>
      <c r="J48">
        <v>255.59</v>
      </c>
      <c r="K48">
        <v>257.83</v>
      </c>
      <c r="L48">
        <v>258.7</v>
      </c>
      <c r="M48">
        <v>253.06</v>
      </c>
      <c r="N48" t="s">
        <v>2826</v>
      </c>
      <c r="O48" s="222">
        <v>-1.32E-2</v>
      </c>
      <c r="Q48" t="s">
        <v>511</v>
      </c>
      <c r="R48">
        <v>431.66</v>
      </c>
      <c r="S48">
        <v>449.52</v>
      </c>
      <c r="T48">
        <v>450</v>
      </c>
      <c r="U48">
        <v>426.5</v>
      </c>
      <c r="V48" t="s">
        <v>3067</v>
      </c>
      <c r="W48" s="222">
        <v>-4.9500000000000002E-2</v>
      </c>
      <c r="Y48" t="s">
        <v>511</v>
      </c>
      <c r="Z48">
        <v>430.53</v>
      </c>
      <c r="AA48">
        <v>434.6</v>
      </c>
      <c r="AB48">
        <v>435.22</v>
      </c>
      <c r="AC48">
        <v>426.35</v>
      </c>
      <c r="AD48" t="s">
        <v>3305</v>
      </c>
      <c r="AE48" s="222">
        <v>-1.7299999999999999E-2</v>
      </c>
    </row>
    <row r="49" spans="1:31">
      <c r="A49" t="s">
        <v>513</v>
      </c>
      <c r="B49" s="322">
        <v>19486.79</v>
      </c>
      <c r="C49" s="322">
        <v>19460.41</v>
      </c>
      <c r="D49" s="322">
        <v>19622.93</v>
      </c>
      <c r="E49" s="322">
        <v>19342.509999999998</v>
      </c>
      <c r="F49" t="s">
        <v>2599</v>
      </c>
      <c r="G49" s="222">
        <v>-1.1900000000000001E-2</v>
      </c>
      <c r="I49" t="s">
        <v>513</v>
      </c>
      <c r="J49">
        <v>252.2</v>
      </c>
      <c r="K49">
        <v>252.23</v>
      </c>
      <c r="L49">
        <v>253.5</v>
      </c>
      <c r="M49">
        <v>250.75</v>
      </c>
      <c r="N49" t="s">
        <v>2827</v>
      </c>
      <c r="O49" s="222">
        <v>-1.3299999999999999E-2</v>
      </c>
      <c r="Q49" t="s">
        <v>513</v>
      </c>
      <c r="R49">
        <v>417.41</v>
      </c>
      <c r="S49">
        <v>419.4</v>
      </c>
      <c r="T49">
        <v>427</v>
      </c>
      <c r="U49">
        <v>415.75</v>
      </c>
      <c r="V49" t="s">
        <v>3068</v>
      </c>
      <c r="W49" s="222">
        <v>-3.3000000000000002E-2</v>
      </c>
      <c r="Y49" t="s">
        <v>513</v>
      </c>
      <c r="Z49">
        <v>424.83</v>
      </c>
      <c r="AA49">
        <v>426.06</v>
      </c>
      <c r="AB49">
        <v>427.55</v>
      </c>
      <c r="AC49">
        <v>421.9</v>
      </c>
      <c r="AD49" t="s">
        <v>3306</v>
      </c>
      <c r="AE49" s="222">
        <v>-1.32E-2</v>
      </c>
    </row>
    <row r="50" spans="1:31">
      <c r="A50" t="s">
        <v>515</v>
      </c>
      <c r="B50" s="322">
        <v>19310.79</v>
      </c>
      <c r="C50" s="322">
        <v>19551.36</v>
      </c>
      <c r="D50" s="322">
        <v>19563.72</v>
      </c>
      <c r="E50" s="322">
        <v>19283.41</v>
      </c>
      <c r="F50" t="s">
        <v>2645</v>
      </c>
      <c r="G50" s="222">
        <v>-8.9999999999999993E-3</v>
      </c>
      <c r="I50" t="s">
        <v>515</v>
      </c>
      <c r="J50">
        <v>250.42</v>
      </c>
      <c r="K50">
        <v>252.44</v>
      </c>
      <c r="L50">
        <v>253.28</v>
      </c>
      <c r="M50">
        <v>249.43</v>
      </c>
      <c r="N50" t="s">
        <v>2828</v>
      </c>
      <c r="O50" s="222">
        <v>-7.1000000000000004E-3</v>
      </c>
      <c r="Q50" t="s">
        <v>515</v>
      </c>
      <c r="R50">
        <v>403.84</v>
      </c>
      <c r="S50">
        <v>423.79</v>
      </c>
      <c r="T50">
        <v>427.93</v>
      </c>
      <c r="U50">
        <v>402.54</v>
      </c>
      <c r="V50" t="s">
        <v>3069</v>
      </c>
      <c r="W50" s="222">
        <v>-3.2500000000000001E-2</v>
      </c>
      <c r="Y50" t="s">
        <v>515</v>
      </c>
      <c r="Z50">
        <v>421.5</v>
      </c>
      <c r="AA50">
        <v>426.1</v>
      </c>
      <c r="AB50">
        <v>426.73</v>
      </c>
      <c r="AC50">
        <v>420.66</v>
      </c>
      <c r="AD50" t="s">
        <v>3307</v>
      </c>
      <c r="AE50" s="222">
        <v>-7.7999999999999996E-3</v>
      </c>
    </row>
    <row r="51" spans="1:31">
      <c r="A51" t="s">
        <v>517</v>
      </c>
      <c r="B51" s="322">
        <v>19280.79</v>
      </c>
      <c r="C51" s="322">
        <v>19403.900000000001</v>
      </c>
      <c r="D51" s="322">
        <v>19517.87</v>
      </c>
      <c r="E51" s="322">
        <v>19117.59</v>
      </c>
      <c r="F51" t="s">
        <v>2599</v>
      </c>
      <c r="G51" s="222">
        <v>-1.6000000000000001E-3</v>
      </c>
      <c r="I51" t="s">
        <v>517</v>
      </c>
      <c r="J51">
        <v>243.85</v>
      </c>
      <c r="K51">
        <v>248.93</v>
      </c>
      <c r="L51">
        <v>249.1</v>
      </c>
      <c r="M51">
        <v>241.82</v>
      </c>
      <c r="N51" t="s">
        <v>2829</v>
      </c>
      <c r="O51" s="222">
        <v>-2.6200000000000001E-2</v>
      </c>
      <c r="Q51" t="s">
        <v>517</v>
      </c>
      <c r="R51">
        <v>379.28</v>
      </c>
      <c r="S51">
        <v>390.1</v>
      </c>
      <c r="T51">
        <v>392.73</v>
      </c>
      <c r="U51">
        <v>373.04</v>
      </c>
      <c r="V51" t="s">
        <v>3070</v>
      </c>
      <c r="W51" s="222">
        <v>-6.08E-2</v>
      </c>
      <c r="Y51" t="s">
        <v>517</v>
      </c>
      <c r="Z51">
        <v>418.58</v>
      </c>
      <c r="AA51">
        <v>425.53</v>
      </c>
      <c r="AB51">
        <v>426.07</v>
      </c>
      <c r="AC51">
        <v>414.85</v>
      </c>
      <c r="AD51" t="s">
        <v>3266</v>
      </c>
      <c r="AE51" s="222">
        <v>-6.8999999999999999E-3</v>
      </c>
    </row>
    <row r="52" spans="1:31">
      <c r="A52" t="s">
        <v>519</v>
      </c>
      <c r="B52" s="322">
        <v>19621.68</v>
      </c>
      <c r="C52" s="322">
        <v>19395.509999999998</v>
      </c>
      <c r="D52" s="322">
        <v>19638.66</v>
      </c>
      <c r="E52" s="322">
        <v>19379.57</v>
      </c>
      <c r="F52" t="s">
        <v>2606</v>
      </c>
      <c r="G52" s="222">
        <v>1.77E-2</v>
      </c>
      <c r="I52" t="s">
        <v>519</v>
      </c>
      <c r="J52">
        <v>243.36</v>
      </c>
      <c r="K52">
        <v>243.36</v>
      </c>
      <c r="L52">
        <v>244.18</v>
      </c>
      <c r="M52">
        <v>241.89</v>
      </c>
      <c r="N52" t="s">
        <v>2830</v>
      </c>
      <c r="O52" s="222">
        <v>-2E-3</v>
      </c>
      <c r="Q52" t="s">
        <v>519</v>
      </c>
      <c r="R52">
        <v>410.44</v>
      </c>
      <c r="S52">
        <v>381.48</v>
      </c>
      <c r="T52">
        <v>411.88</v>
      </c>
      <c r="U52">
        <v>379.45</v>
      </c>
      <c r="V52" t="s">
        <v>3071</v>
      </c>
      <c r="W52" s="222">
        <v>8.2199999999999995E-2</v>
      </c>
      <c r="Y52" t="s">
        <v>519</v>
      </c>
      <c r="Z52">
        <v>423.35</v>
      </c>
      <c r="AA52">
        <v>421.08</v>
      </c>
      <c r="AB52">
        <v>424.03</v>
      </c>
      <c r="AC52">
        <v>419.54</v>
      </c>
      <c r="AD52" t="s">
        <v>3308</v>
      </c>
      <c r="AE52" s="222">
        <v>1.14E-2</v>
      </c>
    </row>
    <row r="53" spans="1:31">
      <c r="A53" t="s">
        <v>2364</v>
      </c>
      <c r="B53" s="322">
        <v>19864.98</v>
      </c>
      <c r="C53" s="322">
        <v>19851.990000000002</v>
      </c>
      <c r="D53" s="322">
        <v>20007.95</v>
      </c>
      <c r="E53" s="322">
        <v>19784.990000000002</v>
      </c>
      <c r="F53" t="s">
        <v>2613</v>
      </c>
      <c r="G53" s="222">
        <v>1.24E-2</v>
      </c>
      <c r="I53" t="s">
        <v>2364</v>
      </c>
      <c r="J53">
        <v>245</v>
      </c>
      <c r="K53">
        <v>244.31</v>
      </c>
      <c r="L53">
        <v>247.33</v>
      </c>
      <c r="M53">
        <v>243.2</v>
      </c>
      <c r="N53" t="s">
        <v>2831</v>
      </c>
      <c r="O53" s="222">
        <v>6.7000000000000002E-3</v>
      </c>
      <c r="Q53" t="s">
        <v>2364</v>
      </c>
      <c r="R53">
        <v>411.05</v>
      </c>
      <c r="S53">
        <v>423.2</v>
      </c>
      <c r="T53">
        <v>426.43</v>
      </c>
      <c r="U53">
        <v>401.7</v>
      </c>
      <c r="V53" t="s">
        <v>3072</v>
      </c>
      <c r="W53" s="222">
        <v>1.5E-3</v>
      </c>
      <c r="Y53" t="s">
        <v>2364</v>
      </c>
      <c r="Z53">
        <v>427.85</v>
      </c>
      <c r="AA53">
        <v>428</v>
      </c>
      <c r="AB53">
        <v>434.32</v>
      </c>
      <c r="AC53">
        <v>425.48</v>
      </c>
      <c r="AD53" t="s">
        <v>3309</v>
      </c>
      <c r="AE53" s="222">
        <v>1.06E-2</v>
      </c>
    </row>
    <row r="54" spans="1:31">
      <c r="A54" t="s">
        <v>521</v>
      </c>
      <c r="B54" s="322">
        <v>19489.68</v>
      </c>
      <c r="C54" s="322">
        <v>19938.080000000002</v>
      </c>
      <c r="D54" s="322">
        <v>19940.21</v>
      </c>
      <c r="E54" s="322">
        <v>19421.02</v>
      </c>
      <c r="F54" t="s">
        <v>2581</v>
      </c>
      <c r="G54" s="222">
        <v>-1.89E-2</v>
      </c>
      <c r="I54" t="s">
        <v>521</v>
      </c>
      <c r="J54">
        <v>242.21</v>
      </c>
      <c r="K54">
        <v>242.98</v>
      </c>
      <c r="L54">
        <v>245.55</v>
      </c>
      <c r="M54">
        <v>241.35</v>
      </c>
      <c r="N54" t="s">
        <v>2823</v>
      </c>
      <c r="O54" s="222">
        <v>-1.14E-2</v>
      </c>
      <c r="Q54" t="s">
        <v>521</v>
      </c>
      <c r="R54">
        <v>394.36</v>
      </c>
      <c r="S54">
        <v>405.83</v>
      </c>
      <c r="T54">
        <v>414.33</v>
      </c>
      <c r="U54">
        <v>390</v>
      </c>
      <c r="V54" t="s">
        <v>3073</v>
      </c>
      <c r="W54" s="222">
        <v>-4.0599999999999997E-2</v>
      </c>
      <c r="Y54" t="s">
        <v>521</v>
      </c>
      <c r="Z54">
        <v>422.37</v>
      </c>
      <c r="AA54">
        <v>429</v>
      </c>
      <c r="AB54">
        <v>430.65</v>
      </c>
      <c r="AC54">
        <v>420.8</v>
      </c>
      <c r="AD54" t="s">
        <v>3310</v>
      </c>
      <c r="AE54" s="222">
        <v>-1.2800000000000001E-2</v>
      </c>
    </row>
    <row r="55" spans="1:31">
      <c r="A55" t="s">
        <v>523</v>
      </c>
      <c r="B55" s="322">
        <v>19478.88</v>
      </c>
      <c r="C55" s="322">
        <v>19469.37</v>
      </c>
      <c r="D55" s="322">
        <v>19544.509999999998</v>
      </c>
      <c r="E55" s="322">
        <v>19308.54</v>
      </c>
      <c r="F55" t="s">
        <v>2602</v>
      </c>
      <c r="G55" s="222">
        <v>-5.9999999999999995E-4</v>
      </c>
      <c r="I55" t="s">
        <v>523</v>
      </c>
      <c r="J55">
        <v>242.7</v>
      </c>
      <c r="K55">
        <v>241.92</v>
      </c>
      <c r="L55">
        <v>243.71</v>
      </c>
      <c r="M55">
        <v>240.05</v>
      </c>
      <c r="N55" t="s">
        <v>2832</v>
      </c>
      <c r="O55" s="222">
        <v>2E-3</v>
      </c>
      <c r="Q55" t="s">
        <v>523</v>
      </c>
      <c r="R55">
        <v>394.94</v>
      </c>
      <c r="S55">
        <v>392.95</v>
      </c>
      <c r="T55">
        <v>402.5</v>
      </c>
      <c r="U55">
        <v>387.4</v>
      </c>
      <c r="V55" t="s">
        <v>3074</v>
      </c>
      <c r="W55" s="222">
        <v>1.5E-3</v>
      </c>
      <c r="Y55" t="s">
        <v>523</v>
      </c>
      <c r="Z55">
        <v>424.56</v>
      </c>
      <c r="AA55">
        <v>423.46</v>
      </c>
      <c r="AB55">
        <v>426.97</v>
      </c>
      <c r="AC55">
        <v>421.54</v>
      </c>
      <c r="AD55" t="s">
        <v>3311</v>
      </c>
      <c r="AE55" s="222">
        <v>5.1999999999999998E-3</v>
      </c>
    </row>
    <row r="56" spans="1:31">
      <c r="A56" t="s">
        <v>527</v>
      </c>
      <c r="B56" s="322">
        <v>19161.63</v>
      </c>
      <c r="C56" s="322">
        <v>19312.259999999998</v>
      </c>
      <c r="D56" s="322">
        <v>19315.11</v>
      </c>
      <c r="E56" s="322">
        <v>19018.75</v>
      </c>
      <c r="F56" t="s">
        <v>2627</v>
      </c>
      <c r="G56" s="222">
        <v>-1.6299999999999999E-2</v>
      </c>
      <c r="I56" t="s">
        <v>527</v>
      </c>
      <c r="J56">
        <v>236.85</v>
      </c>
      <c r="K56">
        <v>240.01</v>
      </c>
      <c r="L56">
        <v>240.16</v>
      </c>
      <c r="M56">
        <v>233</v>
      </c>
      <c r="N56" t="s">
        <v>2833</v>
      </c>
      <c r="O56" s="222">
        <v>-2.41E-2</v>
      </c>
      <c r="Q56" t="s">
        <v>527</v>
      </c>
      <c r="R56">
        <v>394.74</v>
      </c>
      <c r="S56">
        <v>391.4</v>
      </c>
      <c r="T56">
        <v>399.28</v>
      </c>
      <c r="U56">
        <v>377.29</v>
      </c>
      <c r="V56" t="s">
        <v>3075</v>
      </c>
      <c r="W56" s="222">
        <v>-5.0000000000000001E-4</v>
      </c>
      <c r="Y56" t="s">
        <v>527</v>
      </c>
      <c r="Z56">
        <v>418.95</v>
      </c>
      <c r="AA56">
        <v>424.63</v>
      </c>
      <c r="AB56">
        <v>424.71</v>
      </c>
      <c r="AC56">
        <v>415.02</v>
      </c>
      <c r="AD56" t="s">
        <v>3312</v>
      </c>
      <c r="AE56" s="222">
        <v>-1.32E-2</v>
      </c>
    </row>
    <row r="57" spans="1:31">
      <c r="A57" t="s">
        <v>529</v>
      </c>
      <c r="B57" s="322">
        <v>19088.099999999999</v>
      </c>
      <c r="C57" s="322">
        <v>18903.66</v>
      </c>
      <c r="D57" s="322">
        <v>19099.97</v>
      </c>
      <c r="E57" s="322">
        <v>18831.91</v>
      </c>
      <c r="F57" t="s">
        <v>2598</v>
      </c>
      <c r="G57" s="222">
        <v>-3.8E-3</v>
      </c>
      <c r="I57" t="s">
        <v>529</v>
      </c>
      <c r="J57">
        <v>234.4</v>
      </c>
      <c r="K57">
        <v>233.53</v>
      </c>
      <c r="L57">
        <v>234.67</v>
      </c>
      <c r="M57">
        <v>229.72</v>
      </c>
      <c r="N57" t="s">
        <v>2834</v>
      </c>
      <c r="O57" s="222">
        <v>-1.03E-2</v>
      </c>
      <c r="Q57" t="s">
        <v>529</v>
      </c>
      <c r="R57">
        <v>403.31</v>
      </c>
      <c r="S57">
        <v>383.21</v>
      </c>
      <c r="T57">
        <v>403.79</v>
      </c>
      <c r="U57">
        <v>380.07</v>
      </c>
      <c r="V57" t="s">
        <v>3076</v>
      </c>
      <c r="W57" s="222">
        <v>2.1700000000000001E-2</v>
      </c>
      <c r="Y57" t="s">
        <v>529</v>
      </c>
      <c r="Z57">
        <v>417.19</v>
      </c>
      <c r="AA57">
        <v>415.23</v>
      </c>
      <c r="AB57">
        <v>418.5</v>
      </c>
      <c r="AC57">
        <v>412.29</v>
      </c>
      <c r="AD57" t="s">
        <v>3313</v>
      </c>
      <c r="AE57" s="222">
        <v>-4.1999999999999997E-3</v>
      </c>
    </row>
    <row r="58" spans="1:31">
      <c r="A58" t="s">
        <v>531</v>
      </c>
      <c r="B58" s="322">
        <v>19044.39</v>
      </c>
      <c r="C58" s="322">
        <v>19207.75</v>
      </c>
      <c r="D58" s="322">
        <v>19273.14</v>
      </c>
      <c r="E58" s="322">
        <v>18926.599999999999</v>
      </c>
      <c r="F58" t="s">
        <v>2625</v>
      </c>
      <c r="G58" s="222">
        <v>-2.3E-3</v>
      </c>
      <c r="I58" t="s">
        <v>531</v>
      </c>
      <c r="J58">
        <v>233.28</v>
      </c>
      <c r="K58">
        <v>234.75</v>
      </c>
      <c r="L58">
        <v>236.12</v>
      </c>
      <c r="M58">
        <v>232.47</v>
      </c>
      <c r="N58" t="s">
        <v>2835</v>
      </c>
      <c r="O58" s="222">
        <v>-4.7999999999999996E-3</v>
      </c>
      <c r="Q58" t="s">
        <v>531</v>
      </c>
      <c r="R58">
        <v>396.36</v>
      </c>
      <c r="S58">
        <v>414.34</v>
      </c>
      <c r="T58">
        <v>422.64</v>
      </c>
      <c r="U58">
        <v>394.54</v>
      </c>
      <c r="V58" t="s">
        <v>3077</v>
      </c>
      <c r="W58" s="222">
        <v>-1.72E-2</v>
      </c>
      <c r="Y58" t="s">
        <v>531</v>
      </c>
      <c r="Z58">
        <v>415.67</v>
      </c>
      <c r="AA58">
        <v>417.81</v>
      </c>
      <c r="AB58">
        <v>419.74</v>
      </c>
      <c r="AC58">
        <v>410.72</v>
      </c>
      <c r="AD58" t="s">
        <v>3314</v>
      </c>
      <c r="AE58" s="222">
        <v>-3.5999999999999999E-3</v>
      </c>
    </row>
    <row r="59" spans="1:31">
      <c r="A59" t="s">
        <v>533</v>
      </c>
      <c r="B59" s="322">
        <v>19511.23</v>
      </c>
      <c r="C59" s="322">
        <v>19350.310000000001</v>
      </c>
      <c r="D59" s="322">
        <v>19548.900000000001</v>
      </c>
      <c r="E59" s="322">
        <v>19299.32</v>
      </c>
      <c r="F59" t="s">
        <v>2429</v>
      </c>
      <c r="G59" s="222">
        <v>2.4500000000000001E-2</v>
      </c>
      <c r="I59" t="s">
        <v>533</v>
      </c>
      <c r="J59">
        <v>237.87</v>
      </c>
      <c r="K59">
        <v>234.63</v>
      </c>
      <c r="L59">
        <v>238.96</v>
      </c>
      <c r="M59">
        <v>234.43</v>
      </c>
      <c r="N59" t="s">
        <v>2836</v>
      </c>
      <c r="O59" s="222">
        <v>1.9699999999999999E-2</v>
      </c>
      <c r="Q59" t="s">
        <v>533</v>
      </c>
      <c r="R59">
        <v>428.22</v>
      </c>
      <c r="S59">
        <v>409.9</v>
      </c>
      <c r="T59">
        <v>429.8</v>
      </c>
      <c r="U59">
        <v>405.66</v>
      </c>
      <c r="V59" t="s">
        <v>3078</v>
      </c>
      <c r="W59" s="222">
        <v>8.0399999999999999E-2</v>
      </c>
      <c r="Y59" t="s">
        <v>533</v>
      </c>
      <c r="Z59">
        <v>426.31</v>
      </c>
      <c r="AA59">
        <v>419.13</v>
      </c>
      <c r="AB59">
        <v>428.15</v>
      </c>
      <c r="AC59">
        <v>418.27</v>
      </c>
      <c r="AD59" t="s">
        <v>3315</v>
      </c>
      <c r="AE59" s="222">
        <v>2.5600000000000001E-2</v>
      </c>
    </row>
    <row r="60" spans="1:31">
      <c r="A60" t="s">
        <v>535</v>
      </c>
      <c r="B60" s="322">
        <v>19338.29</v>
      </c>
      <c r="C60" s="322">
        <v>19573.87</v>
      </c>
      <c r="D60" s="322">
        <v>19579.849999999999</v>
      </c>
      <c r="E60" s="322">
        <v>19335.68</v>
      </c>
      <c r="F60" t="s">
        <v>2641</v>
      </c>
      <c r="G60" s="222">
        <v>-8.8999999999999999E-3</v>
      </c>
      <c r="I60" t="s">
        <v>535</v>
      </c>
      <c r="J60">
        <v>228.26</v>
      </c>
      <c r="K60">
        <v>237.35</v>
      </c>
      <c r="L60">
        <v>238.01</v>
      </c>
      <c r="M60">
        <v>228.03</v>
      </c>
      <c r="N60" t="s">
        <v>2837</v>
      </c>
      <c r="O60" s="222">
        <v>-4.0399999999999998E-2</v>
      </c>
      <c r="Q60" t="s">
        <v>535</v>
      </c>
      <c r="R60">
        <v>413.82</v>
      </c>
      <c r="S60">
        <v>423.49</v>
      </c>
      <c r="T60">
        <v>424</v>
      </c>
      <c r="U60">
        <v>409.13</v>
      </c>
      <c r="V60" t="s">
        <v>3079</v>
      </c>
      <c r="W60" s="222">
        <v>-3.3599999999999998E-2</v>
      </c>
      <c r="Y60" t="s">
        <v>535</v>
      </c>
      <c r="Z60">
        <v>424.58</v>
      </c>
      <c r="AA60">
        <v>428.7</v>
      </c>
      <c r="AB60">
        <v>429.49</v>
      </c>
      <c r="AC60">
        <v>424.39</v>
      </c>
      <c r="AD60" t="s">
        <v>3316</v>
      </c>
      <c r="AE60" s="222">
        <v>-4.1000000000000003E-3</v>
      </c>
    </row>
    <row r="61" spans="1:31">
      <c r="A61" t="s">
        <v>537</v>
      </c>
      <c r="B61" s="322">
        <v>19630.2</v>
      </c>
      <c r="C61" s="322">
        <v>19655.55</v>
      </c>
      <c r="D61" s="322">
        <v>19709.64</v>
      </c>
      <c r="E61" s="322">
        <v>19543.32</v>
      </c>
      <c r="F61" t="s">
        <v>2597</v>
      </c>
      <c r="G61" s="222">
        <v>1.5100000000000001E-2</v>
      </c>
      <c r="I61" t="s">
        <v>537</v>
      </c>
      <c r="J61">
        <v>229.98</v>
      </c>
      <c r="K61">
        <v>232.12</v>
      </c>
      <c r="L61">
        <v>232.29</v>
      </c>
      <c r="M61">
        <v>228.48</v>
      </c>
      <c r="N61" t="s">
        <v>2838</v>
      </c>
      <c r="O61" s="222">
        <v>7.4999999999999997E-3</v>
      </c>
      <c r="Q61" t="s">
        <v>537</v>
      </c>
      <c r="R61">
        <v>426.5</v>
      </c>
      <c r="S61">
        <v>421.5</v>
      </c>
      <c r="T61">
        <v>439.74</v>
      </c>
      <c r="U61">
        <v>419.75</v>
      </c>
      <c r="V61" t="s">
        <v>3080</v>
      </c>
      <c r="W61" s="222">
        <v>3.0599999999999999E-2</v>
      </c>
      <c r="Y61" t="s">
        <v>537</v>
      </c>
      <c r="Z61">
        <v>429.03</v>
      </c>
      <c r="AA61">
        <v>434.08</v>
      </c>
      <c r="AB61">
        <v>434.48</v>
      </c>
      <c r="AC61">
        <v>428.17</v>
      </c>
      <c r="AD61" t="s">
        <v>841</v>
      </c>
      <c r="AE61" s="222">
        <v>1.0500000000000001E-2</v>
      </c>
    </row>
    <row r="62" spans="1:31">
      <c r="A62" t="s">
        <v>541</v>
      </c>
      <c r="B62" s="322">
        <v>19756.78</v>
      </c>
      <c r="C62" s="322">
        <v>19734.39</v>
      </c>
      <c r="D62" s="322">
        <v>19789.63</v>
      </c>
      <c r="E62" s="322">
        <v>19551.169999999998</v>
      </c>
      <c r="F62" t="s">
        <v>2643</v>
      </c>
      <c r="G62" s="222">
        <v>6.4000000000000003E-3</v>
      </c>
      <c r="I62" t="s">
        <v>541</v>
      </c>
      <c r="J62">
        <v>222.64</v>
      </c>
      <c r="K62">
        <v>224</v>
      </c>
      <c r="L62">
        <v>224.42</v>
      </c>
      <c r="M62">
        <v>219.38</v>
      </c>
      <c r="N62" t="s">
        <v>2839</v>
      </c>
      <c r="O62" s="222">
        <v>-3.1899999999999998E-2</v>
      </c>
      <c r="Q62" t="s">
        <v>541</v>
      </c>
      <c r="R62">
        <v>424.07</v>
      </c>
      <c r="S62">
        <v>432.64</v>
      </c>
      <c r="T62">
        <v>433.2</v>
      </c>
      <c r="U62">
        <v>406.31</v>
      </c>
      <c r="V62" t="s">
        <v>3081</v>
      </c>
      <c r="W62" s="222">
        <v>-5.7000000000000002E-3</v>
      </c>
      <c r="Y62" t="s">
        <v>541</v>
      </c>
      <c r="Z62">
        <v>428.5</v>
      </c>
      <c r="AA62">
        <v>430.2</v>
      </c>
      <c r="AB62">
        <v>430.9</v>
      </c>
      <c r="AC62">
        <v>425.6</v>
      </c>
      <c r="AD62" t="s">
        <v>3317</v>
      </c>
      <c r="AE62" s="222">
        <v>-1.1999999999999999E-3</v>
      </c>
    </row>
    <row r="63" spans="1:31">
      <c r="A63" t="s">
        <v>543</v>
      </c>
      <c r="B63" s="322">
        <v>20009.34</v>
      </c>
      <c r="C63" s="322">
        <v>19903.05</v>
      </c>
      <c r="D63" s="322">
        <v>20068.52</v>
      </c>
      <c r="E63" s="322">
        <v>19903.05</v>
      </c>
      <c r="F63" t="s">
        <v>2622</v>
      </c>
      <c r="G63" s="222">
        <v>1.2800000000000001E-2</v>
      </c>
      <c r="I63" t="s">
        <v>543</v>
      </c>
      <c r="J63">
        <v>223.83</v>
      </c>
      <c r="K63">
        <v>219.79</v>
      </c>
      <c r="L63">
        <v>224.12</v>
      </c>
      <c r="M63">
        <v>219.79</v>
      </c>
      <c r="N63" t="s">
        <v>2840</v>
      </c>
      <c r="O63" s="222">
        <v>5.3E-3</v>
      </c>
      <c r="Q63" t="s">
        <v>543</v>
      </c>
      <c r="R63">
        <v>415.11</v>
      </c>
      <c r="S63">
        <v>416.81</v>
      </c>
      <c r="T63">
        <v>428</v>
      </c>
      <c r="U63">
        <v>414.59</v>
      </c>
      <c r="V63" t="s">
        <v>3082</v>
      </c>
      <c r="W63" s="222">
        <v>-2.1100000000000001E-2</v>
      </c>
      <c r="Y63" t="s">
        <v>543</v>
      </c>
      <c r="Z63">
        <v>446.2</v>
      </c>
      <c r="AA63">
        <v>437.56</v>
      </c>
      <c r="AB63">
        <v>447.27</v>
      </c>
      <c r="AC63">
        <v>436</v>
      </c>
      <c r="AD63" t="s">
        <v>3318</v>
      </c>
      <c r="AE63" s="222">
        <v>4.1300000000000003E-2</v>
      </c>
    </row>
    <row r="64" spans="1:31">
      <c r="A64" t="s">
        <v>545</v>
      </c>
      <c r="B64" s="322">
        <v>20053.68</v>
      </c>
      <c r="C64" s="322">
        <v>19906.990000000002</v>
      </c>
      <c r="D64" s="322">
        <v>20053.68</v>
      </c>
      <c r="E64" s="322">
        <v>19892.55</v>
      </c>
      <c r="F64" t="s">
        <v>2631</v>
      </c>
      <c r="G64" s="222">
        <v>2.2000000000000001E-3</v>
      </c>
      <c r="I64" t="s">
        <v>545</v>
      </c>
      <c r="J64">
        <v>223.66</v>
      </c>
      <c r="K64">
        <v>224.74</v>
      </c>
      <c r="L64">
        <v>227.03</v>
      </c>
      <c r="M64">
        <v>222.3</v>
      </c>
      <c r="N64" t="s">
        <v>2841</v>
      </c>
      <c r="O64" s="222">
        <v>-8.0000000000000004E-4</v>
      </c>
      <c r="Q64" t="s">
        <v>545</v>
      </c>
      <c r="R64">
        <v>412.38</v>
      </c>
      <c r="S64">
        <v>416.06</v>
      </c>
      <c r="T64">
        <v>420.73</v>
      </c>
      <c r="U64">
        <v>408.95</v>
      </c>
      <c r="V64" t="s">
        <v>3083</v>
      </c>
      <c r="W64" s="222">
        <v>-6.6E-3</v>
      </c>
      <c r="Y64" t="s">
        <v>545</v>
      </c>
      <c r="Z64">
        <v>446.71</v>
      </c>
      <c r="AA64">
        <v>442</v>
      </c>
      <c r="AB64">
        <v>446.75</v>
      </c>
      <c r="AC64">
        <v>441.5</v>
      </c>
      <c r="AD64" t="s">
        <v>3319</v>
      </c>
      <c r="AE64" s="222">
        <v>1.1000000000000001E-3</v>
      </c>
    </row>
    <row r="65" spans="1:31">
      <c r="A65" t="s">
        <v>547</v>
      </c>
      <c r="B65" s="322">
        <v>19954.3</v>
      </c>
      <c r="C65" s="322">
        <v>20087.11</v>
      </c>
      <c r="D65" s="322">
        <v>20118.61</v>
      </c>
      <c r="E65" s="322">
        <v>19897.13</v>
      </c>
      <c r="F65" t="s">
        <v>2623</v>
      </c>
      <c r="G65" s="222">
        <v>-5.0000000000000001E-3</v>
      </c>
      <c r="I65" t="s">
        <v>547</v>
      </c>
      <c r="J65">
        <v>222.78</v>
      </c>
      <c r="K65">
        <v>224.78</v>
      </c>
      <c r="L65">
        <v>225.63</v>
      </c>
      <c r="M65">
        <v>221.41</v>
      </c>
      <c r="N65" t="s">
        <v>2842</v>
      </c>
      <c r="O65" s="222">
        <v>-3.8999999999999998E-3</v>
      </c>
      <c r="Q65" t="s">
        <v>547</v>
      </c>
      <c r="R65">
        <v>406.58</v>
      </c>
      <c r="S65">
        <v>414.45</v>
      </c>
      <c r="T65">
        <v>418.88</v>
      </c>
      <c r="U65">
        <v>405.78</v>
      </c>
      <c r="V65" t="s">
        <v>3084</v>
      </c>
      <c r="W65" s="222">
        <v>-1.41E-2</v>
      </c>
      <c r="Y65" t="s">
        <v>547</v>
      </c>
      <c r="Z65">
        <v>444.06</v>
      </c>
      <c r="AA65">
        <v>445.16</v>
      </c>
      <c r="AB65">
        <v>446.65</v>
      </c>
      <c r="AC65">
        <v>441.4</v>
      </c>
      <c r="AD65" t="s">
        <v>3320</v>
      </c>
      <c r="AE65" s="222">
        <v>-5.8999999999999999E-3</v>
      </c>
    </row>
    <row r="66" spans="1:31">
      <c r="A66" t="s">
        <v>549</v>
      </c>
      <c r="B66" s="322">
        <v>19341.830000000002</v>
      </c>
      <c r="C66" s="322">
        <v>19234.04</v>
      </c>
      <c r="D66" s="322">
        <v>19514.349999999999</v>
      </c>
      <c r="E66" s="322">
        <v>19204.95</v>
      </c>
      <c r="F66" t="s">
        <v>2580</v>
      </c>
      <c r="G66" s="222">
        <v>-3.0700000000000002E-2</v>
      </c>
      <c r="I66" t="s">
        <v>549</v>
      </c>
      <c r="J66">
        <v>229.86</v>
      </c>
      <c r="K66">
        <v>224.02</v>
      </c>
      <c r="L66">
        <v>232.15</v>
      </c>
      <c r="M66">
        <v>223.98</v>
      </c>
      <c r="N66" t="s">
        <v>2843</v>
      </c>
      <c r="O66" s="222">
        <v>3.1800000000000002E-2</v>
      </c>
      <c r="Q66" t="s">
        <v>549</v>
      </c>
      <c r="R66">
        <v>397.15</v>
      </c>
      <c r="S66">
        <v>394.8</v>
      </c>
      <c r="T66">
        <v>406.69</v>
      </c>
      <c r="U66">
        <v>389</v>
      </c>
      <c r="V66" t="s">
        <v>3085</v>
      </c>
      <c r="W66" s="222">
        <v>-2.3199999999999998E-2</v>
      </c>
      <c r="Y66" t="s">
        <v>549</v>
      </c>
      <c r="Z66">
        <v>434.56</v>
      </c>
      <c r="AA66">
        <v>424.01</v>
      </c>
      <c r="AB66">
        <v>435.2</v>
      </c>
      <c r="AC66">
        <v>423.5</v>
      </c>
      <c r="AD66" t="s">
        <v>3321</v>
      </c>
      <c r="AE66" s="222">
        <v>-2.1399999999999999E-2</v>
      </c>
    </row>
    <row r="67" spans="1:31">
      <c r="A67" t="s">
        <v>551</v>
      </c>
      <c r="B67" s="322">
        <v>19733.59</v>
      </c>
      <c r="C67" s="322">
        <v>19418.22</v>
      </c>
      <c r="D67" s="322">
        <v>19759.43</v>
      </c>
      <c r="E67" s="322">
        <v>19294.62</v>
      </c>
      <c r="F67" t="s">
        <v>2603</v>
      </c>
      <c r="G67" s="222">
        <v>2.0299999999999999E-2</v>
      </c>
      <c r="I67" t="s">
        <v>551</v>
      </c>
      <c r="J67">
        <v>238.26</v>
      </c>
      <c r="K67">
        <v>230.85</v>
      </c>
      <c r="L67">
        <v>240.19</v>
      </c>
      <c r="M67">
        <v>230.81</v>
      </c>
      <c r="N67" t="s">
        <v>2844</v>
      </c>
      <c r="O67" s="222">
        <v>3.6499999999999998E-2</v>
      </c>
      <c r="Q67" t="s">
        <v>551</v>
      </c>
      <c r="R67">
        <v>398.09</v>
      </c>
      <c r="S67">
        <v>396.91</v>
      </c>
      <c r="T67">
        <v>400.59</v>
      </c>
      <c r="U67">
        <v>386.5</v>
      </c>
      <c r="V67" t="s">
        <v>3086</v>
      </c>
      <c r="W67" s="222">
        <v>2.3999999999999998E-3</v>
      </c>
      <c r="Y67" t="s">
        <v>551</v>
      </c>
      <c r="Z67">
        <v>447.2</v>
      </c>
      <c r="AA67">
        <v>434.6</v>
      </c>
      <c r="AB67">
        <v>448.38</v>
      </c>
      <c r="AC67">
        <v>431.38</v>
      </c>
      <c r="AD67" t="s">
        <v>3322</v>
      </c>
      <c r="AE67" s="222">
        <v>2.9100000000000001E-2</v>
      </c>
    </row>
    <row r="68" spans="1:31">
      <c r="A68" t="s">
        <v>553</v>
      </c>
      <c r="B68" s="322">
        <v>19632.32</v>
      </c>
      <c r="C68" s="322">
        <v>19695.68</v>
      </c>
      <c r="D68" s="322">
        <v>19699.82</v>
      </c>
      <c r="E68" s="322">
        <v>19479.509999999998</v>
      </c>
      <c r="F68" t="s">
        <v>2633</v>
      </c>
      <c r="G68" s="222">
        <v>-5.1000000000000004E-3</v>
      </c>
      <c r="I68" t="s">
        <v>553</v>
      </c>
      <c r="J68">
        <v>239.36</v>
      </c>
      <c r="K68">
        <v>234.12</v>
      </c>
      <c r="L68">
        <v>239.85</v>
      </c>
      <c r="M68">
        <v>234.01</v>
      </c>
      <c r="N68" t="s">
        <v>2845</v>
      </c>
      <c r="O68" s="222">
        <v>4.5999999999999999E-3</v>
      </c>
      <c r="Q68" t="s">
        <v>553</v>
      </c>
      <c r="R68">
        <v>389.1</v>
      </c>
      <c r="S68">
        <v>395.21</v>
      </c>
      <c r="T68">
        <v>398.59</v>
      </c>
      <c r="U68">
        <v>384.48</v>
      </c>
      <c r="V68" t="s">
        <v>3087</v>
      </c>
      <c r="W68" s="222">
        <v>-2.2599999999999999E-2</v>
      </c>
      <c r="Y68" t="s">
        <v>553</v>
      </c>
      <c r="Z68">
        <v>442.33</v>
      </c>
      <c r="AA68">
        <v>446.69</v>
      </c>
      <c r="AB68">
        <v>446.88</v>
      </c>
      <c r="AC68">
        <v>440.4</v>
      </c>
      <c r="AD68" t="s">
        <v>3323</v>
      </c>
      <c r="AE68" s="222">
        <v>-1.09E-2</v>
      </c>
    </row>
    <row r="69" spans="1:31">
      <c r="A69" t="s">
        <v>555</v>
      </c>
      <c r="B69" s="322">
        <v>19681.75</v>
      </c>
      <c r="C69" s="322">
        <v>19697.53</v>
      </c>
      <c r="D69" s="322">
        <v>19785.79</v>
      </c>
      <c r="E69" s="322">
        <v>19483.830000000002</v>
      </c>
      <c r="F69" t="s">
        <v>2632</v>
      </c>
      <c r="G69" s="222">
        <v>2.5000000000000001E-3</v>
      </c>
      <c r="I69" t="s">
        <v>555</v>
      </c>
      <c r="J69">
        <v>237.59</v>
      </c>
      <c r="K69">
        <v>238.66</v>
      </c>
      <c r="L69">
        <v>240.79</v>
      </c>
      <c r="M69">
        <v>237.21</v>
      </c>
      <c r="N69" t="s">
        <v>2846</v>
      </c>
      <c r="O69" s="222">
        <v>-7.4000000000000003E-3</v>
      </c>
      <c r="Q69" t="s">
        <v>555</v>
      </c>
      <c r="R69">
        <v>400.28</v>
      </c>
      <c r="S69">
        <v>410.78</v>
      </c>
      <c r="T69">
        <v>412.5</v>
      </c>
      <c r="U69">
        <v>384.41</v>
      </c>
      <c r="V69" t="s">
        <v>3088</v>
      </c>
      <c r="W69" s="222">
        <v>2.87E-2</v>
      </c>
      <c r="Y69" t="s">
        <v>555</v>
      </c>
      <c r="Z69">
        <v>414.99</v>
      </c>
      <c r="AA69">
        <v>418.77</v>
      </c>
      <c r="AB69">
        <v>422.86</v>
      </c>
      <c r="AC69">
        <v>413.16</v>
      </c>
      <c r="AD69" t="s">
        <v>3324</v>
      </c>
      <c r="AE69" s="222">
        <v>-6.1800000000000001E-2</v>
      </c>
    </row>
    <row r="70" spans="1:31">
      <c r="A70" t="s">
        <v>557</v>
      </c>
      <c r="B70" s="322">
        <v>19627.439999999999</v>
      </c>
      <c r="C70" s="322">
        <v>19832.330000000002</v>
      </c>
      <c r="D70" s="322">
        <v>19969.169999999998</v>
      </c>
      <c r="E70" s="322">
        <v>19575.21</v>
      </c>
      <c r="F70" t="s">
        <v>2643</v>
      </c>
      <c r="G70" s="222">
        <v>-2.8E-3</v>
      </c>
      <c r="I70" t="s">
        <v>557</v>
      </c>
      <c r="J70">
        <v>236</v>
      </c>
      <c r="K70">
        <v>247.19</v>
      </c>
      <c r="L70">
        <v>247.19</v>
      </c>
      <c r="M70">
        <v>233.44</v>
      </c>
      <c r="N70" t="s">
        <v>2847</v>
      </c>
      <c r="O70" s="222">
        <v>-6.7000000000000002E-3</v>
      </c>
      <c r="Q70" t="s">
        <v>557</v>
      </c>
      <c r="R70">
        <v>404.6</v>
      </c>
      <c r="S70">
        <v>401.53</v>
      </c>
      <c r="T70">
        <v>419.99</v>
      </c>
      <c r="U70">
        <v>401.34</v>
      </c>
      <c r="V70" t="s">
        <v>3089</v>
      </c>
      <c r="W70" s="222">
        <v>1.0800000000000001E-2</v>
      </c>
      <c r="Y70" t="s">
        <v>557</v>
      </c>
      <c r="Z70">
        <v>415.06</v>
      </c>
      <c r="AA70">
        <v>418.98</v>
      </c>
      <c r="AB70">
        <v>420.69</v>
      </c>
      <c r="AC70">
        <v>414.91</v>
      </c>
      <c r="AD70" t="s">
        <v>3325</v>
      </c>
      <c r="AE70" s="222">
        <v>2.0000000000000001E-4</v>
      </c>
    </row>
    <row r="71" spans="1:31">
      <c r="A71" t="s">
        <v>559</v>
      </c>
      <c r="B71" s="322">
        <v>19391.96</v>
      </c>
      <c r="C71" s="322">
        <v>19215.38</v>
      </c>
      <c r="D71" s="322">
        <v>19502.13</v>
      </c>
      <c r="E71" s="322">
        <v>19141.150000000001</v>
      </c>
      <c r="F71" t="s">
        <v>2429</v>
      </c>
      <c r="G71" s="222">
        <v>-1.2E-2</v>
      </c>
      <c r="I71" t="s">
        <v>559</v>
      </c>
      <c r="J71">
        <v>228.01</v>
      </c>
      <c r="K71">
        <v>229.99</v>
      </c>
      <c r="L71">
        <v>231.83</v>
      </c>
      <c r="M71">
        <v>225.7</v>
      </c>
      <c r="N71" t="s">
        <v>2848</v>
      </c>
      <c r="O71" s="222">
        <v>-3.39E-2</v>
      </c>
      <c r="Q71" t="s">
        <v>559</v>
      </c>
      <c r="R71">
        <v>383.68</v>
      </c>
      <c r="S71">
        <v>386.68</v>
      </c>
      <c r="T71">
        <v>389.17</v>
      </c>
      <c r="U71">
        <v>374.36</v>
      </c>
      <c r="V71" t="s">
        <v>3090</v>
      </c>
      <c r="W71" s="222">
        <v>-5.1700000000000003E-2</v>
      </c>
      <c r="Y71" t="s">
        <v>559</v>
      </c>
      <c r="Z71">
        <v>410.92</v>
      </c>
      <c r="AA71">
        <v>411.6</v>
      </c>
      <c r="AB71">
        <v>415.41</v>
      </c>
      <c r="AC71">
        <v>408.66</v>
      </c>
      <c r="AD71" t="s">
        <v>3326</v>
      </c>
      <c r="AE71" s="222">
        <v>-0.01</v>
      </c>
    </row>
    <row r="72" spans="1:31">
      <c r="A72" t="s">
        <v>561</v>
      </c>
      <c r="B72" s="322">
        <v>19654.02</v>
      </c>
      <c r="C72" s="322">
        <v>19422.169999999998</v>
      </c>
      <c r="D72" s="322">
        <v>19666.439999999999</v>
      </c>
      <c r="E72" s="322">
        <v>19408.18</v>
      </c>
      <c r="F72" t="s">
        <v>2638</v>
      </c>
      <c r="G72" s="222">
        <v>1.35E-2</v>
      </c>
      <c r="I72" t="s">
        <v>561</v>
      </c>
      <c r="J72">
        <v>232.8</v>
      </c>
      <c r="K72">
        <v>227.25</v>
      </c>
      <c r="L72">
        <v>233.13</v>
      </c>
      <c r="M72">
        <v>226.65</v>
      </c>
      <c r="N72" t="s">
        <v>2849</v>
      </c>
      <c r="O72" s="222">
        <v>2.1000000000000001E-2</v>
      </c>
      <c r="Q72" t="s">
        <v>561</v>
      </c>
      <c r="R72">
        <v>392.21</v>
      </c>
      <c r="S72">
        <v>382.63</v>
      </c>
      <c r="T72">
        <v>394</v>
      </c>
      <c r="U72">
        <v>381.4</v>
      </c>
      <c r="V72" t="s">
        <v>3091</v>
      </c>
      <c r="W72" s="222">
        <v>2.2200000000000001E-2</v>
      </c>
      <c r="Y72" t="s">
        <v>561</v>
      </c>
      <c r="Z72">
        <v>412.37</v>
      </c>
      <c r="AA72">
        <v>412.68</v>
      </c>
      <c r="AB72">
        <v>413.92</v>
      </c>
      <c r="AC72">
        <v>409.74</v>
      </c>
      <c r="AD72" t="s">
        <v>3327</v>
      </c>
      <c r="AE72" s="222">
        <v>3.5000000000000001E-3</v>
      </c>
    </row>
    <row r="73" spans="1:31">
      <c r="A73" t="s">
        <v>563</v>
      </c>
      <c r="B73" s="322">
        <v>19692.330000000002</v>
      </c>
      <c r="C73" s="322">
        <v>19533.05</v>
      </c>
      <c r="D73" s="322">
        <v>19696.939999999999</v>
      </c>
      <c r="E73" s="322">
        <v>19498.900000000001</v>
      </c>
      <c r="F73" t="s">
        <v>2625</v>
      </c>
      <c r="G73" s="222">
        <v>1.9E-3</v>
      </c>
      <c r="I73" t="s">
        <v>563</v>
      </c>
      <c r="J73">
        <v>232.47</v>
      </c>
      <c r="K73">
        <v>228.53</v>
      </c>
      <c r="L73">
        <v>232.67</v>
      </c>
      <c r="M73">
        <v>228.27</v>
      </c>
      <c r="N73" t="s">
        <v>2850</v>
      </c>
      <c r="O73" s="222">
        <v>-1.4E-3</v>
      </c>
      <c r="Q73" t="s">
        <v>563</v>
      </c>
      <c r="R73">
        <v>378.17</v>
      </c>
      <c r="S73">
        <v>387.51</v>
      </c>
      <c r="T73">
        <v>388.39</v>
      </c>
      <c r="U73">
        <v>375.53</v>
      </c>
      <c r="V73" t="s">
        <v>3092</v>
      </c>
      <c r="W73" s="222">
        <v>-3.5799999999999998E-2</v>
      </c>
      <c r="Y73" t="s">
        <v>563</v>
      </c>
      <c r="Z73">
        <v>413.29</v>
      </c>
      <c r="AA73">
        <v>412.35</v>
      </c>
      <c r="AB73">
        <v>413.83</v>
      </c>
      <c r="AC73">
        <v>410.4</v>
      </c>
      <c r="AD73" t="s">
        <v>3328</v>
      </c>
      <c r="AE73" s="222">
        <v>2.2000000000000001E-3</v>
      </c>
    </row>
    <row r="74" spans="1:31">
      <c r="A74" t="s">
        <v>565</v>
      </c>
      <c r="B74" s="322">
        <v>19791.990000000002</v>
      </c>
      <c r="C74" s="322">
        <v>19725.830000000002</v>
      </c>
      <c r="D74" s="322">
        <v>19793.36</v>
      </c>
      <c r="E74" s="322">
        <v>19654.11</v>
      </c>
      <c r="F74" t="s">
        <v>2641</v>
      </c>
      <c r="G74" s="222">
        <v>5.1000000000000004E-3</v>
      </c>
      <c r="I74" t="s">
        <v>565</v>
      </c>
      <c r="J74">
        <v>233.22</v>
      </c>
      <c r="K74">
        <v>231.29</v>
      </c>
      <c r="L74">
        <v>233.8</v>
      </c>
      <c r="M74">
        <v>230.43</v>
      </c>
      <c r="N74" t="s">
        <v>2851</v>
      </c>
      <c r="O74" s="222">
        <v>3.2000000000000002E-3</v>
      </c>
      <c r="Q74" t="s">
        <v>565</v>
      </c>
      <c r="R74">
        <v>374.32</v>
      </c>
      <c r="S74">
        <v>373.03</v>
      </c>
      <c r="T74">
        <v>375.4</v>
      </c>
      <c r="U74">
        <v>363.18</v>
      </c>
      <c r="V74" t="s">
        <v>3093</v>
      </c>
      <c r="W74" s="222">
        <v>-1.0200000000000001E-2</v>
      </c>
      <c r="Y74" t="s">
        <v>565</v>
      </c>
      <c r="Z74">
        <v>415.82</v>
      </c>
      <c r="AA74">
        <v>414</v>
      </c>
      <c r="AB74">
        <v>418.2</v>
      </c>
      <c r="AC74">
        <v>414</v>
      </c>
      <c r="AD74" t="s">
        <v>3329</v>
      </c>
      <c r="AE74" s="222">
        <v>6.1000000000000004E-3</v>
      </c>
    </row>
    <row r="75" spans="1:31">
      <c r="A75" t="s">
        <v>567</v>
      </c>
      <c r="B75" s="322">
        <v>19523.400000000001</v>
      </c>
      <c r="C75" s="322">
        <v>19774.87</v>
      </c>
      <c r="D75" s="322">
        <v>19862.54</v>
      </c>
      <c r="E75" s="322">
        <v>19489.36</v>
      </c>
      <c r="F75" t="s">
        <v>2601</v>
      </c>
      <c r="G75" s="222">
        <v>-1.3599999999999999E-2</v>
      </c>
      <c r="I75" t="s">
        <v>567</v>
      </c>
      <c r="J75">
        <v>227.63</v>
      </c>
      <c r="K75">
        <v>232.6</v>
      </c>
      <c r="L75">
        <v>234</v>
      </c>
      <c r="M75">
        <v>227.26</v>
      </c>
      <c r="N75" t="s">
        <v>2852</v>
      </c>
      <c r="O75" s="222">
        <v>-2.4E-2</v>
      </c>
      <c r="Q75" t="s">
        <v>567</v>
      </c>
      <c r="R75">
        <v>361.62</v>
      </c>
      <c r="S75">
        <v>370.19</v>
      </c>
      <c r="T75">
        <v>380.55</v>
      </c>
      <c r="U75">
        <v>360.34</v>
      </c>
      <c r="V75" t="s">
        <v>3094</v>
      </c>
      <c r="W75" s="222">
        <v>-3.39E-2</v>
      </c>
      <c r="Y75" t="s">
        <v>567</v>
      </c>
      <c r="Z75">
        <v>409.75</v>
      </c>
      <c r="AA75">
        <v>416.48</v>
      </c>
      <c r="AB75">
        <v>418.65</v>
      </c>
      <c r="AC75">
        <v>408.1</v>
      </c>
      <c r="AD75" t="s">
        <v>3330</v>
      </c>
      <c r="AE75" s="222">
        <v>-1.46E-2</v>
      </c>
    </row>
    <row r="76" spans="1:31">
      <c r="A76" t="s">
        <v>569</v>
      </c>
      <c r="B76" s="322">
        <v>19714.27</v>
      </c>
      <c r="C76" s="322">
        <v>19668.18</v>
      </c>
      <c r="D76" s="322">
        <v>19772.04</v>
      </c>
      <c r="E76" s="322">
        <v>19650.79</v>
      </c>
      <c r="F76" t="s">
        <v>2603</v>
      </c>
      <c r="G76" s="222">
        <v>9.7999999999999997E-3</v>
      </c>
      <c r="I76" t="s">
        <v>569</v>
      </c>
      <c r="J76">
        <v>227.65</v>
      </c>
      <c r="K76">
        <v>229.57</v>
      </c>
      <c r="L76">
        <v>230.59</v>
      </c>
      <c r="M76">
        <v>227.2</v>
      </c>
      <c r="N76" t="s">
        <v>2853</v>
      </c>
      <c r="O76" s="222">
        <v>1E-4</v>
      </c>
      <c r="Q76" t="s">
        <v>569</v>
      </c>
      <c r="R76">
        <v>350.73</v>
      </c>
      <c r="S76">
        <v>356.21</v>
      </c>
      <c r="T76">
        <v>362.7</v>
      </c>
      <c r="U76">
        <v>350.51</v>
      </c>
      <c r="V76" t="s">
        <v>3095</v>
      </c>
      <c r="W76" s="222">
        <v>-3.0099999999999998E-2</v>
      </c>
      <c r="Y76" t="s">
        <v>569</v>
      </c>
      <c r="Z76">
        <v>412.22</v>
      </c>
      <c r="AA76">
        <v>413.71</v>
      </c>
      <c r="AB76">
        <v>415.46</v>
      </c>
      <c r="AC76">
        <v>410.92</v>
      </c>
      <c r="AD76" t="s">
        <v>3331</v>
      </c>
      <c r="AE76" s="222">
        <v>6.0000000000000001E-3</v>
      </c>
    </row>
    <row r="77" spans="1:31">
      <c r="A77" t="s">
        <v>571</v>
      </c>
      <c r="B77" s="322">
        <v>19643.86</v>
      </c>
      <c r="C77" s="322">
        <v>19602.11</v>
      </c>
      <c r="D77" s="322">
        <v>19731.93</v>
      </c>
      <c r="E77" s="322">
        <v>19579.77</v>
      </c>
      <c r="F77" t="s">
        <v>2606</v>
      </c>
      <c r="G77" s="222">
        <v>-3.5999999999999999E-3</v>
      </c>
      <c r="I77" t="s">
        <v>571</v>
      </c>
      <c r="J77">
        <v>232.62</v>
      </c>
      <c r="K77">
        <v>228.2</v>
      </c>
      <c r="L77">
        <v>235.23</v>
      </c>
      <c r="M77">
        <v>228.13</v>
      </c>
      <c r="N77" t="s">
        <v>2854</v>
      </c>
      <c r="O77" s="222">
        <v>2.18E-2</v>
      </c>
      <c r="Q77" t="s">
        <v>571</v>
      </c>
      <c r="R77">
        <v>328.5</v>
      </c>
      <c r="S77">
        <v>345.8</v>
      </c>
      <c r="T77">
        <v>349.37</v>
      </c>
      <c r="U77">
        <v>325.10000000000002</v>
      </c>
      <c r="V77" t="s">
        <v>3096</v>
      </c>
      <c r="W77" s="222">
        <v>-6.3399999999999998E-2</v>
      </c>
      <c r="Y77" t="s">
        <v>571</v>
      </c>
      <c r="Z77">
        <v>411.44</v>
      </c>
      <c r="AA77">
        <v>409.64</v>
      </c>
      <c r="AB77">
        <v>412.49</v>
      </c>
      <c r="AC77">
        <v>409.3</v>
      </c>
      <c r="AD77" t="s">
        <v>3310</v>
      </c>
      <c r="AE77" s="222">
        <v>-1.9E-3</v>
      </c>
    </row>
    <row r="78" spans="1:31">
      <c r="A78" t="s">
        <v>573</v>
      </c>
      <c r="B78" s="322">
        <v>19649.95</v>
      </c>
      <c r="C78" s="322">
        <v>19436.509999999998</v>
      </c>
      <c r="D78" s="322">
        <v>19682.509999999998</v>
      </c>
      <c r="E78" s="322">
        <v>19415.48</v>
      </c>
      <c r="F78" t="s">
        <v>2600</v>
      </c>
      <c r="G78" s="222">
        <v>2.9999999999999997E-4</v>
      </c>
      <c r="I78" t="s">
        <v>573</v>
      </c>
      <c r="J78">
        <v>236.87</v>
      </c>
      <c r="K78">
        <v>231.2</v>
      </c>
      <c r="L78">
        <v>236.96</v>
      </c>
      <c r="M78">
        <v>230.68</v>
      </c>
      <c r="N78" t="s">
        <v>2855</v>
      </c>
      <c r="O78" s="222">
        <v>1.83E-2</v>
      </c>
      <c r="Q78" t="s">
        <v>573</v>
      </c>
      <c r="R78">
        <v>336.51</v>
      </c>
      <c r="S78">
        <v>329.94</v>
      </c>
      <c r="T78">
        <v>346.4</v>
      </c>
      <c r="U78">
        <v>329.12</v>
      </c>
      <c r="V78" t="s">
        <v>3097</v>
      </c>
      <c r="W78" s="222">
        <v>2.4400000000000002E-2</v>
      </c>
      <c r="Y78" t="s">
        <v>573</v>
      </c>
      <c r="Z78">
        <v>409.04</v>
      </c>
      <c r="AA78">
        <v>407.21</v>
      </c>
      <c r="AB78">
        <v>410.75</v>
      </c>
      <c r="AC78">
        <v>404.37</v>
      </c>
      <c r="AD78" t="s">
        <v>3332</v>
      </c>
      <c r="AE78" s="222">
        <v>-5.7999999999999996E-3</v>
      </c>
    </row>
    <row r="79" spans="1:31">
      <c r="A79" t="s">
        <v>575</v>
      </c>
      <c r="B79" s="322">
        <v>19945.64</v>
      </c>
      <c r="C79" s="322">
        <v>19696.919999999998</v>
      </c>
      <c r="D79" s="322">
        <v>19952.169999999998</v>
      </c>
      <c r="E79" s="322">
        <v>19675.87</v>
      </c>
      <c r="F79" t="s">
        <v>2589</v>
      </c>
      <c r="G79" s="222">
        <v>1.4999999999999999E-2</v>
      </c>
      <c r="I79" t="s">
        <v>575</v>
      </c>
      <c r="J79">
        <v>241.53</v>
      </c>
      <c r="K79">
        <v>236.91</v>
      </c>
      <c r="L79">
        <v>242.34</v>
      </c>
      <c r="M79">
        <v>235.57</v>
      </c>
      <c r="N79" t="s">
        <v>2856</v>
      </c>
      <c r="O79" s="222">
        <v>1.9699999999999999E-2</v>
      </c>
      <c r="Q79" t="s">
        <v>575</v>
      </c>
      <c r="R79">
        <v>355.94</v>
      </c>
      <c r="S79">
        <v>345</v>
      </c>
      <c r="T79">
        <v>358.69</v>
      </c>
      <c r="U79">
        <v>342.85</v>
      </c>
      <c r="V79" t="s">
        <v>3098</v>
      </c>
      <c r="W79" s="222">
        <v>5.7700000000000001E-2</v>
      </c>
      <c r="Y79" t="s">
        <v>575</v>
      </c>
      <c r="Z79">
        <v>410.54</v>
      </c>
      <c r="AA79">
        <v>407</v>
      </c>
      <c r="AB79">
        <v>411</v>
      </c>
      <c r="AC79">
        <v>406.36</v>
      </c>
      <c r="AD79" t="s">
        <v>3333</v>
      </c>
      <c r="AE79" s="222">
        <v>3.7000000000000002E-3</v>
      </c>
    </row>
    <row r="80" spans="1:31">
      <c r="A80" t="s">
        <v>577</v>
      </c>
      <c r="B80" s="322">
        <v>20026.77</v>
      </c>
      <c r="C80" s="322">
        <v>19956.82</v>
      </c>
      <c r="D80" s="322">
        <v>20045.759999999998</v>
      </c>
      <c r="E80" s="322">
        <v>19932.150000000001</v>
      </c>
      <c r="F80" t="s">
        <v>2429</v>
      </c>
      <c r="G80" s="222">
        <v>4.1000000000000003E-3</v>
      </c>
      <c r="I80" t="s">
        <v>577</v>
      </c>
      <c r="J80">
        <v>244.6</v>
      </c>
      <c r="K80">
        <v>241.25</v>
      </c>
      <c r="L80">
        <v>245.55</v>
      </c>
      <c r="M80">
        <v>240.99</v>
      </c>
      <c r="N80" t="s">
        <v>2857</v>
      </c>
      <c r="O80" s="222">
        <v>1.2699999999999999E-2</v>
      </c>
      <c r="Q80" t="s">
        <v>577</v>
      </c>
      <c r="R80">
        <v>355.84</v>
      </c>
      <c r="S80">
        <v>360.62</v>
      </c>
      <c r="T80">
        <v>362</v>
      </c>
      <c r="U80">
        <v>347.5</v>
      </c>
      <c r="V80" t="s">
        <v>3099</v>
      </c>
      <c r="W80" s="222">
        <v>-2.9999999999999997E-4</v>
      </c>
      <c r="Y80" t="s">
        <v>577</v>
      </c>
      <c r="Z80">
        <v>408.43</v>
      </c>
      <c r="AA80">
        <v>407.79</v>
      </c>
      <c r="AB80">
        <v>408.91</v>
      </c>
      <c r="AC80">
        <v>405.88</v>
      </c>
      <c r="AD80" t="s">
        <v>3334</v>
      </c>
      <c r="AE80" s="222">
        <v>-5.1000000000000004E-3</v>
      </c>
    </row>
    <row r="81" spans="1:31">
      <c r="A81" t="s">
        <v>581</v>
      </c>
      <c r="B81" s="322">
        <v>20041.259999999998</v>
      </c>
      <c r="C81" s="322">
        <v>20090.55</v>
      </c>
      <c r="D81" s="322">
        <v>20110.12</v>
      </c>
      <c r="E81" s="322">
        <v>19909.740000000002</v>
      </c>
      <c r="F81" t="s">
        <v>2594</v>
      </c>
      <c r="G81" s="222">
        <v>6.9999999999999999E-4</v>
      </c>
      <c r="I81" t="s">
        <v>581</v>
      </c>
      <c r="J81">
        <v>244.47</v>
      </c>
      <c r="K81">
        <v>244.15</v>
      </c>
      <c r="L81">
        <v>245.18</v>
      </c>
      <c r="M81">
        <v>241.84</v>
      </c>
      <c r="N81" t="s">
        <v>2858</v>
      </c>
      <c r="O81" s="222">
        <v>-5.0000000000000001E-4</v>
      </c>
      <c r="Q81" t="s">
        <v>581</v>
      </c>
      <c r="R81">
        <v>354.11</v>
      </c>
      <c r="S81">
        <v>355.01</v>
      </c>
      <c r="T81">
        <v>359.1</v>
      </c>
      <c r="U81">
        <v>350.02</v>
      </c>
      <c r="V81" t="s">
        <v>734</v>
      </c>
      <c r="W81" s="222">
        <v>-4.8999999999999998E-3</v>
      </c>
      <c r="Y81" t="s">
        <v>581</v>
      </c>
      <c r="Z81">
        <v>409.64</v>
      </c>
      <c r="AA81">
        <v>408</v>
      </c>
      <c r="AB81">
        <v>410.6</v>
      </c>
      <c r="AC81">
        <v>406.5</v>
      </c>
      <c r="AD81" t="s">
        <v>3335</v>
      </c>
      <c r="AE81" s="222">
        <v>3.0000000000000001E-3</v>
      </c>
    </row>
    <row r="82" spans="1:31">
      <c r="A82" t="s">
        <v>583</v>
      </c>
      <c r="B82" s="322">
        <v>20056.25</v>
      </c>
      <c r="C82" s="322">
        <v>19994.5</v>
      </c>
      <c r="D82" s="322">
        <v>20099.39</v>
      </c>
      <c r="E82" s="322">
        <v>19928.89</v>
      </c>
      <c r="F82" t="s">
        <v>2429</v>
      </c>
      <c r="G82" s="222">
        <v>6.9999999999999999E-4</v>
      </c>
      <c r="I82" t="s">
        <v>583</v>
      </c>
      <c r="J82">
        <v>244.87</v>
      </c>
      <c r="K82">
        <v>244.66</v>
      </c>
      <c r="L82">
        <v>246.01</v>
      </c>
      <c r="M82">
        <v>243.16</v>
      </c>
      <c r="N82" t="s">
        <v>2859</v>
      </c>
      <c r="O82" s="222">
        <v>1.6000000000000001E-3</v>
      </c>
      <c r="Q82" t="s">
        <v>583</v>
      </c>
      <c r="R82">
        <v>360.56</v>
      </c>
      <c r="S82">
        <v>354</v>
      </c>
      <c r="T82">
        <v>367.34</v>
      </c>
      <c r="U82">
        <v>353.67</v>
      </c>
      <c r="V82" t="s">
        <v>3100</v>
      </c>
      <c r="W82" s="222">
        <v>1.8200000000000001E-2</v>
      </c>
      <c r="Y82" t="s">
        <v>583</v>
      </c>
      <c r="Z82">
        <v>414.77</v>
      </c>
      <c r="AA82">
        <v>407.88</v>
      </c>
      <c r="AB82">
        <v>415.49</v>
      </c>
      <c r="AC82">
        <v>407.65</v>
      </c>
      <c r="AD82" t="s">
        <v>3336</v>
      </c>
      <c r="AE82" s="222">
        <v>1.2500000000000001E-2</v>
      </c>
    </row>
    <row r="83" spans="1:31">
      <c r="A83" t="s">
        <v>585</v>
      </c>
      <c r="B83" s="322">
        <v>19962.36</v>
      </c>
      <c r="C83" s="322">
        <v>20029.189999999999</v>
      </c>
      <c r="D83" s="322">
        <v>20041.150000000001</v>
      </c>
      <c r="E83" s="322">
        <v>19795.02</v>
      </c>
      <c r="F83" t="s">
        <v>2428</v>
      </c>
      <c r="G83" s="222">
        <v>-4.7000000000000002E-3</v>
      </c>
      <c r="I83" t="s">
        <v>585</v>
      </c>
      <c r="J83">
        <v>245.83</v>
      </c>
      <c r="K83">
        <v>244.94</v>
      </c>
      <c r="L83">
        <v>246.78</v>
      </c>
      <c r="M83">
        <v>244.29</v>
      </c>
      <c r="N83" t="s">
        <v>2860</v>
      </c>
      <c r="O83" s="222">
        <v>3.8999999999999998E-3</v>
      </c>
      <c r="Q83" t="s">
        <v>585</v>
      </c>
      <c r="R83">
        <v>354.4</v>
      </c>
      <c r="S83">
        <v>361.51</v>
      </c>
      <c r="T83">
        <v>362.3</v>
      </c>
      <c r="U83">
        <v>348</v>
      </c>
      <c r="V83" t="s">
        <v>3101</v>
      </c>
      <c r="W83" s="222">
        <v>-1.7100000000000001E-2</v>
      </c>
      <c r="Y83" t="s">
        <v>585</v>
      </c>
      <c r="Z83">
        <v>416.13</v>
      </c>
      <c r="AA83">
        <v>415.29</v>
      </c>
      <c r="AB83">
        <v>419.31</v>
      </c>
      <c r="AC83">
        <v>412.54</v>
      </c>
      <c r="AD83" t="s">
        <v>3337</v>
      </c>
      <c r="AE83" s="222">
        <v>3.3E-3</v>
      </c>
    </row>
    <row r="84" spans="1:31">
      <c r="A84" t="s">
        <v>587</v>
      </c>
      <c r="B84" s="322">
        <v>19524.009999999998</v>
      </c>
      <c r="C84" s="322">
        <v>20006.689999999999</v>
      </c>
      <c r="D84" s="322">
        <v>20016.66</v>
      </c>
      <c r="E84" s="322">
        <v>19510.91</v>
      </c>
      <c r="F84" t="s">
        <v>2604</v>
      </c>
      <c r="G84" s="222">
        <v>-2.1999999999999999E-2</v>
      </c>
      <c r="I84" t="s">
        <v>587</v>
      </c>
      <c r="J84">
        <v>245.55</v>
      </c>
      <c r="K84">
        <v>245.95</v>
      </c>
      <c r="L84">
        <v>248.69</v>
      </c>
      <c r="M84">
        <v>245.22</v>
      </c>
      <c r="N84" t="s">
        <v>2861</v>
      </c>
      <c r="O84" s="222">
        <v>-1.1000000000000001E-3</v>
      </c>
      <c r="Q84" t="s">
        <v>587</v>
      </c>
      <c r="R84">
        <v>337.8</v>
      </c>
      <c r="S84">
        <v>353.44</v>
      </c>
      <c r="T84">
        <v>354.98</v>
      </c>
      <c r="U84">
        <v>334.42</v>
      </c>
      <c r="V84" t="s">
        <v>3102</v>
      </c>
      <c r="W84" s="222">
        <v>-4.6800000000000001E-2</v>
      </c>
      <c r="Y84" t="s">
        <v>587</v>
      </c>
      <c r="Z84">
        <v>408.21</v>
      </c>
      <c r="AA84">
        <v>417.33</v>
      </c>
      <c r="AB84">
        <v>418.05</v>
      </c>
      <c r="AC84">
        <v>407.89</v>
      </c>
      <c r="AD84" t="s">
        <v>3338</v>
      </c>
      <c r="AE84" s="222">
        <v>-1.9E-2</v>
      </c>
    </row>
    <row r="85" spans="1:31">
      <c r="A85" t="s">
        <v>589</v>
      </c>
      <c r="B85" s="322">
        <v>19286.93</v>
      </c>
      <c r="C85" s="322">
        <v>19590.849999999999</v>
      </c>
      <c r="D85" s="322">
        <v>19644.23</v>
      </c>
      <c r="E85" s="322">
        <v>19275.46</v>
      </c>
      <c r="F85" t="s">
        <v>2617</v>
      </c>
      <c r="G85" s="222">
        <v>-1.21E-2</v>
      </c>
      <c r="I85" t="s">
        <v>589</v>
      </c>
      <c r="J85">
        <v>247.1</v>
      </c>
      <c r="K85">
        <v>244.93</v>
      </c>
      <c r="L85">
        <v>248.86</v>
      </c>
      <c r="M85">
        <v>244.42</v>
      </c>
      <c r="N85" t="s">
        <v>2862</v>
      </c>
      <c r="O85" s="222">
        <v>6.3E-3</v>
      </c>
      <c r="Q85" t="s">
        <v>589</v>
      </c>
      <c r="R85">
        <v>330.53</v>
      </c>
      <c r="S85">
        <v>338.14</v>
      </c>
      <c r="T85">
        <v>342.4</v>
      </c>
      <c r="U85">
        <v>324.7</v>
      </c>
      <c r="V85" t="s">
        <v>3103</v>
      </c>
      <c r="W85" s="222">
        <v>-2.1499999999999998E-2</v>
      </c>
      <c r="Y85" t="s">
        <v>589</v>
      </c>
      <c r="Z85">
        <v>404</v>
      </c>
      <c r="AA85">
        <v>408.51</v>
      </c>
      <c r="AB85">
        <v>409.37</v>
      </c>
      <c r="AC85">
        <v>399.32</v>
      </c>
      <c r="AD85" t="s">
        <v>3339</v>
      </c>
      <c r="AE85" s="222">
        <v>-1.03E-2</v>
      </c>
    </row>
    <row r="86" spans="1:31">
      <c r="A86" t="s">
        <v>591</v>
      </c>
      <c r="B86" s="322">
        <v>19026.39</v>
      </c>
      <c r="C86" s="322">
        <v>19242.61</v>
      </c>
      <c r="D86" s="322">
        <v>19256.349999999999</v>
      </c>
      <c r="E86" s="322">
        <v>18871.52</v>
      </c>
      <c r="F86" t="s">
        <v>2595</v>
      </c>
      <c r="G86" s="222">
        <v>-1.35E-2</v>
      </c>
      <c r="I86" t="s">
        <v>591</v>
      </c>
      <c r="J86">
        <v>247.04</v>
      </c>
      <c r="K86">
        <v>248</v>
      </c>
      <c r="L86">
        <v>250</v>
      </c>
      <c r="M86">
        <v>244.91</v>
      </c>
      <c r="N86" t="s">
        <v>2863</v>
      </c>
      <c r="O86" s="222">
        <v>-2.0000000000000001E-4</v>
      </c>
      <c r="Q86" t="s">
        <v>591</v>
      </c>
      <c r="R86">
        <v>302.8</v>
      </c>
      <c r="S86">
        <v>327.02</v>
      </c>
      <c r="T86">
        <v>328.89</v>
      </c>
      <c r="U86">
        <v>297.25</v>
      </c>
      <c r="V86" t="s">
        <v>3104</v>
      </c>
      <c r="W86" s="222">
        <v>-8.3900000000000002E-2</v>
      </c>
      <c r="Y86" t="s">
        <v>591</v>
      </c>
      <c r="Z86">
        <v>397.9</v>
      </c>
      <c r="AA86">
        <v>401.1</v>
      </c>
      <c r="AB86">
        <v>401.92</v>
      </c>
      <c r="AC86">
        <v>396.7</v>
      </c>
      <c r="AD86" t="s">
        <v>3340</v>
      </c>
      <c r="AE86" s="222">
        <v>-1.5100000000000001E-2</v>
      </c>
    </row>
    <row r="87" spans="1:31">
      <c r="A87" t="s">
        <v>593</v>
      </c>
      <c r="B87" s="322">
        <v>19075.259999999998</v>
      </c>
      <c r="C87" s="322">
        <v>19109.32</v>
      </c>
      <c r="D87" s="322">
        <v>19286.02</v>
      </c>
      <c r="E87" s="322">
        <v>18966.46</v>
      </c>
      <c r="F87" t="s">
        <v>2622</v>
      </c>
      <c r="G87" s="222">
        <v>2.5999999999999999E-3</v>
      </c>
      <c r="I87" t="s">
        <v>593</v>
      </c>
      <c r="J87">
        <v>240.36</v>
      </c>
      <c r="K87">
        <v>244.33</v>
      </c>
      <c r="L87">
        <v>244.98</v>
      </c>
      <c r="M87">
        <v>239.13</v>
      </c>
      <c r="N87" t="s">
        <v>606</v>
      </c>
      <c r="O87" s="222">
        <v>-2.7E-2</v>
      </c>
      <c r="Q87" t="s">
        <v>593</v>
      </c>
      <c r="R87">
        <v>290.8</v>
      </c>
      <c r="S87">
        <v>303.70999999999998</v>
      </c>
      <c r="T87">
        <v>309</v>
      </c>
      <c r="U87">
        <v>288.04000000000002</v>
      </c>
      <c r="V87" t="s">
        <v>3105</v>
      </c>
      <c r="W87" s="222">
        <v>-3.9600000000000003E-2</v>
      </c>
      <c r="Y87" t="s">
        <v>593</v>
      </c>
      <c r="Z87">
        <v>399.73</v>
      </c>
      <c r="AA87">
        <v>398.01</v>
      </c>
      <c r="AB87">
        <v>403.6</v>
      </c>
      <c r="AC87">
        <v>394.24</v>
      </c>
      <c r="AD87" t="s">
        <v>3341</v>
      </c>
      <c r="AE87" s="222">
        <v>4.5999999999999999E-3</v>
      </c>
    </row>
    <row r="88" spans="1:31">
      <c r="A88" t="s">
        <v>595</v>
      </c>
      <c r="B88" s="322">
        <v>18544.419999999998</v>
      </c>
      <c r="C88" s="322">
        <v>19212.36</v>
      </c>
      <c r="D88" s="322">
        <v>19242.689999999999</v>
      </c>
      <c r="E88" s="322">
        <v>18535.22</v>
      </c>
      <c r="F88" t="s">
        <v>2627</v>
      </c>
      <c r="G88" s="222">
        <v>-2.7799999999999998E-2</v>
      </c>
      <c r="I88" t="s">
        <v>595</v>
      </c>
      <c r="J88">
        <v>237.3</v>
      </c>
      <c r="K88">
        <v>239.41</v>
      </c>
      <c r="L88">
        <v>242.46</v>
      </c>
      <c r="M88">
        <v>237.06</v>
      </c>
      <c r="N88" t="s">
        <v>2864</v>
      </c>
      <c r="O88" s="222">
        <v>-1.2699999999999999E-2</v>
      </c>
      <c r="Q88" t="s">
        <v>595</v>
      </c>
      <c r="R88">
        <v>281.95</v>
      </c>
      <c r="S88">
        <v>291.16000000000003</v>
      </c>
      <c r="T88">
        <v>297.23</v>
      </c>
      <c r="U88">
        <v>280.88</v>
      </c>
      <c r="V88" t="s">
        <v>3106</v>
      </c>
      <c r="W88" s="222">
        <v>-3.04E-2</v>
      </c>
      <c r="Y88" t="s">
        <v>595</v>
      </c>
      <c r="Z88">
        <v>392.53</v>
      </c>
      <c r="AA88">
        <v>401.27</v>
      </c>
      <c r="AB88">
        <v>405.74</v>
      </c>
      <c r="AC88">
        <v>392.17</v>
      </c>
      <c r="AD88" t="s">
        <v>3342</v>
      </c>
      <c r="AE88" s="222">
        <v>-1.7999999999999999E-2</v>
      </c>
    </row>
    <row r="89" spans="1:31">
      <c r="A89" t="s">
        <v>597</v>
      </c>
      <c r="B89" s="322">
        <v>18847.28</v>
      </c>
      <c r="C89" s="322">
        <v>18477.169999999998</v>
      </c>
      <c r="D89" s="322">
        <v>18861.330000000002</v>
      </c>
      <c r="E89" s="322">
        <v>18372.990000000002</v>
      </c>
      <c r="F89" t="s">
        <v>2644</v>
      </c>
      <c r="G89" s="222">
        <v>1.6299999999999999E-2</v>
      </c>
      <c r="I89" t="s">
        <v>597</v>
      </c>
      <c r="J89">
        <v>241.84</v>
      </c>
      <c r="K89">
        <v>236.95</v>
      </c>
      <c r="L89">
        <v>242.09</v>
      </c>
      <c r="M89">
        <v>230.2</v>
      </c>
      <c r="N89" t="s">
        <v>2865</v>
      </c>
      <c r="O89" s="222">
        <v>1.9099999999999999E-2</v>
      </c>
      <c r="Q89" t="s">
        <v>597</v>
      </c>
      <c r="R89">
        <v>292.98</v>
      </c>
      <c r="S89">
        <v>279.5</v>
      </c>
      <c r="T89">
        <v>293.88</v>
      </c>
      <c r="U89">
        <v>273.60000000000002</v>
      </c>
      <c r="V89" t="s">
        <v>3107</v>
      </c>
      <c r="W89" s="222">
        <v>3.9100000000000003E-2</v>
      </c>
      <c r="Y89" t="s">
        <v>597</v>
      </c>
      <c r="Z89">
        <v>396.99</v>
      </c>
      <c r="AA89">
        <v>392.65</v>
      </c>
      <c r="AB89">
        <v>397.63</v>
      </c>
      <c r="AC89">
        <v>386.57</v>
      </c>
      <c r="AD89" t="s">
        <v>3343</v>
      </c>
      <c r="AE89" s="222">
        <v>1.14E-2</v>
      </c>
    </row>
    <row r="90" spans="1:31">
      <c r="A90" t="s">
        <v>2402</v>
      </c>
      <c r="B90" s="322">
        <v>18350.189999999999</v>
      </c>
      <c r="C90" s="322">
        <v>18923.36</v>
      </c>
      <c r="D90" s="322">
        <v>18992.3</v>
      </c>
      <c r="E90" s="322">
        <v>18216.63</v>
      </c>
      <c r="F90" t="s">
        <v>2596</v>
      </c>
      <c r="G90" s="222">
        <v>-2.64E-2</v>
      </c>
      <c r="I90" t="s">
        <v>2402</v>
      </c>
      <c r="J90">
        <v>238.03</v>
      </c>
      <c r="K90">
        <v>241.79</v>
      </c>
      <c r="L90">
        <v>244.03</v>
      </c>
      <c r="M90">
        <v>236.11</v>
      </c>
      <c r="N90" t="s">
        <v>2866</v>
      </c>
      <c r="O90" s="222">
        <v>-1.5800000000000002E-2</v>
      </c>
      <c r="Q90" t="s">
        <v>2402</v>
      </c>
      <c r="R90">
        <v>284.64999999999998</v>
      </c>
      <c r="S90">
        <v>300.33999999999997</v>
      </c>
      <c r="T90">
        <v>303.94</v>
      </c>
      <c r="U90">
        <v>277.3</v>
      </c>
      <c r="V90" t="s">
        <v>3108</v>
      </c>
      <c r="W90" s="222">
        <v>-2.8400000000000002E-2</v>
      </c>
      <c r="Y90" t="s">
        <v>2402</v>
      </c>
      <c r="Z90">
        <v>388.49</v>
      </c>
      <c r="AA90">
        <v>398.82</v>
      </c>
      <c r="AB90">
        <v>398.82</v>
      </c>
      <c r="AC90">
        <v>386.15</v>
      </c>
      <c r="AD90" t="s">
        <v>3344</v>
      </c>
      <c r="AE90" s="222">
        <v>-2.1399999999999999E-2</v>
      </c>
    </row>
    <row r="91" spans="1:31">
      <c r="A91" t="s">
        <v>599</v>
      </c>
      <c r="B91" s="322">
        <v>18285.16</v>
      </c>
      <c r="C91" s="322">
        <v>18176.43</v>
      </c>
      <c r="D91" s="322">
        <v>18589.490000000002</v>
      </c>
      <c r="E91" s="322">
        <v>17956.599999999999</v>
      </c>
      <c r="F91" t="s">
        <v>2642</v>
      </c>
      <c r="G91" s="222">
        <v>-3.5000000000000001E-3</v>
      </c>
      <c r="I91" t="s">
        <v>599</v>
      </c>
      <c r="J91">
        <v>235.93</v>
      </c>
      <c r="K91">
        <v>237.71</v>
      </c>
      <c r="L91">
        <v>240.07</v>
      </c>
      <c r="M91">
        <v>234.68</v>
      </c>
      <c r="N91" t="s">
        <v>2867</v>
      </c>
      <c r="O91" s="222">
        <v>-8.8000000000000005E-3</v>
      </c>
      <c r="Q91" t="s">
        <v>599</v>
      </c>
      <c r="R91">
        <v>272.04000000000002</v>
      </c>
      <c r="S91">
        <v>270.93</v>
      </c>
      <c r="T91">
        <v>284.35000000000002</v>
      </c>
      <c r="U91">
        <v>261.83999999999997</v>
      </c>
      <c r="V91" t="s">
        <v>3109</v>
      </c>
      <c r="W91" s="222">
        <v>-4.4299999999999999E-2</v>
      </c>
      <c r="Y91" t="s">
        <v>599</v>
      </c>
      <c r="Z91">
        <v>388.61</v>
      </c>
      <c r="AA91">
        <v>383.4</v>
      </c>
      <c r="AB91">
        <v>392.58</v>
      </c>
      <c r="AC91">
        <v>381</v>
      </c>
      <c r="AD91" t="s">
        <v>460</v>
      </c>
      <c r="AE91" s="222">
        <v>2.9999999999999997E-4</v>
      </c>
    </row>
    <row r="92" spans="1:31">
      <c r="A92" t="s">
        <v>601</v>
      </c>
      <c r="B92" s="322">
        <v>18552.73</v>
      </c>
      <c r="C92" s="322">
        <v>18312.96</v>
      </c>
      <c r="D92" s="322">
        <v>18604.47</v>
      </c>
      <c r="E92" s="322">
        <v>18144.73</v>
      </c>
      <c r="F92" t="s">
        <v>2597</v>
      </c>
      <c r="G92" s="222">
        <v>1.46E-2</v>
      </c>
      <c r="I92" t="s">
        <v>601</v>
      </c>
      <c r="J92">
        <v>235.74</v>
      </c>
      <c r="K92">
        <v>235.42</v>
      </c>
      <c r="L92">
        <v>236.55</v>
      </c>
      <c r="M92">
        <v>229.23</v>
      </c>
      <c r="N92" t="s">
        <v>2868</v>
      </c>
      <c r="O92" s="222">
        <v>-8.0000000000000004E-4</v>
      </c>
      <c r="Q92" t="s">
        <v>601</v>
      </c>
      <c r="R92">
        <v>279.10000000000002</v>
      </c>
      <c r="S92">
        <v>272.92</v>
      </c>
      <c r="T92">
        <v>279.55</v>
      </c>
      <c r="U92">
        <v>267.70999999999998</v>
      </c>
      <c r="V92" t="s">
        <v>3110</v>
      </c>
      <c r="W92" s="222">
        <v>2.5999999999999999E-2</v>
      </c>
      <c r="Y92" t="s">
        <v>601</v>
      </c>
      <c r="Z92">
        <v>401.02</v>
      </c>
      <c r="AA92">
        <v>389.34</v>
      </c>
      <c r="AB92">
        <v>401.67</v>
      </c>
      <c r="AC92">
        <v>388.81</v>
      </c>
      <c r="AD92" t="s">
        <v>3345</v>
      </c>
      <c r="AE92" s="222">
        <v>3.1899999999999998E-2</v>
      </c>
    </row>
    <row r="93" spans="1:31">
      <c r="A93" t="s">
        <v>603</v>
      </c>
      <c r="B93" s="322">
        <v>18069.259999999998</v>
      </c>
      <c r="C93" s="322">
        <v>18204.53</v>
      </c>
      <c r="D93" s="322">
        <v>18439.240000000002</v>
      </c>
      <c r="E93" s="322">
        <v>17980.39</v>
      </c>
      <c r="F93" t="s">
        <v>2602</v>
      </c>
      <c r="G93" s="222">
        <v>-2.6100000000000002E-2</v>
      </c>
      <c r="I93" t="s">
        <v>603</v>
      </c>
      <c r="J93">
        <v>235.33</v>
      </c>
      <c r="K93">
        <v>234.43</v>
      </c>
      <c r="L93">
        <v>237.86</v>
      </c>
      <c r="M93">
        <v>233.16</v>
      </c>
      <c r="N93" t="s">
        <v>2869</v>
      </c>
      <c r="O93" s="222">
        <v>-1.6999999999999999E-3</v>
      </c>
      <c r="Q93" t="s">
        <v>603</v>
      </c>
      <c r="R93">
        <v>263.45</v>
      </c>
      <c r="S93">
        <v>272.06</v>
      </c>
      <c r="T93">
        <v>272.64999999999998</v>
      </c>
      <c r="U93">
        <v>260.02</v>
      </c>
      <c r="V93" t="s">
        <v>3111</v>
      </c>
      <c r="W93" s="222">
        <v>-5.6099999999999997E-2</v>
      </c>
      <c r="Y93" t="s">
        <v>603</v>
      </c>
      <c r="Z93">
        <v>396.89</v>
      </c>
      <c r="AA93">
        <v>394.28</v>
      </c>
      <c r="AB93">
        <v>402.15</v>
      </c>
      <c r="AC93">
        <v>392.68</v>
      </c>
      <c r="AD93" t="s">
        <v>3346</v>
      </c>
      <c r="AE93" s="222">
        <v>-1.03E-2</v>
      </c>
    </row>
    <row r="94" spans="1:31">
      <c r="A94" t="s">
        <v>605</v>
      </c>
      <c r="B94" s="322">
        <v>18196.22</v>
      </c>
      <c r="C94" s="322">
        <v>18029.849999999999</v>
      </c>
      <c r="D94" s="322">
        <v>18243.580000000002</v>
      </c>
      <c r="E94" s="322">
        <v>17768.59</v>
      </c>
      <c r="F94" t="s">
        <v>2643</v>
      </c>
      <c r="G94" s="222">
        <v>7.0000000000000001E-3</v>
      </c>
      <c r="I94" t="s">
        <v>605</v>
      </c>
      <c r="J94">
        <v>239.07</v>
      </c>
      <c r="K94">
        <v>235.1</v>
      </c>
      <c r="L94">
        <v>241.37</v>
      </c>
      <c r="M94">
        <v>234.76</v>
      </c>
      <c r="N94" t="s">
        <v>2870</v>
      </c>
      <c r="O94" s="222">
        <v>1.5900000000000001E-2</v>
      </c>
      <c r="Q94" t="s">
        <v>605</v>
      </c>
      <c r="R94">
        <v>262.67</v>
      </c>
      <c r="S94">
        <v>259.32</v>
      </c>
      <c r="T94">
        <v>266.25</v>
      </c>
      <c r="U94">
        <v>250.73</v>
      </c>
      <c r="V94" t="s">
        <v>3112</v>
      </c>
      <c r="W94" s="222">
        <v>-3.0000000000000001E-3</v>
      </c>
      <c r="Y94" t="s">
        <v>605</v>
      </c>
      <c r="Z94">
        <v>393.31</v>
      </c>
      <c r="AA94">
        <v>392.32</v>
      </c>
      <c r="AB94">
        <v>394.8</v>
      </c>
      <c r="AC94">
        <v>385.54</v>
      </c>
      <c r="AD94" t="s">
        <v>3347</v>
      </c>
      <c r="AE94" s="222">
        <v>-8.9999999999999993E-3</v>
      </c>
    </row>
    <row r="95" spans="1:31">
      <c r="A95" t="s">
        <v>607</v>
      </c>
      <c r="B95" s="322">
        <v>17468.32</v>
      </c>
      <c r="C95" s="322">
        <v>17840.32</v>
      </c>
      <c r="D95" s="322">
        <v>17868.07</v>
      </c>
      <c r="E95" s="322">
        <v>17291.82</v>
      </c>
      <c r="F95" t="s">
        <v>2642</v>
      </c>
      <c r="G95" s="222">
        <v>-0.04</v>
      </c>
      <c r="I95" t="s">
        <v>607</v>
      </c>
      <c r="J95">
        <v>227.48</v>
      </c>
      <c r="K95">
        <v>235.54</v>
      </c>
      <c r="L95">
        <v>236.16</v>
      </c>
      <c r="M95">
        <v>224.22</v>
      </c>
      <c r="N95" t="s">
        <v>2871</v>
      </c>
      <c r="O95" s="222">
        <v>-4.8500000000000001E-2</v>
      </c>
      <c r="Q95" t="s">
        <v>607</v>
      </c>
      <c r="R95">
        <v>222.15</v>
      </c>
      <c r="S95">
        <v>252.54</v>
      </c>
      <c r="T95">
        <v>253.37</v>
      </c>
      <c r="U95">
        <v>220</v>
      </c>
      <c r="V95" t="s">
        <v>3113</v>
      </c>
      <c r="W95" s="222">
        <v>-0.15429999999999999</v>
      </c>
      <c r="Y95" t="s">
        <v>607</v>
      </c>
      <c r="Z95">
        <v>380.16</v>
      </c>
      <c r="AA95">
        <v>385.84</v>
      </c>
      <c r="AB95">
        <v>386.4</v>
      </c>
      <c r="AC95">
        <v>377.22</v>
      </c>
      <c r="AD95" t="s">
        <v>3348</v>
      </c>
      <c r="AE95" s="222">
        <v>-3.3399999999999999E-2</v>
      </c>
    </row>
    <row r="96" spans="1:31">
      <c r="A96" t="s">
        <v>609</v>
      </c>
      <c r="B96" s="322">
        <v>17436.099999999999</v>
      </c>
      <c r="C96" s="322">
        <v>17443.09</v>
      </c>
      <c r="D96" s="322">
        <v>17687.400000000001</v>
      </c>
      <c r="E96" s="322">
        <v>17238.240000000002</v>
      </c>
      <c r="F96" t="s">
        <v>2596</v>
      </c>
      <c r="G96" s="222">
        <v>-1.8E-3</v>
      </c>
      <c r="I96" t="s">
        <v>609</v>
      </c>
      <c r="J96">
        <v>220.84</v>
      </c>
      <c r="K96">
        <v>223.8</v>
      </c>
      <c r="L96">
        <v>225.84</v>
      </c>
      <c r="M96">
        <v>217.45</v>
      </c>
      <c r="N96" t="s">
        <v>2872</v>
      </c>
      <c r="O96" s="222">
        <v>-2.92E-2</v>
      </c>
      <c r="Q96" t="s">
        <v>609</v>
      </c>
      <c r="R96">
        <v>230.58</v>
      </c>
      <c r="S96">
        <v>225.3</v>
      </c>
      <c r="T96">
        <v>237.06</v>
      </c>
      <c r="U96">
        <v>217.02</v>
      </c>
      <c r="V96" t="s">
        <v>3114</v>
      </c>
      <c r="W96" s="222">
        <v>3.7900000000000003E-2</v>
      </c>
      <c r="Y96" t="s">
        <v>609</v>
      </c>
      <c r="Z96">
        <v>380.45</v>
      </c>
      <c r="AA96">
        <v>379</v>
      </c>
      <c r="AB96">
        <v>386</v>
      </c>
      <c r="AC96">
        <v>376.91</v>
      </c>
      <c r="AD96" t="s">
        <v>428</v>
      </c>
      <c r="AE96" s="222">
        <v>8.0000000000000004E-4</v>
      </c>
    </row>
    <row r="97" spans="1:31">
      <c r="A97" t="s">
        <v>611</v>
      </c>
      <c r="B97" s="322">
        <v>17648.45</v>
      </c>
      <c r="C97" s="322">
        <v>17711.41</v>
      </c>
      <c r="D97" s="322">
        <v>17800.099999999999</v>
      </c>
      <c r="E97" s="322">
        <v>17436.27</v>
      </c>
      <c r="F97" t="s">
        <v>2431</v>
      </c>
      <c r="G97" s="222">
        <v>1.2200000000000001E-2</v>
      </c>
      <c r="I97" t="s">
        <v>611</v>
      </c>
      <c r="J97">
        <v>216.98</v>
      </c>
      <c r="K97">
        <v>220.14</v>
      </c>
      <c r="L97">
        <v>221.75</v>
      </c>
      <c r="M97">
        <v>214.91</v>
      </c>
      <c r="N97" t="s">
        <v>2873</v>
      </c>
      <c r="O97" s="222">
        <v>-1.7500000000000002E-2</v>
      </c>
      <c r="Q97" t="s">
        <v>611</v>
      </c>
      <c r="R97">
        <v>248.09</v>
      </c>
      <c r="S97">
        <v>247.22</v>
      </c>
      <c r="T97">
        <v>251.84</v>
      </c>
      <c r="U97">
        <v>241.1</v>
      </c>
      <c r="V97" t="s">
        <v>3115</v>
      </c>
      <c r="W97" s="222">
        <v>7.5899999999999995E-2</v>
      </c>
      <c r="Y97" t="s">
        <v>611</v>
      </c>
      <c r="Z97">
        <v>383.27</v>
      </c>
      <c r="AA97">
        <v>382.95</v>
      </c>
      <c r="AB97">
        <v>385.22</v>
      </c>
      <c r="AC97">
        <v>378.95</v>
      </c>
      <c r="AD97" t="s">
        <v>3349</v>
      </c>
      <c r="AE97" s="222">
        <v>7.4000000000000003E-3</v>
      </c>
    </row>
    <row r="98" spans="1:31">
      <c r="A98" t="s">
        <v>613</v>
      </c>
      <c r="B98" s="322">
        <v>17303.009999999998</v>
      </c>
      <c r="C98" s="322">
        <v>17598.560000000001</v>
      </c>
      <c r="D98" s="322">
        <v>17621.91</v>
      </c>
      <c r="E98" s="322">
        <v>17239.439999999999</v>
      </c>
      <c r="F98" t="s">
        <v>2639</v>
      </c>
      <c r="G98" s="222">
        <v>-1.9599999999999999E-2</v>
      </c>
      <c r="I98" t="s">
        <v>613</v>
      </c>
      <c r="J98">
        <v>209.68</v>
      </c>
      <c r="K98">
        <v>215.95</v>
      </c>
      <c r="L98">
        <v>216.84</v>
      </c>
      <c r="M98">
        <v>208.42</v>
      </c>
      <c r="N98" t="s">
        <v>2874</v>
      </c>
      <c r="O98" s="222">
        <v>-3.3599999999999998E-2</v>
      </c>
      <c r="Q98" t="s">
        <v>613</v>
      </c>
      <c r="R98">
        <v>240.68</v>
      </c>
      <c r="S98">
        <v>248.13</v>
      </c>
      <c r="T98">
        <v>248.29</v>
      </c>
      <c r="U98">
        <v>232.6</v>
      </c>
      <c r="V98" t="s">
        <v>3116</v>
      </c>
      <c r="W98" s="222">
        <v>-2.9899999999999999E-2</v>
      </c>
      <c r="Y98" t="s">
        <v>613</v>
      </c>
      <c r="Z98">
        <v>378.77</v>
      </c>
      <c r="AA98">
        <v>383.15</v>
      </c>
      <c r="AB98">
        <v>385.32</v>
      </c>
      <c r="AC98">
        <v>377.45</v>
      </c>
      <c r="AD98" t="s">
        <v>3350</v>
      </c>
      <c r="AE98" s="222">
        <v>-1.17E-2</v>
      </c>
    </row>
    <row r="99" spans="1:31">
      <c r="A99" t="s">
        <v>615</v>
      </c>
      <c r="B99" s="322">
        <v>17754.09</v>
      </c>
      <c r="C99" s="322">
        <v>17523.3</v>
      </c>
      <c r="D99" s="322">
        <v>17773.48</v>
      </c>
      <c r="E99" s="322">
        <v>17491.080000000002</v>
      </c>
      <c r="F99" t="s">
        <v>2639</v>
      </c>
      <c r="G99" s="222">
        <v>2.6100000000000002E-2</v>
      </c>
      <c r="I99" t="s">
        <v>615</v>
      </c>
      <c r="J99">
        <v>213.49</v>
      </c>
      <c r="K99">
        <v>211.25</v>
      </c>
      <c r="L99">
        <v>213.95</v>
      </c>
      <c r="M99">
        <v>209.58</v>
      </c>
      <c r="N99" t="s">
        <v>2875</v>
      </c>
      <c r="O99" s="222">
        <v>1.8200000000000001E-2</v>
      </c>
      <c r="Q99" t="s">
        <v>615</v>
      </c>
      <c r="R99">
        <v>249.98</v>
      </c>
      <c r="S99">
        <v>247.31</v>
      </c>
      <c r="T99">
        <v>251.58</v>
      </c>
      <c r="U99">
        <v>240.73</v>
      </c>
      <c r="V99" t="s">
        <v>3117</v>
      </c>
      <c r="W99" s="222">
        <v>3.8600000000000002E-2</v>
      </c>
      <c r="Y99" t="s">
        <v>615</v>
      </c>
      <c r="Z99">
        <v>388.56</v>
      </c>
      <c r="AA99">
        <v>379.77</v>
      </c>
      <c r="AB99">
        <v>390.23</v>
      </c>
      <c r="AC99">
        <v>379.51</v>
      </c>
      <c r="AD99" t="s">
        <v>3351</v>
      </c>
      <c r="AE99" s="222">
        <v>2.58E-2</v>
      </c>
    </row>
    <row r="100" spans="1:31">
      <c r="A100" t="s">
        <v>617</v>
      </c>
      <c r="B100" s="322">
        <v>17808.66</v>
      </c>
      <c r="C100" s="322">
        <v>17722.54</v>
      </c>
      <c r="D100" s="322">
        <v>17925.939999999999</v>
      </c>
      <c r="E100" s="322">
        <v>17645.87</v>
      </c>
      <c r="F100" t="s">
        <v>2641</v>
      </c>
      <c r="G100" s="222">
        <v>3.0999999999999999E-3</v>
      </c>
      <c r="I100" t="s">
        <v>617</v>
      </c>
      <c r="J100">
        <v>214</v>
      </c>
      <c r="K100">
        <v>213.31</v>
      </c>
      <c r="L100">
        <v>215.22</v>
      </c>
      <c r="M100">
        <v>209.97</v>
      </c>
      <c r="N100" t="s">
        <v>2876</v>
      </c>
      <c r="O100" s="222">
        <v>2.3999999999999998E-3</v>
      </c>
      <c r="Q100" t="s">
        <v>617</v>
      </c>
      <c r="R100">
        <v>238.01</v>
      </c>
      <c r="S100">
        <v>245.05</v>
      </c>
      <c r="T100">
        <v>245.4</v>
      </c>
      <c r="U100">
        <v>232.8</v>
      </c>
      <c r="V100" t="s">
        <v>3118</v>
      </c>
      <c r="W100" s="222">
        <v>-4.7899999999999998E-2</v>
      </c>
      <c r="Y100" t="s">
        <v>617</v>
      </c>
      <c r="Z100">
        <v>388.7</v>
      </c>
      <c r="AA100">
        <v>386.7</v>
      </c>
      <c r="AB100">
        <v>392.7</v>
      </c>
      <c r="AC100">
        <v>385.57</v>
      </c>
      <c r="AD100" t="s">
        <v>3352</v>
      </c>
      <c r="AE100" s="222">
        <v>4.0000000000000002E-4</v>
      </c>
    </row>
    <row r="101" spans="1:31">
      <c r="A101" t="s">
        <v>619</v>
      </c>
      <c r="B101" s="322">
        <v>17504.12</v>
      </c>
      <c r="C101" s="322">
        <v>17662.57</v>
      </c>
      <c r="D101" s="322">
        <v>17682.919999999998</v>
      </c>
      <c r="E101" s="322">
        <v>17431.669999999998</v>
      </c>
      <c r="F101" t="s">
        <v>2638</v>
      </c>
      <c r="G101" s="222">
        <v>-1.7100000000000001E-2</v>
      </c>
      <c r="I101" t="s">
        <v>619</v>
      </c>
      <c r="J101">
        <v>212.69</v>
      </c>
      <c r="K101">
        <v>214.16</v>
      </c>
      <c r="L101">
        <v>215.15</v>
      </c>
      <c r="M101">
        <v>211.49</v>
      </c>
      <c r="N101" t="s">
        <v>2877</v>
      </c>
      <c r="O101" s="222">
        <v>-6.1000000000000004E-3</v>
      </c>
      <c r="Q101" t="s">
        <v>619</v>
      </c>
      <c r="R101">
        <v>225.31</v>
      </c>
      <c r="S101">
        <v>228.15</v>
      </c>
      <c r="T101">
        <v>230.1</v>
      </c>
      <c r="U101">
        <v>222.28</v>
      </c>
      <c r="V101" t="s">
        <v>3119</v>
      </c>
      <c r="W101" s="222">
        <v>-5.3400000000000003E-2</v>
      </c>
      <c r="Y101" t="s">
        <v>619</v>
      </c>
      <c r="Z101">
        <v>383.52</v>
      </c>
      <c r="AA101">
        <v>387.07</v>
      </c>
      <c r="AB101">
        <v>387.37</v>
      </c>
      <c r="AC101">
        <v>381.1</v>
      </c>
      <c r="AD101" t="s">
        <v>3353</v>
      </c>
      <c r="AE101" s="222">
        <v>-1.3299999999999999E-2</v>
      </c>
    </row>
    <row r="102" spans="1:31">
      <c r="A102" t="s">
        <v>621</v>
      </c>
      <c r="B102" s="322">
        <v>17750.79</v>
      </c>
      <c r="C102" s="322">
        <v>17590.12</v>
      </c>
      <c r="D102" s="322">
        <v>17917.54</v>
      </c>
      <c r="E102" s="322">
        <v>17533.939999999999</v>
      </c>
      <c r="F102" t="s">
        <v>2623</v>
      </c>
      <c r="G102" s="222">
        <v>1.41E-2</v>
      </c>
      <c r="I102" t="s">
        <v>621</v>
      </c>
      <c r="J102">
        <v>215.24</v>
      </c>
      <c r="K102">
        <v>214.22</v>
      </c>
      <c r="L102">
        <v>218.76</v>
      </c>
      <c r="M102">
        <v>213.75</v>
      </c>
      <c r="N102" t="s">
        <v>2878</v>
      </c>
      <c r="O102" s="222">
        <v>1.2E-2</v>
      </c>
      <c r="Q102" t="s">
        <v>621</v>
      </c>
      <c r="R102">
        <v>235.86</v>
      </c>
      <c r="S102">
        <v>231.61</v>
      </c>
      <c r="T102">
        <v>241.41</v>
      </c>
      <c r="U102">
        <v>229.2</v>
      </c>
      <c r="V102" t="s">
        <v>3120</v>
      </c>
      <c r="W102" s="222">
        <v>4.6800000000000001E-2</v>
      </c>
      <c r="Y102" t="s">
        <v>621</v>
      </c>
      <c r="Z102">
        <v>387.82</v>
      </c>
      <c r="AA102">
        <v>385.52</v>
      </c>
      <c r="AB102">
        <v>389.68</v>
      </c>
      <c r="AC102">
        <v>384</v>
      </c>
      <c r="AD102" t="s">
        <v>3283</v>
      </c>
      <c r="AE102" s="222">
        <v>1.12E-2</v>
      </c>
    </row>
    <row r="103" spans="1:31">
      <c r="A103" t="s">
        <v>623</v>
      </c>
      <c r="B103" s="322">
        <v>17691.63</v>
      </c>
      <c r="C103" s="322">
        <v>17586.060000000001</v>
      </c>
      <c r="D103" s="322">
        <v>17903.2</v>
      </c>
      <c r="E103" s="322">
        <v>17576.82</v>
      </c>
      <c r="F103" t="s">
        <v>2638</v>
      </c>
      <c r="G103" s="222">
        <v>-3.3E-3</v>
      </c>
      <c r="I103" t="s">
        <v>623</v>
      </c>
      <c r="J103">
        <v>214.1</v>
      </c>
      <c r="K103">
        <v>213.99</v>
      </c>
      <c r="L103">
        <v>217.49</v>
      </c>
      <c r="M103">
        <v>212.22</v>
      </c>
      <c r="N103" t="s">
        <v>2879</v>
      </c>
      <c r="O103" s="222">
        <v>-5.3E-3</v>
      </c>
      <c r="Q103" t="s">
        <v>623</v>
      </c>
      <c r="R103">
        <v>236.26</v>
      </c>
      <c r="S103">
        <v>233.35</v>
      </c>
      <c r="T103">
        <v>238</v>
      </c>
      <c r="U103">
        <v>230.05</v>
      </c>
      <c r="V103" t="s">
        <v>3121</v>
      </c>
      <c r="W103" s="222">
        <v>1.6999999999999999E-3</v>
      </c>
      <c r="Y103" t="s">
        <v>623</v>
      </c>
      <c r="Z103">
        <v>386.84</v>
      </c>
      <c r="AA103">
        <v>385.73</v>
      </c>
      <c r="AB103">
        <v>391.79</v>
      </c>
      <c r="AC103">
        <v>383.28</v>
      </c>
      <c r="AD103" t="s">
        <v>3295</v>
      </c>
      <c r="AE103" s="222">
        <v>-2.5000000000000001E-3</v>
      </c>
    </row>
    <row r="104" spans="1:31">
      <c r="A104" t="s">
        <v>625</v>
      </c>
      <c r="B104" s="322">
        <v>17784.05</v>
      </c>
      <c r="C104" s="322">
        <v>17519.84</v>
      </c>
      <c r="D104" s="322">
        <v>17798.060000000001</v>
      </c>
      <c r="E104" s="322">
        <v>17474.810000000001</v>
      </c>
      <c r="F104" t="s">
        <v>2640</v>
      </c>
      <c r="G104" s="222">
        <v>5.1999999999999998E-3</v>
      </c>
      <c r="I104" t="s">
        <v>625</v>
      </c>
      <c r="J104">
        <v>218.27</v>
      </c>
      <c r="K104">
        <v>211.56</v>
      </c>
      <c r="L104">
        <v>218.84</v>
      </c>
      <c r="M104">
        <v>211.28</v>
      </c>
      <c r="N104" t="s">
        <v>2880</v>
      </c>
      <c r="O104" s="222">
        <v>1.95E-2</v>
      </c>
      <c r="Q104" t="s">
        <v>625</v>
      </c>
      <c r="R104">
        <v>248.71</v>
      </c>
      <c r="S104">
        <v>234.99</v>
      </c>
      <c r="T104">
        <v>249.52</v>
      </c>
      <c r="U104">
        <v>234.55</v>
      </c>
      <c r="V104" t="s">
        <v>3122</v>
      </c>
      <c r="W104" s="222">
        <v>5.2699999999999997E-2</v>
      </c>
      <c r="Y104" t="s">
        <v>625</v>
      </c>
      <c r="Z104">
        <v>391.26</v>
      </c>
      <c r="AA104">
        <v>383.21</v>
      </c>
      <c r="AB104">
        <v>391.74</v>
      </c>
      <c r="AC104">
        <v>382.8</v>
      </c>
      <c r="AD104" t="s">
        <v>3354</v>
      </c>
      <c r="AE104" s="222">
        <v>1.14E-2</v>
      </c>
    </row>
    <row r="105" spans="1:31">
      <c r="A105" t="s">
        <v>627</v>
      </c>
      <c r="B105" s="322">
        <v>18188.59</v>
      </c>
      <c r="C105" s="322">
        <v>18046.189999999999</v>
      </c>
      <c r="D105" s="322">
        <v>18210.05</v>
      </c>
      <c r="E105" s="322">
        <v>18030.68</v>
      </c>
      <c r="F105" t="s">
        <v>2603</v>
      </c>
      <c r="G105" s="222">
        <v>2.2700000000000001E-2</v>
      </c>
      <c r="I105" t="s">
        <v>627</v>
      </c>
      <c r="J105">
        <v>220.73</v>
      </c>
      <c r="K105">
        <v>221</v>
      </c>
      <c r="L105">
        <v>221.48</v>
      </c>
      <c r="M105">
        <v>218.58</v>
      </c>
      <c r="N105" t="s">
        <v>2881</v>
      </c>
      <c r="O105" s="222">
        <v>1.1299999999999999E-2</v>
      </c>
      <c r="Q105" t="s">
        <v>627</v>
      </c>
      <c r="R105">
        <v>278.39</v>
      </c>
      <c r="S105">
        <v>258.08</v>
      </c>
      <c r="T105">
        <v>278.64</v>
      </c>
      <c r="U105">
        <v>256.33</v>
      </c>
      <c r="V105" t="s">
        <v>3123</v>
      </c>
      <c r="W105" s="222">
        <v>0.1193</v>
      </c>
      <c r="Y105" t="s">
        <v>627</v>
      </c>
      <c r="Z105">
        <v>393.08</v>
      </c>
      <c r="AA105">
        <v>395.4</v>
      </c>
      <c r="AB105">
        <v>395.4</v>
      </c>
      <c r="AC105">
        <v>389.81</v>
      </c>
      <c r="AD105" t="s">
        <v>3355</v>
      </c>
      <c r="AE105" s="222">
        <v>4.7000000000000002E-3</v>
      </c>
    </row>
    <row r="106" spans="1:31">
      <c r="A106" t="s">
        <v>2419</v>
      </c>
      <c r="B106" s="322">
        <v>18271.86</v>
      </c>
      <c r="C106" s="322">
        <v>18207.97</v>
      </c>
      <c r="D106" s="322">
        <v>18281.13</v>
      </c>
      <c r="E106" s="322">
        <v>18170.419999999998</v>
      </c>
      <c r="F106" t="s">
        <v>2631</v>
      </c>
      <c r="G106" s="222">
        <v>4.5999999999999999E-3</v>
      </c>
      <c r="I106" t="s">
        <v>2419</v>
      </c>
      <c r="J106">
        <v>223.75</v>
      </c>
      <c r="K106">
        <v>220.77</v>
      </c>
      <c r="L106">
        <v>224.1</v>
      </c>
      <c r="M106">
        <v>220.08</v>
      </c>
      <c r="N106" t="s">
        <v>2882</v>
      </c>
      <c r="O106" s="222">
        <v>1.37E-2</v>
      </c>
      <c r="Q106" t="s">
        <v>2419</v>
      </c>
      <c r="R106">
        <v>288.14</v>
      </c>
      <c r="S106">
        <v>283.60000000000002</v>
      </c>
      <c r="T106">
        <v>288.2</v>
      </c>
      <c r="U106">
        <v>271.27999999999997</v>
      </c>
      <c r="V106" t="s">
        <v>3124</v>
      </c>
      <c r="W106" s="222">
        <v>3.5000000000000003E-2</v>
      </c>
      <c r="Y106" t="s">
        <v>2419</v>
      </c>
      <c r="Z106">
        <v>395.16</v>
      </c>
      <c r="AA106">
        <v>393.92</v>
      </c>
      <c r="AB106">
        <v>396.36</v>
      </c>
      <c r="AC106">
        <v>392.64</v>
      </c>
      <c r="AD106" t="s">
        <v>3356</v>
      </c>
      <c r="AE106" s="222">
        <v>5.3E-3</v>
      </c>
    </row>
    <row r="107" spans="1:31">
      <c r="A107" t="s">
        <v>629</v>
      </c>
      <c r="B107" s="322">
        <v>17899.02</v>
      </c>
      <c r="C107" s="322">
        <v>18217.330000000002</v>
      </c>
      <c r="D107" s="322">
        <v>18236.55</v>
      </c>
      <c r="E107" s="322">
        <v>17837.259999999998</v>
      </c>
      <c r="F107" t="s">
        <v>2639</v>
      </c>
      <c r="G107" s="222">
        <v>-2.0400000000000001E-2</v>
      </c>
      <c r="I107" t="s">
        <v>629</v>
      </c>
      <c r="J107">
        <v>221.53</v>
      </c>
      <c r="K107">
        <v>223.51</v>
      </c>
      <c r="L107">
        <v>225.02</v>
      </c>
      <c r="M107">
        <v>220.47</v>
      </c>
      <c r="N107" t="s">
        <v>2883</v>
      </c>
      <c r="O107" s="222">
        <v>-9.9000000000000008E-3</v>
      </c>
      <c r="Q107" t="s">
        <v>629</v>
      </c>
      <c r="R107">
        <v>272.06</v>
      </c>
      <c r="S107">
        <v>282.66000000000003</v>
      </c>
      <c r="T107">
        <v>284.89999999999998</v>
      </c>
      <c r="U107">
        <v>266.51</v>
      </c>
      <c r="V107" t="s">
        <v>3125</v>
      </c>
      <c r="W107" s="222">
        <v>-5.5800000000000002E-2</v>
      </c>
      <c r="Y107" t="s">
        <v>629</v>
      </c>
      <c r="Z107">
        <v>389.97</v>
      </c>
      <c r="AA107">
        <v>395</v>
      </c>
      <c r="AB107">
        <v>395.31</v>
      </c>
      <c r="AC107">
        <v>388.57</v>
      </c>
      <c r="AD107" t="s">
        <v>3357</v>
      </c>
      <c r="AE107" s="222">
        <v>-1.3100000000000001E-2</v>
      </c>
    </row>
    <row r="108" spans="1:31">
      <c r="A108" t="s">
        <v>631</v>
      </c>
      <c r="B108" s="322">
        <v>17804.03</v>
      </c>
      <c r="C108" s="322">
        <v>17811.240000000002</v>
      </c>
      <c r="D108" s="322">
        <v>17988.02</v>
      </c>
      <c r="E108" s="322">
        <v>17743.8</v>
      </c>
      <c r="F108" t="s">
        <v>2638</v>
      </c>
      <c r="G108" s="222">
        <v>-5.3E-3</v>
      </c>
      <c r="I108" t="s">
        <v>631</v>
      </c>
      <c r="J108">
        <v>223.85</v>
      </c>
      <c r="K108">
        <v>221.39</v>
      </c>
      <c r="L108">
        <v>224.99</v>
      </c>
      <c r="M108">
        <v>220.56</v>
      </c>
      <c r="N108" t="s">
        <v>2884</v>
      </c>
      <c r="O108" s="222">
        <v>1.0500000000000001E-2</v>
      </c>
      <c r="Q108" t="s">
        <v>631</v>
      </c>
      <c r="R108">
        <v>273.13</v>
      </c>
      <c r="S108">
        <v>272.48</v>
      </c>
      <c r="T108">
        <v>291.85000000000002</v>
      </c>
      <c r="U108">
        <v>271.82</v>
      </c>
      <c r="V108" t="s">
        <v>3126</v>
      </c>
      <c r="W108" s="222">
        <v>3.8999999999999998E-3</v>
      </c>
      <c r="Y108" t="s">
        <v>631</v>
      </c>
      <c r="Z108">
        <v>390.58</v>
      </c>
      <c r="AA108">
        <v>390.13</v>
      </c>
      <c r="AB108">
        <v>392.24</v>
      </c>
      <c r="AC108">
        <v>387.39</v>
      </c>
      <c r="AD108" t="s">
        <v>1479</v>
      </c>
      <c r="AE108" s="222">
        <v>1.6000000000000001E-3</v>
      </c>
    </row>
    <row r="109" spans="1:31">
      <c r="A109" t="s">
        <v>632</v>
      </c>
      <c r="B109" s="322">
        <v>17322.990000000002</v>
      </c>
      <c r="C109" s="322">
        <v>17722.09</v>
      </c>
      <c r="D109" s="322">
        <v>17763.28</v>
      </c>
      <c r="E109" s="322">
        <v>17283.060000000001</v>
      </c>
      <c r="F109" t="s">
        <v>2601</v>
      </c>
      <c r="G109" s="222">
        <v>-2.7E-2</v>
      </c>
      <c r="I109" t="s">
        <v>632</v>
      </c>
      <c r="J109">
        <v>217.9</v>
      </c>
      <c r="K109">
        <v>221.67</v>
      </c>
      <c r="L109">
        <v>223.81</v>
      </c>
      <c r="M109">
        <v>217.68</v>
      </c>
      <c r="N109" t="s">
        <v>2885</v>
      </c>
      <c r="O109" s="222">
        <v>-2.6599999999999999E-2</v>
      </c>
      <c r="Q109" t="s">
        <v>632</v>
      </c>
      <c r="R109">
        <v>263.55</v>
      </c>
      <c r="S109">
        <v>275.58</v>
      </c>
      <c r="T109">
        <v>276.10000000000002</v>
      </c>
      <c r="U109">
        <v>260.57</v>
      </c>
      <c r="V109" t="s">
        <v>3127</v>
      </c>
      <c r="W109" s="222">
        <v>-3.5099999999999999E-2</v>
      </c>
      <c r="Y109" t="s">
        <v>632</v>
      </c>
      <c r="Z109">
        <v>378.8</v>
      </c>
      <c r="AA109">
        <v>388.08</v>
      </c>
      <c r="AB109">
        <v>389.13</v>
      </c>
      <c r="AC109">
        <v>376.93</v>
      </c>
      <c r="AD109" t="s">
        <v>3358</v>
      </c>
      <c r="AE109" s="222">
        <v>-3.0200000000000001E-2</v>
      </c>
    </row>
    <row r="110" spans="1:31">
      <c r="A110" t="s">
        <v>634</v>
      </c>
      <c r="B110" s="322">
        <v>17299.29</v>
      </c>
      <c r="C110" s="322">
        <v>17045.439999999999</v>
      </c>
      <c r="D110" s="322">
        <v>17334.98</v>
      </c>
      <c r="E110" s="322">
        <v>16854.37</v>
      </c>
      <c r="F110" t="s">
        <v>2590</v>
      </c>
      <c r="G110" s="222">
        <v>-1.4E-3</v>
      </c>
      <c r="I110" t="s">
        <v>634</v>
      </c>
      <c r="J110">
        <v>222.13</v>
      </c>
      <c r="K110">
        <v>217.01</v>
      </c>
      <c r="L110">
        <v>225.62</v>
      </c>
      <c r="M110">
        <v>216.23</v>
      </c>
      <c r="N110" t="s">
        <v>2886</v>
      </c>
      <c r="O110" s="222">
        <v>1.9400000000000001E-2</v>
      </c>
      <c r="Q110" t="s">
        <v>634</v>
      </c>
      <c r="R110">
        <v>259.16000000000003</v>
      </c>
      <c r="S110">
        <v>249.31</v>
      </c>
      <c r="T110">
        <v>260.56</v>
      </c>
      <c r="U110">
        <v>243.36</v>
      </c>
      <c r="V110" t="s">
        <v>3128</v>
      </c>
      <c r="W110" s="222">
        <v>-1.67E-2</v>
      </c>
      <c r="Y110" t="s">
        <v>634</v>
      </c>
      <c r="Z110">
        <v>375.39</v>
      </c>
      <c r="AA110">
        <v>372.54</v>
      </c>
      <c r="AB110">
        <v>377.07</v>
      </c>
      <c r="AC110">
        <v>367.24</v>
      </c>
      <c r="AD110" t="s">
        <v>3359</v>
      </c>
      <c r="AE110" s="222">
        <v>-8.9999999999999993E-3</v>
      </c>
    </row>
    <row r="111" spans="1:31">
      <c r="A111" t="s">
        <v>636</v>
      </c>
      <c r="B111" s="322">
        <v>17449.89</v>
      </c>
      <c r="C111" s="322">
        <v>17221.55</v>
      </c>
      <c r="D111" s="322">
        <v>17506.59</v>
      </c>
      <c r="E111" s="322">
        <v>17149.36</v>
      </c>
      <c r="F111" t="s">
        <v>2599</v>
      </c>
      <c r="G111" s="222">
        <v>8.6999999999999994E-3</v>
      </c>
      <c r="I111" t="s">
        <v>636</v>
      </c>
      <c r="J111">
        <v>223.19</v>
      </c>
      <c r="K111">
        <v>219.8</v>
      </c>
      <c r="L111">
        <v>223.68</v>
      </c>
      <c r="M111">
        <v>218.9</v>
      </c>
      <c r="N111" t="s">
        <v>2887</v>
      </c>
      <c r="O111" s="222">
        <v>4.7999999999999996E-3</v>
      </c>
      <c r="Q111" t="s">
        <v>636</v>
      </c>
      <c r="R111">
        <v>268.45999999999998</v>
      </c>
      <c r="S111">
        <v>263.8</v>
      </c>
      <c r="T111">
        <v>277.45</v>
      </c>
      <c r="U111">
        <v>259.25</v>
      </c>
      <c r="V111" t="s">
        <v>3129</v>
      </c>
      <c r="W111" s="222">
        <v>3.5900000000000001E-2</v>
      </c>
      <c r="Y111" t="s">
        <v>636</v>
      </c>
      <c r="Z111">
        <v>382.19</v>
      </c>
      <c r="AA111">
        <v>374.65</v>
      </c>
      <c r="AB111">
        <v>382.85</v>
      </c>
      <c r="AC111">
        <v>373.23</v>
      </c>
      <c r="AD111" t="s">
        <v>3360</v>
      </c>
      <c r="AE111" s="222">
        <v>1.8100000000000002E-2</v>
      </c>
    </row>
    <row r="112" spans="1:31">
      <c r="A112" t="s">
        <v>638</v>
      </c>
      <c r="B112" s="322">
        <v>17601.05</v>
      </c>
      <c r="C112" s="322">
        <v>17207.009999999998</v>
      </c>
      <c r="D112" s="322">
        <v>17716.52</v>
      </c>
      <c r="E112" s="322">
        <v>17181.27</v>
      </c>
      <c r="F112" t="s">
        <v>2637</v>
      </c>
      <c r="G112" s="222">
        <v>8.6999999999999994E-3</v>
      </c>
      <c r="I112" t="s">
        <v>638</v>
      </c>
      <c r="J112">
        <v>223.89</v>
      </c>
      <c r="K112">
        <v>221.32</v>
      </c>
      <c r="L112">
        <v>225.19</v>
      </c>
      <c r="M112">
        <v>221.02</v>
      </c>
      <c r="N112" t="s">
        <v>2888</v>
      </c>
      <c r="O112" s="222">
        <v>3.0999999999999999E-3</v>
      </c>
      <c r="Q112" t="s">
        <v>638</v>
      </c>
      <c r="R112">
        <v>282.76</v>
      </c>
      <c r="S112">
        <v>254.6</v>
      </c>
      <c r="T112">
        <v>284.99</v>
      </c>
      <c r="U112">
        <v>251.27</v>
      </c>
      <c r="V112" t="s">
        <v>3130</v>
      </c>
      <c r="W112" s="222">
        <v>5.33E-2</v>
      </c>
      <c r="Y112" t="s">
        <v>638</v>
      </c>
      <c r="Z112">
        <v>382.14</v>
      </c>
      <c r="AA112">
        <v>377.96</v>
      </c>
      <c r="AB112">
        <v>385.08</v>
      </c>
      <c r="AC112">
        <v>376.62</v>
      </c>
      <c r="AD112" t="s">
        <v>3361</v>
      </c>
      <c r="AE112" s="222">
        <v>-1E-4</v>
      </c>
    </row>
    <row r="113" spans="1:31">
      <c r="A113" t="s">
        <v>640</v>
      </c>
      <c r="B113" s="322">
        <v>16550.61</v>
      </c>
      <c r="C113" s="322">
        <v>16790.53</v>
      </c>
      <c r="D113" s="322">
        <v>16889.34</v>
      </c>
      <c r="E113" s="322">
        <v>16533.04</v>
      </c>
      <c r="F113" t="s">
        <v>2588</v>
      </c>
      <c r="G113" s="222">
        <v>-5.9700000000000003E-2</v>
      </c>
      <c r="I113" t="s">
        <v>640</v>
      </c>
      <c r="J113">
        <v>203.19</v>
      </c>
      <c r="K113">
        <v>205.54</v>
      </c>
      <c r="L113">
        <v>207.49</v>
      </c>
      <c r="M113">
        <v>201.25</v>
      </c>
      <c r="N113" t="s">
        <v>2889</v>
      </c>
      <c r="O113" s="222">
        <v>-9.2499999999999999E-2</v>
      </c>
      <c r="Q113" t="s">
        <v>640</v>
      </c>
      <c r="R113">
        <v>267.27999999999997</v>
      </c>
      <c r="S113">
        <v>265.29000000000002</v>
      </c>
      <c r="T113">
        <v>276.3</v>
      </c>
      <c r="U113">
        <v>261.51</v>
      </c>
      <c r="V113" t="s">
        <v>3131</v>
      </c>
      <c r="W113" s="222">
        <v>-5.4699999999999999E-2</v>
      </c>
      <c r="Y113" t="s">
        <v>640</v>
      </c>
      <c r="Z113">
        <v>373.11</v>
      </c>
      <c r="AA113">
        <v>374.79</v>
      </c>
      <c r="AB113">
        <v>377.48</v>
      </c>
      <c r="AC113">
        <v>369.35</v>
      </c>
      <c r="AD113" t="s">
        <v>3362</v>
      </c>
      <c r="AE113" s="222">
        <v>-2.3599999999999999E-2</v>
      </c>
    </row>
    <row r="114" spans="1:31">
      <c r="A114" t="s">
        <v>642</v>
      </c>
      <c r="B114" s="322">
        <v>15587.79</v>
      </c>
      <c r="C114" s="322">
        <v>16045.6</v>
      </c>
      <c r="D114" s="322">
        <v>16128.16</v>
      </c>
      <c r="E114" s="322">
        <v>15575.68</v>
      </c>
      <c r="F114" t="s">
        <v>2636</v>
      </c>
      <c r="G114" s="222">
        <v>-5.8200000000000002E-2</v>
      </c>
      <c r="I114" t="s">
        <v>642</v>
      </c>
      <c r="J114">
        <v>188.38</v>
      </c>
      <c r="K114">
        <v>193.89</v>
      </c>
      <c r="L114">
        <v>199.88</v>
      </c>
      <c r="M114">
        <v>187.34</v>
      </c>
      <c r="N114" t="s">
        <v>2890</v>
      </c>
      <c r="O114" s="222">
        <v>-7.2900000000000006E-2</v>
      </c>
      <c r="Q114" t="s">
        <v>642</v>
      </c>
      <c r="R114">
        <v>239.43</v>
      </c>
      <c r="S114">
        <v>255.38</v>
      </c>
      <c r="T114">
        <v>261</v>
      </c>
      <c r="U114">
        <v>236</v>
      </c>
      <c r="V114" t="s">
        <v>3132</v>
      </c>
      <c r="W114" s="222">
        <v>-0.1042</v>
      </c>
      <c r="Y114" t="s">
        <v>642</v>
      </c>
      <c r="Z114">
        <v>359.84</v>
      </c>
      <c r="AA114">
        <v>364.13</v>
      </c>
      <c r="AB114">
        <v>374.59</v>
      </c>
      <c r="AC114">
        <v>359.48</v>
      </c>
      <c r="AD114" t="s">
        <v>3363</v>
      </c>
      <c r="AE114" s="222">
        <v>-3.56E-2</v>
      </c>
    </row>
    <row r="115" spans="1:31">
      <c r="A115" t="s">
        <v>644</v>
      </c>
      <c r="B115" s="322">
        <v>15603.26</v>
      </c>
      <c r="C115" s="322">
        <v>14978.03</v>
      </c>
      <c r="D115" s="322">
        <v>16292.28</v>
      </c>
      <c r="E115" s="322">
        <v>14784.03</v>
      </c>
      <c r="F115" t="s">
        <v>2635</v>
      </c>
      <c r="G115" s="222">
        <v>1E-3</v>
      </c>
      <c r="I115" t="s">
        <v>644</v>
      </c>
      <c r="J115">
        <v>181.46</v>
      </c>
      <c r="K115">
        <v>177.2</v>
      </c>
      <c r="L115">
        <v>194.15</v>
      </c>
      <c r="M115">
        <v>174.62</v>
      </c>
      <c r="N115" t="s">
        <v>2891</v>
      </c>
      <c r="O115" s="222">
        <v>-3.6700000000000003E-2</v>
      </c>
      <c r="Q115" t="s">
        <v>644</v>
      </c>
      <c r="R115">
        <v>233.29</v>
      </c>
      <c r="S115">
        <v>223.78</v>
      </c>
      <c r="T115">
        <v>252</v>
      </c>
      <c r="U115">
        <v>214.25</v>
      </c>
      <c r="V115" t="s">
        <v>3133</v>
      </c>
      <c r="W115" s="222">
        <v>-2.5600000000000001E-2</v>
      </c>
      <c r="Y115" t="s">
        <v>644</v>
      </c>
      <c r="Z115">
        <v>357.86</v>
      </c>
      <c r="AA115">
        <v>350.88</v>
      </c>
      <c r="AB115">
        <v>371</v>
      </c>
      <c r="AC115">
        <v>344.79</v>
      </c>
      <c r="AD115" t="s">
        <v>3364</v>
      </c>
      <c r="AE115" s="222">
        <v>-5.4999999999999997E-3</v>
      </c>
    </row>
    <row r="116" spans="1:31">
      <c r="A116" t="s">
        <v>646</v>
      </c>
      <c r="B116" s="322">
        <v>15267.91</v>
      </c>
      <c r="C116" s="322">
        <v>16181.04</v>
      </c>
      <c r="D116" s="322">
        <v>16316.5</v>
      </c>
      <c r="E116" s="322">
        <v>15053.39</v>
      </c>
      <c r="F116" t="s">
        <v>2584</v>
      </c>
      <c r="G116" s="222">
        <v>-2.1499999999999998E-2</v>
      </c>
      <c r="I116" t="s">
        <v>646</v>
      </c>
      <c r="J116">
        <v>172.42</v>
      </c>
      <c r="K116">
        <v>186.7</v>
      </c>
      <c r="L116">
        <v>190.34</v>
      </c>
      <c r="M116">
        <v>169.21</v>
      </c>
      <c r="N116" t="s">
        <v>2892</v>
      </c>
      <c r="O116" s="222">
        <v>-4.9799999999999997E-2</v>
      </c>
      <c r="Q116" t="s">
        <v>646</v>
      </c>
      <c r="R116">
        <v>221.86</v>
      </c>
      <c r="S116">
        <v>245</v>
      </c>
      <c r="T116">
        <v>250.44</v>
      </c>
      <c r="U116">
        <v>217.8</v>
      </c>
      <c r="V116" t="s">
        <v>3134</v>
      </c>
      <c r="W116" s="222">
        <v>-4.9000000000000002E-2</v>
      </c>
      <c r="Y116" t="s">
        <v>646</v>
      </c>
      <c r="Z116">
        <v>354.56</v>
      </c>
      <c r="AA116">
        <v>368.26</v>
      </c>
      <c r="AB116">
        <v>373.65</v>
      </c>
      <c r="AC116">
        <v>350.25</v>
      </c>
      <c r="AD116" t="s">
        <v>3365</v>
      </c>
      <c r="AE116" s="222">
        <v>-9.1999999999999998E-3</v>
      </c>
    </row>
    <row r="117" spans="1:31">
      <c r="A117" t="s">
        <v>648</v>
      </c>
      <c r="B117" s="322">
        <v>17124.97</v>
      </c>
      <c r="C117" s="322">
        <v>15295.44</v>
      </c>
      <c r="D117" s="322">
        <v>17202.939999999999</v>
      </c>
      <c r="E117" s="322">
        <v>15270.28</v>
      </c>
      <c r="F117" t="s">
        <v>2634</v>
      </c>
      <c r="G117" s="222">
        <v>0.1216</v>
      </c>
      <c r="I117" t="s">
        <v>648</v>
      </c>
      <c r="J117">
        <v>198.85</v>
      </c>
      <c r="K117">
        <v>171.95</v>
      </c>
      <c r="L117">
        <v>200.61</v>
      </c>
      <c r="M117">
        <v>171.89</v>
      </c>
      <c r="N117" t="s">
        <v>2893</v>
      </c>
      <c r="O117" s="222">
        <v>0.15329999999999999</v>
      </c>
      <c r="Q117" t="s">
        <v>648</v>
      </c>
      <c r="R117">
        <v>272.2</v>
      </c>
      <c r="S117">
        <v>224.69</v>
      </c>
      <c r="T117">
        <v>274.69</v>
      </c>
      <c r="U117">
        <v>223.88</v>
      </c>
      <c r="V117" t="s">
        <v>3135</v>
      </c>
      <c r="W117" s="222">
        <v>0.22689999999999999</v>
      </c>
      <c r="Y117" t="s">
        <v>648</v>
      </c>
      <c r="Z117">
        <v>390.49</v>
      </c>
      <c r="AA117">
        <v>353.54</v>
      </c>
      <c r="AB117">
        <v>393.23</v>
      </c>
      <c r="AC117">
        <v>353.1</v>
      </c>
      <c r="AD117" t="s">
        <v>3366</v>
      </c>
      <c r="AE117" s="222">
        <v>0.1013</v>
      </c>
    </row>
    <row r="118" spans="1:31">
      <c r="A118" t="s">
        <v>650</v>
      </c>
      <c r="B118" s="322">
        <v>16387.310000000001</v>
      </c>
      <c r="C118" s="322">
        <v>16635.45</v>
      </c>
      <c r="D118" s="322">
        <v>16712.37</v>
      </c>
      <c r="E118" s="322">
        <v>15894.26</v>
      </c>
      <c r="F118" t="s">
        <v>2579</v>
      </c>
      <c r="G118" s="222">
        <v>-4.3099999999999999E-2</v>
      </c>
      <c r="I118" t="s">
        <v>650</v>
      </c>
      <c r="J118">
        <v>190.42</v>
      </c>
      <c r="K118">
        <v>189.07</v>
      </c>
      <c r="L118">
        <v>194.78</v>
      </c>
      <c r="M118">
        <v>183</v>
      </c>
      <c r="N118" t="s">
        <v>2894</v>
      </c>
      <c r="O118" s="222">
        <v>-4.24E-2</v>
      </c>
      <c r="Q118" t="s">
        <v>650</v>
      </c>
      <c r="R118">
        <v>252.4</v>
      </c>
      <c r="S118">
        <v>260</v>
      </c>
      <c r="T118">
        <v>262.49</v>
      </c>
      <c r="U118">
        <v>239.33</v>
      </c>
      <c r="V118" t="s">
        <v>3136</v>
      </c>
      <c r="W118" s="222">
        <v>-7.2700000000000001E-2</v>
      </c>
      <c r="Y118" t="s">
        <v>650</v>
      </c>
      <c r="Z118">
        <v>381.35</v>
      </c>
      <c r="AA118">
        <v>382.06</v>
      </c>
      <c r="AB118">
        <v>383.9</v>
      </c>
      <c r="AC118">
        <v>367.8</v>
      </c>
      <c r="AD118" t="s">
        <v>3367</v>
      </c>
      <c r="AE118" s="222">
        <v>-2.3400000000000001E-2</v>
      </c>
    </row>
    <row r="119" spans="1:31">
      <c r="A119" t="s">
        <v>652</v>
      </c>
      <c r="B119" s="322">
        <v>16724.46</v>
      </c>
      <c r="C119" s="322">
        <v>16358.53</v>
      </c>
      <c r="D119" s="322">
        <v>16753.41</v>
      </c>
      <c r="E119" s="322">
        <v>16228.04</v>
      </c>
      <c r="F119" t="s">
        <v>2609</v>
      </c>
      <c r="G119" s="222">
        <v>2.06E-2</v>
      </c>
      <c r="I119" t="s">
        <v>652</v>
      </c>
      <c r="J119">
        <v>198.15</v>
      </c>
      <c r="K119">
        <v>186.1</v>
      </c>
      <c r="L119">
        <v>199.54</v>
      </c>
      <c r="M119">
        <v>186.06</v>
      </c>
      <c r="N119" t="s">
        <v>2895</v>
      </c>
      <c r="O119" s="222">
        <v>4.0599999999999997E-2</v>
      </c>
      <c r="Q119" t="s">
        <v>652</v>
      </c>
      <c r="R119">
        <v>252.31</v>
      </c>
      <c r="S119">
        <v>251.84</v>
      </c>
      <c r="T119">
        <v>257.74</v>
      </c>
      <c r="U119">
        <v>241.36</v>
      </c>
      <c r="V119" t="s">
        <v>3137</v>
      </c>
      <c r="W119" s="222">
        <v>-4.0000000000000002E-4</v>
      </c>
      <c r="Y119" t="s">
        <v>652</v>
      </c>
      <c r="Z119">
        <v>388.45</v>
      </c>
      <c r="AA119">
        <v>380.64</v>
      </c>
      <c r="AB119">
        <v>390.05</v>
      </c>
      <c r="AC119">
        <v>378.89</v>
      </c>
      <c r="AD119" t="s">
        <v>3368</v>
      </c>
      <c r="AE119" s="222">
        <v>1.8599999999999998E-2</v>
      </c>
    </row>
    <row r="120" spans="1:31">
      <c r="A120" t="s">
        <v>654</v>
      </c>
      <c r="B120" s="322">
        <v>16831.48</v>
      </c>
      <c r="C120" s="322">
        <v>17120.439999999999</v>
      </c>
      <c r="D120" s="322">
        <v>17136.55</v>
      </c>
      <c r="E120" s="322">
        <v>16661.259999999998</v>
      </c>
      <c r="F120" t="s">
        <v>2429</v>
      </c>
      <c r="G120" s="222">
        <v>6.4000000000000003E-3</v>
      </c>
      <c r="I120" t="s">
        <v>654</v>
      </c>
      <c r="J120">
        <v>202.52</v>
      </c>
      <c r="K120">
        <v>211.44</v>
      </c>
      <c r="L120">
        <v>212.94</v>
      </c>
      <c r="M120">
        <v>201.16</v>
      </c>
      <c r="N120" t="s">
        <v>2896</v>
      </c>
      <c r="O120" s="222">
        <v>2.2100000000000002E-2</v>
      </c>
      <c r="Q120" t="s">
        <v>654</v>
      </c>
      <c r="R120">
        <v>252.35</v>
      </c>
      <c r="S120">
        <v>258.36</v>
      </c>
      <c r="T120">
        <v>261.8</v>
      </c>
      <c r="U120">
        <v>245.93</v>
      </c>
      <c r="V120" t="s">
        <v>3138</v>
      </c>
      <c r="W120" s="222">
        <v>2.0000000000000001E-4</v>
      </c>
      <c r="Y120" t="s">
        <v>654</v>
      </c>
      <c r="Z120">
        <v>387.81</v>
      </c>
      <c r="AA120">
        <v>393.22</v>
      </c>
      <c r="AB120">
        <v>394.65</v>
      </c>
      <c r="AC120">
        <v>384.21</v>
      </c>
      <c r="AD120" t="s">
        <v>3369</v>
      </c>
      <c r="AE120" s="222">
        <v>-1.6000000000000001E-3</v>
      </c>
    </row>
    <row r="121" spans="1:31">
      <c r="A121" t="s">
        <v>656</v>
      </c>
      <c r="B121" s="322">
        <v>16823.169999999998</v>
      </c>
      <c r="C121" s="322">
        <v>16842.39</v>
      </c>
      <c r="D121" s="322">
        <v>16979.96</v>
      </c>
      <c r="E121" s="322">
        <v>16753.21</v>
      </c>
      <c r="F121" t="s">
        <v>2633</v>
      </c>
      <c r="G121" s="222">
        <v>-5.0000000000000001E-4</v>
      </c>
      <c r="I121" t="s">
        <v>656</v>
      </c>
      <c r="J121">
        <v>202.14</v>
      </c>
      <c r="K121">
        <v>201.85</v>
      </c>
      <c r="L121">
        <v>203.51</v>
      </c>
      <c r="M121">
        <v>199.8</v>
      </c>
      <c r="N121" t="s">
        <v>2897</v>
      </c>
      <c r="O121" s="222">
        <v>-1.9E-3</v>
      </c>
      <c r="Q121" t="s">
        <v>656</v>
      </c>
      <c r="R121">
        <v>254.11</v>
      </c>
      <c r="S121">
        <v>249.91</v>
      </c>
      <c r="T121">
        <v>258.75</v>
      </c>
      <c r="U121">
        <v>247.54</v>
      </c>
      <c r="V121" t="s">
        <v>3139</v>
      </c>
      <c r="W121" s="222">
        <v>7.0000000000000001E-3</v>
      </c>
      <c r="Y121" t="s">
        <v>656</v>
      </c>
      <c r="Z121">
        <v>385.73</v>
      </c>
      <c r="AA121">
        <v>388.51</v>
      </c>
      <c r="AB121">
        <v>391.89</v>
      </c>
      <c r="AC121">
        <v>384.16</v>
      </c>
      <c r="AD121" t="s">
        <v>3370</v>
      </c>
      <c r="AE121" s="222">
        <v>-5.4000000000000003E-3</v>
      </c>
    </row>
    <row r="122" spans="1:31">
      <c r="A122" t="s">
        <v>658</v>
      </c>
      <c r="B122" s="322">
        <v>16307.16</v>
      </c>
      <c r="C122" s="322">
        <v>16499.689999999999</v>
      </c>
      <c r="D122" s="322">
        <v>16600.37</v>
      </c>
      <c r="E122" s="322">
        <v>16066.46</v>
      </c>
      <c r="F122" t="s">
        <v>2603</v>
      </c>
      <c r="G122" s="222">
        <v>-3.0700000000000002E-2</v>
      </c>
      <c r="I122" t="s">
        <v>658</v>
      </c>
      <c r="J122">
        <v>194.27</v>
      </c>
      <c r="K122">
        <v>198.36</v>
      </c>
      <c r="L122">
        <v>200.7</v>
      </c>
      <c r="M122">
        <v>192.37</v>
      </c>
      <c r="N122" t="s">
        <v>2898</v>
      </c>
      <c r="O122" s="222">
        <v>-3.8899999999999997E-2</v>
      </c>
      <c r="Q122" t="s">
        <v>658</v>
      </c>
      <c r="R122">
        <v>241.55</v>
      </c>
      <c r="S122">
        <v>247.61</v>
      </c>
      <c r="T122">
        <v>251.97</v>
      </c>
      <c r="U122">
        <v>233.89</v>
      </c>
      <c r="V122" t="s">
        <v>3140</v>
      </c>
      <c r="W122" s="222">
        <v>-4.9399999999999999E-2</v>
      </c>
      <c r="Y122" t="s">
        <v>658</v>
      </c>
      <c r="Z122">
        <v>371.61</v>
      </c>
      <c r="AA122">
        <v>380.67</v>
      </c>
      <c r="AB122">
        <v>381.61</v>
      </c>
      <c r="AC122">
        <v>368</v>
      </c>
      <c r="AD122" t="s">
        <v>3371</v>
      </c>
      <c r="AE122" s="222">
        <v>-3.6600000000000001E-2</v>
      </c>
    </row>
    <row r="123" spans="1:31">
      <c r="A123" t="s">
        <v>660</v>
      </c>
      <c r="B123" s="322">
        <v>16286.45</v>
      </c>
      <c r="C123" s="322">
        <v>16399.97</v>
      </c>
      <c r="D123" s="322">
        <v>16408.509999999998</v>
      </c>
      <c r="E123" s="322">
        <v>16181.17</v>
      </c>
      <c r="F123" t="s">
        <v>2632</v>
      </c>
      <c r="G123" s="222">
        <v>-1.2999999999999999E-3</v>
      </c>
      <c r="I123" t="s">
        <v>660</v>
      </c>
      <c r="J123">
        <v>196.98</v>
      </c>
      <c r="K123">
        <v>197.2</v>
      </c>
      <c r="L123">
        <v>198.83</v>
      </c>
      <c r="M123">
        <v>194.42</v>
      </c>
      <c r="N123" t="s">
        <v>2899</v>
      </c>
      <c r="O123" s="222">
        <v>1.3899999999999999E-2</v>
      </c>
      <c r="Q123" t="s">
        <v>660</v>
      </c>
      <c r="R123">
        <v>241.37</v>
      </c>
      <c r="S123">
        <v>243.47</v>
      </c>
      <c r="T123">
        <v>244.34</v>
      </c>
      <c r="U123">
        <v>237.68</v>
      </c>
      <c r="V123" t="s">
        <v>3141</v>
      </c>
      <c r="W123" s="222">
        <v>-6.9999999999999999E-4</v>
      </c>
      <c r="Y123" t="s">
        <v>660</v>
      </c>
      <c r="Z123">
        <v>367.78</v>
      </c>
      <c r="AA123">
        <v>373.74</v>
      </c>
      <c r="AB123">
        <v>374.32</v>
      </c>
      <c r="AC123">
        <v>366.89</v>
      </c>
      <c r="AD123" t="s">
        <v>3372</v>
      </c>
      <c r="AE123" s="222">
        <v>-1.03E-2</v>
      </c>
    </row>
    <row r="124" spans="1:31">
      <c r="A124" t="s">
        <v>2438</v>
      </c>
      <c r="B124" s="322">
        <v>15870.9</v>
      </c>
      <c r="C124" s="322">
        <v>16052.76</v>
      </c>
      <c r="D124" s="322">
        <v>16066.79</v>
      </c>
      <c r="E124" s="322">
        <v>15685.33</v>
      </c>
      <c r="F124" t="s">
        <v>2629</v>
      </c>
      <c r="G124" s="222">
        <v>-2.5499999999999998E-2</v>
      </c>
      <c r="I124" t="s">
        <v>2438</v>
      </c>
      <c r="J124">
        <v>193.16</v>
      </c>
      <c r="K124">
        <v>193.26</v>
      </c>
      <c r="L124">
        <v>193.8</v>
      </c>
      <c r="M124">
        <v>189.81</v>
      </c>
      <c r="N124" t="s">
        <v>2900</v>
      </c>
      <c r="O124" s="222">
        <v>-1.9400000000000001E-2</v>
      </c>
      <c r="Q124" t="s">
        <v>2438</v>
      </c>
      <c r="R124">
        <v>227.5</v>
      </c>
      <c r="S124">
        <v>230.26</v>
      </c>
      <c r="T124">
        <v>232.21</v>
      </c>
      <c r="U124">
        <v>222.79</v>
      </c>
      <c r="V124" t="s">
        <v>3142</v>
      </c>
      <c r="W124" s="222">
        <v>-5.7500000000000002E-2</v>
      </c>
      <c r="Y124" t="s">
        <v>2438</v>
      </c>
      <c r="Z124">
        <v>359.12</v>
      </c>
      <c r="AA124">
        <v>362.82</v>
      </c>
      <c r="AB124">
        <v>364.48</v>
      </c>
      <c r="AC124">
        <v>355.67</v>
      </c>
      <c r="AD124" t="s">
        <v>498</v>
      </c>
      <c r="AE124" s="222">
        <v>-2.35E-2</v>
      </c>
    </row>
    <row r="125" spans="1:31">
      <c r="A125" t="s">
        <v>662</v>
      </c>
      <c r="B125" s="322">
        <v>16300.42</v>
      </c>
      <c r="C125" s="322">
        <v>16079.94</v>
      </c>
      <c r="D125" s="322">
        <v>16410.560000000001</v>
      </c>
      <c r="E125" s="322">
        <v>16038.73</v>
      </c>
      <c r="F125" t="s">
        <v>2631</v>
      </c>
      <c r="G125" s="222">
        <v>2.7099999999999999E-2</v>
      </c>
      <c r="I125" t="s">
        <v>662</v>
      </c>
      <c r="J125">
        <v>199.74</v>
      </c>
      <c r="K125">
        <v>196.12</v>
      </c>
      <c r="L125">
        <v>201.59</v>
      </c>
      <c r="M125">
        <v>195.97</v>
      </c>
      <c r="N125" t="s">
        <v>2901</v>
      </c>
      <c r="O125" s="222">
        <v>3.4099999999999998E-2</v>
      </c>
      <c r="Q125" t="s">
        <v>662</v>
      </c>
      <c r="R125">
        <v>237.97</v>
      </c>
      <c r="S125">
        <v>230.96</v>
      </c>
      <c r="T125">
        <v>242.79</v>
      </c>
      <c r="U125">
        <v>229.85</v>
      </c>
      <c r="V125" t="s">
        <v>2892</v>
      </c>
      <c r="W125" s="222">
        <v>4.5999999999999999E-2</v>
      </c>
      <c r="Y125" t="s">
        <v>662</v>
      </c>
      <c r="Z125">
        <v>366.82</v>
      </c>
      <c r="AA125">
        <v>363.38</v>
      </c>
      <c r="AB125">
        <v>367.77</v>
      </c>
      <c r="AC125">
        <v>359.86</v>
      </c>
      <c r="AD125" t="s">
        <v>3373</v>
      </c>
      <c r="AE125" s="222">
        <v>2.1399999999999999E-2</v>
      </c>
    </row>
    <row r="126" spans="1:31">
      <c r="A126" t="s">
        <v>664</v>
      </c>
      <c r="B126" s="322">
        <v>16708.05</v>
      </c>
      <c r="C126" s="322">
        <v>16880.29</v>
      </c>
      <c r="D126" s="322">
        <v>17029.86</v>
      </c>
      <c r="E126" s="322">
        <v>16642.66</v>
      </c>
      <c r="F126" t="s">
        <v>2431</v>
      </c>
      <c r="G126" s="222">
        <v>2.5000000000000001E-2</v>
      </c>
      <c r="I126" t="s">
        <v>664</v>
      </c>
      <c r="J126">
        <v>204.6</v>
      </c>
      <c r="K126">
        <v>206</v>
      </c>
      <c r="L126">
        <v>208</v>
      </c>
      <c r="M126">
        <v>202.8</v>
      </c>
      <c r="N126" t="s">
        <v>2902</v>
      </c>
      <c r="O126" s="222">
        <v>2.4299999999999999E-2</v>
      </c>
      <c r="Q126" t="s">
        <v>664</v>
      </c>
      <c r="R126">
        <v>250.74</v>
      </c>
      <c r="S126">
        <v>254.86</v>
      </c>
      <c r="T126">
        <v>259.45</v>
      </c>
      <c r="U126">
        <v>244.43</v>
      </c>
      <c r="V126" t="s">
        <v>3143</v>
      </c>
      <c r="W126" s="222">
        <v>5.3699999999999998E-2</v>
      </c>
      <c r="Y126" t="s">
        <v>664</v>
      </c>
      <c r="Z126">
        <v>374.39</v>
      </c>
      <c r="AA126">
        <v>376.06</v>
      </c>
      <c r="AB126">
        <v>380.39</v>
      </c>
      <c r="AC126">
        <v>373.02</v>
      </c>
      <c r="AD126" t="s">
        <v>3374</v>
      </c>
      <c r="AE126" s="222">
        <v>2.06E-2</v>
      </c>
    </row>
    <row r="127" spans="1:31">
      <c r="A127" t="s">
        <v>666</v>
      </c>
      <c r="B127" s="322">
        <v>17166.04</v>
      </c>
      <c r="C127" s="322">
        <v>16754.759999999998</v>
      </c>
      <c r="D127" s="322">
        <v>17174.349999999999</v>
      </c>
      <c r="E127" s="322">
        <v>16744.97</v>
      </c>
      <c r="F127" t="s">
        <v>2599</v>
      </c>
      <c r="G127" s="222">
        <v>2.7400000000000001E-2</v>
      </c>
      <c r="I127" t="s">
        <v>666</v>
      </c>
      <c r="J127">
        <v>208.37</v>
      </c>
      <c r="K127">
        <v>204.89</v>
      </c>
      <c r="L127">
        <v>208.83</v>
      </c>
      <c r="M127">
        <v>202.94</v>
      </c>
      <c r="N127" t="s">
        <v>2903</v>
      </c>
      <c r="O127" s="222">
        <v>1.84E-2</v>
      </c>
      <c r="Q127" t="s">
        <v>666</v>
      </c>
      <c r="R127">
        <v>259.51</v>
      </c>
      <c r="S127">
        <v>250.5</v>
      </c>
      <c r="T127">
        <v>259.54000000000002</v>
      </c>
      <c r="U127">
        <v>249.2</v>
      </c>
      <c r="V127" t="s">
        <v>3144</v>
      </c>
      <c r="W127" s="222">
        <v>3.5000000000000003E-2</v>
      </c>
      <c r="Y127" t="s">
        <v>666</v>
      </c>
      <c r="Z127">
        <v>387.3</v>
      </c>
      <c r="AA127">
        <v>375.7</v>
      </c>
      <c r="AB127">
        <v>388.45</v>
      </c>
      <c r="AC127">
        <v>375.19</v>
      </c>
      <c r="AD127" t="s">
        <v>3375</v>
      </c>
      <c r="AE127" s="222">
        <v>3.4500000000000003E-2</v>
      </c>
    </row>
    <row r="128" spans="1:31">
      <c r="A128" t="s">
        <v>668</v>
      </c>
      <c r="B128" s="322">
        <v>17382.939999999999</v>
      </c>
      <c r="C128" s="322">
        <v>17182.11</v>
      </c>
      <c r="D128" s="322">
        <v>17404.490000000002</v>
      </c>
      <c r="E128" s="322">
        <v>17110.72</v>
      </c>
      <c r="F128" t="s">
        <v>2630</v>
      </c>
      <c r="G128" s="222">
        <v>1.26E-2</v>
      </c>
      <c r="I128" t="s">
        <v>668</v>
      </c>
      <c r="J128">
        <v>209.28</v>
      </c>
      <c r="K128">
        <v>206.37</v>
      </c>
      <c r="L128">
        <v>209.75</v>
      </c>
      <c r="M128">
        <v>206.2</v>
      </c>
      <c r="N128" t="s">
        <v>2904</v>
      </c>
      <c r="O128" s="222">
        <v>4.4000000000000003E-3</v>
      </c>
      <c r="Q128" t="s">
        <v>668</v>
      </c>
      <c r="R128">
        <v>284.95</v>
      </c>
      <c r="S128">
        <v>261.69</v>
      </c>
      <c r="T128">
        <v>286.85000000000002</v>
      </c>
      <c r="U128">
        <v>259.63</v>
      </c>
      <c r="V128" t="s">
        <v>3145</v>
      </c>
      <c r="W128" s="222">
        <v>9.8000000000000004E-2</v>
      </c>
      <c r="Y128" t="s">
        <v>668</v>
      </c>
      <c r="Z128">
        <v>391.85</v>
      </c>
      <c r="AA128">
        <v>387</v>
      </c>
      <c r="AB128">
        <v>392.16</v>
      </c>
      <c r="AC128">
        <v>384.6</v>
      </c>
      <c r="AD128" t="s">
        <v>3376</v>
      </c>
      <c r="AE128" s="222">
        <v>1.17E-2</v>
      </c>
    </row>
    <row r="129" spans="1:31">
      <c r="A129" t="s">
        <v>670</v>
      </c>
      <c r="B129" s="322">
        <v>17366.13</v>
      </c>
      <c r="C129" s="322">
        <v>17390.93</v>
      </c>
      <c r="D129" s="322">
        <v>17467.349999999999</v>
      </c>
      <c r="E129" s="322">
        <v>17128.71</v>
      </c>
      <c r="F129" t="s">
        <v>2623</v>
      </c>
      <c r="G129" s="222">
        <v>-1E-3</v>
      </c>
      <c r="I129" t="s">
        <v>670</v>
      </c>
      <c r="J129">
        <v>210.14</v>
      </c>
      <c r="K129">
        <v>210</v>
      </c>
      <c r="L129">
        <v>211.5</v>
      </c>
      <c r="M129">
        <v>207.46</v>
      </c>
      <c r="N129" t="s">
        <v>2905</v>
      </c>
      <c r="O129" s="222">
        <v>4.1000000000000003E-3</v>
      </c>
      <c r="Q129" t="s">
        <v>670</v>
      </c>
      <c r="R129">
        <v>285.88</v>
      </c>
      <c r="S129">
        <v>288.98</v>
      </c>
      <c r="T129">
        <v>294.86</v>
      </c>
      <c r="U129">
        <v>272.42</v>
      </c>
      <c r="V129" t="s">
        <v>3146</v>
      </c>
      <c r="W129" s="222">
        <v>3.3E-3</v>
      </c>
      <c r="Y129" t="s">
        <v>670</v>
      </c>
      <c r="Z129">
        <v>391.16</v>
      </c>
      <c r="AA129">
        <v>391.95</v>
      </c>
      <c r="AB129">
        <v>392.74</v>
      </c>
      <c r="AC129">
        <v>386.64</v>
      </c>
      <c r="AD129" t="s">
        <v>3377</v>
      </c>
      <c r="AE129" s="222">
        <v>-1.8E-3</v>
      </c>
    </row>
    <row r="130" spans="1:31">
      <c r="A130" t="s">
        <v>672</v>
      </c>
      <c r="B130" s="322">
        <v>17461.32</v>
      </c>
      <c r="C130" s="322">
        <v>17270.759999999998</v>
      </c>
      <c r="D130" s="322">
        <v>17500.41</v>
      </c>
      <c r="E130" s="322">
        <v>17256.2</v>
      </c>
      <c r="F130" t="s">
        <v>2600</v>
      </c>
      <c r="G130" s="222">
        <v>5.4999999999999997E-3</v>
      </c>
      <c r="I130" t="s">
        <v>672</v>
      </c>
      <c r="J130">
        <v>211.21</v>
      </c>
      <c r="K130">
        <v>208.69</v>
      </c>
      <c r="L130">
        <v>212.24</v>
      </c>
      <c r="M130">
        <v>208.37</v>
      </c>
      <c r="N130" t="s">
        <v>2906</v>
      </c>
      <c r="O130" s="222">
        <v>5.1000000000000004E-3</v>
      </c>
      <c r="Q130" t="s">
        <v>672</v>
      </c>
      <c r="R130">
        <v>292.02999999999997</v>
      </c>
      <c r="S130">
        <v>285.5</v>
      </c>
      <c r="T130">
        <v>293.32</v>
      </c>
      <c r="U130">
        <v>279.47000000000003</v>
      </c>
      <c r="V130" t="s">
        <v>3147</v>
      </c>
      <c r="W130" s="222">
        <v>2.1499999999999998E-2</v>
      </c>
      <c r="Y130" t="s">
        <v>672</v>
      </c>
      <c r="Z130">
        <v>394.04</v>
      </c>
      <c r="AA130">
        <v>391.3</v>
      </c>
      <c r="AB130">
        <v>395.1</v>
      </c>
      <c r="AC130">
        <v>390.38</v>
      </c>
      <c r="AD130" t="s">
        <v>3378</v>
      </c>
      <c r="AE130" s="222">
        <v>7.4000000000000003E-3</v>
      </c>
    </row>
    <row r="131" spans="1:31">
      <c r="A131" t="s">
        <v>674</v>
      </c>
      <c r="B131" s="322">
        <v>17446.34</v>
      </c>
      <c r="C131" s="322">
        <v>17099.98</v>
      </c>
      <c r="D131" s="322">
        <v>17483.82</v>
      </c>
      <c r="E131" s="322">
        <v>16959.53</v>
      </c>
      <c r="F131" t="s">
        <v>2611</v>
      </c>
      <c r="G131" s="222">
        <v>-8.9999999999999998E-4</v>
      </c>
      <c r="I131" t="s">
        <v>674</v>
      </c>
      <c r="J131">
        <v>212.5</v>
      </c>
      <c r="K131">
        <v>209.3</v>
      </c>
      <c r="L131">
        <v>213.58</v>
      </c>
      <c r="M131">
        <v>206.67</v>
      </c>
      <c r="N131" t="s">
        <v>2785</v>
      </c>
      <c r="O131" s="222">
        <v>6.1000000000000004E-3</v>
      </c>
      <c r="Q131" t="s">
        <v>674</v>
      </c>
      <c r="R131">
        <v>282.16000000000003</v>
      </c>
      <c r="S131">
        <v>279.89999999999998</v>
      </c>
      <c r="T131">
        <v>284.45</v>
      </c>
      <c r="U131">
        <v>270.77999999999997</v>
      </c>
      <c r="V131" t="s">
        <v>3148</v>
      </c>
      <c r="W131" s="222">
        <v>-3.3799999999999997E-2</v>
      </c>
      <c r="Y131" t="s">
        <v>674</v>
      </c>
      <c r="Z131">
        <v>395.26</v>
      </c>
      <c r="AA131">
        <v>390.3</v>
      </c>
      <c r="AB131">
        <v>396.66</v>
      </c>
      <c r="AC131">
        <v>384.44</v>
      </c>
      <c r="AD131" t="s">
        <v>3379</v>
      </c>
      <c r="AE131" s="222">
        <v>3.0999999999999999E-3</v>
      </c>
    </row>
    <row r="132" spans="1:31">
      <c r="A132" t="s">
        <v>2447</v>
      </c>
      <c r="B132" s="322">
        <v>17710.740000000002</v>
      </c>
      <c r="C132" s="322">
        <v>17793.14</v>
      </c>
      <c r="D132" s="322">
        <v>17922.830000000002</v>
      </c>
      <c r="E132" s="322">
        <v>17688.11</v>
      </c>
      <c r="F132" t="s">
        <v>2623</v>
      </c>
      <c r="G132" s="222">
        <v>1.52E-2</v>
      </c>
      <c r="I132" t="s">
        <v>2447</v>
      </c>
      <c r="J132">
        <v>213.32</v>
      </c>
      <c r="K132">
        <v>209.08</v>
      </c>
      <c r="L132">
        <v>214.56</v>
      </c>
      <c r="M132">
        <v>208.9</v>
      </c>
      <c r="N132" t="s">
        <v>2907</v>
      </c>
      <c r="O132" s="222">
        <v>3.8999999999999998E-3</v>
      </c>
      <c r="Q132" t="s">
        <v>2447</v>
      </c>
      <c r="R132">
        <v>280.52</v>
      </c>
      <c r="S132">
        <v>280.01</v>
      </c>
      <c r="T132">
        <v>290.87</v>
      </c>
      <c r="U132">
        <v>279.81</v>
      </c>
      <c r="V132" t="s">
        <v>3149</v>
      </c>
      <c r="W132" s="222">
        <v>-5.7999999999999996E-3</v>
      </c>
      <c r="Y132" t="s">
        <v>2447</v>
      </c>
      <c r="Z132">
        <v>425.4</v>
      </c>
      <c r="AA132">
        <v>431.11</v>
      </c>
      <c r="AB132">
        <v>436.99</v>
      </c>
      <c r="AC132">
        <v>424.9</v>
      </c>
      <c r="AD132" t="s">
        <v>3380</v>
      </c>
      <c r="AE132" s="222">
        <v>7.6300000000000007E-2</v>
      </c>
    </row>
    <row r="133" spans="1:31">
      <c r="A133" t="s">
        <v>676</v>
      </c>
      <c r="B133" s="322">
        <v>17977.73</v>
      </c>
      <c r="C133" s="322">
        <v>17868.759999999998</v>
      </c>
      <c r="D133" s="322">
        <v>18048.830000000002</v>
      </c>
      <c r="E133" s="322">
        <v>17812.04</v>
      </c>
      <c r="F133" t="s">
        <v>2599</v>
      </c>
      <c r="G133" s="222">
        <v>1.5100000000000001E-2</v>
      </c>
      <c r="I133" t="s">
        <v>676</v>
      </c>
      <c r="J133">
        <v>205.35</v>
      </c>
      <c r="K133">
        <v>206.09</v>
      </c>
      <c r="L133">
        <v>206.99</v>
      </c>
      <c r="M133">
        <v>202.16</v>
      </c>
      <c r="N133" t="s">
        <v>2908</v>
      </c>
      <c r="O133" s="222">
        <v>-3.7400000000000003E-2</v>
      </c>
      <c r="Q133" t="s">
        <v>676</v>
      </c>
      <c r="R133">
        <v>287.20999999999998</v>
      </c>
      <c r="S133">
        <v>284.89999999999998</v>
      </c>
      <c r="T133">
        <v>294.77999999999997</v>
      </c>
      <c r="U133">
        <v>279.81</v>
      </c>
      <c r="V133" t="s">
        <v>3150</v>
      </c>
      <c r="W133" s="222">
        <v>2.3800000000000002E-2</v>
      </c>
      <c r="Y133" t="s">
        <v>676</v>
      </c>
      <c r="Z133">
        <v>435.28</v>
      </c>
      <c r="AA133">
        <v>431.74</v>
      </c>
      <c r="AB133">
        <v>439.44</v>
      </c>
      <c r="AC133">
        <v>429.98</v>
      </c>
      <c r="AD133" t="s">
        <v>488</v>
      </c>
      <c r="AE133" s="222">
        <v>2.3199999999999998E-2</v>
      </c>
    </row>
    <row r="134" spans="1:31">
      <c r="A134" t="s">
        <v>678</v>
      </c>
      <c r="B134" s="322">
        <v>17844.240000000002</v>
      </c>
      <c r="C134" s="322">
        <v>17817.009999999998</v>
      </c>
      <c r="D134" s="322">
        <v>17965.64</v>
      </c>
      <c r="E134" s="322">
        <v>17792.080000000002</v>
      </c>
      <c r="F134" t="s">
        <v>2629</v>
      </c>
      <c r="G134" s="222">
        <v>-7.4000000000000003E-3</v>
      </c>
      <c r="I134" t="s">
        <v>678</v>
      </c>
      <c r="J134">
        <v>198.89</v>
      </c>
      <c r="K134">
        <v>203.1</v>
      </c>
      <c r="L134">
        <v>204.1</v>
      </c>
      <c r="M134">
        <v>198.21</v>
      </c>
      <c r="N134" t="s">
        <v>2909</v>
      </c>
      <c r="O134" s="222">
        <v>-3.15E-2</v>
      </c>
      <c r="Q134" t="s">
        <v>678</v>
      </c>
      <c r="R134">
        <v>280.26</v>
      </c>
      <c r="S134">
        <v>284.57</v>
      </c>
      <c r="T134">
        <v>284.85000000000002</v>
      </c>
      <c r="U134">
        <v>274.39999999999998</v>
      </c>
      <c r="V134" t="s">
        <v>3151</v>
      </c>
      <c r="W134" s="222">
        <v>-2.4199999999999999E-2</v>
      </c>
      <c r="Y134" t="s">
        <v>678</v>
      </c>
      <c r="Z134">
        <v>436.17</v>
      </c>
      <c r="AA134">
        <v>432.87</v>
      </c>
      <c r="AB134">
        <v>439.5</v>
      </c>
      <c r="AC134">
        <v>432.11</v>
      </c>
      <c r="AD134" t="s">
        <v>3381</v>
      </c>
      <c r="AE134" s="222">
        <v>2E-3</v>
      </c>
    </row>
    <row r="135" spans="1:31">
      <c r="A135" t="s">
        <v>680</v>
      </c>
      <c r="B135" s="322">
        <v>17689.66</v>
      </c>
      <c r="C135" s="322">
        <v>17623.21</v>
      </c>
      <c r="D135" s="322">
        <v>17830.349999999999</v>
      </c>
      <c r="E135" s="322">
        <v>17592.88</v>
      </c>
      <c r="F135" t="s">
        <v>2378</v>
      </c>
      <c r="G135" s="222">
        <v>-8.6999999999999994E-3</v>
      </c>
      <c r="I135" t="s">
        <v>680</v>
      </c>
      <c r="J135">
        <v>198.51</v>
      </c>
      <c r="K135">
        <v>198.21</v>
      </c>
      <c r="L135">
        <v>200.65</v>
      </c>
      <c r="M135">
        <v>197.02</v>
      </c>
      <c r="N135" t="s">
        <v>2910</v>
      </c>
      <c r="O135" s="222">
        <v>-1.9E-3</v>
      </c>
      <c r="Q135" t="s">
        <v>680</v>
      </c>
      <c r="R135">
        <v>275.35000000000002</v>
      </c>
      <c r="S135">
        <v>273.11</v>
      </c>
      <c r="T135">
        <v>277.73</v>
      </c>
      <c r="U135">
        <v>271.35000000000002</v>
      </c>
      <c r="V135" t="s">
        <v>3152</v>
      </c>
      <c r="W135" s="222">
        <v>-1.7500000000000002E-2</v>
      </c>
      <c r="Y135" t="s">
        <v>680</v>
      </c>
      <c r="Z135">
        <v>433.31</v>
      </c>
      <c r="AA135">
        <v>432.2</v>
      </c>
      <c r="AB135">
        <v>437.73</v>
      </c>
      <c r="AC135">
        <v>431.17</v>
      </c>
      <c r="AD135" t="s">
        <v>3382</v>
      </c>
      <c r="AE135" s="222">
        <v>-6.6E-3</v>
      </c>
    </row>
    <row r="136" spans="1:31">
      <c r="A136" t="s">
        <v>682</v>
      </c>
      <c r="B136" s="322">
        <v>17738.16</v>
      </c>
      <c r="C136" s="322">
        <v>17706.830000000002</v>
      </c>
      <c r="D136" s="322">
        <v>17820.29</v>
      </c>
      <c r="E136" s="322">
        <v>17503.009999999998</v>
      </c>
      <c r="F136" t="s">
        <v>2610</v>
      </c>
      <c r="G136" s="222">
        <v>2.7000000000000001E-3</v>
      </c>
      <c r="I136" t="s">
        <v>682</v>
      </c>
      <c r="J136">
        <v>196.25</v>
      </c>
      <c r="K136">
        <v>199.17</v>
      </c>
      <c r="L136">
        <v>199.44</v>
      </c>
      <c r="M136">
        <v>193.25</v>
      </c>
      <c r="N136" t="s">
        <v>2911</v>
      </c>
      <c r="O136" s="222">
        <v>-1.14E-2</v>
      </c>
      <c r="Q136" t="s">
        <v>682</v>
      </c>
      <c r="R136">
        <v>276.22000000000003</v>
      </c>
      <c r="S136">
        <v>276.88</v>
      </c>
      <c r="T136">
        <v>277.92</v>
      </c>
      <c r="U136">
        <v>271</v>
      </c>
      <c r="V136" t="s">
        <v>3153</v>
      </c>
      <c r="W136" s="222">
        <v>3.2000000000000002E-3</v>
      </c>
      <c r="Y136" t="s">
        <v>682</v>
      </c>
      <c r="Z136">
        <v>433.35</v>
      </c>
      <c r="AA136">
        <v>433.84</v>
      </c>
      <c r="AB136">
        <v>438.12</v>
      </c>
      <c r="AC136">
        <v>431.11</v>
      </c>
      <c r="AD136" t="s">
        <v>3383</v>
      </c>
      <c r="AE136" s="222">
        <v>1E-4</v>
      </c>
    </row>
    <row r="137" spans="1:31">
      <c r="A137" t="s">
        <v>684</v>
      </c>
      <c r="B137" s="322">
        <v>17928.14</v>
      </c>
      <c r="C137" s="322">
        <v>17920.150000000001</v>
      </c>
      <c r="D137" s="322">
        <v>18096</v>
      </c>
      <c r="E137" s="322">
        <v>17776</v>
      </c>
      <c r="F137" t="s">
        <v>2617</v>
      </c>
      <c r="G137" s="222">
        <v>1.0699999999999999E-2</v>
      </c>
      <c r="I137" t="s">
        <v>684</v>
      </c>
      <c r="J137">
        <v>197.49</v>
      </c>
      <c r="K137">
        <v>197.72</v>
      </c>
      <c r="L137">
        <v>200.05</v>
      </c>
      <c r="M137">
        <v>194.68</v>
      </c>
      <c r="N137" t="s">
        <v>2912</v>
      </c>
      <c r="O137" s="222">
        <v>6.3E-3</v>
      </c>
      <c r="Q137" t="s">
        <v>684</v>
      </c>
      <c r="R137">
        <v>284.82</v>
      </c>
      <c r="S137">
        <v>279.63</v>
      </c>
      <c r="T137">
        <v>289.8</v>
      </c>
      <c r="U137">
        <v>279.41000000000003</v>
      </c>
      <c r="V137" t="s">
        <v>3154</v>
      </c>
      <c r="W137" s="222">
        <v>3.1099999999999999E-2</v>
      </c>
      <c r="Y137" t="s">
        <v>684</v>
      </c>
      <c r="Z137">
        <v>438.17</v>
      </c>
      <c r="AA137">
        <v>437.93</v>
      </c>
      <c r="AB137">
        <v>443.67</v>
      </c>
      <c r="AC137">
        <v>435.66</v>
      </c>
      <c r="AD137" t="s">
        <v>3322</v>
      </c>
      <c r="AE137" s="222">
        <v>1.11E-2</v>
      </c>
    </row>
    <row r="138" spans="1:31">
      <c r="A138" t="s">
        <v>686</v>
      </c>
      <c r="B138" s="322">
        <v>17928.919999999998</v>
      </c>
      <c r="C138" s="322">
        <v>18022.55</v>
      </c>
      <c r="D138" s="322">
        <v>18068.900000000001</v>
      </c>
      <c r="E138" s="322">
        <v>17853.84</v>
      </c>
      <c r="F138" t="s">
        <v>2620</v>
      </c>
      <c r="G138" s="222">
        <v>0</v>
      </c>
      <c r="I138" t="s">
        <v>686</v>
      </c>
      <c r="J138">
        <v>198.53</v>
      </c>
      <c r="K138">
        <v>199</v>
      </c>
      <c r="L138">
        <v>200.54</v>
      </c>
      <c r="M138">
        <v>197.54</v>
      </c>
      <c r="N138" t="s">
        <v>2913</v>
      </c>
      <c r="O138" s="222">
        <v>5.3E-3</v>
      </c>
      <c r="Q138" t="s">
        <v>686</v>
      </c>
      <c r="R138">
        <v>298.26</v>
      </c>
      <c r="S138">
        <v>290.20999999999998</v>
      </c>
      <c r="T138">
        <v>307.04000000000002</v>
      </c>
      <c r="U138">
        <v>290</v>
      </c>
      <c r="V138" t="s">
        <v>3155</v>
      </c>
      <c r="W138" s="222">
        <v>4.7199999999999999E-2</v>
      </c>
      <c r="Y138" t="s">
        <v>686</v>
      </c>
      <c r="Z138">
        <v>438.73</v>
      </c>
      <c r="AA138">
        <v>440</v>
      </c>
      <c r="AB138">
        <v>440.74</v>
      </c>
      <c r="AC138">
        <v>435.88</v>
      </c>
      <c r="AD138" t="s">
        <v>3384</v>
      </c>
      <c r="AE138" s="222">
        <v>1.2999999999999999E-3</v>
      </c>
    </row>
    <row r="139" spans="1:31">
      <c r="A139" t="s">
        <v>688</v>
      </c>
      <c r="B139" s="322">
        <v>18708.34</v>
      </c>
      <c r="C139" s="322">
        <v>18674.55</v>
      </c>
      <c r="D139" s="322">
        <v>18710.22</v>
      </c>
      <c r="E139" s="322">
        <v>18472.71</v>
      </c>
      <c r="F139" t="s">
        <v>2628</v>
      </c>
      <c r="G139" s="222">
        <v>4.3499999999999997E-2</v>
      </c>
      <c r="I139" t="s">
        <v>688</v>
      </c>
      <c r="J139">
        <v>210.79</v>
      </c>
      <c r="K139">
        <v>210.97</v>
      </c>
      <c r="L139">
        <v>211.27</v>
      </c>
      <c r="M139">
        <v>206.75</v>
      </c>
      <c r="N139" t="s">
        <v>2914</v>
      </c>
      <c r="O139" s="222">
        <v>6.1800000000000001E-2</v>
      </c>
      <c r="Q139" t="s">
        <v>688</v>
      </c>
      <c r="R139">
        <v>318.38</v>
      </c>
      <c r="S139">
        <v>321.99</v>
      </c>
      <c r="T139">
        <v>322.20999999999998</v>
      </c>
      <c r="U139">
        <v>311.5</v>
      </c>
      <c r="V139" t="s">
        <v>3156</v>
      </c>
      <c r="W139" s="222">
        <v>6.7500000000000004E-2</v>
      </c>
      <c r="Y139" t="s">
        <v>688</v>
      </c>
      <c r="Z139">
        <v>449.26</v>
      </c>
      <c r="AA139">
        <v>445.94</v>
      </c>
      <c r="AB139">
        <v>449.37</v>
      </c>
      <c r="AC139">
        <v>439.78</v>
      </c>
      <c r="AD139" t="s">
        <v>3385</v>
      </c>
      <c r="AE139" s="222">
        <v>2.4E-2</v>
      </c>
    </row>
    <row r="140" spans="1:31">
      <c r="A140" t="s">
        <v>690</v>
      </c>
      <c r="B140" s="322">
        <v>19010.09</v>
      </c>
      <c r="C140" s="322">
        <v>18761.23</v>
      </c>
      <c r="D140" s="322">
        <v>19065.96</v>
      </c>
      <c r="E140" s="322">
        <v>18745.5</v>
      </c>
      <c r="F140" t="s">
        <v>2596</v>
      </c>
      <c r="G140" s="222">
        <v>1.61E-2</v>
      </c>
      <c r="I140" t="s">
        <v>690</v>
      </c>
      <c r="J140">
        <v>212.93</v>
      </c>
      <c r="K140">
        <v>210.43</v>
      </c>
      <c r="L140">
        <v>213.4</v>
      </c>
      <c r="M140">
        <v>209</v>
      </c>
      <c r="N140" t="s">
        <v>2915</v>
      </c>
      <c r="O140" s="222">
        <v>1.0200000000000001E-2</v>
      </c>
      <c r="Q140" t="s">
        <v>690</v>
      </c>
      <c r="R140">
        <v>334.07</v>
      </c>
      <c r="S140">
        <v>320</v>
      </c>
      <c r="T140">
        <v>337.59</v>
      </c>
      <c r="U140">
        <v>316.8</v>
      </c>
      <c r="V140" t="s">
        <v>3157</v>
      </c>
      <c r="W140" s="222">
        <v>4.9299999999999997E-2</v>
      </c>
      <c r="Y140" t="s">
        <v>690</v>
      </c>
      <c r="Z140">
        <v>449.14</v>
      </c>
      <c r="AA140">
        <v>447.78</v>
      </c>
      <c r="AB140">
        <v>450.67</v>
      </c>
      <c r="AC140">
        <v>445.36</v>
      </c>
      <c r="AD140" t="s">
        <v>3386</v>
      </c>
      <c r="AE140" s="222">
        <v>-2.9999999999999997E-4</v>
      </c>
    </row>
    <row r="141" spans="1:31">
      <c r="A141" t="s">
        <v>692</v>
      </c>
      <c r="B141" s="322">
        <v>19146.810000000001</v>
      </c>
      <c r="C141" s="322">
        <v>19074.72</v>
      </c>
      <c r="D141" s="322">
        <v>19174.55</v>
      </c>
      <c r="E141" s="322">
        <v>19023.61</v>
      </c>
      <c r="F141" t="s">
        <v>2590</v>
      </c>
      <c r="G141" s="222">
        <v>7.1999999999999998E-3</v>
      </c>
      <c r="I141" t="s">
        <v>692</v>
      </c>
      <c r="J141">
        <v>212.33</v>
      </c>
      <c r="K141">
        <v>212.43</v>
      </c>
      <c r="L141">
        <v>213.94</v>
      </c>
      <c r="M141">
        <v>210.58</v>
      </c>
      <c r="N141" t="s">
        <v>2916</v>
      </c>
      <c r="O141" s="222">
        <v>-2.8E-3</v>
      </c>
      <c r="Q141" t="s">
        <v>692</v>
      </c>
      <c r="R141">
        <v>347.68</v>
      </c>
      <c r="S141">
        <v>342.5</v>
      </c>
      <c r="T141">
        <v>350</v>
      </c>
      <c r="U141">
        <v>337</v>
      </c>
      <c r="V141" t="s">
        <v>3158</v>
      </c>
      <c r="W141" s="222">
        <v>4.07E-2</v>
      </c>
      <c r="Y141" t="s">
        <v>692</v>
      </c>
      <c r="Z141">
        <v>452.94</v>
      </c>
      <c r="AA141">
        <v>448.14</v>
      </c>
      <c r="AB141">
        <v>453.9</v>
      </c>
      <c r="AC141">
        <v>448.14</v>
      </c>
      <c r="AD141" t="s">
        <v>3275</v>
      </c>
      <c r="AE141" s="222">
        <v>8.5000000000000006E-3</v>
      </c>
    </row>
    <row r="142" spans="1:31">
      <c r="A142" t="s">
        <v>694</v>
      </c>
      <c r="B142" s="322">
        <v>19112.32</v>
      </c>
      <c r="C142" s="322">
        <v>19031.240000000002</v>
      </c>
      <c r="D142" s="322">
        <v>19207.22</v>
      </c>
      <c r="E142" s="322">
        <v>18967.78</v>
      </c>
      <c r="F142" t="s">
        <v>2627</v>
      </c>
      <c r="G142" s="222">
        <v>-1.8E-3</v>
      </c>
      <c r="I142" t="s">
        <v>694</v>
      </c>
      <c r="J142">
        <v>211.45</v>
      </c>
      <c r="K142">
        <v>210.95</v>
      </c>
      <c r="L142">
        <v>212.96</v>
      </c>
      <c r="M142">
        <v>209.54</v>
      </c>
      <c r="N142" t="s">
        <v>2917</v>
      </c>
      <c r="O142" s="222">
        <v>-4.1000000000000003E-3</v>
      </c>
      <c r="Q142" t="s">
        <v>694</v>
      </c>
      <c r="R142">
        <v>342.82</v>
      </c>
      <c r="S142">
        <v>340.34</v>
      </c>
      <c r="T142">
        <v>346.14</v>
      </c>
      <c r="U142">
        <v>334.72</v>
      </c>
      <c r="V142" t="s">
        <v>3159</v>
      </c>
      <c r="W142" s="222">
        <v>-1.4E-2</v>
      </c>
      <c r="Y142" t="s">
        <v>694</v>
      </c>
      <c r="Z142">
        <v>453.13</v>
      </c>
      <c r="AA142">
        <v>450.77</v>
      </c>
      <c r="AB142">
        <v>456.19</v>
      </c>
      <c r="AC142">
        <v>450.43</v>
      </c>
      <c r="AD142" t="s">
        <v>3387</v>
      </c>
      <c r="AE142" s="222">
        <v>4.0000000000000002E-4</v>
      </c>
    </row>
    <row r="143" spans="1:31">
      <c r="A143" t="s">
        <v>696</v>
      </c>
      <c r="B143" s="322">
        <v>19211.099999999999</v>
      </c>
      <c r="C143" s="322">
        <v>19151.54</v>
      </c>
      <c r="D143" s="322">
        <v>19213.419999999998</v>
      </c>
      <c r="E143" s="322">
        <v>19038.48</v>
      </c>
      <c r="F143" t="s">
        <v>2626</v>
      </c>
      <c r="G143" s="222">
        <v>5.1999999999999998E-3</v>
      </c>
      <c r="I143" t="s">
        <v>696</v>
      </c>
      <c r="J143">
        <v>211.26</v>
      </c>
      <c r="K143">
        <v>212.36</v>
      </c>
      <c r="L143">
        <v>212.57</v>
      </c>
      <c r="M143">
        <v>209.77</v>
      </c>
      <c r="N143" t="s">
        <v>2918</v>
      </c>
      <c r="O143" s="222">
        <v>-8.9999999999999998E-4</v>
      </c>
      <c r="Q143" t="s">
        <v>696</v>
      </c>
      <c r="R143">
        <v>349.98</v>
      </c>
      <c r="S143">
        <v>346.24</v>
      </c>
      <c r="T143">
        <v>351.62</v>
      </c>
      <c r="U143">
        <v>342.33</v>
      </c>
      <c r="V143" t="s">
        <v>3160</v>
      </c>
      <c r="W143" s="222">
        <v>2.0899999999999998E-2</v>
      </c>
      <c r="Y143" t="s">
        <v>696</v>
      </c>
      <c r="Z143">
        <v>454.27</v>
      </c>
      <c r="AA143">
        <v>452.05</v>
      </c>
      <c r="AB143">
        <v>454.36</v>
      </c>
      <c r="AC143">
        <v>448.73</v>
      </c>
      <c r="AD143" t="s">
        <v>659</v>
      </c>
      <c r="AE143" s="222">
        <v>2.5000000000000001E-3</v>
      </c>
    </row>
    <row r="144" spans="1:31">
      <c r="A144" t="s">
        <v>698</v>
      </c>
      <c r="B144" s="322">
        <v>19215.46</v>
      </c>
      <c r="C144" s="322">
        <v>18937.419999999998</v>
      </c>
      <c r="D144" s="322">
        <v>19227.22</v>
      </c>
      <c r="E144" s="322">
        <v>18937.419999999998</v>
      </c>
      <c r="F144" t="s">
        <v>2596</v>
      </c>
      <c r="G144" s="222">
        <v>2.0000000000000001E-4</v>
      </c>
      <c r="I144" t="s">
        <v>698</v>
      </c>
      <c r="J144">
        <v>208.78</v>
      </c>
      <c r="K144">
        <v>207.91</v>
      </c>
      <c r="L144">
        <v>209.48</v>
      </c>
      <c r="M144">
        <v>204.26</v>
      </c>
      <c r="N144" t="s">
        <v>2919</v>
      </c>
      <c r="O144" s="222">
        <v>-1.17E-2</v>
      </c>
      <c r="Q144" t="s">
        <v>698</v>
      </c>
      <c r="R144">
        <v>342.09</v>
      </c>
      <c r="S144">
        <v>336.3</v>
      </c>
      <c r="T144">
        <v>343</v>
      </c>
      <c r="U144">
        <v>333.37</v>
      </c>
      <c r="V144" t="s">
        <v>3161</v>
      </c>
      <c r="W144" s="222">
        <v>-2.2499999999999999E-2</v>
      </c>
      <c r="Y144" t="s">
        <v>698</v>
      </c>
      <c r="Z144">
        <v>458.87</v>
      </c>
      <c r="AA144">
        <v>450.88</v>
      </c>
      <c r="AB144">
        <v>459.58</v>
      </c>
      <c r="AC144">
        <v>450.8</v>
      </c>
      <c r="AD144" t="s">
        <v>3388</v>
      </c>
      <c r="AE144" s="222">
        <v>1.01E-2</v>
      </c>
    </row>
    <row r="145" spans="1:31">
      <c r="A145" t="s">
        <v>700</v>
      </c>
      <c r="B145" s="322">
        <v>19142.71</v>
      </c>
      <c r="C145" s="322">
        <v>19132.060000000001</v>
      </c>
      <c r="D145" s="322">
        <v>19186.689999999999</v>
      </c>
      <c r="E145" s="322">
        <v>19015.63</v>
      </c>
      <c r="F145" t="s">
        <v>2428</v>
      </c>
      <c r="G145" s="222">
        <v>-3.8E-3</v>
      </c>
      <c r="I145" t="s">
        <v>700</v>
      </c>
      <c r="J145">
        <v>206.86</v>
      </c>
      <c r="K145">
        <v>207.67</v>
      </c>
      <c r="L145">
        <v>208.47</v>
      </c>
      <c r="M145">
        <v>205.03</v>
      </c>
      <c r="N145" t="s">
        <v>2920</v>
      </c>
      <c r="O145" s="222">
        <v>-9.1999999999999998E-3</v>
      </c>
      <c r="Q145" t="s">
        <v>700</v>
      </c>
      <c r="R145">
        <v>343.82</v>
      </c>
      <c r="S145">
        <v>347.87</v>
      </c>
      <c r="T145">
        <v>354.99</v>
      </c>
      <c r="U145">
        <v>341.63</v>
      </c>
      <c r="V145" t="s">
        <v>3162</v>
      </c>
      <c r="W145" s="222">
        <v>5.1000000000000004E-3</v>
      </c>
      <c r="Y145" t="s">
        <v>700</v>
      </c>
      <c r="Z145">
        <v>458.17</v>
      </c>
      <c r="AA145">
        <v>455.59</v>
      </c>
      <c r="AB145">
        <v>458.34</v>
      </c>
      <c r="AC145">
        <v>454.32</v>
      </c>
      <c r="AD145" t="s">
        <v>3389</v>
      </c>
      <c r="AE145" s="222">
        <v>-1.5E-3</v>
      </c>
    </row>
    <row r="146" spans="1:31">
      <c r="A146" t="s">
        <v>702</v>
      </c>
      <c r="B146" s="322">
        <v>18872.64</v>
      </c>
      <c r="C146" s="322">
        <v>19002.939999999999</v>
      </c>
      <c r="D146" s="322">
        <v>19241.41</v>
      </c>
      <c r="E146" s="322">
        <v>18799.2</v>
      </c>
      <c r="F146" t="s">
        <v>2594</v>
      </c>
      <c r="G146" s="222">
        <v>-1.41E-2</v>
      </c>
      <c r="I146" t="s">
        <v>702</v>
      </c>
      <c r="J146">
        <v>202.09</v>
      </c>
      <c r="K146">
        <v>205.17</v>
      </c>
      <c r="L146">
        <v>207.04</v>
      </c>
      <c r="M146">
        <v>200.71</v>
      </c>
      <c r="N146" t="s">
        <v>2921</v>
      </c>
      <c r="O146" s="222">
        <v>-2.3099999999999999E-2</v>
      </c>
      <c r="Q146" t="s">
        <v>702</v>
      </c>
      <c r="R146">
        <v>334.62</v>
      </c>
      <c r="S146">
        <v>344.43</v>
      </c>
      <c r="T146">
        <v>347.35</v>
      </c>
      <c r="U146">
        <v>332.2</v>
      </c>
      <c r="V146" t="s">
        <v>3163</v>
      </c>
      <c r="W146" s="222">
        <v>-2.6800000000000001E-2</v>
      </c>
      <c r="Y146" t="s">
        <v>702</v>
      </c>
      <c r="Z146">
        <v>452.57</v>
      </c>
      <c r="AA146">
        <v>454.57</v>
      </c>
      <c r="AB146">
        <v>457.78</v>
      </c>
      <c r="AC146">
        <v>451.81</v>
      </c>
      <c r="AD146" t="s">
        <v>3390</v>
      </c>
      <c r="AE146" s="222">
        <v>-1.2200000000000001E-2</v>
      </c>
    </row>
    <row r="147" spans="1:31">
      <c r="A147" t="s">
        <v>704</v>
      </c>
      <c r="B147" s="322">
        <v>18925.73</v>
      </c>
      <c r="C147" s="322">
        <v>18888.05</v>
      </c>
      <c r="D147" s="322">
        <v>19061.11</v>
      </c>
      <c r="E147" s="322">
        <v>18840.34</v>
      </c>
      <c r="F147" t="s">
        <v>2606</v>
      </c>
      <c r="G147" s="222">
        <v>2.8E-3</v>
      </c>
      <c r="I147" t="s">
        <v>704</v>
      </c>
      <c r="J147">
        <v>201.36</v>
      </c>
      <c r="K147">
        <v>200.71</v>
      </c>
      <c r="L147">
        <v>202.75</v>
      </c>
      <c r="M147">
        <v>199.7</v>
      </c>
      <c r="N147" t="s">
        <v>2900</v>
      </c>
      <c r="O147" s="222">
        <v>-3.5999999999999999E-3</v>
      </c>
      <c r="Q147" t="s">
        <v>704</v>
      </c>
      <c r="R147">
        <v>341.04</v>
      </c>
      <c r="S147">
        <v>331.9</v>
      </c>
      <c r="T147">
        <v>347.27</v>
      </c>
      <c r="U147">
        <v>331.39</v>
      </c>
      <c r="V147" t="s">
        <v>3164</v>
      </c>
      <c r="W147" s="222">
        <v>1.9199999999999998E-2</v>
      </c>
      <c r="Y147" t="s">
        <v>704</v>
      </c>
      <c r="Z147">
        <v>454.86</v>
      </c>
      <c r="AA147">
        <v>454.95</v>
      </c>
      <c r="AB147">
        <v>460.25</v>
      </c>
      <c r="AC147">
        <v>453.9</v>
      </c>
      <c r="AD147" t="s">
        <v>3391</v>
      </c>
      <c r="AE147" s="222">
        <v>5.1000000000000004E-3</v>
      </c>
    </row>
    <row r="148" spans="1:31">
      <c r="A148" t="s">
        <v>706</v>
      </c>
      <c r="B148" s="322">
        <v>18737.21</v>
      </c>
      <c r="C148" s="322">
        <v>18622.38</v>
      </c>
      <c r="D148" s="322">
        <v>18841.52</v>
      </c>
      <c r="E148" s="322">
        <v>18599.689999999999</v>
      </c>
      <c r="F148" t="s">
        <v>2621</v>
      </c>
      <c r="G148" s="222">
        <v>-0.01</v>
      </c>
      <c r="I148" t="s">
        <v>706</v>
      </c>
      <c r="J148">
        <v>195.27</v>
      </c>
      <c r="K148">
        <v>193.66</v>
      </c>
      <c r="L148">
        <v>197.7</v>
      </c>
      <c r="M148">
        <v>193.46</v>
      </c>
      <c r="N148" t="s">
        <v>2922</v>
      </c>
      <c r="O148" s="222">
        <v>-3.0200000000000001E-2</v>
      </c>
      <c r="Q148" t="s">
        <v>706</v>
      </c>
      <c r="R148">
        <v>339.34</v>
      </c>
      <c r="S148">
        <v>337.92</v>
      </c>
      <c r="T148">
        <v>343.18</v>
      </c>
      <c r="U148">
        <v>333.21</v>
      </c>
      <c r="V148" t="s">
        <v>3165</v>
      </c>
      <c r="W148" s="222">
        <v>-5.0000000000000001E-3</v>
      </c>
      <c r="Y148" t="s">
        <v>706</v>
      </c>
      <c r="Z148">
        <v>450.18</v>
      </c>
      <c r="AA148">
        <v>449.98</v>
      </c>
      <c r="AB148">
        <v>453.69</v>
      </c>
      <c r="AC148">
        <v>448.91</v>
      </c>
      <c r="AD148" t="s">
        <v>3392</v>
      </c>
      <c r="AE148" s="222">
        <v>-1.03E-2</v>
      </c>
    </row>
    <row r="149" spans="1:31">
      <c r="A149" t="s">
        <v>709</v>
      </c>
      <c r="B149" s="322">
        <v>19199.16</v>
      </c>
      <c r="C149" s="322">
        <v>19014.439999999999</v>
      </c>
      <c r="D149" s="322">
        <v>19210.95</v>
      </c>
      <c r="E149" s="322">
        <v>18961.689999999999</v>
      </c>
      <c r="F149" t="s">
        <v>2612</v>
      </c>
      <c r="G149" s="222">
        <v>2.47E-2</v>
      </c>
      <c r="I149" t="s">
        <v>709</v>
      </c>
      <c r="J149">
        <v>200.21</v>
      </c>
      <c r="K149">
        <v>198.3</v>
      </c>
      <c r="L149">
        <v>200.74</v>
      </c>
      <c r="M149">
        <v>197.43</v>
      </c>
      <c r="N149" t="s">
        <v>2923</v>
      </c>
      <c r="O149" s="222">
        <v>2.53E-2</v>
      </c>
      <c r="Q149" t="s">
        <v>709</v>
      </c>
      <c r="R149">
        <v>362.89</v>
      </c>
      <c r="S149">
        <v>347.35</v>
      </c>
      <c r="T149">
        <v>363.79</v>
      </c>
      <c r="U149">
        <v>347.32</v>
      </c>
      <c r="V149" t="s">
        <v>3166</v>
      </c>
      <c r="W149" s="222">
        <v>6.9400000000000003E-2</v>
      </c>
      <c r="Y149" t="s">
        <v>709</v>
      </c>
      <c r="Z149">
        <v>460.69</v>
      </c>
      <c r="AA149">
        <v>456.48</v>
      </c>
      <c r="AB149">
        <v>460.95</v>
      </c>
      <c r="AC149">
        <v>456.11</v>
      </c>
      <c r="AD149" t="s">
        <v>3393</v>
      </c>
      <c r="AE149" s="222">
        <v>2.3300000000000001E-2</v>
      </c>
    </row>
    <row r="150" spans="1:31">
      <c r="A150" t="s">
        <v>711</v>
      </c>
      <c r="B150" s="322">
        <v>19100.939999999999</v>
      </c>
      <c r="C150" s="322">
        <v>19232.62</v>
      </c>
      <c r="D150" s="322">
        <v>19276.830000000002</v>
      </c>
      <c r="E150" s="322">
        <v>19084.38</v>
      </c>
      <c r="F150" t="s">
        <v>2625</v>
      </c>
      <c r="G150" s="222">
        <v>-5.1000000000000004E-3</v>
      </c>
      <c r="I150" t="s">
        <v>711</v>
      </c>
      <c r="J150">
        <v>200.42</v>
      </c>
      <c r="K150">
        <v>200.59</v>
      </c>
      <c r="L150">
        <v>202.73</v>
      </c>
      <c r="M150">
        <v>199.9</v>
      </c>
      <c r="N150" t="s">
        <v>610</v>
      </c>
      <c r="O150" s="222">
        <v>1E-3</v>
      </c>
      <c r="Q150" t="s">
        <v>711</v>
      </c>
      <c r="R150">
        <v>356.9</v>
      </c>
      <c r="S150">
        <v>364.84</v>
      </c>
      <c r="T150">
        <v>365</v>
      </c>
      <c r="U150">
        <v>355.91</v>
      </c>
      <c r="V150" t="s">
        <v>3167</v>
      </c>
      <c r="W150" s="222">
        <v>-1.6500000000000001E-2</v>
      </c>
      <c r="Y150" t="s">
        <v>711</v>
      </c>
      <c r="Z150">
        <v>457.36</v>
      </c>
      <c r="AA150">
        <v>461.22</v>
      </c>
      <c r="AB150">
        <v>462.52</v>
      </c>
      <c r="AC150">
        <v>456.93</v>
      </c>
      <c r="AD150" t="s">
        <v>3394</v>
      </c>
      <c r="AE150" s="222">
        <v>-7.1999999999999998E-3</v>
      </c>
    </row>
    <row r="151" spans="1:31">
      <c r="A151" t="s">
        <v>713</v>
      </c>
      <c r="B151" s="322">
        <v>19175.87</v>
      </c>
      <c r="C151" s="322">
        <v>19389.39</v>
      </c>
      <c r="D151" s="322">
        <v>19389.39</v>
      </c>
      <c r="E151" s="322">
        <v>19091.54</v>
      </c>
      <c r="F151" t="s">
        <v>2600</v>
      </c>
      <c r="G151" s="222">
        <v>3.8999999999999998E-3</v>
      </c>
      <c r="I151" t="s">
        <v>713</v>
      </c>
      <c r="J151">
        <v>199.95</v>
      </c>
      <c r="K151">
        <v>203.57</v>
      </c>
      <c r="L151">
        <v>203.81</v>
      </c>
      <c r="M151">
        <v>198.51</v>
      </c>
      <c r="N151" t="s">
        <v>2924</v>
      </c>
      <c r="O151" s="222">
        <v>-2.3E-3</v>
      </c>
      <c r="Q151" t="s">
        <v>713</v>
      </c>
      <c r="R151">
        <v>358.43</v>
      </c>
      <c r="S151">
        <v>365.29</v>
      </c>
      <c r="T151">
        <v>367.71</v>
      </c>
      <c r="U151">
        <v>356</v>
      </c>
      <c r="V151" t="s">
        <v>3168</v>
      </c>
      <c r="W151" s="222">
        <v>4.3E-3</v>
      </c>
      <c r="Y151" t="s">
        <v>713</v>
      </c>
      <c r="Z151">
        <v>458.68</v>
      </c>
      <c r="AA151">
        <v>461.55</v>
      </c>
      <c r="AB151">
        <v>461.72</v>
      </c>
      <c r="AC151">
        <v>455.31</v>
      </c>
      <c r="AD151" t="s">
        <v>3395</v>
      </c>
      <c r="AE151" s="222">
        <v>2.8999999999999998E-3</v>
      </c>
    </row>
    <row r="152" spans="1:31">
      <c r="A152" t="s">
        <v>715</v>
      </c>
      <c r="B152" s="322">
        <v>19113.77</v>
      </c>
      <c r="C152" s="322">
        <v>19131.22</v>
      </c>
      <c r="D152" s="322">
        <v>19157.78</v>
      </c>
      <c r="E152" s="322">
        <v>18847.740000000002</v>
      </c>
      <c r="F152" t="s">
        <v>2624</v>
      </c>
      <c r="G152" s="222">
        <v>-3.2000000000000002E-3</v>
      </c>
      <c r="I152" t="s">
        <v>715</v>
      </c>
      <c r="J152">
        <v>200.85</v>
      </c>
      <c r="K152">
        <v>199.37</v>
      </c>
      <c r="L152">
        <v>201.96</v>
      </c>
      <c r="M152">
        <v>196.78</v>
      </c>
      <c r="N152" t="s">
        <v>2925</v>
      </c>
      <c r="O152" s="222">
        <v>4.4999999999999997E-3</v>
      </c>
      <c r="Q152" t="s">
        <v>715</v>
      </c>
      <c r="R152">
        <v>346.46</v>
      </c>
      <c r="S152">
        <v>355.52</v>
      </c>
      <c r="T152">
        <v>363.68</v>
      </c>
      <c r="U152">
        <v>345.29</v>
      </c>
      <c r="V152" t="s">
        <v>3169</v>
      </c>
      <c r="W152" s="222">
        <v>-3.3399999999999999E-2</v>
      </c>
      <c r="Y152" t="s">
        <v>715</v>
      </c>
      <c r="Z152">
        <v>460.36</v>
      </c>
      <c r="AA152">
        <v>459.71</v>
      </c>
      <c r="AB152">
        <v>461.68</v>
      </c>
      <c r="AC152">
        <v>455.54</v>
      </c>
      <c r="AD152" t="s">
        <v>3396</v>
      </c>
      <c r="AE152" s="222">
        <v>3.7000000000000002E-3</v>
      </c>
    </row>
    <row r="153" spans="1:31">
      <c r="A153" t="s">
        <v>717</v>
      </c>
      <c r="B153" s="322">
        <v>19242.61</v>
      </c>
      <c r="C153" s="322">
        <v>19063.060000000001</v>
      </c>
      <c r="D153" s="322">
        <v>19252.71</v>
      </c>
      <c r="E153" s="322">
        <v>18985.3</v>
      </c>
      <c r="F153" t="s">
        <v>2623</v>
      </c>
      <c r="G153" s="222">
        <v>6.7000000000000002E-3</v>
      </c>
      <c r="I153" t="s">
        <v>717</v>
      </c>
      <c r="J153">
        <v>201.7</v>
      </c>
      <c r="K153">
        <v>200.28</v>
      </c>
      <c r="L153">
        <v>202.13</v>
      </c>
      <c r="M153">
        <v>200.12</v>
      </c>
      <c r="N153" t="s">
        <v>2788</v>
      </c>
      <c r="O153" s="222">
        <v>4.1999999999999997E-3</v>
      </c>
      <c r="Q153" t="s">
        <v>717</v>
      </c>
      <c r="R153">
        <v>342.69</v>
      </c>
      <c r="S153">
        <v>343.5</v>
      </c>
      <c r="T153">
        <v>348.02</v>
      </c>
      <c r="U153">
        <v>333.33</v>
      </c>
      <c r="V153" t="s">
        <v>3170</v>
      </c>
      <c r="W153" s="222">
        <v>-1.09E-2</v>
      </c>
      <c r="Y153" t="s">
        <v>717</v>
      </c>
      <c r="Z153">
        <v>461.97</v>
      </c>
      <c r="AA153">
        <v>457.14</v>
      </c>
      <c r="AB153">
        <v>462.11</v>
      </c>
      <c r="AC153">
        <v>456.89</v>
      </c>
      <c r="AD153" t="s">
        <v>3397</v>
      </c>
      <c r="AE153" s="222">
        <v>3.5000000000000001E-3</v>
      </c>
    </row>
    <row r="154" spans="1:31">
      <c r="A154" t="s">
        <v>719</v>
      </c>
      <c r="B154" s="322">
        <v>19398.96</v>
      </c>
      <c r="C154" s="322">
        <v>19288.66</v>
      </c>
      <c r="D154" s="322">
        <v>19459.28</v>
      </c>
      <c r="E154" s="322">
        <v>19224.7</v>
      </c>
      <c r="F154" t="s">
        <v>2622</v>
      </c>
      <c r="G154" s="222">
        <v>8.0999999999999996E-3</v>
      </c>
      <c r="I154" t="s">
        <v>719</v>
      </c>
      <c r="J154">
        <v>203.27</v>
      </c>
      <c r="K154">
        <v>201.35</v>
      </c>
      <c r="L154">
        <v>203.77</v>
      </c>
      <c r="M154">
        <v>200.96</v>
      </c>
      <c r="N154" t="s">
        <v>2926</v>
      </c>
      <c r="O154" s="222">
        <v>7.7999999999999996E-3</v>
      </c>
      <c r="Q154" t="s">
        <v>719</v>
      </c>
      <c r="R154">
        <v>344.27</v>
      </c>
      <c r="S154">
        <v>346.6</v>
      </c>
      <c r="T154">
        <v>355.4</v>
      </c>
      <c r="U154">
        <v>343.04</v>
      </c>
      <c r="V154" t="s">
        <v>3171</v>
      </c>
      <c r="W154" s="222">
        <v>4.5999999999999999E-3</v>
      </c>
      <c r="Y154" t="s">
        <v>719</v>
      </c>
      <c r="Z154">
        <v>462.97</v>
      </c>
      <c r="AA154">
        <v>461.47</v>
      </c>
      <c r="AB154">
        <v>464.14</v>
      </c>
      <c r="AC154">
        <v>460.86</v>
      </c>
      <c r="AD154" t="s">
        <v>3398</v>
      </c>
      <c r="AE154" s="222">
        <v>2.2000000000000001E-3</v>
      </c>
    </row>
    <row r="155" spans="1:31">
      <c r="A155" t="s">
        <v>721</v>
      </c>
      <c r="B155" s="322">
        <v>19460.490000000002</v>
      </c>
      <c r="C155" s="322">
        <v>19434.939999999999</v>
      </c>
      <c r="D155" s="322">
        <v>19493.45</v>
      </c>
      <c r="E155" s="322">
        <v>19359.09</v>
      </c>
      <c r="F155" t="s">
        <v>2621</v>
      </c>
      <c r="G155" s="222">
        <v>3.2000000000000002E-3</v>
      </c>
      <c r="I155" t="s">
        <v>721</v>
      </c>
      <c r="J155">
        <v>202.82</v>
      </c>
      <c r="K155">
        <v>202.91</v>
      </c>
      <c r="L155">
        <v>206.24</v>
      </c>
      <c r="M155">
        <v>202.1</v>
      </c>
      <c r="N155" t="s">
        <v>2927</v>
      </c>
      <c r="O155" s="222">
        <v>-2.2000000000000001E-3</v>
      </c>
      <c r="Q155" t="s">
        <v>721</v>
      </c>
      <c r="R155">
        <v>332.05</v>
      </c>
      <c r="S155">
        <v>345.1</v>
      </c>
      <c r="T155">
        <v>345.6</v>
      </c>
      <c r="U155">
        <v>327.33</v>
      </c>
      <c r="V155" t="s">
        <v>3172</v>
      </c>
      <c r="W155" s="222">
        <v>-3.5499999999999997E-2</v>
      </c>
      <c r="Y155" t="s">
        <v>721</v>
      </c>
      <c r="Z155">
        <v>463.87</v>
      </c>
      <c r="AA155">
        <v>464</v>
      </c>
      <c r="AB155">
        <v>465.69</v>
      </c>
      <c r="AC155">
        <v>463.02</v>
      </c>
      <c r="AD155" t="s">
        <v>1538</v>
      </c>
      <c r="AE155" s="222">
        <v>1.9E-3</v>
      </c>
    </row>
    <row r="156" spans="1:31">
      <c r="A156" t="s">
        <v>723</v>
      </c>
      <c r="B156" s="322">
        <v>19298.45</v>
      </c>
      <c r="C156" s="322">
        <v>19518.2</v>
      </c>
      <c r="D156" s="322">
        <v>19610.509999999998</v>
      </c>
      <c r="E156" s="322">
        <v>19226.21</v>
      </c>
      <c r="F156" t="s">
        <v>2620</v>
      </c>
      <c r="G156" s="222">
        <v>-8.3000000000000001E-3</v>
      </c>
      <c r="I156" t="s">
        <v>723</v>
      </c>
      <c r="J156">
        <v>200.63</v>
      </c>
      <c r="K156">
        <v>203.5</v>
      </c>
      <c r="L156">
        <v>204.75</v>
      </c>
      <c r="M156">
        <v>200.15</v>
      </c>
      <c r="N156" t="s">
        <v>2928</v>
      </c>
      <c r="O156" s="222">
        <v>-1.0800000000000001E-2</v>
      </c>
      <c r="Q156" t="s">
        <v>723</v>
      </c>
      <c r="R156">
        <v>284.7</v>
      </c>
      <c r="S156">
        <v>322.49</v>
      </c>
      <c r="T156">
        <v>324.55</v>
      </c>
      <c r="U156">
        <v>273.20999999999998</v>
      </c>
      <c r="V156" t="s">
        <v>3173</v>
      </c>
      <c r="W156" s="222">
        <v>-0.1426</v>
      </c>
      <c r="Y156" t="s">
        <v>723</v>
      </c>
      <c r="Z156">
        <v>467.68</v>
      </c>
      <c r="AA156">
        <v>464.95</v>
      </c>
      <c r="AB156">
        <v>469.65</v>
      </c>
      <c r="AC156">
        <v>464.03</v>
      </c>
      <c r="AD156" t="s">
        <v>3399</v>
      </c>
      <c r="AE156" s="222">
        <v>8.2000000000000007E-3</v>
      </c>
    </row>
    <row r="157" spans="1:31">
      <c r="A157" t="s">
        <v>725</v>
      </c>
      <c r="B157" s="322">
        <v>19529.95</v>
      </c>
      <c r="C157" s="322">
        <v>19526.990000000002</v>
      </c>
      <c r="D157" s="322">
        <v>19593.18</v>
      </c>
      <c r="E157" s="322">
        <v>19464.84</v>
      </c>
      <c r="F157" t="s">
        <v>2621</v>
      </c>
      <c r="G157" s="222">
        <v>1.2E-2</v>
      </c>
      <c r="I157" t="s">
        <v>725</v>
      </c>
      <c r="J157">
        <v>203.92</v>
      </c>
      <c r="K157">
        <v>203</v>
      </c>
      <c r="L157">
        <v>205.7</v>
      </c>
      <c r="M157">
        <v>202.05</v>
      </c>
      <c r="N157" t="s">
        <v>898</v>
      </c>
      <c r="O157" s="222">
        <v>1.6400000000000001E-2</v>
      </c>
      <c r="Q157" t="s">
        <v>725</v>
      </c>
      <c r="R157">
        <v>295.14</v>
      </c>
      <c r="S157">
        <v>298.83</v>
      </c>
      <c r="T157">
        <v>305.5</v>
      </c>
      <c r="U157">
        <v>291.14</v>
      </c>
      <c r="V157" t="s">
        <v>3174</v>
      </c>
      <c r="W157" s="222">
        <v>3.6700000000000003E-2</v>
      </c>
      <c r="Y157" t="s">
        <v>725</v>
      </c>
      <c r="Z157">
        <v>470.38</v>
      </c>
      <c r="AA157">
        <v>470.08</v>
      </c>
      <c r="AB157">
        <v>473.33</v>
      </c>
      <c r="AC157">
        <v>468.78</v>
      </c>
      <c r="AD157" t="s">
        <v>3400</v>
      </c>
      <c r="AE157" s="222">
        <v>5.7999999999999996E-3</v>
      </c>
    </row>
    <row r="158" spans="1:31">
      <c r="A158" t="s">
        <v>2473</v>
      </c>
      <c r="B158" s="322">
        <v>19591.240000000002</v>
      </c>
      <c r="C158" s="322">
        <v>19573.14</v>
      </c>
      <c r="D158" s="322">
        <v>19637.560000000001</v>
      </c>
      <c r="E158" s="322">
        <v>19531.099999999999</v>
      </c>
      <c r="F158" t="s">
        <v>2431</v>
      </c>
      <c r="G158" s="222">
        <v>3.0999999999999999E-3</v>
      </c>
      <c r="I158" t="s">
        <v>2473</v>
      </c>
      <c r="J158">
        <v>201.45</v>
      </c>
      <c r="K158">
        <v>204.39</v>
      </c>
      <c r="L158">
        <v>206</v>
      </c>
      <c r="M158">
        <v>200.02</v>
      </c>
      <c r="N158" t="s">
        <v>2929</v>
      </c>
      <c r="O158" s="222">
        <v>-1.21E-2</v>
      </c>
      <c r="Q158" t="s">
        <v>2473</v>
      </c>
      <c r="R158">
        <v>308.58</v>
      </c>
      <c r="S158">
        <v>285.95</v>
      </c>
      <c r="T158">
        <v>309.83</v>
      </c>
      <c r="U158">
        <v>281.85000000000002</v>
      </c>
      <c r="V158" t="s">
        <v>3175</v>
      </c>
      <c r="W158" s="222">
        <v>4.5499999999999999E-2</v>
      </c>
      <c r="Y158" t="s">
        <v>2473</v>
      </c>
      <c r="Z158">
        <v>472.75</v>
      </c>
      <c r="AA158">
        <v>469.7</v>
      </c>
      <c r="AB158">
        <v>473.43</v>
      </c>
      <c r="AC158">
        <v>468.62</v>
      </c>
      <c r="AD158" t="s">
        <v>3401</v>
      </c>
      <c r="AE158" s="222">
        <v>5.0000000000000001E-3</v>
      </c>
    </row>
    <row r="159" spans="1:31">
      <c r="A159" t="s">
        <v>727</v>
      </c>
      <c r="B159" s="322">
        <v>19714.990000000002</v>
      </c>
      <c r="C159" s="322">
        <v>19620.11</v>
      </c>
      <c r="D159" s="322">
        <v>19730.38</v>
      </c>
      <c r="E159" s="322">
        <v>19539.09</v>
      </c>
      <c r="F159" t="s">
        <v>2610</v>
      </c>
      <c r="G159" s="222">
        <v>6.3E-3</v>
      </c>
      <c r="I159" t="s">
        <v>727</v>
      </c>
      <c r="J159">
        <v>202.67</v>
      </c>
      <c r="K159">
        <v>200.6</v>
      </c>
      <c r="L159">
        <v>204.35</v>
      </c>
      <c r="M159">
        <v>200.57</v>
      </c>
      <c r="N159" t="s">
        <v>2930</v>
      </c>
      <c r="O159" s="222">
        <v>6.1000000000000004E-3</v>
      </c>
      <c r="Q159" t="s">
        <v>727</v>
      </c>
      <c r="R159">
        <v>326.08999999999997</v>
      </c>
      <c r="S159">
        <v>314.94</v>
      </c>
      <c r="T159">
        <v>327.83</v>
      </c>
      <c r="U159">
        <v>310.67</v>
      </c>
      <c r="V159" t="s">
        <v>3176</v>
      </c>
      <c r="W159" s="222">
        <v>5.67E-2</v>
      </c>
      <c r="Y159" t="s">
        <v>727</v>
      </c>
      <c r="Z159">
        <v>470.92</v>
      </c>
      <c r="AA159">
        <v>471.18</v>
      </c>
      <c r="AB159">
        <v>472.8</v>
      </c>
      <c r="AC159">
        <v>466.96</v>
      </c>
      <c r="AD159" t="s">
        <v>3402</v>
      </c>
      <c r="AE159" s="222">
        <v>-3.8999999999999998E-3</v>
      </c>
    </row>
    <row r="160" spans="1:31">
      <c r="A160" t="s">
        <v>729</v>
      </c>
      <c r="B160" s="322">
        <v>19615.88</v>
      </c>
      <c r="C160" s="322">
        <v>19779.36</v>
      </c>
      <c r="D160" s="322">
        <v>19800.46</v>
      </c>
      <c r="E160" s="322">
        <v>19551.349999999999</v>
      </c>
      <c r="F160" t="s">
        <v>2610</v>
      </c>
      <c r="G160" s="222">
        <v>-5.0000000000000001E-3</v>
      </c>
      <c r="I160" t="s">
        <v>729</v>
      </c>
      <c r="J160">
        <v>198.78</v>
      </c>
      <c r="K160">
        <v>203.5</v>
      </c>
      <c r="L160">
        <v>204.5</v>
      </c>
      <c r="M160">
        <v>198.41</v>
      </c>
      <c r="N160" t="s">
        <v>2931</v>
      </c>
      <c r="O160" s="222">
        <v>-1.9199999999999998E-2</v>
      </c>
      <c r="Q160" t="s">
        <v>729</v>
      </c>
      <c r="R160">
        <v>326.43</v>
      </c>
      <c r="S160">
        <v>334.39</v>
      </c>
      <c r="T160">
        <v>335.5</v>
      </c>
      <c r="U160">
        <v>322.5</v>
      </c>
      <c r="V160" t="s">
        <v>3177</v>
      </c>
      <c r="W160" s="222">
        <v>1E-3</v>
      </c>
      <c r="Y160" t="s">
        <v>729</v>
      </c>
      <c r="Z160">
        <v>472.62</v>
      </c>
      <c r="AA160">
        <v>470.02</v>
      </c>
      <c r="AB160">
        <v>475.47</v>
      </c>
      <c r="AC160">
        <v>469.65</v>
      </c>
      <c r="AD160" t="s">
        <v>2154</v>
      </c>
      <c r="AE160" s="222">
        <v>3.5999999999999999E-3</v>
      </c>
    </row>
    <row r="161" spans="1:31">
      <c r="A161" t="s">
        <v>731</v>
      </c>
      <c r="B161" s="322">
        <v>19662.48</v>
      </c>
      <c r="C161" s="322">
        <v>19578.87</v>
      </c>
      <c r="D161" s="322">
        <v>19690.61</v>
      </c>
      <c r="E161" s="322">
        <v>19553.560000000001</v>
      </c>
      <c r="F161" t="s">
        <v>2589</v>
      </c>
      <c r="G161" s="222">
        <v>2.3999999999999998E-3</v>
      </c>
      <c r="I161" t="s">
        <v>731</v>
      </c>
      <c r="J161">
        <v>199.2</v>
      </c>
      <c r="K161">
        <v>199.08</v>
      </c>
      <c r="L161">
        <v>199.68</v>
      </c>
      <c r="M161">
        <v>197.36</v>
      </c>
      <c r="N161" t="s">
        <v>2932</v>
      </c>
      <c r="O161" s="222">
        <v>2.0999999999999999E-3</v>
      </c>
      <c r="Q161" t="s">
        <v>731</v>
      </c>
      <c r="R161">
        <v>319.11</v>
      </c>
      <c r="S161">
        <v>323.08</v>
      </c>
      <c r="T161">
        <v>332.56</v>
      </c>
      <c r="U161">
        <v>316.86</v>
      </c>
      <c r="V161" t="s">
        <v>3178</v>
      </c>
      <c r="W161" s="222">
        <v>-2.24E-2</v>
      </c>
      <c r="Y161" t="s">
        <v>731</v>
      </c>
      <c r="Z161">
        <v>478.87</v>
      </c>
      <c r="AA161">
        <v>475.02</v>
      </c>
      <c r="AB161">
        <v>480.42</v>
      </c>
      <c r="AC161">
        <v>473.52</v>
      </c>
      <c r="AD161" t="s">
        <v>3403</v>
      </c>
      <c r="AE161" s="222">
        <v>1.32E-2</v>
      </c>
    </row>
    <row r="162" spans="1:31">
      <c r="A162" t="s">
        <v>733</v>
      </c>
      <c r="B162" s="322">
        <v>19406.830000000002</v>
      </c>
      <c r="C162" s="322">
        <v>19450.93</v>
      </c>
      <c r="D162" s="322">
        <v>19591.87</v>
      </c>
      <c r="E162" s="322">
        <v>19367.419999999998</v>
      </c>
      <c r="F162" t="s">
        <v>2601</v>
      </c>
      <c r="G162" s="222">
        <v>-1.2999999999999999E-2</v>
      </c>
      <c r="I162" t="s">
        <v>733</v>
      </c>
      <c r="J162">
        <v>196.45</v>
      </c>
      <c r="K162">
        <v>199.73</v>
      </c>
      <c r="L162">
        <v>200.37</v>
      </c>
      <c r="M162">
        <v>195.7</v>
      </c>
      <c r="N162" t="s">
        <v>2933</v>
      </c>
      <c r="O162" s="222">
        <v>-1.38E-2</v>
      </c>
      <c r="Q162" t="s">
        <v>733</v>
      </c>
      <c r="R162">
        <v>325.31</v>
      </c>
      <c r="S162">
        <v>313.97000000000003</v>
      </c>
      <c r="T162">
        <v>332.99</v>
      </c>
      <c r="U162">
        <v>313.3</v>
      </c>
      <c r="V162" t="s">
        <v>3148</v>
      </c>
      <c r="W162" s="222">
        <v>1.9400000000000001E-2</v>
      </c>
      <c r="Y162" t="s">
        <v>733</v>
      </c>
      <c r="Z162">
        <v>474.96</v>
      </c>
      <c r="AA162">
        <v>476.41</v>
      </c>
      <c r="AB162">
        <v>479.18</v>
      </c>
      <c r="AC162">
        <v>472.76</v>
      </c>
      <c r="AD162" t="s">
        <v>1420</v>
      </c>
      <c r="AE162" s="222">
        <v>-8.2000000000000007E-3</v>
      </c>
    </row>
    <row r="163" spans="1:31">
      <c r="A163" t="s">
        <v>735</v>
      </c>
      <c r="B163" s="322">
        <v>19701.21</v>
      </c>
      <c r="C163" s="322">
        <v>19550.75</v>
      </c>
      <c r="D163" s="322">
        <v>19733.310000000001</v>
      </c>
      <c r="E163" s="322">
        <v>19550.75</v>
      </c>
      <c r="F163" t="s">
        <v>2429</v>
      </c>
      <c r="G163" s="222">
        <v>1.52E-2</v>
      </c>
      <c r="I163" t="s">
        <v>735</v>
      </c>
      <c r="J163">
        <v>198.42</v>
      </c>
      <c r="K163">
        <v>197.3</v>
      </c>
      <c r="L163">
        <v>198.68</v>
      </c>
      <c r="M163">
        <v>196.56</v>
      </c>
      <c r="N163" t="s">
        <v>2934</v>
      </c>
      <c r="O163" s="222">
        <v>0.01</v>
      </c>
      <c r="Q163" t="s">
        <v>735</v>
      </c>
      <c r="R163">
        <v>329.13</v>
      </c>
      <c r="S163">
        <v>331.29</v>
      </c>
      <c r="T163">
        <v>332.05</v>
      </c>
      <c r="U163">
        <v>326.41000000000003</v>
      </c>
      <c r="V163" t="s">
        <v>3179</v>
      </c>
      <c r="W163" s="222">
        <v>1.17E-2</v>
      </c>
      <c r="Y163" t="s">
        <v>735</v>
      </c>
      <c r="Z163">
        <v>479.14</v>
      </c>
      <c r="AA163">
        <v>475.21</v>
      </c>
      <c r="AB163">
        <v>480.69</v>
      </c>
      <c r="AC163">
        <v>475</v>
      </c>
      <c r="AD163" t="s">
        <v>3404</v>
      </c>
      <c r="AE163" s="222">
        <v>8.8000000000000005E-3</v>
      </c>
    </row>
    <row r="164" spans="1:31">
      <c r="A164" t="s">
        <v>737</v>
      </c>
      <c r="B164" s="322">
        <v>19521.09</v>
      </c>
      <c r="C164" s="322">
        <v>19627.080000000002</v>
      </c>
      <c r="D164" s="322">
        <v>19666.560000000001</v>
      </c>
      <c r="E164" s="322">
        <v>19485.439999999999</v>
      </c>
      <c r="F164" t="s">
        <v>2620</v>
      </c>
      <c r="G164" s="222">
        <v>-9.1000000000000004E-3</v>
      </c>
      <c r="I164" t="s">
        <v>737</v>
      </c>
      <c r="J164">
        <v>195.64</v>
      </c>
      <c r="K164">
        <v>197.2</v>
      </c>
      <c r="L164">
        <v>198.39</v>
      </c>
      <c r="M164">
        <v>195.21</v>
      </c>
      <c r="N164" t="s">
        <v>2811</v>
      </c>
      <c r="O164" s="222">
        <v>-1.4E-2</v>
      </c>
      <c r="Q164" t="s">
        <v>737</v>
      </c>
      <c r="R164">
        <v>316.35000000000002</v>
      </c>
      <c r="S164">
        <v>326.08999999999997</v>
      </c>
      <c r="T164">
        <v>327.26</v>
      </c>
      <c r="U164">
        <v>314.74</v>
      </c>
      <c r="V164" t="s">
        <v>3180</v>
      </c>
      <c r="W164" s="222">
        <v>-3.8800000000000001E-2</v>
      </c>
      <c r="Y164" t="s">
        <v>737</v>
      </c>
      <c r="Z164">
        <v>478.04</v>
      </c>
      <c r="AA164">
        <v>475.39</v>
      </c>
      <c r="AB164">
        <v>478.74</v>
      </c>
      <c r="AC164">
        <v>474.08</v>
      </c>
      <c r="AD164" t="s">
        <v>3405</v>
      </c>
      <c r="AE164" s="222">
        <v>-2.3E-3</v>
      </c>
    </row>
    <row r="165" spans="1:31">
      <c r="A165" t="s">
        <v>739</v>
      </c>
      <c r="B165" s="322">
        <v>19546.27</v>
      </c>
      <c r="C165" s="322">
        <v>19526.919999999998</v>
      </c>
      <c r="D165" s="322">
        <v>19660.77</v>
      </c>
      <c r="E165" s="322">
        <v>19489.560000000001</v>
      </c>
      <c r="F165" t="s">
        <v>2600</v>
      </c>
      <c r="G165" s="222">
        <v>1.2999999999999999E-3</v>
      </c>
      <c r="I165" t="s">
        <v>739</v>
      </c>
      <c r="J165">
        <v>196.58</v>
      </c>
      <c r="K165">
        <v>195.94</v>
      </c>
      <c r="L165">
        <v>197.57</v>
      </c>
      <c r="M165">
        <v>195.07</v>
      </c>
      <c r="N165" t="s">
        <v>2935</v>
      </c>
      <c r="O165" s="222">
        <v>4.7999999999999996E-3</v>
      </c>
      <c r="Q165" t="s">
        <v>739</v>
      </c>
      <c r="R165">
        <v>322.05</v>
      </c>
      <c r="S165">
        <v>317.31</v>
      </c>
      <c r="T165">
        <v>329.32</v>
      </c>
      <c r="U165">
        <v>315.45</v>
      </c>
      <c r="V165" t="s">
        <v>3181</v>
      </c>
      <c r="W165" s="222">
        <v>1.7999999999999999E-2</v>
      </c>
      <c r="Y165" t="s">
        <v>739</v>
      </c>
      <c r="Z165">
        <v>480.24</v>
      </c>
      <c r="AA165">
        <v>478</v>
      </c>
      <c r="AB165">
        <v>481</v>
      </c>
      <c r="AC165">
        <v>474.46</v>
      </c>
      <c r="AD165" t="s">
        <v>3406</v>
      </c>
      <c r="AE165" s="222">
        <v>4.5999999999999999E-3</v>
      </c>
    </row>
    <row r="166" spans="1:31">
      <c r="A166" t="s">
        <v>743</v>
      </c>
      <c r="B166" s="322">
        <v>19447.41</v>
      </c>
      <c r="C166" s="322">
        <v>19639.41</v>
      </c>
      <c r="D166" s="322">
        <v>19696.11</v>
      </c>
      <c r="E166" s="322">
        <v>19380.580000000002</v>
      </c>
      <c r="F166" t="s">
        <v>2619</v>
      </c>
      <c r="G166" s="222">
        <v>-5.1000000000000004E-3</v>
      </c>
      <c r="I166" t="s">
        <v>743</v>
      </c>
      <c r="J166">
        <v>201</v>
      </c>
      <c r="K166">
        <v>198.24</v>
      </c>
      <c r="L166">
        <v>201.7</v>
      </c>
      <c r="M166">
        <v>196.85</v>
      </c>
      <c r="N166" t="s">
        <v>2936</v>
      </c>
      <c r="O166" s="222">
        <v>2.2499999999999999E-2</v>
      </c>
      <c r="Q166" t="s">
        <v>743</v>
      </c>
      <c r="R166">
        <v>322.16000000000003</v>
      </c>
      <c r="S166">
        <v>327.95</v>
      </c>
      <c r="T166">
        <v>332.36</v>
      </c>
      <c r="U166">
        <v>317.77999999999997</v>
      </c>
      <c r="V166" t="s">
        <v>3182</v>
      </c>
      <c r="W166" s="222">
        <v>2.9999999999999997E-4</v>
      </c>
      <c r="Y166" t="s">
        <v>743</v>
      </c>
      <c r="Z166">
        <v>477.4</v>
      </c>
      <c r="AA166">
        <v>482.23</v>
      </c>
      <c r="AB166">
        <v>483.46</v>
      </c>
      <c r="AC166">
        <v>476.87</v>
      </c>
      <c r="AD166" t="s">
        <v>3407</v>
      </c>
      <c r="AE166" s="222">
        <v>-5.8999999999999999E-3</v>
      </c>
    </row>
    <row r="167" spans="1:31">
      <c r="A167" t="s">
        <v>745</v>
      </c>
      <c r="B167" s="322">
        <v>19630.97</v>
      </c>
      <c r="C167" s="322">
        <v>19427.009999999998</v>
      </c>
      <c r="D167" s="322">
        <v>19643.7</v>
      </c>
      <c r="E167" s="322">
        <v>19334.98</v>
      </c>
      <c r="F167" t="s">
        <v>2589</v>
      </c>
      <c r="G167" s="222">
        <v>9.4000000000000004E-3</v>
      </c>
      <c r="I167" t="s">
        <v>745</v>
      </c>
      <c r="J167">
        <v>201.5</v>
      </c>
      <c r="K167">
        <v>201.63</v>
      </c>
      <c r="L167">
        <v>202.3</v>
      </c>
      <c r="M167">
        <v>198.96</v>
      </c>
      <c r="N167" t="s">
        <v>2937</v>
      </c>
      <c r="O167" s="222">
        <v>2.5000000000000001E-3</v>
      </c>
      <c r="Q167" t="s">
        <v>745</v>
      </c>
      <c r="R167">
        <v>348.68</v>
      </c>
      <c r="S167">
        <v>327.54000000000002</v>
      </c>
      <c r="T167">
        <v>357.54</v>
      </c>
      <c r="U167">
        <v>327.48</v>
      </c>
      <c r="V167" t="s">
        <v>3183</v>
      </c>
      <c r="W167" s="222">
        <v>8.2299999999999998E-2</v>
      </c>
      <c r="Y167" t="s">
        <v>745</v>
      </c>
      <c r="Z167">
        <v>486</v>
      </c>
      <c r="AA167">
        <v>478.21</v>
      </c>
      <c r="AB167">
        <v>487.75</v>
      </c>
      <c r="AC167">
        <v>472.51</v>
      </c>
      <c r="AD167" t="s">
        <v>3408</v>
      </c>
      <c r="AE167" s="222">
        <v>1.7999999999999999E-2</v>
      </c>
    </row>
    <row r="168" spans="1:31">
      <c r="A168" t="s">
        <v>747</v>
      </c>
      <c r="B168" s="322">
        <v>19912.53</v>
      </c>
      <c r="C168" s="322">
        <v>19809.62</v>
      </c>
      <c r="D168" s="322">
        <v>19946.72</v>
      </c>
      <c r="E168" s="322">
        <v>19795.29</v>
      </c>
      <c r="F168" t="s">
        <v>2602</v>
      </c>
      <c r="G168" s="222">
        <v>1.43E-2</v>
      </c>
      <c r="I168" t="s">
        <v>747</v>
      </c>
      <c r="J168">
        <v>200.3</v>
      </c>
      <c r="K168">
        <v>202.59</v>
      </c>
      <c r="L168">
        <v>203.44</v>
      </c>
      <c r="M168">
        <v>200.2</v>
      </c>
      <c r="N168" t="s">
        <v>2938</v>
      </c>
      <c r="O168" s="222">
        <v>-6.0000000000000001E-3</v>
      </c>
      <c r="Q168" t="s">
        <v>747</v>
      </c>
      <c r="R168">
        <v>340.47</v>
      </c>
      <c r="S168">
        <v>356.17</v>
      </c>
      <c r="T168">
        <v>356.26</v>
      </c>
      <c r="U168">
        <v>340.44</v>
      </c>
      <c r="V168" t="s">
        <v>3184</v>
      </c>
      <c r="W168" s="222">
        <v>-2.35E-2</v>
      </c>
      <c r="Y168" t="s">
        <v>747</v>
      </c>
      <c r="Z168">
        <v>490.11</v>
      </c>
      <c r="AA168">
        <v>488.95</v>
      </c>
      <c r="AB168">
        <v>491.85</v>
      </c>
      <c r="AC168">
        <v>486.8</v>
      </c>
      <c r="AD168" t="s">
        <v>3409</v>
      </c>
      <c r="AE168" s="222">
        <v>8.5000000000000006E-3</v>
      </c>
    </row>
    <row r="169" spans="1:31">
      <c r="A169" t="s">
        <v>749</v>
      </c>
      <c r="B169" s="322">
        <v>19973.55</v>
      </c>
      <c r="C169" s="322">
        <v>20013.95</v>
      </c>
      <c r="D169" s="322">
        <v>20052.78</v>
      </c>
      <c r="E169" s="322">
        <v>19918.080000000002</v>
      </c>
      <c r="F169" t="s">
        <v>2601</v>
      </c>
      <c r="G169" s="222">
        <v>3.0999999999999999E-3</v>
      </c>
      <c r="I169" t="s">
        <v>749</v>
      </c>
      <c r="J169">
        <v>201.56</v>
      </c>
      <c r="K169">
        <v>201.45</v>
      </c>
      <c r="L169">
        <v>203.67</v>
      </c>
      <c r="M169">
        <v>200.62</v>
      </c>
      <c r="N169" t="s">
        <v>2939</v>
      </c>
      <c r="O169" s="222">
        <v>6.3E-3</v>
      </c>
      <c r="Q169" t="s">
        <v>749</v>
      </c>
      <c r="R169">
        <v>327.55</v>
      </c>
      <c r="S169">
        <v>342.7</v>
      </c>
      <c r="T169">
        <v>343</v>
      </c>
      <c r="U169">
        <v>320.39999999999998</v>
      </c>
      <c r="V169" t="s">
        <v>3185</v>
      </c>
      <c r="W169" s="222">
        <v>-3.7900000000000003E-2</v>
      </c>
      <c r="Y169" t="s">
        <v>749</v>
      </c>
      <c r="Z169">
        <v>492.27</v>
      </c>
      <c r="AA169">
        <v>492.04</v>
      </c>
      <c r="AB169">
        <v>494.56</v>
      </c>
      <c r="AC169">
        <v>489.39</v>
      </c>
      <c r="AD169" t="s">
        <v>3410</v>
      </c>
      <c r="AE169" s="222">
        <v>4.4000000000000003E-3</v>
      </c>
    </row>
    <row r="170" spans="1:31">
      <c r="A170" t="s">
        <v>751</v>
      </c>
      <c r="B170" s="322">
        <v>20167.91</v>
      </c>
      <c r="C170" s="322">
        <v>20062.189999999999</v>
      </c>
      <c r="D170" s="322">
        <v>20187.150000000001</v>
      </c>
      <c r="E170" s="322">
        <v>19982.48</v>
      </c>
      <c r="F170" t="s">
        <v>2598</v>
      </c>
      <c r="G170" s="222">
        <v>9.7000000000000003E-3</v>
      </c>
      <c r="I170" t="s">
        <v>751</v>
      </c>
      <c r="J170">
        <v>201</v>
      </c>
      <c r="K170">
        <v>201.43</v>
      </c>
      <c r="L170">
        <v>202.64</v>
      </c>
      <c r="M170">
        <v>199.46</v>
      </c>
      <c r="N170" t="s">
        <v>2940</v>
      </c>
      <c r="O170" s="222">
        <v>-2.8E-3</v>
      </c>
      <c r="Q170" t="s">
        <v>751</v>
      </c>
      <c r="R170">
        <v>325.77999999999997</v>
      </c>
      <c r="S170">
        <v>324.61</v>
      </c>
      <c r="T170">
        <v>331.05</v>
      </c>
      <c r="U170">
        <v>323.61</v>
      </c>
      <c r="V170" t="s">
        <v>3186</v>
      </c>
      <c r="W170" s="222">
        <v>-5.4000000000000003E-3</v>
      </c>
      <c r="Y170" t="s">
        <v>751</v>
      </c>
      <c r="Z170">
        <v>497.45</v>
      </c>
      <c r="AA170">
        <v>492.98</v>
      </c>
      <c r="AB170">
        <v>498.04</v>
      </c>
      <c r="AC170">
        <v>492.81</v>
      </c>
      <c r="AD170" t="s">
        <v>3411</v>
      </c>
      <c r="AE170" s="222">
        <v>1.0500000000000001E-2</v>
      </c>
    </row>
    <row r="171" spans="1:31">
      <c r="A171" t="s">
        <v>753</v>
      </c>
      <c r="B171" s="322">
        <v>20273.46</v>
      </c>
      <c r="C171" s="322">
        <v>20217.259999999998</v>
      </c>
      <c r="D171" s="322">
        <v>20311.509999999998</v>
      </c>
      <c r="E171" s="322">
        <v>20095.05</v>
      </c>
      <c r="F171" t="s">
        <v>2618</v>
      </c>
      <c r="G171" s="222">
        <v>5.1999999999999998E-3</v>
      </c>
      <c r="I171" t="s">
        <v>753</v>
      </c>
      <c r="J171">
        <v>201.08</v>
      </c>
      <c r="K171">
        <v>201.89</v>
      </c>
      <c r="L171">
        <v>203.22</v>
      </c>
      <c r="M171">
        <v>200</v>
      </c>
      <c r="N171" t="s">
        <v>2941</v>
      </c>
      <c r="O171" s="222">
        <v>4.0000000000000002E-4</v>
      </c>
      <c r="Q171" t="s">
        <v>753</v>
      </c>
      <c r="R171">
        <v>323.63</v>
      </c>
      <c r="S171">
        <v>324.51</v>
      </c>
      <c r="T171">
        <v>329.34</v>
      </c>
      <c r="U171">
        <v>317.49</v>
      </c>
      <c r="V171" t="s">
        <v>3187</v>
      </c>
      <c r="W171" s="222">
        <v>-6.6E-3</v>
      </c>
      <c r="Y171" t="s">
        <v>753</v>
      </c>
      <c r="Z171">
        <v>495.94</v>
      </c>
      <c r="AA171">
        <v>497.55</v>
      </c>
      <c r="AB171">
        <v>499.3</v>
      </c>
      <c r="AC171">
        <v>493.03</v>
      </c>
      <c r="AD171" t="s">
        <v>3412</v>
      </c>
      <c r="AE171" s="222">
        <v>-3.0000000000000001E-3</v>
      </c>
    </row>
    <row r="172" spans="1:31">
      <c r="A172" t="s">
        <v>755</v>
      </c>
      <c r="B172" s="322">
        <v>20369.73</v>
      </c>
      <c r="C172" s="322">
        <v>20360.150000000001</v>
      </c>
      <c r="D172" s="322">
        <v>20418.310000000001</v>
      </c>
      <c r="E172" s="322">
        <v>20266.36</v>
      </c>
      <c r="F172" t="s">
        <v>2608</v>
      </c>
      <c r="G172" s="222">
        <v>4.7000000000000002E-3</v>
      </c>
      <c r="I172" t="s">
        <v>755</v>
      </c>
      <c r="J172">
        <v>205.17</v>
      </c>
      <c r="K172">
        <v>202.01</v>
      </c>
      <c r="L172">
        <v>207.39</v>
      </c>
      <c r="M172">
        <v>199.26</v>
      </c>
      <c r="N172" t="s">
        <v>2942</v>
      </c>
      <c r="O172" s="222">
        <v>2.0299999999999999E-2</v>
      </c>
      <c r="Q172" t="s">
        <v>755</v>
      </c>
      <c r="R172">
        <v>317.66000000000003</v>
      </c>
      <c r="S172">
        <v>319.89999999999998</v>
      </c>
      <c r="T172">
        <v>325.58</v>
      </c>
      <c r="U172">
        <v>316.60000000000002</v>
      </c>
      <c r="V172" t="s">
        <v>3188</v>
      </c>
      <c r="W172" s="222">
        <v>-1.84E-2</v>
      </c>
      <c r="Y172" t="s">
        <v>755</v>
      </c>
      <c r="Z172">
        <v>497.41</v>
      </c>
      <c r="AA172">
        <v>497.04</v>
      </c>
      <c r="AB172">
        <v>500.76</v>
      </c>
      <c r="AC172">
        <v>495.33</v>
      </c>
      <c r="AD172" t="s">
        <v>3413</v>
      </c>
      <c r="AE172" s="222">
        <v>3.0000000000000001E-3</v>
      </c>
    </row>
    <row r="173" spans="1:31">
      <c r="A173" t="s">
        <v>757</v>
      </c>
      <c r="B173" s="322">
        <v>20202.89</v>
      </c>
      <c r="C173" s="322">
        <v>20290.61</v>
      </c>
      <c r="D173" s="322">
        <v>20339.05</v>
      </c>
      <c r="E173" s="322">
        <v>20105.41</v>
      </c>
      <c r="F173" t="s">
        <v>2617</v>
      </c>
      <c r="G173" s="222">
        <v>-8.2000000000000007E-3</v>
      </c>
      <c r="I173" t="s">
        <v>757</v>
      </c>
      <c r="J173">
        <v>207.82</v>
      </c>
      <c r="K173">
        <v>206.66</v>
      </c>
      <c r="L173">
        <v>210.19</v>
      </c>
      <c r="M173">
        <v>206.14</v>
      </c>
      <c r="N173" t="s">
        <v>2943</v>
      </c>
      <c r="O173" s="222">
        <v>1.29E-2</v>
      </c>
      <c r="Q173" t="s">
        <v>757</v>
      </c>
      <c r="R173">
        <v>300.70999999999998</v>
      </c>
      <c r="S173">
        <v>298.45999999999998</v>
      </c>
      <c r="T173">
        <v>305.89</v>
      </c>
      <c r="U173">
        <v>293.20999999999998</v>
      </c>
      <c r="V173" t="s">
        <v>3189</v>
      </c>
      <c r="W173" s="222">
        <v>-5.3400000000000003E-2</v>
      </c>
      <c r="Y173" t="s">
        <v>757</v>
      </c>
      <c r="Z173">
        <v>492.05</v>
      </c>
      <c r="AA173">
        <v>496.47</v>
      </c>
      <c r="AB173">
        <v>498.05</v>
      </c>
      <c r="AC173">
        <v>490.98</v>
      </c>
      <c r="AD173" t="s">
        <v>3351</v>
      </c>
      <c r="AE173" s="222">
        <v>-1.0800000000000001E-2</v>
      </c>
    </row>
    <row r="174" spans="1:31">
      <c r="A174" t="s">
        <v>759</v>
      </c>
      <c r="B174" s="322">
        <v>20393.13</v>
      </c>
      <c r="C174" s="322">
        <v>20184.37</v>
      </c>
      <c r="D174" s="322">
        <v>20397.22</v>
      </c>
      <c r="E174" s="322">
        <v>20181.740000000002</v>
      </c>
      <c r="F174" t="s">
        <v>2598</v>
      </c>
      <c r="G174" s="222">
        <v>9.4000000000000004E-3</v>
      </c>
      <c r="I174" t="s">
        <v>759</v>
      </c>
      <c r="J174">
        <v>212.44</v>
      </c>
      <c r="K174">
        <v>208.91</v>
      </c>
      <c r="L174">
        <v>213.34</v>
      </c>
      <c r="M174">
        <v>208.14</v>
      </c>
      <c r="N174" t="s">
        <v>2944</v>
      </c>
      <c r="O174" s="222">
        <v>2.2200000000000001E-2</v>
      </c>
      <c r="Q174" t="s">
        <v>759</v>
      </c>
      <c r="R174">
        <v>315.64999999999998</v>
      </c>
      <c r="S174">
        <v>312.63</v>
      </c>
      <c r="T174">
        <v>316.83</v>
      </c>
      <c r="U174">
        <v>303.82</v>
      </c>
      <c r="V174" t="s">
        <v>3190</v>
      </c>
      <c r="W174" s="222">
        <v>4.9700000000000001E-2</v>
      </c>
      <c r="Y174" t="s">
        <v>759</v>
      </c>
      <c r="Z174">
        <v>491.09</v>
      </c>
      <c r="AA174">
        <v>489.99</v>
      </c>
      <c r="AB174">
        <v>493.5</v>
      </c>
      <c r="AC174">
        <v>488.7</v>
      </c>
      <c r="AD174" t="s">
        <v>3414</v>
      </c>
      <c r="AE174" s="222">
        <v>-2E-3</v>
      </c>
    </row>
    <row r="175" spans="1:31">
      <c r="A175" t="s">
        <v>761</v>
      </c>
      <c r="B175" s="322">
        <v>20601.099999999999</v>
      </c>
      <c r="C175" s="322">
        <v>20497.66</v>
      </c>
      <c r="D175" s="322">
        <v>20624.509999999998</v>
      </c>
      <c r="E175" s="322">
        <v>20480.22</v>
      </c>
      <c r="F175" t="s">
        <v>2616</v>
      </c>
      <c r="G175" s="222">
        <v>1.0200000000000001E-2</v>
      </c>
      <c r="I175" t="s">
        <v>761</v>
      </c>
      <c r="J175">
        <v>213.55</v>
      </c>
      <c r="K175">
        <v>212.15</v>
      </c>
      <c r="L175">
        <v>214.65</v>
      </c>
      <c r="M175">
        <v>211.81</v>
      </c>
      <c r="N175" t="s">
        <v>2945</v>
      </c>
      <c r="O175" s="222">
        <v>5.1999999999999998E-3</v>
      </c>
      <c r="Q175" t="s">
        <v>761</v>
      </c>
      <c r="R175">
        <v>315.35000000000002</v>
      </c>
      <c r="S175">
        <v>317.99</v>
      </c>
      <c r="T175">
        <v>318.45</v>
      </c>
      <c r="U175">
        <v>312.76</v>
      </c>
      <c r="V175" t="s">
        <v>3191</v>
      </c>
      <c r="W175" s="222">
        <v>-1E-3</v>
      </c>
      <c r="Y175" t="s">
        <v>761</v>
      </c>
      <c r="Z175">
        <v>498.84</v>
      </c>
      <c r="AA175">
        <v>493.81</v>
      </c>
      <c r="AB175">
        <v>500.13</v>
      </c>
      <c r="AC175">
        <v>493.44</v>
      </c>
      <c r="AD175" t="s">
        <v>3395</v>
      </c>
      <c r="AE175" s="222">
        <v>1.5800000000000002E-2</v>
      </c>
    </row>
    <row r="176" spans="1:31">
      <c r="A176" t="s">
        <v>765</v>
      </c>
      <c r="B176" s="322">
        <v>20412.52</v>
      </c>
      <c r="C176" s="322">
        <v>20490.55</v>
      </c>
      <c r="D176" s="322">
        <v>20511.82</v>
      </c>
      <c r="E176" s="322">
        <v>20323.02</v>
      </c>
      <c r="F176" t="s">
        <v>2602</v>
      </c>
      <c r="G176" s="222">
        <v>-9.1999999999999998E-3</v>
      </c>
      <c r="I176" t="s">
        <v>765</v>
      </c>
      <c r="J176">
        <v>209.95</v>
      </c>
      <c r="K176">
        <v>212.68</v>
      </c>
      <c r="L176">
        <v>216.23</v>
      </c>
      <c r="M176">
        <v>208.8</v>
      </c>
      <c r="N176" t="s">
        <v>2946</v>
      </c>
      <c r="O176" s="222">
        <v>-1.6899999999999998E-2</v>
      </c>
      <c r="Q176" t="s">
        <v>765</v>
      </c>
      <c r="R176">
        <v>293.94</v>
      </c>
      <c r="S176">
        <v>291.37</v>
      </c>
      <c r="T176">
        <v>296.14999999999998</v>
      </c>
      <c r="U176">
        <v>288.77</v>
      </c>
      <c r="V176" t="s">
        <v>3192</v>
      </c>
      <c r="W176" s="222">
        <v>-6.7900000000000002E-2</v>
      </c>
      <c r="Y176" t="s">
        <v>765</v>
      </c>
      <c r="Z176">
        <v>497.72</v>
      </c>
      <c r="AA176">
        <v>497.38</v>
      </c>
      <c r="AB176">
        <v>498.75</v>
      </c>
      <c r="AC176">
        <v>495.23</v>
      </c>
      <c r="AD176" t="s">
        <v>3395</v>
      </c>
      <c r="AE176" s="222">
        <v>-2.2000000000000001E-3</v>
      </c>
    </row>
    <row r="177" spans="1:31">
      <c r="A177" t="s">
        <v>767</v>
      </c>
      <c r="B177" s="322">
        <v>20418.46</v>
      </c>
      <c r="C177" s="322">
        <v>20466.93</v>
      </c>
      <c r="D177" s="322">
        <v>20480.89</v>
      </c>
      <c r="E177" s="322">
        <v>20377.36</v>
      </c>
      <c r="F177" t="s">
        <v>2615</v>
      </c>
      <c r="G177" s="222">
        <v>2.9999999999999997E-4</v>
      </c>
      <c r="I177" t="s">
        <v>767</v>
      </c>
      <c r="J177">
        <v>210.01</v>
      </c>
      <c r="K177">
        <v>210.1</v>
      </c>
      <c r="L177">
        <v>211.43</v>
      </c>
      <c r="M177">
        <v>208.45</v>
      </c>
      <c r="N177" t="s">
        <v>2947</v>
      </c>
      <c r="O177" s="222">
        <v>2.9999999999999997E-4</v>
      </c>
      <c r="Q177" t="s">
        <v>767</v>
      </c>
      <c r="R177">
        <v>297.81</v>
      </c>
      <c r="S177">
        <v>297</v>
      </c>
      <c r="T177">
        <v>304.05</v>
      </c>
      <c r="U177">
        <v>294.35000000000002</v>
      </c>
      <c r="V177" t="s">
        <v>3193</v>
      </c>
      <c r="W177" s="222">
        <v>1.32E-2</v>
      </c>
      <c r="Y177" t="s">
        <v>767</v>
      </c>
      <c r="Z177">
        <v>496.62</v>
      </c>
      <c r="AA177">
        <v>497.24</v>
      </c>
      <c r="AB177">
        <v>498.2</v>
      </c>
      <c r="AC177">
        <v>494.11</v>
      </c>
      <c r="AD177" t="s">
        <v>2232</v>
      </c>
      <c r="AE177" s="222">
        <v>-2.2000000000000001E-3</v>
      </c>
    </row>
    <row r="178" spans="1:31">
      <c r="A178" t="s">
        <v>769</v>
      </c>
      <c r="B178" s="322">
        <v>20611.34</v>
      </c>
      <c r="C178" s="322">
        <v>20522.09</v>
      </c>
      <c r="D178" s="322">
        <v>20645.41</v>
      </c>
      <c r="E178" s="322">
        <v>20486.38</v>
      </c>
      <c r="F178" t="s">
        <v>2431</v>
      </c>
      <c r="G178" s="222">
        <v>9.4000000000000004E-3</v>
      </c>
      <c r="I178" t="s">
        <v>769</v>
      </c>
      <c r="J178">
        <v>211.14</v>
      </c>
      <c r="K178">
        <v>209.53</v>
      </c>
      <c r="L178">
        <v>211.33</v>
      </c>
      <c r="M178">
        <v>207.22</v>
      </c>
      <c r="N178" t="s">
        <v>2948</v>
      </c>
      <c r="O178" s="222">
        <v>5.4000000000000003E-3</v>
      </c>
      <c r="Q178" t="s">
        <v>769</v>
      </c>
      <c r="R178">
        <v>295.88</v>
      </c>
      <c r="S178">
        <v>297.55</v>
      </c>
      <c r="T178">
        <v>300.14999999999998</v>
      </c>
      <c r="U178">
        <v>293.55</v>
      </c>
      <c r="V178" t="s">
        <v>3194</v>
      </c>
      <c r="W178" s="222">
        <v>-6.4999999999999997E-3</v>
      </c>
      <c r="Y178" t="s">
        <v>769</v>
      </c>
      <c r="Z178">
        <v>503.51</v>
      </c>
      <c r="AA178">
        <v>500.3</v>
      </c>
      <c r="AB178">
        <v>506.78</v>
      </c>
      <c r="AC178">
        <v>499.74</v>
      </c>
      <c r="AD178" t="s">
        <v>3415</v>
      </c>
      <c r="AE178" s="222">
        <v>1.3899999999999999E-2</v>
      </c>
    </row>
    <row r="179" spans="1:31">
      <c r="A179" t="s">
        <v>771</v>
      </c>
      <c r="B179" s="322">
        <v>20630.66</v>
      </c>
      <c r="C179" s="322">
        <v>20636.48</v>
      </c>
      <c r="D179" s="322">
        <v>20655.39</v>
      </c>
      <c r="E179" s="322">
        <v>20495.14</v>
      </c>
      <c r="F179" t="s">
        <v>2610</v>
      </c>
      <c r="G179" s="222">
        <v>8.9999999999999998E-4</v>
      </c>
      <c r="I179" t="s">
        <v>771</v>
      </c>
      <c r="J179">
        <v>212.41</v>
      </c>
      <c r="K179">
        <v>210.51</v>
      </c>
      <c r="L179">
        <v>213.48</v>
      </c>
      <c r="M179">
        <v>210.03</v>
      </c>
      <c r="N179" t="s">
        <v>2949</v>
      </c>
      <c r="O179" s="222">
        <v>6.0000000000000001E-3</v>
      </c>
      <c r="Q179" t="s">
        <v>771</v>
      </c>
      <c r="R179">
        <v>309.87</v>
      </c>
      <c r="S179">
        <v>300.05</v>
      </c>
      <c r="T179">
        <v>310.48</v>
      </c>
      <c r="U179">
        <v>300</v>
      </c>
      <c r="V179" t="s">
        <v>3195</v>
      </c>
      <c r="W179" s="222">
        <v>4.7300000000000002E-2</v>
      </c>
      <c r="Y179" t="s">
        <v>771</v>
      </c>
      <c r="Z179">
        <v>501.48</v>
      </c>
      <c r="AA179">
        <v>503.05</v>
      </c>
      <c r="AB179">
        <v>504.44</v>
      </c>
      <c r="AC179">
        <v>497.75</v>
      </c>
      <c r="AD179" t="s">
        <v>3416</v>
      </c>
      <c r="AE179" s="222">
        <v>-4.0000000000000001E-3</v>
      </c>
    </row>
    <row r="180" spans="1:31">
      <c r="A180" t="s">
        <v>773</v>
      </c>
      <c r="B180" s="322">
        <v>20585.53</v>
      </c>
      <c r="C180" s="322">
        <v>20562.88</v>
      </c>
      <c r="D180" s="322">
        <v>20647.97</v>
      </c>
      <c r="E180" s="322">
        <v>20509.75</v>
      </c>
      <c r="F180" t="s">
        <v>2606</v>
      </c>
      <c r="G180" s="222">
        <v>-2.2000000000000001E-3</v>
      </c>
      <c r="I180" t="s">
        <v>773</v>
      </c>
      <c r="J180">
        <v>211.16</v>
      </c>
      <c r="K180">
        <v>210.57</v>
      </c>
      <c r="L180">
        <v>212.13</v>
      </c>
      <c r="M180">
        <v>209.86</v>
      </c>
      <c r="N180" t="s">
        <v>2950</v>
      </c>
      <c r="O180" s="222">
        <v>-5.8999999999999999E-3</v>
      </c>
      <c r="Q180" t="s">
        <v>773</v>
      </c>
      <c r="R180">
        <v>313.51</v>
      </c>
      <c r="S180">
        <v>307.89</v>
      </c>
      <c r="T180">
        <v>314.08999999999997</v>
      </c>
      <c r="U180">
        <v>305.64999999999998</v>
      </c>
      <c r="V180" t="s">
        <v>3196</v>
      </c>
      <c r="W180" s="222">
        <v>1.17E-2</v>
      </c>
      <c r="Y180" t="s">
        <v>773</v>
      </c>
      <c r="Z180">
        <v>503.32</v>
      </c>
      <c r="AA180">
        <v>498.47</v>
      </c>
      <c r="AB180">
        <v>505.03</v>
      </c>
      <c r="AC180">
        <v>497.8</v>
      </c>
      <c r="AD180" t="s">
        <v>3417</v>
      </c>
      <c r="AE180" s="222">
        <v>3.7000000000000002E-3</v>
      </c>
    </row>
    <row r="181" spans="1:31">
      <c r="A181" t="s">
        <v>775</v>
      </c>
      <c r="B181" s="322">
        <v>20640.330000000002</v>
      </c>
      <c r="C181" s="322">
        <v>20592.560000000001</v>
      </c>
      <c r="D181" s="322">
        <v>20672.34</v>
      </c>
      <c r="E181" s="322">
        <v>20492.63</v>
      </c>
      <c r="F181" t="s">
        <v>2597</v>
      </c>
      <c r="G181" s="222">
        <v>2.7000000000000001E-3</v>
      </c>
      <c r="I181" t="s">
        <v>775</v>
      </c>
      <c r="J181">
        <v>208.62</v>
      </c>
      <c r="K181">
        <v>209.93</v>
      </c>
      <c r="L181">
        <v>210.91</v>
      </c>
      <c r="M181">
        <v>207.54</v>
      </c>
      <c r="N181" t="s">
        <v>2951</v>
      </c>
      <c r="O181" s="222">
        <v>-1.2E-2</v>
      </c>
      <c r="Q181" t="s">
        <v>775</v>
      </c>
      <c r="R181">
        <v>316.89999999999998</v>
      </c>
      <c r="S181">
        <v>317.73</v>
      </c>
      <c r="T181">
        <v>322.60000000000002</v>
      </c>
      <c r="U181">
        <v>312.67</v>
      </c>
      <c r="V181" t="s">
        <v>3197</v>
      </c>
      <c r="W181" s="222">
        <v>1.0800000000000001E-2</v>
      </c>
      <c r="Y181" t="s">
        <v>775</v>
      </c>
      <c r="Z181">
        <v>503.02</v>
      </c>
      <c r="AA181">
        <v>501.52</v>
      </c>
      <c r="AB181">
        <v>503.97</v>
      </c>
      <c r="AC181">
        <v>501.03</v>
      </c>
      <c r="AD181" t="s">
        <v>3418</v>
      </c>
      <c r="AE181" s="222">
        <v>-5.9999999999999995E-4</v>
      </c>
    </row>
    <row r="182" spans="1:31">
      <c r="A182" t="s">
        <v>777</v>
      </c>
      <c r="B182" s="322">
        <v>20677.8</v>
      </c>
      <c r="C182" s="322">
        <v>20822.759999999998</v>
      </c>
      <c r="D182" s="322">
        <v>20836.04</v>
      </c>
      <c r="E182" s="322">
        <v>20670.580000000002</v>
      </c>
      <c r="F182" t="s">
        <v>2597</v>
      </c>
      <c r="G182" s="222">
        <v>1.8E-3</v>
      </c>
      <c r="I182" t="s">
        <v>777</v>
      </c>
      <c r="J182">
        <v>209.11</v>
      </c>
      <c r="K182">
        <v>209.22</v>
      </c>
      <c r="L182">
        <v>211.89</v>
      </c>
      <c r="M182">
        <v>208.92</v>
      </c>
      <c r="N182" t="s">
        <v>2952</v>
      </c>
      <c r="O182" s="222">
        <v>2.3E-3</v>
      </c>
      <c r="Q182" t="s">
        <v>777</v>
      </c>
      <c r="R182">
        <v>310.77999999999997</v>
      </c>
      <c r="S182">
        <v>319.67</v>
      </c>
      <c r="T182">
        <v>321.2</v>
      </c>
      <c r="U182">
        <v>310.5</v>
      </c>
      <c r="V182" t="s">
        <v>3198</v>
      </c>
      <c r="W182" s="222">
        <v>-1.9300000000000001E-2</v>
      </c>
      <c r="Y182" t="s">
        <v>777</v>
      </c>
      <c r="Z182">
        <v>505.82</v>
      </c>
      <c r="AA182">
        <v>503.02</v>
      </c>
      <c r="AB182">
        <v>508.3</v>
      </c>
      <c r="AC182">
        <v>502.79</v>
      </c>
      <c r="AD182" t="s">
        <v>3419</v>
      </c>
      <c r="AE182" s="222">
        <v>5.5999999999999999E-3</v>
      </c>
    </row>
    <row r="183" spans="1:31">
      <c r="A183" t="s">
        <v>779</v>
      </c>
      <c r="B183" s="322">
        <v>20730.490000000002</v>
      </c>
      <c r="C183" s="322">
        <v>20717.810000000001</v>
      </c>
      <c r="D183" s="322">
        <v>20751.05</v>
      </c>
      <c r="E183" s="322">
        <v>20507.060000000001</v>
      </c>
      <c r="F183" t="s">
        <v>2615</v>
      </c>
      <c r="G183" s="222">
        <v>2.5000000000000001E-3</v>
      </c>
      <c r="I183" t="s">
        <v>779</v>
      </c>
      <c r="J183">
        <v>210.16</v>
      </c>
      <c r="K183">
        <v>210.29</v>
      </c>
      <c r="L183">
        <v>212.4</v>
      </c>
      <c r="M183">
        <v>208.64</v>
      </c>
      <c r="N183" t="s">
        <v>2953</v>
      </c>
      <c r="O183" s="222">
        <v>5.0000000000000001E-3</v>
      </c>
      <c r="Q183" t="s">
        <v>779</v>
      </c>
      <c r="R183">
        <v>321.67</v>
      </c>
      <c r="S183">
        <v>312.8</v>
      </c>
      <c r="T183">
        <v>323.5</v>
      </c>
      <c r="U183">
        <v>312.62</v>
      </c>
      <c r="V183" t="s">
        <v>3199</v>
      </c>
      <c r="W183" s="222">
        <v>3.5000000000000003E-2</v>
      </c>
      <c r="Y183" t="s">
        <v>779</v>
      </c>
      <c r="Z183">
        <v>505.62</v>
      </c>
      <c r="AA183">
        <v>505.18</v>
      </c>
      <c r="AB183">
        <v>506.72</v>
      </c>
      <c r="AC183">
        <v>501.89</v>
      </c>
      <c r="AD183" t="s">
        <v>3420</v>
      </c>
      <c r="AE183" s="222">
        <v>-4.0000000000000002E-4</v>
      </c>
    </row>
    <row r="184" spans="1:31">
      <c r="A184" t="s">
        <v>781</v>
      </c>
      <c r="B184" s="322">
        <v>20885.650000000001</v>
      </c>
      <c r="C184" s="322">
        <v>20760.32</v>
      </c>
      <c r="D184" s="322">
        <v>20911.830000000002</v>
      </c>
      <c r="E184" s="322">
        <v>20735.55</v>
      </c>
      <c r="F184" t="s">
        <v>2583</v>
      </c>
      <c r="G184" s="222">
        <v>7.4999999999999997E-3</v>
      </c>
      <c r="I184" t="s">
        <v>781</v>
      </c>
      <c r="J184">
        <v>210.02</v>
      </c>
      <c r="K184">
        <v>210.57</v>
      </c>
      <c r="L184">
        <v>211.8</v>
      </c>
      <c r="M184">
        <v>209.59</v>
      </c>
      <c r="N184" t="s">
        <v>2876</v>
      </c>
      <c r="O184" s="222">
        <v>-6.9999999999999999E-4</v>
      </c>
      <c r="Q184" t="s">
        <v>781</v>
      </c>
      <c r="R184">
        <v>319.41000000000003</v>
      </c>
      <c r="S184">
        <v>323.14999999999998</v>
      </c>
      <c r="T184">
        <v>324.33999999999997</v>
      </c>
      <c r="U184">
        <v>317.06</v>
      </c>
      <c r="V184" t="s">
        <v>3200</v>
      </c>
      <c r="W184" s="222">
        <v>-7.0000000000000001E-3</v>
      </c>
      <c r="Y184" t="s">
        <v>781</v>
      </c>
      <c r="Z184">
        <v>511.7</v>
      </c>
      <c r="AA184">
        <v>505.68</v>
      </c>
      <c r="AB184">
        <v>513.37</v>
      </c>
      <c r="AC184">
        <v>505.62</v>
      </c>
      <c r="AD184" t="s">
        <v>3410</v>
      </c>
      <c r="AE184" s="222">
        <v>1.2E-2</v>
      </c>
    </row>
    <row r="185" spans="1:31">
      <c r="A185" t="s">
        <v>783</v>
      </c>
      <c r="B185" s="322">
        <v>20895.650000000001</v>
      </c>
      <c r="C185" s="322">
        <v>20959.57</v>
      </c>
      <c r="D185" s="322">
        <v>20980.560000000001</v>
      </c>
      <c r="E185" s="322">
        <v>20846.12</v>
      </c>
      <c r="F185" t="s">
        <v>2613</v>
      </c>
      <c r="G185" s="222">
        <v>5.0000000000000001E-4</v>
      </c>
      <c r="I185" t="s">
        <v>783</v>
      </c>
      <c r="J185">
        <v>211.18</v>
      </c>
      <c r="K185">
        <v>210.87</v>
      </c>
      <c r="L185">
        <v>211.79</v>
      </c>
      <c r="M185">
        <v>209.7</v>
      </c>
      <c r="N185" t="s">
        <v>2954</v>
      </c>
      <c r="O185" s="222">
        <v>5.4999999999999997E-3</v>
      </c>
      <c r="Q185" t="s">
        <v>783</v>
      </c>
      <c r="R185">
        <v>329.65</v>
      </c>
      <c r="S185">
        <v>321.66000000000003</v>
      </c>
      <c r="T185">
        <v>330.9</v>
      </c>
      <c r="U185">
        <v>321.42</v>
      </c>
      <c r="V185" t="s">
        <v>3201</v>
      </c>
      <c r="W185" s="222">
        <v>3.2099999999999997E-2</v>
      </c>
      <c r="Y185" t="s">
        <v>783</v>
      </c>
      <c r="Z185">
        <v>510.05</v>
      </c>
      <c r="AA185">
        <v>514.48</v>
      </c>
      <c r="AB185">
        <v>514.64</v>
      </c>
      <c r="AC185">
        <v>507.43</v>
      </c>
      <c r="AD185" t="s">
        <v>3421</v>
      </c>
      <c r="AE185" s="222">
        <v>-3.2000000000000002E-3</v>
      </c>
    </row>
    <row r="186" spans="1:31">
      <c r="A186" t="s">
        <v>785</v>
      </c>
      <c r="B186" s="322">
        <v>20974.18</v>
      </c>
      <c r="C186" s="322">
        <v>20960.330000000002</v>
      </c>
      <c r="D186" s="322">
        <v>21077.37</v>
      </c>
      <c r="E186" s="322">
        <v>20957.439999999999</v>
      </c>
      <c r="F186" t="s">
        <v>2614</v>
      </c>
      <c r="G186" s="222">
        <v>3.8E-3</v>
      </c>
      <c r="I186" t="s">
        <v>785</v>
      </c>
      <c r="J186">
        <v>212.48</v>
      </c>
      <c r="K186">
        <v>212.1</v>
      </c>
      <c r="L186">
        <v>215.78</v>
      </c>
      <c r="M186">
        <v>211.63</v>
      </c>
      <c r="N186" t="s">
        <v>2955</v>
      </c>
      <c r="O186" s="222">
        <v>6.1999999999999998E-3</v>
      </c>
      <c r="Q186" t="s">
        <v>785</v>
      </c>
      <c r="R186">
        <v>328.49</v>
      </c>
      <c r="S186">
        <v>334.4</v>
      </c>
      <c r="T186">
        <v>338</v>
      </c>
      <c r="U186">
        <v>326.88</v>
      </c>
      <c r="V186" t="s">
        <v>3202</v>
      </c>
      <c r="W186" s="222">
        <v>-3.5000000000000001E-3</v>
      </c>
      <c r="Y186" t="s">
        <v>785</v>
      </c>
      <c r="Z186">
        <v>510.06</v>
      </c>
      <c r="AA186">
        <v>506.7</v>
      </c>
      <c r="AB186">
        <v>512.09</v>
      </c>
      <c r="AC186">
        <v>505.55</v>
      </c>
      <c r="AD186" t="s">
        <v>1572</v>
      </c>
      <c r="AE186" s="222">
        <v>0</v>
      </c>
    </row>
    <row r="187" spans="1:31">
      <c r="A187" t="s">
        <v>786</v>
      </c>
      <c r="B187" s="322">
        <v>20892.689999999999</v>
      </c>
      <c r="C187" s="322">
        <v>20982.21</v>
      </c>
      <c r="D187" s="322">
        <v>20985.34</v>
      </c>
      <c r="E187" s="322">
        <v>20750.900000000001</v>
      </c>
      <c r="F187" t="s">
        <v>2586</v>
      </c>
      <c r="G187" s="222">
        <v>-3.8999999999999998E-3</v>
      </c>
      <c r="I187" t="s">
        <v>786</v>
      </c>
      <c r="J187">
        <v>214.4</v>
      </c>
      <c r="K187">
        <v>213.14</v>
      </c>
      <c r="L187">
        <v>214.95</v>
      </c>
      <c r="M187">
        <v>212.23</v>
      </c>
      <c r="N187" t="s">
        <v>2956</v>
      </c>
      <c r="O187" s="222">
        <v>8.9999999999999993E-3</v>
      </c>
      <c r="Q187" t="s">
        <v>786</v>
      </c>
      <c r="R187">
        <v>332.11</v>
      </c>
      <c r="S187">
        <v>329.74</v>
      </c>
      <c r="T187">
        <v>335.41</v>
      </c>
      <c r="U187">
        <v>321.55</v>
      </c>
      <c r="V187" t="s">
        <v>3203</v>
      </c>
      <c r="W187" s="222">
        <v>1.0999999999999999E-2</v>
      </c>
      <c r="Y187" t="s">
        <v>786</v>
      </c>
      <c r="Z187">
        <v>505.27</v>
      </c>
      <c r="AA187">
        <v>510.97</v>
      </c>
      <c r="AB187">
        <v>511.2</v>
      </c>
      <c r="AC187">
        <v>505.27</v>
      </c>
      <c r="AD187" t="s">
        <v>3422</v>
      </c>
      <c r="AE187" s="222">
        <v>-9.4000000000000004E-3</v>
      </c>
    </row>
    <row r="188" spans="1:31">
      <c r="A188" t="s">
        <v>788</v>
      </c>
      <c r="B188" s="322">
        <v>21020.02</v>
      </c>
      <c r="C188" s="322">
        <v>20966.47</v>
      </c>
      <c r="D188" s="322">
        <v>21023.85</v>
      </c>
      <c r="E188" s="322">
        <v>20870.669999999998</v>
      </c>
      <c r="F188" t="s">
        <v>2613</v>
      </c>
      <c r="G188" s="222">
        <v>6.1000000000000004E-3</v>
      </c>
      <c r="I188" t="s">
        <v>788</v>
      </c>
      <c r="J188">
        <v>214.15</v>
      </c>
      <c r="K188">
        <v>215</v>
      </c>
      <c r="L188">
        <v>215.15</v>
      </c>
      <c r="M188">
        <v>212.41</v>
      </c>
      <c r="N188" t="s">
        <v>2957</v>
      </c>
      <c r="O188" s="222">
        <v>-1.1999999999999999E-3</v>
      </c>
      <c r="Q188" t="s">
        <v>788</v>
      </c>
      <c r="R188">
        <v>332.56</v>
      </c>
      <c r="S188">
        <v>330.9</v>
      </c>
      <c r="T188">
        <v>336.2</v>
      </c>
      <c r="U188">
        <v>328.67</v>
      </c>
      <c r="V188" t="s">
        <v>3204</v>
      </c>
      <c r="W188" s="222">
        <v>1.4E-3</v>
      </c>
      <c r="Y188" t="s">
        <v>788</v>
      </c>
      <c r="Z188">
        <v>505.87</v>
      </c>
      <c r="AA188">
        <v>506.75</v>
      </c>
      <c r="AB188">
        <v>506.79</v>
      </c>
      <c r="AC188">
        <v>500.7</v>
      </c>
      <c r="AD188" t="s">
        <v>2154</v>
      </c>
      <c r="AE188" s="222">
        <v>1.1999999999999999E-3</v>
      </c>
    </row>
    <row r="189" spans="1:31">
      <c r="A189" t="s">
        <v>790</v>
      </c>
      <c r="B189" s="322">
        <v>21057.96</v>
      </c>
      <c r="C189" s="322">
        <v>21083.82</v>
      </c>
      <c r="D189" s="322">
        <v>21113.1</v>
      </c>
      <c r="E189" s="322">
        <v>21001.68</v>
      </c>
      <c r="F189" t="s">
        <v>2613</v>
      </c>
      <c r="G189" s="222">
        <v>1.8E-3</v>
      </c>
      <c r="I189" t="s">
        <v>790</v>
      </c>
      <c r="J189">
        <v>213.76</v>
      </c>
      <c r="K189">
        <v>213.9</v>
      </c>
      <c r="L189">
        <v>215.69</v>
      </c>
      <c r="M189">
        <v>213.53</v>
      </c>
      <c r="N189" t="s">
        <v>2958</v>
      </c>
      <c r="O189" s="222">
        <v>-1.8E-3</v>
      </c>
      <c r="Q189" t="s">
        <v>790</v>
      </c>
      <c r="R189">
        <v>305.3</v>
      </c>
      <c r="S189">
        <v>310</v>
      </c>
      <c r="T189">
        <v>310.14999999999998</v>
      </c>
      <c r="U189">
        <v>300.41000000000003</v>
      </c>
      <c r="V189" t="s">
        <v>3205</v>
      </c>
      <c r="W189" s="222">
        <v>-8.2000000000000003E-2</v>
      </c>
      <c r="Y189" t="s">
        <v>790</v>
      </c>
      <c r="Z189">
        <v>510.88</v>
      </c>
      <c r="AA189">
        <v>508.77</v>
      </c>
      <c r="AB189">
        <v>513.66999999999996</v>
      </c>
      <c r="AC189">
        <v>507.3</v>
      </c>
      <c r="AD189" t="s">
        <v>2255</v>
      </c>
      <c r="AE189" s="222">
        <v>9.9000000000000008E-3</v>
      </c>
    </row>
    <row r="190" spans="1:31">
      <c r="A190" t="s">
        <v>792</v>
      </c>
      <c r="B190" s="322">
        <v>21108.32</v>
      </c>
      <c r="C190" s="322">
        <v>21059.94</v>
      </c>
      <c r="D190" s="322">
        <v>21159.8</v>
      </c>
      <c r="E190" s="322">
        <v>21036.85</v>
      </c>
      <c r="F190" t="s">
        <v>2612</v>
      </c>
      <c r="G190" s="222">
        <v>2.3999999999999998E-3</v>
      </c>
      <c r="I190" t="s">
        <v>792</v>
      </c>
      <c r="J190">
        <v>213.88</v>
      </c>
      <c r="K190">
        <v>214.7</v>
      </c>
      <c r="L190">
        <v>215.24</v>
      </c>
      <c r="M190">
        <v>213.4</v>
      </c>
      <c r="N190" t="s">
        <v>2959</v>
      </c>
      <c r="O190" s="222">
        <v>5.9999999999999995E-4</v>
      </c>
      <c r="Q190" t="s">
        <v>792</v>
      </c>
      <c r="R190">
        <v>316.06</v>
      </c>
      <c r="S190">
        <v>308.74</v>
      </c>
      <c r="T190">
        <v>323.63</v>
      </c>
      <c r="U190">
        <v>308.01</v>
      </c>
      <c r="V190" t="s">
        <v>3206</v>
      </c>
      <c r="W190" s="222">
        <v>3.5200000000000002E-2</v>
      </c>
      <c r="Y190" t="s">
        <v>792</v>
      </c>
      <c r="Z190">
        <v>513.71</v>
      </c>
      <c r="AA190">
        <v>512.47</v>
      </c>
      <c r="AB190">
        <v>518.29</v>
      </c>
      <c r="AC190">
        <v>510.36</v>
      </c>
      <c r="AD190" t="s">
        <v>3423</v>
      </c>
      <c r="AE190" s="222">
        <v>5.4999999999999997E-3</v>
      </c>
    </row>
    <row r="191" spans="1:31">
      <c r="A191" t="s">
        <v>794</v>
      </c>
      <c r="B191" s="322">
        <v>21178.58</v>
      </c>
      <c r="C191" s="322">
        <v>21176.400000000001</v>
      </c>
      <c r="D191" s="322">
        <v>21202.18</v>
      </c>
      <c r="E191" s="322">
        <v>21122.12</v>
      </c>
      <c r="F191" t="s">
        <v>2610</v>
      </c>
      <c r="G191" s="222">
        <v>3.3E-3</v>
      </c>
      <c r="I191" t="s">
        <v>794</v>
      </c>
      <c r="J191">
        <v>214.05</v>
      </c>
      <c r="K191">
        <v>214.03</v>
      </c>
      <c r="L191">
        <v>214.85</v>
      </c>
      <c r="M191">
        <v>213.06</v>
      </c>
      <c r="N191" t="s">
        <v>2960</v>
      </c>
      <c r="O191" s="222">
        <v>8.0000000000000004E-4</v>
      </c>
      <c r="Q191" t="s">
        <v>794</v>
      </c>
      <c r="R191">
        <v>325.58999999999997</v>
      </c>
      <c r="S191">
        <v>318.45</v>
      </c>
      <c r="T191">
        <v>330.49</v>
      </c>
      <c r="U191">
        <v>315.69</v>
      </c>
      <c r="V191" t="s">
        <v>3207</v>
      </c>
      <c r="W191" s="222">
        <v>3.0200000000000001E-2</v>
      </c>
      <c r="Y191" t="s">
        <v>794</v>
      </c>
      <c r="Z191">
        <v>512.5</v>
      </c>
      <c r="AA191">
        <v>514.08000000000004</v>
      </c>
      <c r="AB191">
        <v>515</v>
      </c>
      <c r="AC191">
        <v>510.12</v>
      </c>
      <c r="AD191" t="s">
        <v>3424</v>
      </c>
      <c r="AE191" s="222">
        <v>-2.3999999999999998E-3</v>
      </c>
    </row>
    <row r="192" spans="1:31">
      <c r="A192" t="s">
        <v>796</v>
      </c>
      <c r="B192" s="322">
        <v>21098.29</v>
      </c>
      <c r="C192" s="322">
        <v>21286.720000000001</v>
      </c>
      <c r="D192" s="322">
        <v>21303.96</v>
      </c>
      <c r="E192" s="322">
        <v>21081.69</v>
      </c>
      <c r="F192" t="s">
        <v>2594</v>
      </c>
      <c r="G192" s="222">
        <v>-3.8E-3</v>
      </c>
      <c r="I192" t="s">
        <v>796</v>
      </c>
      <c r="J192">
        <v>211.27</v>
      </c>
      <c r="K192">
        <v>214.18</v>
      </c>
      <c r="L192">
        <v>214.81</v>
      </c>
      <c r="M192">
        <v>210.82</v>
      </c>
      <c r="N192" t="s">
        <v>2961</v>
      </c>
      <c r="O192" s="222">
        <v>-1.2999999999999999E-2</v>
      </c>
      <c r="Q192" t="s">
        <v>796</v>
      </c>
      <c r="R192">
        <v>321.2</v>
      </c>
      <c r="S192">
        <v>325.55</v>
      </c>
      <c r="T192">
        <v>326.25</v>
      </c>
      <c r="U192">
        <v>318.25</v>
      </c>
      <c r="V192" t="s">
        <v>3208</v>
      </c>
      <c r="W192" s="222">
        <v>-1.35E-2</v>
      </c>
      <c r="Y192" t="s">
        <v>796</v>
      </c>
      <c r="Z192">
        <v>512.57000000000005</v>
      </c>
      <c r="AA192">
        <v>515.53</v>
      </c>
      <c r="AB192">
        <v>517.62</v>
      </c>
      <c r="AC192">
        <v>511.56</v>
      </c>
      <c r="AD192" t="s">
        <v>3401</v>
      </c>
      <c r="AE192" s="222">
        <v>1E-4</v>
      </c>
    </row>
    <row r="193" spans="1:31">
      <c r="A193" t="s">
        <v>797</v>
      </c>
      <c r="B193" s="322">
        <v>21129.67</v>
      </c>
      <c r="C193" s="322">
        <v>21140.400000000001</v>
      </c>
      <c r="D193" s="322">
        <v>21230.880000000001</v>
      </c>
      <c r="E193" s="322">
        <v>21016.92</v>
      </c>
      <c r="F193" t="s">
        <v>2611</v>
      </c>
      <c r="G193" s="222">
        <v>1.5E-3</v>
      </c>
      <c r="I193" t="s">
        <v>797</v>
      </c>
      <c r="J193">
        <v>209.05</v>
      </c>
      <c r="K193">
        <v>211.9</v>
      </c>
      <c r="L193">
        <v>212.39</v>
      </c>
      <c r="M193">
        <v>207.72</v>
      </c>
      <c r="N193" t="s">
        <v>2962</v>
      </c>
      <c r="O193" s="222">
        <v>-1.0500000000000001E-2</v>
      </c>
      <c r="Q193" t="s">
        <v>797</v>
      </c>
      <c r="R193">
        <v>319.04000000000002</v>
      </c>
      <c r="S193">
        <v>322.18</v>
      </c>
      <c r="T193">
        <v>324.45</v>
      </c>
      <c r="U193">
        <v>311.62</v>
      </c>
      <c r="V193" t="s">
        <v>3179</v>
      </c>
      <c r="W193" s="222">
        <v>-6.7000000000000002E-3</v>
      </c>
      <c r="Y193" t="s">
        <v>797</v>
      </c>
      <c r="Z193">
        <v>513.24</v>
      </c>
      <c r="AA193">
        <v>515.16999999999996</v>
      </c>
      <c r="AB193">
        <v>515.95000000000005</v>
      </c>
      <c r="AC193">
        <v>509.43</v>
      </c>
      <c r="AD193" t="s">
        <v>3425</v>
      </c>
      <c r="AE193" s="222">
        <v>1.2999999999999999E-3</v>
      </c>
    </row>
    <row r="194" spans="1:31">
      <c r="A194" t="s">
        <v>798</v>
      </c>
      <c r="B194" s="322">
        <v>21122.45</v>
      </c>
      <c r="C194" s="322">
        <v>21457.48</v>
      </c>
      <c r="D194" s="322">
        <v>21457.48</v>
      </c>
      <c r="E194" s="322">
        <v>21078.67</v>
      </c>
      <c r="F194" t="s">
        <v>2588</v>
      </c>
      <c r="G194" s="222">
        <v>-2.9999999999999997E-4</v>
      </c>
      <c r="I194" t="s">
        <v>798</v>
      </c>
      <c r="J194">
        <v>207.57</v>
      </c>
      <c r="K194">
        <v>208.49</v>
      </c>
      <c r="L194">
        <v>209.84</v>
      </c>
      <c r="M194">
        <v>207.16</v>
      </c>
      <c r="N194" t="s">
        <v>2963</v>
      </c>
      <c r="O194" s="222">
        <v>-7.1000000000000004E-3</v>
      </c>
      <c r="Q194" t="s">
        <v>798</v>
      </c>
      <c r="R194">
        <v>308.27</v>
      </c>
      <c r="S194">
        <v>319.61</v>
      </c>
      <c r="T194">
        <v>321.37</v>
      </c>
      <c r="U194">
        <v>306.10000000000002</v>
      </c>
      <c r="V194" t="s">
        <v>3209</v>
      </c>
      <c r="W194" s="222">
        <v>-3.3799999999999997E-2</v>
      </c>
      <c r="Y194" t="s">
        <v>798</v>
      </c>
      <c r="Z194">
        <v>533.5</v>
      </c>
      <c r="AA194">
        <v>555.22</v>
      </c>
      <c r="AB194">
        <v>555.45000000000005</v>
      </c>
      <c r="AC194">
        <v>531.9</v>
      </c>
      <c r="AD194" t="s">
        <v>3426</v>
      </c>
      <c r="AE194" s="222">
        <v>3.95E-2</v>
      </c>
    </row>
    <row r="195" spans="1:31">
      <c r="A195" t="s">
        <v>800</v>
      </c>
      <c r="B195" s="322">
        <v>20650.13</v>
      </c>
      <c r="C195" s="322">
        <v>20830.64</v>
      </c>
      <c r="D195" s="322">
        <v>20865.63</v>
      </c>
      <c r="E195" s="322">
        <v>20560.169999999998</v>
      </c>
      <c r="F195" t="s">
        <v>2604</v>
      </c>
      <c r="G195" s="222">
        <v>-2.24E-2</v>
      </c>
      <c r="I195" t="s">
        <v>800</v>
      </c>
      <c r="J195">
        <v>202.38</v>
      </c>
      <c r="K195">
        <v>210.87</v>
      </c>
      <c r="L195">
        <v>213.58</v>
      </c>
      <c r="M195">
        <v>201.5</v>
      </c>
      <c r="N195" t="s">
        <v>2964</v>
      </c>
      <c r="O195" s="222">
        <v>-2.5000000000000001E-2</v>
      </c>
      <c r="Q195" t="s">
        <v>800</v>
      </c>
      <c r="R195">
        <v>302.63</v>
      </c>
      <c r="S195">
        <v>306.2</v>
      </c>
      <c r="T195">
        <v>309.31</v>
      </c>
      <c r="U195">
        <v>297.82</v>
      </c>
      <c r="V195" t="s">
        <v>3210</v>
      </c>
      <c r="W195" s="222">
        <v>-1.83E-2</v>
      </c>
      <c r="Y195" t="s">
        <v>800</v>
      </c>
      <c r="Z195">
        <v>524.11</v>
      </c>
      <c r="AA195">
        <v>535</v>
      </c>
      <c r="AB195">
        <v>535.79999999999995</v>
      </c>
      <c r="AC195">
        <v>520.86</v>
      </c>
      <c r="AD195" t="s">
        <v>3427</v>
      </c>
      <c r="AE195" s="222">
        <v>-1.7600000000000001E-2</v>
      </c>
    </row>
    <row r="196" spans="1:31">
      <c r="A196" t="s">
        <v>802</v>
      </c>
      <c r="B196" s="322">
        <v>21053.58</v>
      </c>
      <c r="C196" s="322">
        <v>20853.91</v>
      </c>
      <c r="D196" s="322">
        <v>21055.24</v>
      </c>
      <c r="E196" s="322">
        <v>20833.86</v>
      </c>
      <c r="F196" t="s">
        <v>2606</v>
      </c>
      <c r="G196" s="222">
        <v>1.95E-2</v>
      </c>
      <c r="I196" t="s">
        <v>802</v>
      </c>
      <c r="J196">
        <v>203.35</v>
      </c>
      <c r="K196">
        <v>204.51</v>
      </c>
      <c r="L196">
        <v>207.88</v>
      </c>
      <c r="M196">
        <v>201.68</v>
      </c>
      <c r="N196" t="s">
        <v>2965</v>
      </c>
      <c r="O196" s="222">
        <v>4.7999999999999996E-3</v>
      </c>
      <c r="Q196" t="s">
        <v>802</v>
      </c>
      <c r="R196">
        <v>309.26</v>
      </c>
      <c r="S196">
        <v>309.08</v>
      </c>
      <c r="T196">
        <v>312.12</v>
      </c>
      <c r="U196">
        <v>303</v>
      </c>
      <c r="V196" t="s">
        <v>3211</v>
      </c>
      <c r="W196" s="222">
        <v>2.1899999999999999E-2</v>
      </c>
      <c r="Y196" t="s">
        <v>802</v>
      </c>
      <c r="Z196">
        <v>535.64</v>
      </c>
      <c r="AA196">
        <v>528.27</v>
      </c>
      <c r="AB196">
        <v>538.25</v>
      </c>
      <c r="AC196">
        <v>528.13</v>
      </c>
      <c r="AD196" t="s">
        <v>3428</v>
      </c>
      <c r="AE196" s="222">
        <v>2.1999999999999999E-2</v>
      </c>
    </row>
    <row r="197" spans="1:31">
      <c r="A197" t="s">
        <v>804</v>
      </c>
      <c r="B197" s="322">
        <v>20916.55</v>
      </c>
      <c r="C197" s="322">
        <v>21092.1</v>
      </c>
      <c r="D197" s="322">
        <v>21138.720000000001</v>
      </c>
      <c r="E197" s="322">
        <v>20893.29</v>
      </c>
      <c r="F197" t="s">
        <v>2589</v>
      </c>
      <c r="G197" s="222">
        <v>-6.4999999999999997E-3</v>
      </c>
      <c r="I197" t="s">
        <v>804</v>
      </c>
      <c r="J197">
        <v>202.92</v>
      </c>
      <c r="K197">
        <v>203.4</v>
      </c>
      <c r="L197">
        <v>205.34</v>
      </c>
      <c r="M197">
        <v>202.16</v>
      </c>
      <c r="N197" t="s">
        <v>2966</v>
      </c>
      <c r="O197" s="222">
        <v>-2.0999999999999999E-3</v>
      </c>
      <c r="Q197" t="s">
        <v>804</v>
      </c>
      <c r="R197">
        <v>308.72000000000003</v>
      </c>
      <c r="S197">
        <v>308.95</v>
      </c>
      <c r="T197">
        <v>312.45</v>
      </c>
      <c r="U197">
        <v>305.5</v>
      </c>
      <c r="V197" t="s">
        <v>3212</v>
      </c>
      <c r="W197" s="222">
        <v>-1.6999999999999999E-3</v>
      </c>
      <c r="Y197" t="s">
        <v>804</v>
      </c>
      <c r="Z197">
        <v>527.75</v>
      </c>
      <c r="AA197">
        <v>537.17999999999995</v>
      </c>
      <c r="AB197">
        <v>537.29999999999995</v>
      </c>
      <c r="AC197">
        <v>527.24</v>
      </c>
      <c r="AD197" t="s">
        <v>3429</v>
      </c>
      <c r="AE197" s="222">
        <v>-1.47E-2</v>
      </c>
    </row>
    <row r="198" spans="1:31">
      <c r="A198" t="s">
        <v>806</v>
      </c>
      <c r="B198" s="322">
        <v>21169.42</v>
      </c>
      <c r="C198" s="322">
        <v>20955.22</v>
      </c>
      <c r="D198" s="322">
        <v>21183.88</v>
      </c>
      <c r="E198" s="322">
        <v>20937.490000000002</v>
      </c>
      <c r="F198" t="s">
        <v>2611</v>
      </c>
      <c r="G198" s="222">
        <v>1.21E-2</v>
      </c>
      <c r="I198" t="s">
        <v>806</v>
      </c>
      <c r="J198">
        <v>213.25</v>
      </c>
      <c r="K198">
        <v>205.63</v>
      </c>
      <c r="L198">
        <v>215.38</v>
      </c>
      <c r="M198">
        <v>205.59</v>
      </c>
      <c r="N198" t="s">
        <v>2967</v>
      </c>
      <c r="O198" s="222">
        <v>5.0900000000000001E-2</v>
      </c>
      <c r="Q198" t="s">
        <v>806</v>
      </c>
      <c r="R198">
        <v>319.91000000000003</v>
      </c>
      <c r="S198">
        <v>307.89</v>
      </c>
      <c r="T198">
        <v>320.47000000000003</v>
      </c>
      <c r="U198">
        <v>306.93</v>
      </c>
      <c r="V198" t="s">
        <v>3213</v>
      </c>
      <c r="W198" s="222">
        <v>3.6200000000000003E-2</v>
      </c>
      <c r="Y198" t="s">
        <v>806</v>
      </c>
      <c r="Z198">
        <v>524.94000000000005</v>
      </c>
      <c r="AA198">
        <v>530.9</v>
      </c>
      <c r="AB198">
        <v>531.70000000000005</v>
      </c>
      <c r="AC198">
        <v>524.03</v>
      </c>
      <c r="AD198" t="s">
        <v>3430</v>
      </c>
      <c r="AE198" s="222">
        <v>-5.3E-3</v>
      </c>
    </row>
    <row r="199" spans="1:31">
      <c r="A199" t="s">
        <v>808</v>
      </c>
      <c r="B199" s="322">
        <v>21242.7</v>
      </c>
      <c r="C199" s="322">
        <v>21325.01</v>
      </c>
      <c r="D199" s="322">
        <v>21408.15</v>
      </c>
      <c r="E199" s="322">
        <v>21090.05</v>
      </c>
      <c r="F199" t="s">
        <v>2595</v>
      </c>
      <c r="G199" s="222">
        <v>3.5000000000000001E-3</v>
      </c>
      <c r="I199" t="s">
        <v>808</v>
      </c>
      <c r="J199">
        <v>220.03</v>
      </c>
      <c r="K199">
        <v>218.88</v>
      </c>
      <c r="L199">
        <v>220.85</v>
      </c>
      <c r="M199">
        <v>216.58</v>
      </c>
      <c r="N199" t="s">
        <v>2968</v>
      </c>
      <c r="O199" s="222">
        <v>3.1800000000000002E-2</v>
      </c>
      <c r="Q199" t="s">
        <v>808</v>
      </c>
      <c r="R199">
        <v>322.27</v>
      </c>
      <c r="S199">
        <v>319.79000000000002</v>
      </c>
      <c r="T199">
        <v>322.39999999999998</v>
      </c>
      <c r="U199">
        <v>316.16000000000003</v>
      </c>
      <c r="V199" t="s">
        <v>3214</v>
      </c>
      <c r="W199" s="222">
        <v>7.4000000000000003E-3</v>
      </c>
      <c r="Y199" t="s">
        <v>808</v>
      </c>
      <c r="Z199">
        <v>520.84</v>
      </c>
      <c r="AA199">
        <v>526.79999999999995</v>
      </c>
      <c r="AB199">
        <v>528.09</v>
      </c>
      <c r="AC199">
        <v>517.54999999999995</v>
      </c>
      <c r="AD199" t="s">
        <v>3431</v>
      </c>
      <c r="AE199" s="222">
        <v>-7.7999999999999996E-3</v>
      </c>
    </row>
    <row r="200" spans="1:31">
      <c r="A200" t="s">
        <v>810</v>
      </c>
      <c r="B200" s="322">
        <v>21450.02</v>
      </c>
      <c r="C200" s="322">
        <v>21316.37</v>
      </c>
      <c r="D200" s="322">
        <v>21464.53</v>
      </c>
      <c r="E200" s="322">
        <v>21284.97</v>
      </c>
      <c r="F200" t="s">
        <v>2610</v>
      </c>
      <c r="G200" s="222">
        <v>9.7999999999999997E-3</v>
      </c>
      <c r="I200" t="s">
        <v>810</v>
      </c>
      <c r="J200">
        <v>229.35</v>
      </c>
      <c r="K200">
        <v>220.83</v>
      </c>
      <c r="L200">
        <v>231</v>
      </c>
      <c r="M200">
        <v>219.25</v>
      </c>
      <c r="N200" t="s">
        <v>2969</v>
      </c>
      <c r="O200" s="222">
        <v>4.24E-2</v>
      </c>
      <c r="Q200" t="s">
        <v>810</v>
      </c>
      <c r="R200">
        <v>329.65</v>
      </c>
      <c r="S200">
        <v>321.43</v>
      </c>
      <c r="T200">
        <v>335.15</v>
      </c>
      <c r="U200">
        <v>320.98</v>
      </c>
      <c r="V200" t="s">
        <v>3215</v>
      </c>
      <c r="W200" s="222">
        <v>2.29E-2</v>
      </c>
      <c r="Y200" t="s">
        <v>810</v>
      </c>
      <c r="Z200">
        <v>522.04</v>
      </c>
      <c r="AA200">
        <v>522.6</v>
      </c>
      <c r="AB200">
        <v>524.66</v>
      </c>
      <c r="AC200">
        <v>519.41</v>
      </c>
      <c r="AD200" t="s">
        <v>3432</v>
      </c>
      <c r="AE200" s="222">
        <v>2.3E-3</v>
      </c>
    </row>
    <row r="201" spans="1:31">
      <c r="A201" t="s">
        <v>812</v>
      </c>
      <c r="B201" s="322">
        <v>21385.4</v>
      </c>
      <c r="C201" s="322">
        <v>21459.65</v>
      </c>
      <c r="D201" s="322">
        <v>21549.73</v>
      </c>
      <c r="E201" s="322">
        <v>21346.62</v>
      </c>
      <c r="F201" t="s">
        <v>2609</v>
      </c>
      <c r="G201" s="222">
        <v>-3.0000000000000001E-3</v>
      </c>
      <c r="I201" t="s">
        <v>812</v>
      </c>
      <c r="J201">
        <v>227.18</v>
      </c>
      <c r="K201">
        <v>227.92</v>
      </c>
      <c r="L201">
        <v>229.56</v>
      </c>
      <c r="M201">
        <v>224.76</v>
      </c>
      <c r="N201" t="s">
        <v>2970</v>
      </c>
      <c r="O201" s="222">
        <v>-9.4999999999999998E-3</v>
      </c>
      <c r="Q201" t="s">
        <v>812</v>
      </c>
      <c r="R201">
        <v>339.03</v>
      </c>
      <c r="S201">
        <v>335</v>
      </c>
      <c r="T201">
        <v>346.64</v>
      </c>
      <c r="U201">
        <v>334.15</v>
      </c>
      <c r="V201" t="s">
        <v>3216</v>
      </c>
      <c r="W201" s="222">
        <v>2.8500000000000001E-2</v>
      </c>
      <c r="Y201" t="s">
        <v>812</v>
      </c>
      <c r="Z201">
        <v>521.77</v>
      </c>
      <c r="AA201">
        <v>522.29999999999995</v>
      </c>
      <c r="AB201">
        <v>527.59</v>
      </c>
      <c r="AC201">
        <v>519.72</v>
      </c>
      <c r="AD201" t="s">
        <v>3433</v>
      </c>
      <c r="AE201" s="222">
        <v>-5.0000000000000001E-4</v>
      </c>
    </row>
    <row r="202" spans="1:31">
      <c r="A202" t="s">
        <v>814</v>
      </c>
      <c r="B202" s="322">
        <v>21681.9</v>
      </c>
      <c r="C202" s="322">
        <v>21507.439999999999</v>
      </c>
      <c r="D202" s="322">
        <v>21689.68</v>
      </c>
      <c r="E202" s="322">
        <v>21386.25</v>
      </c>
      <c r="F202" t="s">
        <v>2602</v>
      </c>
      <c r="G202" s="222">
        <v>1.3899999999999999E-2</v>
      </c>
      <c r="I202" t="s">
        <v>814</v>
      </c>
      <c r="J202">
        <v>229.65</v>
      </c>
      <c r="K202">
        <v>228.01</v>
      </c>
      <c r="L202">
        <v>230.8</v>
      </c>
      <c r="M202">
        <v>227.07</v>
      </c>
      <c r="N202" t="s">
        <v>2971</v>
      </c>
      <c r="O202" s="222">
        <v>1.09E-2</v>
      </c>
      <c r="Q202" t="s">
        <v>814</v>
      </c>
      <c r="R202">
        <v>340.84</v>
      </c>
      <c r="S202">
        <v>345</v>
      </c>
      <c r="T202">
        <v>345.26</v>
      </c>
      <c r="U202">
        <v>332.94</v>
      </c>
      <c r="V202" t="s">
        <v>3217</v>
      </c>
      <c r="W202" s="222">
        <v>5.3E-3</v>
      </c>
      <c r="Y202" t="s">
        <v>814</v>
      </c>
      <c r="Z202">
        <v>529.24</v>
      </c>
      <c r="AA202">
        <v>523.75</v>
      </c>
      <c r="AB202">
        <v>530.98</v>
      </c>
      <c r="AC202">
        <v>522.70000000000005</v>
      </c>
      <c r="AD202" t="s">
        <v>3434</v>
      </c>
      <c r="AE202" s="222">
        <v>1.43E-2</v>
      </c>
    </row>
    <row r="203" spans="1:31">
      <c r="A203" t="s">
        <v>816</v>
      </c>
      <c r="B203" s="322">
        <v>21713.14</v>
      </c>
      <c r="C203" s="322">
        <v>21764.55</v>
      </c>
      <c r="D203" s="322">
        <v>21803.75</v>
      </c>
      <c r="E203" s="322">
        <v>21645.14</v>
      </c>
      <c r="F203" t="s">
        <v>2608</v>
      </c>
      <c r="G203" s="222">
        <v>1.4E-3</v>
      </c>
      <c r="I203" t="s">
        <v>816</v>
      </c>
      <c r="J203">
        <v>233.33</v>
      </c>
      <c r="K203">
        <v>231.07</v>
      </c>
      <c r="L203">
        <v>235</v>
      </c>
      <c r="M203">
        <v>230.43</v>
      </c>
      <c r="N203" t="s">
        <v>2972</v>
      </c>
      <c r="O203" s="222">
        <v>1.6E-2</v>
      </c>
      <c r="Q203" t="s">
        <v>816</v>
      </c>
      <c r="R203">
        <v>339.38</v>
      </c>
      <c r="S203">
        <v>341.5</v>
      </c>
      <c r="T203">
        <v>348.98</v>
      </c>
      <c r="U203">
        <v>338.2</v>
      </c>
      <c r="V203" t="s">
        <v>3218</v>
      </c>
      <c r="W203" s="222">
        <v>-4.3E-3</v>
      </c>
      <c r="Y203" t="s">
        <v>816</v>
      </c>
      <c r="Z203">
        <v>520.58000000000004</v>
      </c>
      <c r="AA203">
        <v>532.11</v>
      </c>
      <c r="AB203">
        <v>532.70000000000005</v>
      </c>
      <c r="AC203">
        <v>519.37</v>
      </c>
      <c r="AD203" t="s">
        <v>3341</v>
      </c>
      <c r="AE203" s="222">
        <v>-1.6400000000000001E-2</v>
      </c>
    </row>
    <row r="204" spans="1:31">
      <c r="A204" t="s">
        <v>818</v>
      </c>
      <c r="B204" s="322">
        <v>21710.67</v>
      </c>
      <c r="C204" s="322">
        <v>21649.21</v>
      </c>
      <c r="D204" s="322">
        <v>21766.29</v>
      </c>
      <c r="E204" s="322">
        <v>21627.13</v>
      </c>
      <c r="F204" t="s">
        <v>2602</v>
      </c>
      <c r="G204" s="222">
        <v>-1E-4</v>
      </c>
      <c r="I204" t="s">
        <v>818</v>
      </c>
      <c r="J204">
        <v>232.78</v>
      </c>
      <c r="K204">
        <v>234.05</v>
      </c>
      <c r="L204">
        <v>235.12</v>
      </c>
      <c r="M204">
        <v>230.85</v>
      </c>
      <c r="N204" t="s">
        <v>2973</v>
      </c>
      <c r="O204" s="222">
        <v>-2.3999999999999998E-3</v>
      </c>
      <c r="Q204" t="s">
        <v>818</v>
      </c>
      <c r="R204">
        <v>335.58</v>
      </c>
      <c r="S204">
        <v>335.76</v>
      </c>
      <c r="T204">
        <v>340.47</v>
      </c>
      <c r="U204">
        <v>330.4</v>
      </c>
      <c r="V204" t="s">
        <v>3219</v>
      </c>
      <c r="W204" s="222">
        <v>-1.12E-2</v>
      </c>
      <c r="Y204" t="s">
        <v>818</v>
      </c>
      <c r="Z204">
        <v>522.48</v>
      </c>
      <c r="AA204">
        <v>522.55999999999995</v>
      </c>
      <c r="AB204">
        <v>525.95000000000005</v>
      </c>
      <c r="AC204">
        <v>520.14</v>
      </c>
      <c r="AD204" t="s">
        <v>3435</v>
      </c>
      <c r="AE204" s="222">
        <v>3.5999999999999999E-3</v>
      </c>
    </row>
    <row r="205" spans="1:31">
      <c r="A205" t="s">
        <v>2521</v>
      </c>
      <c r="B205" s="322">
        <v>21622.98</v>
      </c>
      <c r="C205" s="322">
        <v>21709.34</v>
      </c>
      <c r="D205" s="322">
        <v>21716.18</v>
      </c>
      <c r="E205" s="322">
        <v>21567.46</v>
      </c>
      <c r="F205" t="s">
        <v>2607</v>
      </c>
      <c r="G205" s="222">
        <v>-4.0000000000000001E-3</v>
      </c>
      <c r="I205" t="s">
        <v>2521</v>
      </c>
      <c r="J205">
        <v>231.59</v>
      </c>
      <c r="K205">
        <v>234</v>
      </c>
      <c r="L205">
        <v>234.28</v>
      </c>
      <c r="M205">
        <v>229.34</v>
      </c>
      <c r="N205" t="s">
        <v>2974</v>
      </c>
      <c r="O205" s="222">
        <v>-5.1000000000000004E-3</v>
      </c>
      <c r="Q205" t="s">
        <v>2521</v>
      </c>
      <c r="R205">
        <v>330.56</v>
      </c>
      <c r="S205">
        <v>337.65</v>
      </c>
      <c r="T205">
        <v>339.3</v>
      </c>
      <c r="U205">
        <v>327.02</v>
      </c>
      <c r="V205" t="s">
        <v>3220</v>
      </c>
      <c r="W205" s="222">
        <v>-1.4999999999999999E-2</v>
      </c>
      <c r="Y205" t="s">
        <v>2521</v>
      </c>
      <c r="Z205">
        <v>520.16999999999996</v>
      </c>
      <c r="AA205">
        <v>522.77</v>
      </c>
      <c r="AB205">
        <v>526.1</v>
      </c>
      <c r="AC205">
        <v>519.08000000000004</v>
      </c>
      <c r="AD205" t="s">
        <v>3436</v>
      </c>
      <c r="AE205" s="222">
        <v>-4.4000000000000003E-3</v>
      </c>
    </row>
    <row r="206" spans="1:31">
      <c r="A206" t="s">
        <v>820</v>
      </c>
      <c r="B206" s="322">
        <v>21629.77</v>
      </c>
      <c r="C206" s="322">
        <v>21616.82</v>
      </c>
      <c r="D206" s="322">
        <v>21651.5</v>
      </c>
      <c r="E206" s="322">
        <v>21559.33</v>
      </c>
      <c r="F206" t="s">
        <v>2597</v>
      </c>
      <c r="G206" s="222">
        <v>2.9999999999999997E-4</v>
      </c>
      <c r="I206" t="s">
        <v>820</v>
      </c>
      <c r="J206">
        <v>230.89</v>
      </c>
      <c r="K206">
        <v>231.7</v>
      </c>
      <c r="L206">
        <v>233.12</v>
      </c>
      <c r="M206">
        <v>230.11</v>
      </c>
      <c r="N206" t="s">
        <v>2975</v>
      </c>
      <c r="O206" s="222">
        <v>-3.0000000000000001E-3</v>
      </c>
      <c r="Q206" t="s">
        <v>820</v>
      </c>
      <c r="R206">
        <v>335.16</v>
      </c>
      <c r="S206">
        <v>329.62</v>
      </c>
      <c r="T206">
        <v>336.27</v>
      </c>
      <c r="U206">
        <v>329.59</v>
      </c>
      <c r="V206" t="s">
        <v>3221</v>
      </c>
      <c r="W206" s="222">
        <v>1.3899999999999999E-2</v>
      </c>
      <c r="Y206" t="s">
        <v>820</v>
      </c>
      <c r="Z206">
        <v>517.1</v>
      </c>
      <c r="AA206">
        <v>521.59</v>
      </c>
      <c r="AB206">
        <v>522.82000000000005</v>
      </c>
      <c r="AC206">
        <v>514.02</v>
      </c>
      <c r="AD206" t="s">
        <v>3437</v>
      </c>
      <c r="AE206" s="222">
        <v>-5.8999999999999999E-3</v>
      </c>
    </row>
    <row r="207" spans="1:31">
      <c r="A207" t="s">
        <v>822</v>
      </c>
      <c r="B207" s="322">
        <v>21314.95</v>
      </c>
      <c r="C207" s="322">
        <v>21607.45</v>
      </c>
      <c r="D207" s="322">
        <v>21610.240000000002</v>
      </c>
      <c r="E207" s="322">
        <v>21277.71</v>
      </c>
      <c r="F207" t="s">
        <v>2429</v>
      </c>
      <c r="G207" s="222">
        <v>-1.46E-2</v>
      </c>
      <c r="I207" t="s">
        <v>822</v>
      </c>
      <c r="J207">
        <v>230.56</v>
      </c>
      <c r="K207">
        <v>231.27</v>
      </c>
      <c r="L207">
        <v>232.87</v>
      </c>
      <c r="M207">
        <v>229.35</v>
      </c>
      <c r="N207" t="s">
        <v>2976</v>
      </c>
      <c r="O207" s="222">
        <v>-1.4E-3</v>
      </c>
      <c r="Q207" t="s">
        <v>822</v>
      </c>
      <c r="R207">
        <v>329.31</v>
      </c>
      <c r="S207">
        <v>335.79</v>
      </c>
      <c r="T207">
        <v>340.55</v>
      </c>
      <c r="U207">
        <v>327.85</v>
      </c>
      <c r="V207" t="s">
        <v>3222</v>
      </c>
      <c r="W207" s="222">
        <v>-1.7500000000000002E-2</v>
      </c>
      <c r="Y207" t="s">
        <v>822</v>
      </c>
      <c r="Z207">
        <v>509.77</v>
      </c>
      <c r="AA207">
        <v>515</v>
      </c>
      <c r="AB207">
        <v>515.16</v>
      </c>
      <c r="AC207">
        <v>508.55</v>
      </c>
      <c r="AD207" t="s">
        <v>3438</v>
      </c>
      <c r="AE207" s="222">
        <v>-1.4200000000000001E-2</v>
      </c>
    </row>
    <row r="208" spans="1:31">
      <c r="A208" t="s">
        <v>824</v>
      </c>
      <c r="B208" s="322">
        <v>21172.86</v>
      </c>
      <c r="C208" s="322">
        <v>21269.67</v>
      </c>
      <c r="D208" s="322">
        <v>21269.67</v>
      </c>
      <c r="E208" s="322">
        <v>20905.990000000002</v>
      </c>
      <c r="F208" t="s">
        <v>2606</v>
      </c>
      <c r="G208" s="222">
        <v>-6.7000000000000002E-3</v>
      </c>
      <c r="I208" t="s">
        <v>824</v>
      </c>
      <c r="J208">
        <v>226.01</v>
      </c>
      <c r="K208">
        <v>229.98</v>
      </c>
      <c r="L208">
        <v>230.47</v>
      </c>
      <c r="M208">
        <v>225.77</v>
      </c>
      <c r="N208" t="s">
        <v>2977</v>
      </c>
      <c r="O208" s="222">
        <v>-1.9699999999999999E-2</v>
      </c>
      <c r="Q208" t="s">
        <v>824</v>
      </c>
      <c r="R208">
        <v>323.89999999999998</v>
      </c>
      <c r="S208">
        <v>329.22</v>
      </c>
      <c r="T208">
        <v>331.37</v>
      </c>
      <c r="U208">
        <v>314.60000000000002</v>
      </c>
      <c r="V208" t="s">
        <v>3223</v>
      </c>
      <c r="W208" s="222">
        <v>-1.6400000000000001E-2</v>
      </c>
      <c r="Y208" t="s">
        <v>824</v>
      </c>
      <c r="Z208">
        <v>505.72</v>
      </c>
      <c r="AA208">
        <v>509.86</v>
      </c>
      <c r="AB208">
        <v>511</v>
      </c>
      <c r="AC208">
        <v>504.44</v>
      </c>
      <c r="AD208" t="s">
        <v>3439</v>
      </c>
      <c r="AE208" s="222">
        <v>-7.9000000000000008E-3</v>
      </c>
    </row>
    <row r="209" spans="1:31">
      <c r="A209" t="s">
        <v>826</v>
      </c>
      <c r="B209" s="322">
        <v>21100.31</v>
      </c>
      <c r="C209" s="322">
        <v>21112.52</v>
      </c>
      <c r="D209" s="322">
        <v>21198.76</v>
      </c>
      <c r="E209" s="322">
        <v>21013.53</v>
      </c>
      <c r="F209" t="s">
        <v>2605</v>
      </c>
      <c r="G209" s="222">
        <v>-3.3999999999999998E-3</v>
      </c>
      <c r="I209" t="s">
        <v>826</v>
      </c>
      <c r="J209">
        <v>224.9</v>
      </c>
      <c r="K209">
        <v>226.27</v>
      </c>
      <c r="L209">
        <v>226.52</v>
      </c>
      <c r="M209">
        <v>223.78</v>
      </c>
      <c r="N209" t="s">
        <v>2978</v>
      </c>
      <c r="O209" s="222">
        <v>-4.8999999999999998E-3</v>
      </c>
      <c r="Q209" t="s">
        <v>826</v>
      </c>
      <c r="R209">
        <v>320.11</v>
      </c>
      <c r="S209">
        <v>322.08</v>
      </c>
      <c r="T209">
        <v>324.89999999999998</v>
      </c>
      <c r="U209">
        <v>318.68</v>
      </c>
      <c r="V209" t="s">
        <v>2829</v>
      </c>
      <c r="W209" s="222">
        <v>-1.17E-2</v>
      </c>
      <c r="Y209" t="s">
        <v>826</v>
      </c>
      <c r="Z209">
        <v>504.24</v>
      </c>
      <c r="AA209">
        <v>503.69</v>
      </c>
      <c r="AB209">
        <v>507.63</v>
      </c>
      <c r="AC209">
        <v>502.72</v>
      </c>
      <c r="AD209" t="s">
        <v>3440</v>
      </c>
      <c r="AE209" s="222">
        <v>-2.8999999999999998E-3</v>
      </c>
    </row>
    <row r="210" spans="1:31">
      <c r="A210" t="s">
        <v>828</v>
      </c>
      <c r="B210" s="322">
        <v>21496.54</v>
      </c>
      <c r="C210" s="322">
        <v>21139.83</v>
      </c>
      <c r="D210" s="322">
        <v>21545.43</v>
      </c>
      <c r="E210" s="322">
        <v>21092.36</v>
      </c>
      <c r="F210" t="s">
        <v>2604</v>
      </c>
      <c r="G210" s="222">
        <v>1.8800000000000001E-2</v>
      </c>
      <c r="I210" t="s">
        <v>828</v>
      </c>
      <c r="J210">
        <v>227.76</v>
      </c>
      <c r="K210">
        <v>226.17</v>
      </c>
      <c r="L210">
        <v>229.09</v>
      </c>
      <c r="M210">
        <v>225.41</v>
      </c>
      <c r="N210" t="s">
        <v>2979</v>
      </c>
      <c r="O210" s="222">
        <v>1.2699999999999999E-2</v>
      </c>
      <c r="Q210" t="s">
        <v>828</v>
      </c>
      <c r="R210">
        <v>340.01</v>
      </c>
      <c r="S210">
        <v>321.66000000000003</v>
      </c>
      <c r="T210">
        <v>340.25</v>
      </c>
      <c r="U210">
        <v>319.69</v>
      </c>
      <c r="V210" t="s">
        <v>3224</v>
      </c>
      <c r="W210" s="222">
        <v>6.2199999999999998E-2</v>
      </c>
      <c r="Y210" t="s">
        <v>828</v>
      </c>
      <c r="Z210">
        <v>507.23</v>
      </c>
      <c r="AA210">
        <v>504.25</v>
      </c>
      <c r="AB210">
        <v>510.73</v>
      </c>
      <c r="AC210">
        <v>502.41</v>
      </c>
      <c r="AD210" t="s">
        <v>3441</v>
      </c>
      <c r="AE210" s="222">
        <v>5.8999999999999999E-3</v>
      </c>
    </row>
    <row r="211" spans="1:31">
      <c r="A211" t="s">
        <v>830</v>
      </c>
      <c r="B211" s="322">
        <v>21449.29</v>
      </c>
      <c r="C211" s="322">
        <v>21466.47</v>
      </c>
      <c r="D211" s="322">
        <v>21572.18</v>
      </c>
      <c r="E211" s="322">
        <v>21400.09</v>
      </c>
      <c r="F211" t="s">
        <v>2603</v>
      </c>
      <c r="G211" s="222">
        <v>-2.2000000000000001E-3</v>
      </c>
      <c r="I211" t="s">
        <v>830</v>
      </c>
      <c r="J211">
        <v>227.16</v>
      </c>
      <c r="K211">
        <v>226.48</v>
      </c>
      <c r="L211">
        <v>229.3</v>
      </c>
      <c r="M211">
        <v>226.23</v>
      </c>
      <c r="N211" t="s">
        <v>2980</v>
      </c>
      <c r="O211" s="222">
        <v>-2.5999999999999999E-3</v>
      </c>
      <c r="Q211" t="s">
        <v>830</v>
      </c>
      <c r="R211">
        <v>346.6</v>
      </c>
      <c r="S211">
        <v>338.9</v>
      </c>
      <c r="T211">
        <v>349.53</v>
      </c>
      <c r="U211">
        <v>335.03</v>
      </c>
      <c r="V211" t="s">
        <v>3225</v>
      </c>
      <c r="W211" s="222">
        <v>1.9400000000000001E-2</v>
      </c>
      <c r="Y211" t="s">
        <v>830</v>
      </c>
      <c r="Z211">
        <v>504.26</v>
      </c>
      <c r="AA211">
        <v>506.63</v>
      </c>
      <c r="AB211">
        <v>508.19</v>
      </c>
      <c r="AC211">
        <v>504.12</v>
      </c>
      <c r="AD211" t="s">
        <v>3442</v>
      </c>
      <c r="AE211" s="222">
        <v>-5.8999999999999999E-3</v>
      </c>
    </row>
    <row r="212" spans="1:31">
      <c r="A212" t="s">
        <v>832</v>
      </c>
      <c r="B212" s="322">
        <v>21544.27</v>
      </c>
      <c r="C212" s="322">
        <v>21443.63</v>
      </c>
      <c r="D212" s="322">
        <v>21550.93</v>
      </c>
      <c r="E212" s="322">
        <v>21389.1</v>
      </c>
      <c r="F212" t="s">
        <v>2585</v>
      </c>
      <c r="G212" s="222">
        <v>4.4000000000000003E-3</v>
      </c>
      <c r="I212" t="s">
        <v>832</v>
      </c>
      <c r="J212">
        <v>229.31</v>
      </c>
      <c r="K212">
        <v>226.87</v>
      </c>
      <c r="L212">
        <v>229.49</v>
      </c>
      <c r="M212">
        <v>224.69</v>
      </c>
      <c r="N212" t="s">
        <v>2981</v>
      </c>
      <c r="O212" s="222">
        <v>9.4999999999999998E-3</v>
      </c>
      <c r="Q212" t="s">
        <v>832</v>
      </c>
      <c r="R212">
        <v>351.67</v>
      </c>
      <c r="S212">
        <v>344.93</v>
      </c>
      <c r="T212">
        <v>351.9</v>
      </c>
      <c r="U212">
        <v>343.72</v>
      </c>
      <c r="V212" t="s">
        <v>3066</v>
      </c>
      <c r="W212" s="222">
        <v>1.46E-2</v>
      </c>
      <c r="Y212" t="s">
        <v>832</v>
      </c>
      <c r="Z212">
        <v>502.04</v>
      </c>
      <c r="AA212">
        <v>504.36</v>
      </c>
      <c r="AB212">
        <v>504.98</v>
      </c>
      <c r="AC212">
        <v>498.51</v>
      </c>
      <c r="AD212" t="s">
        <v>3443</v>
      </c>
      <c r="AE212" s="222">
        <v>-4.4000000000000003E-3</v>
      </c>
    </row>
    <row r="213" spans="1:31">
      <c r="A213" t="s">
        <v>834</v>
      </c>
      <c r="B213" s="322">
        <v>21590.14</v>
      </c>
      <c r="C213" s="322">
        <v>21526.33</v>
      </c>
      <c r="D213" s="322">
        <v>21616.17</v>
      </c>
      <c r="E213" s="322">
        <v>21476.3</v>
      </c>
      <c r="F213" t="s">
        <v>2602</v>
      </c>
      <c r="G213" s="222">
        <v>2.0999999999999999E-3</v>
      </c>
      <c r="I213" t="s">
        <v>834</v>
      </c>
      <c r="J213">
        <v>230.49</v>
      </c>
      <c r="K213">
        <v>228.61</v>
      </c>
      <c r="L213">
        <v>230.9</v>
      </c>
      <c r="M213">
        <v>228.26</v>
      </c>
      <c r="N213" t="s">
        <v>2982</v>
      </c>
      <c r="O213" s="222">
        <v>5.1000000000000004E-3</v>
      </c>
      <c r="Q213" t="s">
        <v>834</v>
      </c>
      <c r="R213">
        <v>349.6</v>
      </c>
      <c r="S213">
        <v>351.94</v>
      </c>
      <c r="T213">
        <v>355.39</v>
      </c>
      <c r="U213">
        <v>349.16</v>
      </c>
      <c r="V213" t="s">
        <v>3226</v>
      </c>
      <c r="W213" s="222">
        <v>-5.8999999999999999E-3</v>
      </c>
      <c r="Y213" t="s">
        <v>834</v>
      </c>
      <c r="Z213">
        <v>506.74</v>
      </c>
      <c r="AA213">
        <v>502</v>
      </c>
      <c r="AB213">
        <v>507.29</v>
      </c>
      <c r="AC213">
        <v>499.9</v>
      </c>
      <c r="AD213" t="s">
        <v>2722</v>
      </c>
      <c r="AE213" s="222">
        <v>9.4000000000000004E-3</v>
      </c>
    </row>
    <row r="214" spans="1:31">
      <c r="A214" t="s">
        <v>836</v>
      </c>
      <c r="B214" s="322">
        <v>21705.16</v>
      </c>
      <c r="C214" s="322">
        <v>21619.27</v>
      </c>
      <c r="D214" s="322">
        <v>21742.46</v>
      </c>
      <c r="E214" s="322">
        <v>21534.94</v>
      </c>
      <c r="F214" t="s">
        <v>2601</v>
      </c>
      <c r="G214" s="222">
        <v>5.3E-3</v>
      </c>
      <c r="I214" t="s">
        <v>836</v>
      </c>
      <c r="J214">
        <v>232.56</v>
      </c>
      <c r="K214">
        <v>230.82</v>
      </c>
      <c r="L214">
        <v>233.41</v>
      </c>
      <c r="M214">
        <v>229.34</v>
      </c>
      <c r="N214" t="s">
        <v>2983</v>
      </c>
      <c r="O214" s="222">
        <v>8.9999999999999993E-3</v>
      </c>
      <c r="Q214" t="s">
        <v>836</v>
      </c>
      <c r="R214">
        <v>345.98</v>
      </c>
      <c r="S214">
        <v>350.91</v>
      </c>
      <c r="T214">
        <v>353.55</v>
      </c>
      <c r="U214">
        <v>340.26</v>
      </c>
      <c r="V214" t="s">
        <v>3227</v>
      </c>
      <c r="W214" s="222">
        <v>-1.04E-2</v>
      </c>
      <c r="Y214" t="s">
        <v>836</v>
      </c>
      <c r="Z214">
        <v>509.64</v>
      </c>
      <c r="AA214">
        <v>507.09</v>
      </c>
      <c r="AB214">
        <v>511.09</v>
      </c>
      <c r="AC214">
        <v>505.5</v>
      </c>
      <c r="AD214" t="s">
        <v>3444</v>
      </c>
      <c r="AE214" s="222">
        <v>5.7000000000000002E-3</v>
      </c>
    </row>
    <row r="215" spans="1:31">
      <c r="A215" t="s">
        <v>838</v>
      </c>
      <c r="B215" s="322">
        <v>21455.55</v>
      </c>
      <c r="C215" s="322">
        <v>21630.33</v>
      </c>
      <c r="D215" s="322">
        <v>21631.15</v>
      </c>
      <c r="E215" s="322">
        <v>21397.98</v>
      </c>
      <c r="F215" t="s">
        <v>2597</v>
      </c>
      <c r="G215" s="222">
        <v>-1.15E-2</v>
      </c>
      <c r="I215" t="s">
        <v>838</v>
      </c>
      <c r="J215">
        <v>232.14</v>
      </c>
      <c r="K215">
        <v>232.51</v>
      </c>
      <c r="L215">
        <v>233.38</v>
      </c>
      <c r="M215">
        <v>231.37</v>
      </c>
      <c r="N215" t="s">
        <v>2984</v>
      </c>
      <c r="O215" s="222">
        <v>-1.8E-3</v>
      </c>
      <c r="Q215" t="s">
        <v>838</v>
      </c>
      <c r="R215">
        <v>333.87</v>
      </c>
      <c r="S215">
        <v>347.23</v>
      </c>
      <c r="T215">
        <v>348.75</v>
      </c>
      <c r="U215">
        <v>331.7</v>
      </c>
      <c r="V215" t="s">
        <v>3228</v>
      </c>
      <c r="W215" s="222">
        <v>-3.5000000000000003E-2</v>
      </c>
      <c r="Y215" t="s">
        <v>838</v>
      </c>
      <c r="Z215">
        <v>506.69</v>
      </c>
      <c r="AA215">
        <v>508.66</v>
      </c>
      <c r="AB215">
        <v>509.6</v>
      </c>
      <c r="AC215">
        <v>504.49</v>
      </c>
      <c r="AD215" t="s">
        <v>3445</v>
      </c>
      <c r="AE215" s="222">
        <v>-5.7999999999999996E-3</v>
      </c>
    </row>
    <row r="216" spans="1:31">
      <c r="A216" t="s">
        <v>842</v>
      </c>
      <c r="B216" s="322">
        <v>21279.63</v>
      </c>
      <c r="C216" s="322">
        <v>21086.57</v>
      </c>
      <c r="D216" s="322">
        <v>21293.69</v>
      </c>
      <c r="E216" s="322">
        <v>21033.05</v>
      </c>
      <c r="F216" t="s">
        <v>2598</v>
      </c>
      <c r="G216" s="222">
        <v>-8.2000000000000007E-3</v>
      </c>
      <c r="I216" t="s">
        <v>842</v>
      </c>
      <c r="J216">
        <v>229.72</v>
      </c>
      <c r="K216">
        <v>229.25</v>
      </c>
      <c r="L216">
        <v>230.85</v>
      </c>
      <c r="M216">
        <v>226.97</v>
      </c>
      <c r="N216" t="s">
        <v>2985</v>
      </c>
      <c r="O216" s="222">
        <v>-1.04E-2</v>
      </c>
      <c r="Q216" t="s">
        <v>842</v>
      </c>
      <c r="R216">
        <v>329.36</v>
      </c>
      <c r="S216">
        <v>328.23</v>
      </c>
      <c r="T216">
        <v>333.33</v>
      </c>
      <c r="U216">
        <v>325.60000000000002</v>
      </c>
      <c r="V216" t="s">
        <v>3229</v>
      </c>
      <c r="W216" s="222">
        <v>-1.35E-2</v>
      </c>
      <c r="Y216" t="s">
        <v>842</v>
      </c>
      <c r="Z216">
        <v>505.12</v>
      </c>
      <c r="AA216">
        <v>500.46</v>
      </c>
      <c r="AB216">
        <v>506</v>
      </c>
      <c r="AC216">
        <v>496.81</v>
      </c>
      <c r="AD216" t="s">
        <v>3282</v>
      </c>
      <c r="AE216" s="222">
        <v>-3.0999999999999999E-3</v>
      </c>
    </row>
    <row r="217" spans="1:31">
      <c r="A217" t="s">
        <v>844</v>
      </c>
      <c r="B217" s="322">
        <v>21497.73</v>
      </c>
      <c r="C217" s="322">
        <v>21461.63</v>
      </c>
      <c r="D217" s="322">
        <v>21553.98</v>
      </c>
      <c r="E217" s="322">
        <v>21370.98</v>
      </c>
      <c r="F217" t="s">
        <v>2600</v>
      </c>
      <c r="G217" s="222">
        <v>1.0200000000000001E-2</v>
      </c>
      <c r="I217" t="s">
        <v>844</v>
      </c>
      <c r="J217">
        <v>238.47</v>
      </c>
      <c r="K217">
        <v>237.21</v>
      </c>
      <c r="L217">
        <v>238.85</v>
      </c>
      <c r="M217">
        <v>234.36</v>
      </c>
      <c r="N217" t="s">
        <v>2986</v>
      </c>
      <c r="O217" s="222">
        <v>3.8100000000000002E-2</v>
      </c>
      <c r="Q217" t="s">
        <v>844</v>
      </c>
      <c r="R217">
        <v>334.09</v>
      </c>
      <c r="S217">
        <v>335.2</v>
      </c>
      <c r="T217">
        <v>343.33</v>
      </c>
      <c r="U217">
        <v>328.51</v>
      </c>
      <c r="V217" t="s">
        <v>3230</v>
      </c>
      <c r="W217" s="222">
        <v>1.44E-2</v>
      </c>
      <c r="Y217" t="s">
        <v>844</v>
      </c>
      <c r="Z217">
        <v>505.35</v>
      </c>
      <c r="AA217">
        <v>503.79</v>
      </c>
      <c r="AB217">
        <v>507.79</v>
      </c>
      <c r="AC217">
        <v>502.32</v>
      </c>
      <c r="AD217" t="s">
        <v>3446</v>
      </c>
      <c r="AE217" s="222">
        <v>5.0000000000000001E-4</v>
      </c>
    </row>
    <row r="218" spans="1:31">
      <c r="A218" t="s">
        <v>846</v>
      </c>
      <c r="B218" s="322">
        <v>21707.69</v>
      </c>
      <c r="C218" s="322">
        <v>21539.91</v>
      </c>
      <c r="D218" s="322">
        <v>21711.96</v>
      </c>
      <c r="E218" s="322">
        <v>21469.4</v>
      </c>
      <c r="F218" t="s">
        <v>2599</v>
      </c>
      <c r="G218" s="222">
        <v>9.7999999999999997E-3</v>
      </c>
      <c r="I218" t="s">
        <v>846</v>
      </c>
      <c r="J218">
        <v>239.78</v>
      </c>
      <c r="K218">
        <v>238.45</v>
      </c>
      <c r="L218">
        <v>239.9</v>
      </c>
      <c r="M218">
        <v>236.74</v>
      </c>
      <c r="N218" t="s">
        <v>2987</v>
      </c>
      <c r="O218" s="222">
        <v>5.4999999999999997E-3</v>
      </c>
      <c r="Q218" t="s">
        <v>846</v>
      </c>
      <c r="R218">
        <v>338.53</v>
      </c>
      <c r="S218">
        <v>336.15</v>
      </c>
      <c r="T218">
        <v>338.89</v>
      </c>
      <c r="U218">
        <v>331.48</v>
      </c>
      <c r="V218" t="s">
        <v>3231</v>
      </c>
      <c r="W218" s="222">
        <v>1.3299999999999999E-2</v>
      </c>
      <c r="Y218" t="s">
        <v>846</v>
      </c>
      <c r="Z218">
        <v>507.97</v>
      </c>
      <c r="AA218">
        <v>504.3</v>
      </c>
      <c r="AB218">
        <v>508.15</v>
      </c>
      <c r="AC218">
        <v>503.15</v>
      </c>
      <c r="AD218" t="s">
        <v>3447</v>
      </c>
      <c r="AE218" s="222">
        <v>5.1999999999999998E-3</v>
      </c>
    </row>
    <row r="219" spans="1:31">
      <c r="A219" t="s">
        <v>848</v>
      </c>
      <c r="B219" s="322">
        <v>21700.39</v>
      </c>
      <c r="C219" s="322">
        <v>21860.44</v>
      </c>
      <c r="D219" s="322">
        <v>21878.81</v>
      </c>
      <c r="E219" s="322">
        <v>21534.720000000001</v>
      </c>
      <c r="F219" t="s">
        <v>2589</v>
      </c>
      <c r="G219" s="222">
        <v>-2.9999999999999997E-4</v>
      </c>
      <c r="I219" t="s">
        <v>848</v>
      </c>
      <c r="J219">
        <v>239.69</v>
      </c>
      <c r="K219">
        <v>239.99</v>
      </c>
      <c r="L219">
        <v>241.32</v>
      </c>
      <c r="M219">
        <v>238.49</v>
      </c>
      <c r="N219" t="s">
        <v>2988</v>
      </c>
      <c r="O219" s="222">
        <v>-4.0000000000000002E-4</v>
      </c>
      <c r="Q219" t="s">
        <v>848</v>
      </c>
      <c r="R219">
        <v>350.84</v>
      </c>
      <c r="S219">
        <v>348</v>
      </c>
      <c r="T219">
        <v>355.87</v>
      </c>
      <c r="U219">
        <v>344.68</v>
      </c>
      <c r="V219" t="s">
        <v>3232</v>
      </c>
      <c r="W219" s="222">
        <v>3.6400000000000002E-2</v>
      </c>
      <c r="Y219" t="s">
        <v>848</v>
      </c>
      <c r="Z219">
        <v>495</v>
      </c>
      <c r="AA219">
        <v>509.07</v>
      </c>
      <c r="AB219">
        <v>511.97</v>
      </c>
      <c r="AC219">
        <v>492.37</v>
      </c>
      <c r="AD219" t="s">
        <v>3448</v>
      </c>
      <c r="AE219" s="222">
        <v>-2.5499999999999998E-2</v>
      </c>
    </row>
    <row r="220" spans="1:31">
      <c r="A220" t="s">
        <v>850</v>
      </c>
      <c r="B220" s="322">
        <v>21798.7</v>
      </c>
      <c r="C220" s="322">
        <v>21806.22</v>
      </c>
      <c r="D220" s="322">
        <v>21885.62</v>
      </c>
      <c r="E220" s="322">
        <v>21776.240000000002</v>
      </c>
      <c r="F220" t="s">
        <v>2598</v>
      </c>
      <c r="G220" s="222">
        <v>4.4999999999999997E-3</v>
      </c>
      <c r="I220" t="s">
        <v>850</v>
      </c>
      <c r="J220">
        <v>237.88</v>
      </c>
      <c r="K220">
        <v>239.3</v>
      </c>
      <c r="L220">
        <v>240.15</v>
      </c>
      <c r="M220">
        <v>236.34</v>
      </c>
      <c r="N220" t="s">
        <v>2989</v>
      </c>
      <c r="O220" s="222">
        <v>-7.6E-3</v>
      </c>
      <c r="Q220" t="s">
        <v>850</v>
      </c>
      <c r="R220">
        <v>346.4</v>
      </c>
      <c r="S220">
        <v>354.64</v>
      </c>
      <c r="T220">
        <v>358.44</v>
      </c>
      <c r="U220">
        <v>344.84</v>
      </c>
      <c r="V220" t="s">
        <v>3233</v>
      </c>
      <c r="W220" s="222">
        <v>-1.2699999999999999E-2</v>
      </c>
      <c r="Y220" t="s">
        <v>850</v>
      </c>
      <c r="Z220">
        <v>498.2</v>
      </c>
      <c r="AA220">
        <v>498.11</v>
      </c>
      <c r="AB220">
        <v>501.2</v>
      </c>
      <c r="AC220">
        <v>495.03</v>
      </c>
      <c r="AD220" t="s">
        <v>3449</v>
      </c>
      <c r="AE220" s="222">
        <v>6.4999999999999997E-3</v>
      </c>
    </row>
    <row r="221" spans="1:31">
      <c r="A221" t="s">
        <v>852</v>
      </c>
      <c r="B221" s="322">
        <v>21879.49</v>
      </c>
      <c r="C221" s="322">
        <v>21858.17</v>
      </c>
      <c r="D221" s="322">
        <v>21891.42</v>
      </c>
      <c r="E221" s="322">
        <v>21731.48</v>
      </c>
      <c r="F221" t="s">
        <v>2597</v>
      </c>
      <c r="G221" s="222">
        <v>3.7000000000000002E-3</v>
      </c>
      <c r="I221" t="s">
        <v>852</v>
      </c>
      <c r="J221">
        <v>234.35</v>
      </c>
      <c r="K221">
        <v>237</v>
      </c>
      <c r="L221">
        <v>238.78</v>
      </c>
      <c r="M221">
        <v>233.36</v>
      </c>
      <c r="N221" t="s">
        <v>2990</v>
      </c>
      <c r="O221" s="222">
        <v>-1.4800000000000001E-2</v>
      </c>
      <c r="Q221" t="s">
        <v>852</v>
      </c>
      <c r="R221">
        <v>346.97</v>
      </c>
      <c r="S221">
        <v>348.44</v>
      </c>
      <c r="T221">
        <v>350.77</v>
      </c>
      <c r="U221">
        <v>343.82</v>
      </c>
      <c r="V221" t="s">
        <v>3234</v>
      </c>
      <c r="W221" s="222">
        <v>1.6000000000000001E-3</v>
      </c>
      <c r="Y221" t="s">
        <v>852</v>
      </c>
      <c r="Z221">
        <v>498.41</v>
      </c>
      <c r="AA221">
        <v>501.43</v>
      </c>
      <c r="AB221">
        <v>502.25</v>
      </c>
      <c r="AC221">
        <v>497.7</v>
      </c>
      <c r="AD221" t="s">
        <v>3450</v>
      </c>
      <c r="AE221" s="222">
        <v>4.0000000000000002E-4</v>
      </c>
    </row>
    <row r="222" spans="1:31">
      <c r="A222" t="s">
        <v>853</v>
      </c>
      <c r="B222" s="322">
        <v>21886.06</v>
      </c>
      <c r="C222" s="322">
        <v>21980.6</v>
      </c>
      <c r="D222" s="322">
        <v>22000.97</v>
      </c>
      <c r="E222" s="322">
        <v>21810.84</v>
      </c>
      <c r="F222" t="s">
        <v>2596</v>
      </c>
      <c r="G222" s="222">
        <v>2.9999999999999997E-4</v>
      </c>
      <c r="I222" t="s">
        <v>853</v>
      </c>
      <c r="J222">
        <v>226.79</v>
      </c>
      <c r="K222">
        <v>232.18</v>
      </c>
      <c r="L222">
        <v>232.42</v>
      </c>
      <c r="M222">
        <v>225.95</v>
      </c>
      <c r="N222" t="s">
        <v>2991</v>
      </c>
      <c r="O222" s="222">
        <v>-3.2300000000000002E-2</v>
      </c>
      <c r="Q222" t="s">
        <v>853</v>
      </c>
      <c r="R222">
        <v>347.79</v>
      </c>
      <c r="S222">
        <v>350.55</v>
      </c>
      <c r="T222">
        <v>356.33</v>
      </c>
      <c r="U222">
        <v>346.07</v>
      </c>
      <c r="V222" t="s">
        <v>3235</v>
      </c>
      <c r="W222" s="222">
        <v>2.3999999999999998E-3</v>
      </c>
      <c r="Y222" t="s">
        <v>853</v>
      </c>
      <c r="Z222">
        <v>500.37</v>
      </c>
      <c r="AA222">
        <v>502.98</v>
      </c>
      <c r="AB222">
        <v>503.23</v>
      </c>
      <c r="AC222">
        <v>496.72</v>
      </c>
      <c r="AD222" t="s">
        <v>3451</v>
      </c>
      <c r="AE222" s="222">
        <v>3.8999999999999998E-3</v>
      </c>
    </row>
    <row r="223" spans="1:31">
      <c r="A223" t="s">
        <v>855</v>
      </c>
      <c r="B223" s="322">
        <v>22043.07</v>
      </c>
      <c r="C223" s="322">
        <v>21977.52</v>
      </c>
      <c r="D223" s="322">
        <v>22059.71</v>
      </c>
      <c r="E223" s="322">
        <v>21908.81</v>
      </c>
      <c r="F223" t="s">
        <v>2580</v>
      </c>
      <c r="G223" s="222">
        <v>7.1999999999999998E-3</v>
      </c>
      <c r="I223" t="s">
        <v>855</v>
      </c>
      <c r="J223">
        <v>230.03</v>
      </c>
      <c r="K223">
        <v>226.88</v>
      </c>
      <c r="L223">
        <v>230.45</v>
      </c>
      <c r="M223">
        <v>226.65</v>
      </c>
      <c r="N223" t="s">
        <v>2992</v>
      </c>
      <c r="O223" s="222">
        <v>1.43E-2</v>
      </c>
      <c r="Q223" t="s">
        <v>855</v>
      </c>
      <c r="R223">
        <v>368.81</v>
      </c>
      <c r="S223">
        <v>350.17</v>
      </c>
      <c r="T223">
        <v>368.99</v>
      </c>
      <c r="U223">
        <v>347.6</v>
      </c>
      <c r="V223" t="s">
        <v>3236</v>
      </c>
      <c r="W223" s="222">
        <v>6.0400000000000002E-2</v>
      </c>
      <c r="Y223" t="s">
        <v>855</v>
      </c>
      <c r="Z223">
        <v>501.01</v>
      </c>
      <c r="AA223">
        <v>502.25</v>
      </c>
      <c r="AB223">
        <v>503.17</v>
      </c>
      <c r="AC223">
        <v>497.88</v>
      </c>
      <c r="AD223" t="s">
        <v>3452</v>
      </c>
      <c r="AE223" s="222">
        <v>1.2999999999999999E-3</v>
      </c>
    </row>
    <row r="224" spans="1:31">
      <c r="A224" t="s">
        <v>857</v>
      </c>
      <c r="B224" s="322">
        <v>22141.1</v>
      </c>
      <c r="C224" s="322">
        <v>22078.63</v>
      </c>
      <c r="D224" s="322">
        <v>22182.34</v>
      </c>
      <c r="E224" s="322">
        <v>22031.62</v>
      </c>
      <c r="F224" t="s">
        <v>2594</v>
      </c>
      <c r="G224" s="222">
        <v>4.4000000000000003E-3</v>
      </c>
      <c r="I224" t="s">
        <v>857</v>
      </c>
      <c r="J224">
        <v>234.07</v>
      </c>
      <c r="K224">
        <v>229.22</v>
      </c>
      <c r="L224">
        <v>234.51</v>
      </c>
      <c r="M224">
        <v>229.02</v>
      </c>
      <c r="N224" t="s">
        <v>2993</v>
      </c>
      <c r="O224" s="222">
        <v>1.7600000000000001E-2</v>
      </c>
      <c r="Q224" t="s">
        <v>857</v>
      </c>
      <c r="R224">
        <v>395.94</v>
      </c>
      <c r="S224">
        <v>370.94</v>
      </c>
      <c r="T224">
        <v>396.69</v>
      </c>
      <c r="U224">
        <v>370.24</v>
      </c>
      <c r="V224" t="s">
        <v>3237</v>
      </c>
      <c r="W224" s="222">
        <v>7.3599999999999999E-2</v>
      </c>
      <c r="Y224" t="s">
        <v>857</v>
      </c>
      <c r="Z224">
        <v>509.9</v>
      </c>
      <c r="AA224">
        <v>506.65</v>
      </c>
      <c r="AB224">
        <v>512.54999999999995</v>
      </c>
      <c r="AC224">
        <v>503.85</v>
      </c>
      <c r="AD224" t="s">
        <v>3386</v>
      </c>
      <c r="AE224" s="222">
        <v>1.77E-2</v>
      </c>
    </row>
    <row r="225" spans="1:31">
      <c r="A225" t="s">
        <v>858</v>
      </c>
      <c r="B225" s="322">
        <v>22348.75</v>
      </c>
      <c r="C225" s="322">
        <v>22243.200000000001</v>
      </c>
      <c r="D225" s="322">
        <v>22352.25</v>
      </c>
      <c r="E225" s="322">
        <v>22233</v>
      </c>
      <c r="F225" t="s">
        <v>2595</v>
      </c>
      <c r="G225" s="222">
        <v>9.4000000000000004E-3</v>
      </c>
      <c r="I225" t="s">
        <v>858</v>
      </c>
      <c r="J225">
        <v>236.7</v>
      </c>
      <c r="K225">
        <v>237</v>
      </c>
      <c r="L225">
        <v>238.19</v>
      </c>
      <c r="M225">
        <v>235.03</v>
      </c>
      <c r="N225" t="s">
        <v>2994</v>
      </c>
      <c r="O225" s="222">
        <v>1.12E-2</v>
      </c>
      <c r="Q225" t="s">
        <v>858</v>
      </c>
      <c r="R225">
        <v>410.04</v>
      </c>
      <c r="S225">
        <v>423.13</v>
      </c>
      <c r="T225">
        <v>425.7</v>
      </c>
      <c r="U225">
        <v>402.43</v>
      </c>
      <c r="V225" t="s">
        <v>3238</v>
      </c>
      <c r="W225" s="222">
        <v>3.56E-2</v>
      </c>
      <c r="Y225" t="s">
        <v>858</v>
      </c>
      <c r="Z225">
        <v>515.36</v>
      </c>
      <c r="AA225">
        <v>508.79</v>
      </c>
      <c r="AB225">
        <v>515.47</v>
      </c>
      <c r="AC225">
        <v>507</v>
      </c>
      <c r="AD225" t="s">
        <v>3453</v>
      </c>
      <c r="AE225" s="222">
        <v>1.0699999999999999E-2</v>
      </c>
    </row>
    <row r="226" spans="1:31">
      <c r="A226" t="s">
        <v>860</v>
      </c>
      <c r="B226" s="322">
        <v>22333.96</v>
      </c>
      <c r="C226" s="322">
        <v>22397.5</v>
      </c>
      <c r="D226" s="322">
        <v>22397.5</v>
      </c>
      <c r="E226" s="322">
        <v>22308.78</v>
      </c>
      <c r="F226" t="s">
        <v>2594</v>
      </c>
      <c r="G226" s="222">
        <v>-6.9999999999999999E-4</v>
      </c>
      <c r="I226" t="s">
        <v>860</v>
      </c>
      <c r="J226">
        <v>238.15</v>
      </c>
      <c r="K226">
        <v>237.18</v>
      </c>
      <c r="L226">
        <v>241.22</v>
      </c>
      <c r="M226">
        <v>236.32</v>
      </c>
      <c r="N226" t="s">
        <v>2995</v>
      </c>
      <c r="O226" s="222">
        <v>6.1000000000000004E-3</v>
      </c>
      <c r="Q226" t="s">
        <v>860</v>
      </c>
      <c r="R226">
        <v>421.62</v>
      </c>
      <c r="S226">
        <v>414.49</v>
      </c>
      <c r="T226">
        <v>423.25</v>
      </c>
      <c r="U226">
        <v>411.43</v>
      </c>
      <c r="V226" t="s">
        <v>3056</v>
      </c>
      <c r="W226" s="222">
        <v>2.8199999999999999E-2</v>
      </c>
      <c r="Y226" t="s">
        <v>860</v>
      </c>
      <c r="Z226">
        <v>509.04</v>
      </c>
      <c r="AA226">
        <v>516.88</v>
      </c>
      <c r="AB226">
        <v>517.23</v>
      </c>
      <c r="AC226">
        <v>508.6</v>
      </c>
      <c r="AD226" t="s">
        <v>3454</v>
      </c>
      <c r="AE226" s="222">
        <v>-1.23E-2</v>
      </c>
    </row>
    <row r="227" spans="1:31">
      <c r="A227" t="s">
        <v>862</v>
      </c>
      <c r="B227" s="322">
        <v>22261.33</v>
      </c>
      <c r="C227" s="322">
        <v>22333.02</v>
      </c>
      <c r="D227" s="322">
        <v>22339.54</v>
      </c>
      <c r="E227" s="322">
        <v>22058.92</v>
      </c>
      <c r="F227" t="s">
        <v>2580</v>
      </c>
      <c r="G227" s="222">
        <v>-3.3E-3</v>
      </c>
      <c r="I227" t="s">
        <v>862</v>
      </c>
      <c r="J227">
        <v>238.99</v>
      </c>
      <c r="K227">
        <v>238.97</v>
      </c>
      <c r="L227">
        <v>240.1</v>
      </c>
      <c r="M227">
        <v>237.73</v>
      </c>
      <c r="N227" t="s">
        <v>2996</v>
      </c>
      <c r="O227" s="222">
        <v>3.5000000000000001E-3</v>
      </c>
      <c r="Q227" t="s">
        <v>862</v>
      </c>
      <c r="R227">
        <v>425.86</v>
      </c>
      <c r="S227">
        <v>415.75</v>
      </c>
      <c r="T227">
        <v>428.31</v>
      </c>
      <c r="U227">
        <v>409.67</v>
      </c>
      <c r="V227" t="s">
        <v>3239</v>
      </c>
      <c r="W227" s="222">
        <v>1.01E-2</v>
      </c>
      <c r="Y227" t="s">
        <v>862</v>
      </c>
      <c r="Z227">
        <v>510.02</v>
      </c>
      <c r="AA227">
        <v>510.62</v>
      </c>
      <c r="AB227">
        <v>511.29</v>
      </c>
      <c r="AC227">
        <v>505.93</v>
      </c>
      <c r="AD227" t="s">
        <v>3455</v>
      </c>
      <c r="AE227" s="222">
        <v>1.9E-3</v>
      </c>
    </row>
    <row r="228" spans="1:31">
      <c r="A228" t="s">
        <v>864</v>
      </c>
      <c r="B228" s="322">
        <v>22470.720000000001</v>
      </c>
      <c r="C228" s="322">
        <v>22439.11</v>
      </c>
      <c r="D228" s="322">
        <v>22540.93</v>
      </c>
      <c r="E228" s="322">
        <v>22358.48</v>
      </c>
      <c r="F228" t="s">
        <v>2593</v>
      </c>
      <c r="G228" s="222">
        <v>9.4000000000000004E-3</v>
      </c>
      <c r="I228" t="s">
        <v>864</v>
      </c>
      <c r="J228">
        <v>237.88</v>
      </c>
      <c r="K228">
        <v>239.97</v>
      </c>
      <c r="L228">
        <v>241.2</v>
      </c>
      <c r="M228">
        <v>236.65</v>
      </c>
      <c r="N228" t="s">
        <v>2997</v>
      </c>
      <c r="O228" s="222">
        <v>-4.5999999999999999E-3</v>
      </c>
      <c r="Q228" t="s">
        <v>864</v>
      </c>
      <c r="R228">
        <v>416.85</v>
      </c>
      <c r="S228">
        <v>428.86</v>
      </c>
      <c r="T228">
        <v>432.22</v>
      </c>
      <c r="U228">
        <v>416.56</v>
      </c>
      <c r="V228" t="s">
        <v>3240</v>
      </c>
      <c r="W228" s="222">
        <v>-2.12E-2</v>
      </c>
      <c r="Y228" t="s">
        <v>864</v>
      </c>
      <c r="Z228">
        <v>508.45</v>
      </c>
      <c r="AA228">
        <v>511.49</v>
      </c>
      <c r="AB228">
        <v>513.07000000000005</v>
      </c>
      <c r="AC228">
        <v>507.66</v>
      </c>
      <c r="AD228" t="s">
        <v>3456</v>
      </c>
      <c r="AE228" s="222">
        <v>-3.0999999999999999E-3</v>
      </c>
    </row>
    <row r="229" spans="1:31">
      <c r="A229" t="s">
        <v>866</v>
      </c>
      <c r="B229" s="322">
        <v>22631.48</v>
      </c>
      <c r="C229" s="322">
        <v>22554.31</v>
      </c>
      <c r="D229" s="322">
        <v>22645.11</v>
      </c>
      <c r="E229" s="322">
        <v>22497.71</v>
      </c>
      <c r="F229" t="s">
        <v>2592</v>
      </c>
      <c r="G229" s="222">
        <v>7.1999999999999998E-3</v>
      </c>
      <c r="I229" t="s">
        <v>866</v>
      </c>
      <c r="J229">
        <v>245.5</v>
      </c>
      <c r="K229">
        <v>241.23</v>
      </c>
      <c r="L229">
        <v>246.3</v>
      </c>
      <c r="M229">
        <v>240.21</v>
      </c>
      <c r="N229" t="s">
        <v>2998</v>
      </c>
      <c r="O229" s="222">
        <v>3.2000000000000001E-2</v>
      </c>
      <c r="Q229" t="s">
        <v>866</v>
      </c>
      <c r="R229">
        <v>426.07</v>
      </c>
      <c r="S229">
        <v>421.82</v>
      </c>
      <c r="T229">
        <v>429.47</v>
      </c>
      <c r="U229">
        <v>421.72</v>
      </c>
      <c r="V229" t="s">
        <v>3241</v>
      </c>
      <c r="W229" s="222">
        <v>2.2100000000000002E-2</v>
      </c>
      <c r="Y229" t="s">
        <v>866</v>
      </c>
      <c r="Z229">
        <v>517.92999999999995</v>
      </c>
      <c r="AA229">
        <v>510.56</v>
      </c>
      <c r="AB229">
        <v>519.29999999999995</v>
      </c>
      <c r="AC229">
        <v>510.31</v>
      </c>
      <c r="AD229" t="s">
        <v>3457</v>
      </c>
      <c r="AE229" s="222">
        <v>1.8599999999999998E-2</v>
      </c>
    </row>
    <row r="230" spans="1:31">
      <c r="A230" t="s">
        <v>868</v>
      </c>
      <c r="B230" s="322">
        <v>22788.98</v>
      </c>
      <c r="C230" s="322">
        <v>22606.59</v>
      </c>
      <c r="D230" s="322">
        <v>22801.9</v>
      </c>
      <c r="E230" s="322">
        <v>22590.86</v>
      </c>
      <c r="F230" t="s">
        <v>2591</v>
      </c>
      <c r="G230" s="222">
        <v>7.0000000000000001E-3</v>
      </c>
      <c r="I230" t="s">
        <v>868</v>
      </c>
      <c r="J230">
        <v>256.08</v>
      </c>
      <c r="K230">
        <v>248.3</v>
      </c>
      <c r="L230">
        <v>256.64</v>
      </c>
      <c r="M230">
        <v>248.12</v>
      </c>
      <c r="N230" t="s">
        <v>2999</v>
      </c>
      <c r="O230" s="222">
        <v>4.3099999999999999E-2</v>
      </c>
      <c r="Q230" t="s">
        <v>868</v>
      </c>
      <c r="R230">
        <v>434.21</v>
      </c>
      <c r="S230">
        <v>431.11</v>
      </c>
      <c r="T230">
        <v>444.98</v>
      </c>
      <c r="U230">
        <v>429.13</v>
      </c>
      <c r="V230" t="s">
        <v>3164</v>
      </c>
      <c r="W230" s="222">
        <v>1.9099999999999999E-2</v>
      </c>
      <c r="Y230" t="s">
        <v>868</v>
      </c>
      <c r="Z230">
        <v>514.45000000000005</v>
      </c>
      <c r="AA230">
        <v>515.59</v>
      </c>
      <c r="AB230">
        <v>517.74</v>
      </c>
      <c r="AC230">
        <v>512.54</v>
      </c>
      <c r="AD230" t="s">
        <v>3458</v>
      </c>
      <c r="AE230" s="222">
        <v>-6.7000000000000002E-3</v>
      </c>
    </row>
    <row r="231" spans="1:31">
      <c r="A231" t="s">
        <v>870</v>
      </c>
      <c r="B231" s="322">
        <v>22573.47</v>
      </c>
      <c r="C231" s="322">
        <v>22782.720000000001</v>
      </c>
      <c r="D231" s="322">
        <v>22785.13</v>
      </c>
      <c r="E231" s="322">
        <v>22539.040000000001</v>
      </c>
      <c r="F231" t="s">
        <v>2583</v>
      </c>
      <c r="G231" s="222">
        <v>-9.4999999999999998E-3</v>
      </c>
      <c r="I231" t="s">
        <v>870</v>
      </c>
      <c r="J231">
        <v>254.43</v>
      </c>
      <c r="K231">
        <v>255.88</v>
      </c>
      <c r="L231">
        <v>257.33999999999997</v>
      </c>
      <c r="M231">
        <v>253.58</v>
      </c>
      <c r="N231" t="s">
        <v>3000</v>
      </c>
      <c r="O231" s="222">
        <v>-6.4000000000000003E-3</v>
      </c>
      <c r="Q231" t="s">
        <v>870</v>
      </c>
      <c r="R231">
        <v>425.85</v>
      </c>
      <c r="S231">
        <v>439.88</v>
      </c>
      <c r="T231">
        <v>440.97</v>
      </c>
      <c r="U231">
        <v>423.72</v>
      </c>
      <c r="V231" t="s">
        <v>3242</v>
      </c>
      <c r="W231" s="222">
        <v>-1.9300000000000001E-2</v>
      </c>
      <c r="Y231" t="s">
        <v>870</v>
      </c>
      <c r="Z231">
        <v>509.23</v>
      </c>
      <c r="AA231">
        <v>513.79999999999995</v>
      </c>
      <c r="AB231">
        <v>514.59</v>
      </c>
      <c r="AC231">
        <v>507.31</v>
      </c>
      <c r="AD231" t="s">
        <v>3459</v>
      </c>
      <c r="AE231" s="222">
        <v>-1.01E-2</v>
      </c>
    </row>
    <row r="232" spans="1:31">
      <c r="A232" t="s">
        <v>872</v>
      </c>
      <c r="B232" s="322">
        <v>22497.86</v>
      </c>
      <c r="C232" s="322">
        <v>22656.02</v>
      </c>
      <c r="D232" s="322">
        <v>22657.45</v>
      </c>
      <c r="E232" s="322">
        <v>22397</v>
      </c>
      <c r="F232" t="s">
        <v>2590</v>
      </c>
      <c r="G232" s="222">
        <v>-3.3E-3</v>
      </c>
      <c r="I232" t="s">
        <v>872</v>
      </c>
      <c r="J232">
        <v>252.31</v>
      </c>
      <c r="K232">
        <v>255.22</v>
      </c>
      <c r="L232">
        <v>255.74</v>
      </c>
      <c r="M232">
        <v>251.04</v>
      </c>
      <c r="N232" t="s">
        <v>2952</v>
      </c>
      <c r="O232" s="222">
        <v>-8.3000000000000001E-3</v>
      </c>
      <c r="Q232" t="s">
        <v>872</v>
      </c>
      <c r="R232">
        <v>442.79</v>
      </c>
      <c r="S232">
        <v>429.83</v>
      </c>
      <c r="T232">
        <v>444.21</v>
      </c>
      <c r="U232">
        <v>429.03</v>
      </c>
      <c r="V232" t="s">
        <v>3241</v>
      </c>
      <c r="W232" s="222">
        <v>3.9800000000000002E-2</v>
      </c>
      <c r="Y232" t="s">
        <v>872</v>
      </c>
      <c r="Z232">
        <v>510.15</v>
      </c>
      <c r="AA232">
        <v>510.38</v>
      </c>
      <c r="AB232">
        <v>512.48</v>
      </c>
      <c r="AC232">
        <v>506.92</v>
      </c>
      <c r="AD232" t="s">
        <v>3460</v>
      </c>
      <c r="AE232" s="222">
        <v>1.8E-3</v>
      </c>
    </row>
    <row r="233" spans="1:31">
      <c r="A233" t="s">
        <v>874</v>
      </c>
      <c r="B233" s="322">
        <v>22384.7</v>
      </c>
      <c r="C233" s="322">
        <v>22318.77</v>
      </c>
      <c r="D233" s="322">
        <v>22456.78</v>
      </c>
      <c r="E233" s="322">
        <v>22185.87</v>
      </c>
      <c r="F233" t="s">
        <v>2590</v>
      </c>
      <c r="G233" s="222">
        <v>-5.0000000000000001E-3</v>
      </c>
      <c r="I233" t="s">
        <v>874</v>
      </c>
      <c r="J233">
        <v>256.87</v>
      </c>
      <c r="K233">
        <v>253.21</v>
      </c>
      <c r="L233">
        <v>257.17</v>
      </c>
      <c r="M233">
        <v>251.71</v>
      </c>
      <c r="N233" t="s">
        <v>3001</v>
      </c>
      <c r="O233" s="222">
        <v>1.8100000000000002E-2</v>
      </c>
      <c r="Q233" t="s">
        <v>874</v>
      </c>
      <c r="R233">
        <v>423.39</v>
      </c>
      <c r="S233">
        <v>435.24</v>
      </c>
      <c r="T233">
        <v>435.35</v>
      </c>
      <c r="U233">
        <v>419.08</v>
      </c>
      <c r="V233" t="s">
        <v>3243</v>
      </c>
      <c r="W233" s="222">
        <v>-4.3799999999999999E-2</v>
      </c>
      <c r="Y233" t="s">
        <v>874</v>
      </c>
      <c r="Z233">
        <v>507.03</v>
      </c>
      <c r="AA233">
        <v>508.3</v>
      </c>
      <c r="AB233">
        <v>510.01</v>
      </c>
      <c r="AC233">
        <v>505.04</v>
      </c>
      <c r="AD233" t="s">
        <v>3461</v>
      </c>
      <c r="AE233" s="222">
        <v>-6.1000000000000004E-3</v>
      </c>
    </row>
    <row r="234" spans="1:31">
      <c r="A234" t="s">
        <v>876</v>
      </c>
      <c r="B234" s="322">
        <v>22484.07</v>
      </c>
      <c r="C234" s="322">
        <v>22403.27</v>
      </c>
      <c r="D234" s="322">
        <v>22488.18</v>
      </c>
      <c r="E234" s="322">
        <v>22285.439999999999</v>
      </c>
      <c r="F234" t="s">
        <v>2589</v>
      </c>
      <c r="G234" s="222">
        <v>4.4000000000000003E-3</v>
      </c>
      <c r="I234" t="s">
        <v>876</v>
      </c>
      <c r="J234">
        <v>255.46</v>
      </c>
      <c r="K234">
        <v>254.1</v>
      </c>
      <c r="L234">
        <v>257.60000000000002</v>
      </c>
      <c r="M234">
        <v>253.78</v>
      </c>
      <c r="N234" t="s">
        <v>3002</v>
      </c>
      <c r="O234" s="222">
        <v>-5.4999999999999997E-3</v>
      </c>
      <c r="Q234" t="s">
        <v>876</v>
      </c>
      <c r="R234">
        <v>440.4</v>
      </c>
      <c r="S234">
        <v>428.3</v>
      </c>
      <c r="T234">
        <v>440.47</v>
      </c>
      <c r="U234">
        <v>421.02</v>
      </c>
      <c r="V234" t="s">
        <v>3244</v>
      </c>
      <c r="W234" s="222">
        <v>4.02E-2</v>
      </c>
      <c r="Y234" t="s">
        <v>876</v>
      </c>
      <c r="Z234">
        <v>511.46</v>
      </c>
      <c r="AA234">
        <v>510.06</v>
      </c>
      <c r="AB234">
        <v>513.94000000000005</v>
      </c>
      <c r="AC234">
        <v>506.62</v>
      </c>
      <c r="AD234" t="s">
        <v>3462</v>
      </c>
      <c r="AE234" s="222">
        <v>8.6999999999999994E-3</v>
      </c>
    </row>
    <row r="235" spans="1:31">
      <c r="A235" t="s">
        <v>877</v>
      </c>
      <c r="B235" s="322">
        <v>22591.15</v>
      </c>
      <c r="C235" s="322">
        <v>22605.3</v>
      </c>
      <c r="D235" s="322">
        <v>22704.9</v>
      </c>
      <c r="E235" s="322">
        <v>22536.05</v>
      </c>
      <c r="F235" t="s">
        <v>2587</v>
      </c>
      <c r="G235" s="222">
        <v>4.7999999999999996E-3</v>
      </c>
      <c r="I235" t="s">
        <v>877</v>
      </c>
      <c r="J235">
        <v>254.43</v>
      </c>
      <c r="K235">
        <v>254.56</v>
      </c>
      <c r="L235">
        <v>255</v>
      </c>
      <c r="M235">
        <v>253.01</v>
      </c>
      <c r="N235" t="s">
        <v>3003</v>
      </c>
      <c r="O235" s="222">
        <v>-4.0000000000000001E-3</v>
      </c>
      <c r="Q235" t="s">
        <v>877</v>
      </c>
      <c r="R235">
        <v>443.21</v>
      </c>
      <c r="S235">
        <v>444.35</v>
      </c>
      <c r="T235">
        <v>450.98</v>
      </c>
      <c r="U235">
        <v>439.5</v>
      </c>
      <c r="V235" t="s">
        <v>3245</v>
      </c>
      <c r="W235" s="222">
        <v>6.4000000000000003E-3</v>
      </c>
      <c r="Y235" t="s">
        <v>877</v>
      </c>
      <c r="Z235">
        <v>514.6</v>
      </c>
      <c r="AA235">
        <v>511.5</v>
      </c>
      <c r="AB235">
        <v>516.84</v>
      </c>
      <c r="AC235">
        <v>508.88</v>
      </c>
      <c r="AD235" t="s">
        <v>3463</v>
      </c>
      <c r="AE235" s="222">
        <v>6.1000000000000004E-3</v>
      </c>
    </row>
    <row r="236" spans="1:31">
      <c r="A236" t="s">
        <v>879</v>
      </c>
      <c r="B236" s="322">
        <v>22660.01</v>
      </c>
      <c r="C236" s="322">
        <v>22580.36</v>
      </c>
      <c r="D236" s="322">
        <v>22671.39</v>
      </c>
      <c r="E236" s="322">
        <v>22493.96</v>
      </c>
      <c r="F236" t="s">
        <v>2588</v>
      </c>
      <c r="G236" s="222">
        <v>3.0000000000000001E-3</v>
      </c>
      <c r="I236" t="s">
        <v>879</v>
      </c>
      <c r="J236">
        <v>254.63</v>
      </c>
      <c r="K236">
        <v>254.85</v>
      </c>
      <c r="L236">
        <v>255.92</v>
      </c>
      <c r="M236">
        <v>253.11</v>
      </c>
      <c r="N236" t="s">
        <v>3004</v>
      </c>
      <c r="O236" s="222">
        <v>8.0000000000000004E-4</v>
      </c>
      <c r="Q236" t="s">
        <v>879</v>
      </c>
      <c r="R236">
        <v>444.72</v>
      </c>
      <c r="S236">
        <v>441.52</v>
      </c>
      <c r="T236">
        <v>445</v>
      </c>
      <c r="U236">
        <v>433.12</v>
      </c>
      <c r="V236" t="s">
        <v>3246</v>
      </c>
      <c r="W236" s="222">
        <v>3.3999999999999998E-3</v>
      </c>
      <c r="Y236" t="s">
        <v>879</v>
      </c>
      <c r="Z236">
        <v>517.95000000000005</v>
      </c>
      <c r="AA236">
        <v>513.24</v>
      </c>
      <c r="AB236">
        <v>518.16</v>
      </c>
      <c r="AC236">
        <v>509.66</v>
      </c>
      <c r="AD236" t="s">
        <v>3464</v>
      </c>
      <c r="AE236" s="222">
        <v>6.4999999999999997E-3</v>
      </c>
    </row>
    <row r="237" spans="1:31">
      <c r="A237" t="s">
        <v>881</v>
      </c>
      <c r="B237" s="322">
        <v>22755.16</v>
      </c>
      <c r="C237" s="322">
        <v>22530.95</v>
      </c>
      <c r="D237" s="322">
        <v>22782.58</v>
      </c>
      <c r="E237" s="322">
        <v>22516.74</v>
      </c>
      <c r="F237" t="s">
        <v>2587</v>
      </c>
      <c r="G237" s="222">
        <v>4.1999999999999997E-3</v>
      </c>
      <c r="I237" t="s">
        <v>881</v>
      </c>
      <c r="J237">
        <v>255.45</v>
      </c>
      <c r="K237">
        <v>255.04</v>
      </c>
      <c r="L237">
        <v>258.79000000000002</v>
      </c>
      <c r="M237">
        <v>254.93</v>
      </c>
      <c r="N237" t="s">
        <v>3005</v>
      </c>
      <c r="O237" s="222">
        <v>3.2000000000000002E-3</v>
      </c>
      <c r="Q237" t="s">
        <v>881</v>
      </c>
      <c r="R237">
        <v>459.46</v>
      </c>
      <c r="S237">
        <v>443.8</v>
      </c>
      <c r="T237">
        <v>462.29</v>
      </c>
      <c r="U237">
        <v>440.75</v>
      </c>
      <c r="V237" t="s">
        <v>3247</v>
      </c>
      <c r="W237" s="222">
        <v>3.3099999999999997E-2</v>
      </c>
      <c r="Y237" t="s">
        <v>881</v>
      </c>
      <c r="Z237">
        <v>519.71</v>
      </c>
      <c r="AA237">
        <v>514.79999999999995</v>
      </c>
      <c r="AB237">
        <v>520.51</v>
      </c>
      <c r="AC237">
        <v>511.69</v>
      </c>
      <c r="AD237" t="s">
        <v>3465</v>
      </c>
      <c r="AE237" s="222">
        <v>3.3999999999999998E-3</v>
      </c>
    </row>
    <row r="238" spans="1:31">
      <c r="A238" t="s">
        <v>883</v>
      </c>
      <c r="B238" s="322">
        <v>22844.05</v>
      </c>
      <c r="C238" s="322">
        <v>22885.9</v>
      </c>
      <c r="D238" s="322">
        <v>22900.6</v>
      </c>
      <c r="E238" s="322">
        <v>22729.75</v>
      </c>
      <c r="F238" t="s">
        <v>2586</v>
      </c>
      <c r="G238" s="222">
        <v>3.8999999999999998E-3</v>
      </c>
      <c r="I238" t="s">
        <v>883</v>
      </c>
      <c r="J238">
        <v>257.13</v>
      </c>
      <c r="K238">
        <v>256.58</v>
      </c>
      <c r="L238">
        <v>258.18</v>
      </c>
      <c r="M238">
        <v>254.15</v>
      </c>
      <c r="N238" t="s">
        <v>3006</v>
      </c>
      <c r="O238" s="222">
        <v>6.6E-3</v>
      </c>
      <c r="Q238" t="s">
        <v>883</v>
      </c>
      <c r="R238">
        <v>436</v>
      </c>
      <c r="S238">
        <v>470.54</v>
      </c>
      <c r="T238">
        <v>470.75</v>
      </c>
      <c r="U238">
        <v>435.57</v>
      </c>
      <c r="V238" t="s">
        <v>3248</v>
      </c>
      <c r="W238" s="222">
        <v>-5.11E-2</v>
      </c>
      <c r="Y238" t="s">
        <v>883</v>
      </c>
      <c r="Z238">
        <v>515.74</v>
      </c>
      <c r="AA238">
        <v>517.64</v>
      </c>
      <c r="AB238">
        <v>521.6</v>
      </c>
      <c r="AC238">
        <v>510.68</v>
      </c>
      <c r="AD238" t="s">
        <v>3466</v>
      </c>
      <c r="AE238" s="222">
        <v>-7.6E-3</v>
      </c>
    </row>
    <row r="239" spans="1:31">
      <c r="A239" t="s">
        <v>885</v>
      </c>
      <c r="B239" s="322">
        <v>22780.51</v>
      </c>
      <c r="C239" s="322">
        <v>22886.16</v>
      </c>
      <c r="D239" s="322">
        <v>22925.43</v>
      </c>
      <c r="E239" s="322">
        <v>22695.82</v>
      </c>
      <c r="F239" t="s">
        <v>2585</v>
      </c>
      <c r="G239" s="222">
        <v>-2.8E-3</v>
      </c>
      <c r="I239" t="s">
        <v>885</v>
      </c>
      <c r="J239">
        <v>258.02</v>
      </c>
      <c r="K239">
        <v>254.66</v>
      </c>
      <c r="L239">
        <v>259.24</v>
      </c>
      <c r="M239">
        <v>253.95</v>
      </c>
      <c r="N239" t="s">
        <v>3007</v>
      </c>
      <c r="O239" s="222">
        <v>3.5000000000000001E-3</v>
      </c>
      <c r="Q239" t="s">
        <v>885</v>
      </c>
      <c r="R239">
        <v>429.83</v>
      </c>
      <c r="S239">
        <v>443.29</v>
      </c>
      <c r="T239">
        <v>446.77</v>
      </c>
      <c r="U239">
        <v>416.58</v>
      </c>
      <c r="V239" t="s">
        <v>3249</v>
      </c>
      <c r="W239" s="222">
        <v>-1.4200000000000001E-2</v>
      </c>
      <c r="Y239" t="s">
        <v>885</v>
      </c>
      <c r="Z239">
        <v>517.35</v>
      </c>
      <c r="AA239">
        <v>517.1</v>
      </c>
      <c r="AB239">
        <v>520.49</v>
      </c>
      <c r="AC239">
        <v>515</v>
      </c>
      <c r="AD239" t="s">
        <v>3467</v>
      </c>
      <c r="AE239" s="222">
        <v>3.0999999999999999E-3</v>
      </c>
    </row>
    <row r="240" spans="1:31">
      <c r="A240" t="s">
        <v>887</v>
      </c>
      <c r="B240" s="322">
        <v>22941.67</v>
      </c>
      <c r="C240" s="322">
        <v>22894.35</v>
      </c>
      <c r="D240" s="322">
        <v>22991.72</v>
      </c>
      <c r="E240" s="322">
        <v>22827.56</v>
      </c>
      <c r="F240" t="s">
        <v>2578</v>
      </c>
      <c r="G240" s="222">
        <v>7.1000000000000004E-3</v>
      </c>
      <c r="I240" t="s">
        <v>887</v>
      </c>
      <c r="J240">
        <v>256.69</v>
      </c>
      <c r="K240">
        <v>257.99</v>
      </c>
      <c r="L240">
        <v>259.07</v>
      </c>
      <c r="M240">
        <v>255.05</v>
      </c>
      <c r="N240" t="s">
        <v>3008</v>
      </c>
      <c r="O240" s="222">
        <v>-5.1999999999999998E-3</v>
      </c>
      <c r="Q240" t="s">
        <v>887</v>
      </c>
      <c r="R240">
        <v>453.25</v>
      </c>
      <c r="S240">
        <v>440.75</v>
      </c>
      <c r="T240">
        <v>453.55</v>
      </c>
      <c r="U240">
        <v>436.69</v>
      </c>
      <c r="V240" t="s">
        <v>3250</v>
      </c>
      <c r="W240" s="222">
        <v>5.45E-2</v>
      </c>
      <c r="Y240" t="s">
        <v>887</v>
      </c>
      <c r="Z240">
        <v>528.57000000000005</v>
      </c>
      <c r="AA240">
        <v>518.61</v>
      </c>
      <c r="AB240">
        <v>531.03</v>
      </c>
      <c r="AC240">
        <v>518.20000000000005</v>
      </c>
      <c r="AD240" t="s">
        <v>3468</v>
      </c>
      <c r="AE240" s="222">
        <v>2.1700000000000001E-2</v>
      </c>
    </row>
    <row r="241" spans="1:31">
      <c r="A241" t="s">
        <v>889</v>
      </c>
      <c r="B241" s="322">
        <v>22788.36</v>
      </c>
      <c r="C241" s="322">
        <v>22972.37</v>
      </c>
      <c r="D241" s="322">
        <v>23006.07</v>
      </c>
      <c r="E241" s="322">
        <v>22718.76</v>
      </c>
      <c r="F241" t="s">
        <v>2578</v>
      </c>
      <c r="G241" s="222">
        <v>-6.7000000000000002E-3</v>
      </c>
      <c r="I241" t="s">
        <v>889</v>
      </c>
      <c r="J241">
        <v>256.48</v>
      </c>
      <c r="K241">
        <v>256.8</v>
      </c>
      <c r="L241">
        <v>257.39999999999998</v>
      </c>
      <c r="M241">
        <v>255.43</v>
      </c>
      <c r="N241" t="s">
        <v>3009</v>
      </c>
      <c r="O241" s="222">
        <v>-8.0000000000000004E-4</v>
      </c>
      <c r="Q241" t="s">
        <v>889</v>
      </c>
      <c r="R241">
        <v>433.09</v>
      </c>
      <c r="S241">
        <v>447.82</v>
      </c>
      <c r="T241">
        <v>452.68</v>
      </c>
      <c r="U241">
        <v>432.45</v>
      </c>
      <c r="V241" t="s">
        <v>3251</v>
      </c>
      <c r="W241" s="222">
        <v>-4.4499999999999998E-2</v>
      </c>
      <c r="Y241" t="s">
        <v>889</v>
      </c>
      <c r="Z241">
        <v>523.98</v>
      </c>
      <c r="AA241">
        <v>528.28</v>
      </c>
      <c r="AB241">
        <v>529.79999999999995</v>
      </c>
      <c r="AC241">
        <v>521.44000000000005</v>
      </c>
      <c r="AD241" t="s">
        <v>3469</v>
      </c>
      <c r="AE241" s="222">
        <v>-8.6999999999999994E-3</v>
      </c>
    </row>
    <row r="242" spans="1:31">
      <c r="A242" t="s">
        <v>891</v>
      </c>
      <c r="B242" s="322">
        <v>23043.38</v>
      </c>
      <c r="C242" s="322">
        <v>22852.32</v>
      </c>
      <c r="D242" s="322">
        <v>23045.14</v>
      </c>
      <c r="E242" s="322">
        <v>22845.42</v>
      </c>
      <c r="F242" t="s">
        <v>2584</v>
      </c>
      <c r="G242" s="222">
        <v>1.12E-2</v>
      </c>
      <c r="I242" t="s">
        <v>891</v>
      </c>
      <c r="J242">
        <v>258.06</v>
      </c>
      <c r="K242">
        <v>256.52</v>
      </c>
      <c r="L242">
        <v>258.52</v>
      </c>
      <c r="M242">
        <v>256.11</v>
      </c>
      <c r="N242" t="s">
        <v>3010</v>
      </c>
      <c r="O242" s="222">
        <v>6.1999999999999998E-3</v>
      </c>
      <c r="Q242" t="s">
        <v>891</v>
      </c>
      <c r="R242">
        <v>438.69</v>
      </c>
      <c r="S242">
        <v>437.57</v>
      </c>
      <c r="T242">
        <v>441.33</v>
      </c>
      <c r="U242">
        <v>425.23</v>
      </c>
      <c r="V242" t="s">
        <v>3252</v>
      </c>
      <c r="W242" s="222">
        <v>1.29E-2</v>
      </c>
      <c r="Y242" t="s">
        <v>891</v>
      </c>
      <c r="Z242">
        <v>524.85</v>
      </c>
      <c r="AA242">
        <v>523.28</v>
      </c>
      <c r="AB242">
        <v>526.95000000000005</v>
      </c>
      <c r="AC242">
        <v>523.09</v>
      </c>
      <c r="AD242" t="s">
        <v>3470</v>
      </c>
      <c r="AE242" s="222">
        <v>1.6999999999999999E-3</v>
      </c>
    </row>
    <row r="243" spans="1:31">
      <c r="A243" t="s">
        <v>893</v>
      </c>
      <c r="B243" s="322">
        <v>23024.63</v>
      </c>
      <c r="C243" s="322">
        <v>23045.33</v>
      </c>
      <c r="D243" s="322">
        <v>23062.62</v>
      </c>
      <c r="E243" s="322">
        <v>22899.16</v>
      </c>
      <c r="F243" t="s">
        <v>2583</v>
      </c>
      <c r="G243" s="222">
        <v>-8.0000000000000004E-4</v>
      </c>
      <c r="I243" t="s">
        <v>893</v>
      </c>
      <c r="J243">
        <v>254.04</v>
      </c>
      <c r="K243">
        <v>257.8</v>
      </c>
      <c r="L243">
        <v>258</v>
      </c>
      <c r="M243">
        <v>253.14</v>
      </c>
      <c r="N243" t="s">
        <v>3011</v>
      </c>
      <c r="O243" s="222">
        <v>-1.5599999999999999E-2</v>
      </c>
      <c r="Q243" t="s">
        <v>893</v>
      </c>
      <c r="R243">
        <v>435.54</v>
      </c>
      <c r="S243">
        <v>431.81</v>
      </c>
      <c r="T243">
        <v>436.35</v>
      </c>
      <c r="U243">
        <v>426.18</v>
      </c>
      <c r="V243" t="s">
        <v>3253</v>
      </c>
      <c r="W243" s="222">
        <v>-7.1999999999999998E-3</v>
      </c>
      <c r="Y243" t="s">
        <v>893</v>
      </c>
      <c r="Z243">
        <v>522.4</v>
      </c>
      <c r="AA243">
        <v>522.34</v>
      </c>
      <c r="AB243">
        <v>524.33000000000004</v>
      </c>
      <c r="AC243">
        <v>517.4</v>
      </c>
      <c r="AD243" t="s">
        <v>3471</v>
      </c>
      <c r="AE243" s="222">
        <v>-4.7000000000000002E-3</v>
      </c>
    </row>
    <row r="244" spans="1:31">
      <c r="A244" t="s">
        <v>895</v>
      </c>
      <c r="B244" s="322">
        <v>22204.43</v>
      </c>
      <c r="C244" s="322">
        <v>23043.52</v>
      </c>
      <c r="D244" s="322">
        <v>23119.91</v>
      </c>
      <c r="E244" s="322">
        <v>22193.07</v>
      </c>
      <c r="F244" t="s">
        <v>2582</v>
      </c>
      <c r="G244" s="222">
        <v>-3.56E-2</v>
      </c>
      <c r="I244" t="s">
        <v>895</v>
      </c>
      <c r="J244">
        <v>245.27</v>
      </c>
      <c r="K244">
        <v>254.94</v>
      </c>
      <c r="L244">
        <v>256.38</v>
      </c>
      <c r="M244">
        <v>244</v>
      </c>
      <c r="N244" t="s">
        <v>3012</v>
      </c>
      <c r="O244" s="222">
        <v>-3.4500000000000003E-2</v>
      </c>
      <c r="Q244" t="s">
        <v>895</v>
      </c>
      <c r="R244">
        <v>413.49</v>
      </c>
      <c r="S244">
        <v>436.54</v>
      </c>
      <c r="T244">
        <v>443.13</v>
      </c>
      <c r="U244">
        <v>411.45</v>
      </c>
      <c r="V244" t="s">
        <v>3254</v>
      </c>
      <c r="W244" s="222">
        <v>-5.0599999999999999E-2</v>
      </c>
      <c r="Y244" t="s">
        <v>895</v>
      </c>
      <c r="Z244">
        <v>510.96</v>
      </c>
      <c r="AA244">
        <v>519.64</v>
      </c>
      <c r="AB244">
        <v>523.58000000000004</v>
      </c>
      <c r="AC244">
        <v>509.63</v>
      </c>
      <c r="AD244" t="s">
        <v>3472</v>
      </c>
      <c r="AE244" s="222">
        <v>-2.1899999999999999E-2</v>
      </c>
    </row>
    <row r="245" spans="1:31">
      <c r="A245" t="s">
        <v>897</v>
      </c>
      <c r="B245" s="322">
        <v>22694.61</v>
      </c>
      <c r="C245" s="322">
        <v>22578.67</v>
      </c>
      <c r="D245" s="322">
        <v>22718.75</v>
      </c>
      <c r="E245" s="322">
        <v>22499.49</v>
      </c>
      <c r="F245" t="s">
        <v>2581</v>
      </c>
      <c r="G245" s="222">
        <v>2.2100000000000002E-2</v>
      </c>
      <c r="I245" t="s">
        <v>897</v>
      </c>
      <c r="J245">
        <v>247.66</v>
      </c>
      <c r="K245">
        <v>249.38</v>
      </c>
      <c r="L245">
        <v>249.69</v>
      </c>
      <c r="M245">
        <v>245.56</v>
      </c>
      <c r="N245" t="s">
        <v>3013</v>
      </c>
      <c r="O245" s="222">
        <v>9.7000000000000003E-3</v>
      </c>
      <c r="Q245" t="s">
        <v>897</v>
      </c>
      <c r="R245">
        <v>435.9</v>
      </c>
      <c r="S245">
        <v>423.53</v>
      </c>
      <c r="T245">
        <v>436.89</v>
      </c>
      <c r="U245">
        <v>419.7</v>
      </c>
      <c r="V245" t="s">
        <v>3255</v>
      </c>
      <c r="W245" s="222">
        <v>5.4199999999999998E-2</v>
      </c>
      <c r="Y245" t="s">
        <v>897</v>
      </c>
      <c r="Z245">
        <v>514.04999999999995</v>
      </c>
      <c r="AA245">
        <v>516.41</v>
      </c>
      <c r="AB245">
        <v>516.41</v>
      </c>
      <c r="AC245">
        <v>511.68</v>
      </c>
      <c r="AD245" t="s">
        <v>3473</v>
      </c>
      <c r="AE245" s="222">
        <v>6.0000000000000001E-3</v>
      </c>
    </row>
    <row r="246" spans="1:31">
      <c r="A246" t="s">
        <v>899</v>
      </c>
      <c r="B246" s="322">
        <v>22521.7</v>
      </c>
      <c r="C246" s="322">
        <v>22388.04</v>
      </c>
      <c r="D246" s="322">
        <v>22691.07</v>
      </c>
      <c r="E246" s="322">
        <v>22213.73</v>
      </c>
      <c r="F246" t="s">
        <v>2580</v>
      </c>
      <c r="G246" s="222">
        <v>-7.6E-3</v>
      </c>
      <c r="I246" t="s">
        <v>899</v>
      </c>
      <c r="J246">
        <v>247.77</v>
      </c>
      <c r="K246">
        <v>246.6</v>
      </c>
      <c r="L246">
        <v>248.85</v>
      </c>
      <c r="M246">
        <v>244.7</v>
      </c>
      <c r="N246" t="s">
        <v>3014</v>
      </c>
      <c r="O246" s="222">
        <v>4.0000000000000002E-4</v>
      </c>
      <c r="Q246" t="s">
        <v>899</v>
      </c>
      <c r="R246">
        <v>429.24</v>
      </c>
      <c r="S246">
        <v>426.79</v>
      </c>
      <c r="T246">
        <v>434.2</v>
      </c>
      <c r="U246">
        <v>417.86</v>
      </c>
      <c r="V246" t="s">
        <v>3256</v>
      </c>
      <c r="W246" s="222">
        <v>-1.5299999999999999E-2</v>
      </c>
      <c r="Y246" t="s">
        <v>899</v>
      </c>
      <c r="Z246">
        <v>513.57000000000005</v>
      </c>
      <c r="AA246">
        <v>510.23</v>
      </c>
      <c r="AB246">
        <v>515.28</v>
      </c>
      <c r="AC246">
        <v>506</v>
      </c>
      <c r="AD246" t="s">
        <v>3474</v>
      </c>
      <c r="AE246" s="222">
        <v>-8.9999999999999998E-4</v>
      </c>
    </row>
    <row r="247" spans="1:31">
      <c r="A247" t="s">
        <v>901</v>
      </c>
      <c r="B247" s="322">
        <v>22670.080000000002</v>
      </c>
      <c r="C247" s="322">
        <v>22738.5</v>
      </c>
      <c r="D247" s="322">
        <v>22841.69</v>
      </c>
      <c r="E247" s="322">
        <v>22427.79</v>
      </c>
      <c r="F247" t="s">
        <v>2579</v>
      </c>
      <c r="G247" s="222">
        <v>6.6E-3</v>
      </c>
      <c r="I247" t="s">
        <v>901</v>
      </c>
      <c r="J247">
        <v>249.34</v>
      </c>
      <c r="K247">
        <v>249.49</v>
      </c>
      <c r="L247">
        <v>251.82</v>
      </c>
      <c r="M247">
        <v>247.47</v>
      </c>
      <c r="N247" t="s">
        <v>3015</v>
      </c>
      <c r="O247" s="222">
        <v>6.3E-3</v>
      </c>
      <c r="Q247" t="s">
        <v>901</v>
      </c>
      <c r="R247">
        <v>435.15</v>
      </c>
      <c r="S247">
        <v>434.9</v>
      </c>
      <c r="T247">
        <v>440.51</v>
      </c>
      <c r="U247">
        <v>426.33</v>
      </c>
      <c r="V247" t="s">
        <v>3257</v>
      </c>
      <c r="W247" s="222">
        <v>1.38E-2</v>
      </c>
      <c r="Y247" t="s">
        <v>901</v>
      </c>
      <c r="Z247">
        <v>513.42999999999995</v>
      </c>
      <c r="AA247">
        <v>514.96</v>
      </c>
      <c r="AB247">
        <v>517.19000000000005</v>
      </c>
      <c r="AC247">
        <v>510</v>
      </c>
      <c r="AD247" t="s">
        <v>3475</v>
      </c>
      <c r="AE247" s="222">
        <v>-2.9999999999999997E-4</v>
      </c>
    </row>
    <row r="248" spans="1:31">
      <c r="A248" t="s">
        <v>903</v>
      </c>
      <c r="B248" s="322">
        <v>22562.54</v>
      </c>
      <c r="C248" s="322">
        <v>22764.400000000001</v>
      </c>
      <c r="D248" s="322">
        <v>22886.87</v>
      </c>
      <c r="E248" s="322">
        <v>22404.69</v>
      </c>
      <c r="F248" t="s">
        <v>2578</v>
      </c>
      <c r="G248" s="222">
        <v>-4.7000000000000002E-3</v>
      </c>
      <c r="I248" t="s">
        <v>903</v>
      </c>
      <c r="J248">
        <v>247.45</v>
      </c>
      <c r="K248">
        <v>248.25</v>
      </c>
      <c r="L248">
        <v>249.04</v>
      </c>
      <c r="M248">
        <v>245.13</v>
      </c>
      <c r="N248" t="s">
        <v>3016</v>
      </c>
      <c r="O248" s="222">
        <v>-7.6E-3</v>
      </c>
      <c r="Q248" t="s">
        <v>903</v>
      </c>
      <c r="R248">
        <v>428.75</v>
      </c>
      <c r="S248">
        <v>434.73</v>
      </c>
      <c r="T248">
        <v>439.35</v>
      </c>
      <c r="U248">
        <v>421.31</v>
      </c>
      <c r="V248" t="s">
        <v>3258</v>
      </c>
      <c r="W248" s="222">
        <v>-1.47E-2</v>
      </c>
      <c r="Y248" t="s">
        <v>903</v>
      </c>
      <c r="Z248">
        <v>511.61</v>
      </c>
      <c r="AA248">
        <v>512.58000000000004</v>
      </c>
      <c r="AB248">
        <v>516.85</v>
      </c>
      <c r="AC248">
        <v>508.13</v>
      </c>
      <c r="AD248" t="s">
        <v>3476</v>
      </c>
      <c r="AE248" s="222">
        <v>-3.5000000000000001E-3</v>
      </c>
    </row>
    <row r="249" spans="1:31">
      <c r="A249" t="s">
        <v>905</v>
      </c>
      <c r="B249" s="322">
        <v>22679.97</v>
      </c>
      <c r="C249" s="322">
        <v>22489.81</v>
      </c>
      <c r="D249" s="322">
        <v>22736.01</v>
      </c>
      <c r="E249" s="322">
        <v>22396.65</v>
      </c>
      <c r="F249" t="s">
        <v>2576</v>
      </c>
      <c r="G249" s="222">
        <v>5.1999999999999998E-3</v>
      </c>
      <c r="I249" t="s">
        <v>905</v>
      </c>
      <c r="J249">
        <v>252.29</v>
      </c>
      <c r="K249">
        <v>248.02</v>
      </c>
      <c r="L249">
        <v>253.38</v>
      </c>
      <c r="M249">
        <v>247.27</v>
      </c>
      <c r="N249" t="s">
        <v>3017</v>
      </c>
      <c r="O249" s="222">
        <v>1.9599999999999999E-2</v>
      </c>
      <c r="Q249" t="s">
        <v>905</v>
      </c>
      <c r="R249">
        <v>439.31</v>
      </c>
      <c r="S249">
        <v>425.5</v>
      </c>
      <c r="T249">
        <v>441.46</v>
      </c>
      <c r="U249">
        <v>423.6</v>
      </c>
      <c r="V249" t="s">
        <v>3259</v>
      </c>
      <c r="W249" s="222">
        <v>2.46E-2</v>
      </c>
      <c r="Y249" t="s">
        <v>905</v>
      </c>
      <c r="Z249">
        <v>513.58000000000004</v>
      </c>
      <c r="AA249">
        <v>509.04</v>
      </c>
      <c r="AB249">
        <v>515.48</v>
      </c>
      <c r="AC249">
        <v>507.31</v>
      </c>
      <c r="AD249" t="s">
        <v>3477</v>
      </c>
      <c r="AE249" s="222">
        <v>3.8999999999999998E-3</v>
      </c>
    </row>
    <row r="250" spans="1:31">
      <c r="A250" t="s">
        <v>907</v>
      </c>
      <c r="B250" s="322">
        <v>22990.54</v>
      </c>
      <c r="C250" s="322">
        <v>22844.82</v>
      </c>
      <c r="D250" s="322">
        <v>23031.87</v>
      </c>
      <c r="E250" s="322">
        <v>22841</v>
      </c>
      <c r="F250" t="s">
        <v>2577</v>
      </c>
      <c r="G250" s="222">
        <v>1.37E-2</v>
      </c>
      <c r="I250" t="s">
        <v>907</v>
      </c>
      <c r="J250">
        <v>262.24</v>
      </c>
      <c r="K250">
        <v>255.88</v>
      </c>
      <c r="L250">
        <v>264.38</v>
      </c>
      <c r="M250">
        <v>255.63</v>
      </c>
      <c r="N250" t="s">
        <v>3018</v>
      </c>
      <c r="O250" s="222">
        <v>3.9399999999999998E-2</v>
      </c>
      <c r="Q250" t="s">
        <v>907</v>
      </c>
      <c r="R250">
        <v>447.43</v>
      </c>
      <c r="S250">
        <v>443.86</v>
      </c>
      <c r="T250">
        <v>449.8</v>
      </c>
      <c r="U250">
        <v>440.61</v>
      </c>
      <c r="V250" t="s">
        <v>3260</v>
      </c>
      <c r="W250" s="222">
        <v>1.8499999999999999E-2</v>
      </c>
      <c r="Y250" t="s">
        <v>907</v>
      </c>
      <c r="Z250">
        <v>516.79</v>
      </c>
      <c r="AA250">
        <v>514.61</v>
      </c>
      <c r="AB250">
        <v>518.70000000000005</v>
      </c>
      <c r="AC250">
        <v>513.42999999999995</v>
      </c>
      <c r="AD250" t="s">
        <v>3478</v>
      </c>
      <c r="AE250" s="222">
        <v>6.3E-3</v>
      </c>
    </row>
    <row r="251" spans="1:31">
      <c r="A251" t="s">
        <v>909</v>
      </c>
      <c r="B251" s="322">
        <v>22953.67</v>
      </c>
      <c r="C251" s="322">
        <v>22984.55</v>
      </c>
      <c r="D251" s="322">
        <v>23010.35</v>
      </c>
      <c r="E251" s="322">
        <v>22894.42</v>
      </c>
      <c r="F251" t="s">
        <v>2576</v>
      </c>
      <c r="G251" s="222">
        <v>-1.6000000000000001E-3</v>
      </c>
      <c r="I251" t="s">
        <v>909</v>
      </c>
      <c r="J251">
        <v>262.77</v>
      </c>
      <c r="K251">
        <v>261.88</v>
      </c>
      <c r="L251">
        <v>265.29000000000002</v>
      </c>
      <c r="M251">
        <v>261.83</v>
      </c>
      <c r="N251" t="s">
        <v>3019</v>
      </c>
      <c r="O251" s="222">
        <v>2E-3</v>
      </c>
      <c r="Q251" t="s">
        <v>909</v>
      </c>
      <c r="R251">
        <v>442.6</v>
      </c>
      <c r="S251">
        <v>445.76</v>
      </c>
      <c r="T251">
        <v>449.3</v>
      </c>
      <c r="U251">
        <v>442.05</v>
      </c>
      <c r="V251" t="s">
        <v>3261</v>
      </c>
      <c r="W251" s="222">
        <v>-1.0800000000000001E-2</v>
      </c>
      <c r="Y251" t="s">
        <v>909</v>
      </c>
      <c r="Z251">
        <v>517.66</v>
      </c>
      <c r="AA251">
        <v>517.5</v>
      </c>
      <c r="AB251">
        <v>518.69000000000005</v>
      </c>
      <c r="AC251">
        <v>513.04</v>
      </c>
      <c r="AD251" t="s">
        <v>3479</v>
      </c>
      <c r="AE251" s="222">
        <v>1.6999999999999999E-3</v>
      </c>
    </row>
    <row r="252" spans="1:31">
      <c r="A252" t="s">
        <v>911</v>
      </c>
      <c r="B252" s="322">
        <v>22740.400000000001</v>
      </c>
      <c r="C252" s="322">
        <v>22940.79</v>
      </c>
      <c r="D252" s="322">
        <v>22978.400000000001</v>
      </c>
      <c r="E252" s="322">
        <v>22514.080000000002</v>
      </c>
      <c r="F252" t="s">
        <v>2575</v>
      </c>
      <c r="G252" s="222">
        <v>-9.2999999999999992E-3</v>
      </c>
      <c r="I252" t="s">
        <v>911</v>
      </c>
      <c r="J252">
        <v>258.45</v>
      </c>
      <c r="K252">
        <v>262.64999999999998</v>
      </c>
      <c r="L252">
        <v>262.85000000000002</v>
      </c>
      <c r="M252">
        <v>255.43</v>
      </c>
      <c r="N252" t="s">
        <v>3020</v>
      </c>
      <c r="O252" s="222">
        <v>-1.6400000000000001E-2</v>
      </c>
      <c r="Q252" t="s">
        <v>911</v>
      </c>
      <c r="R252">
        <v>438.97</v>
      </c>
      <c r="S252">
        <v>443.45</v>
      </c>
      <c r="T252">
        <v>445.54</v>
      </c>
      <c r="U252">
        <v>429</v>
      </c>
      <c r="V252" t="s">
        <v>3262</v>
      </c>
      <c r="W252" s="222">
        <v>-8.2000000000000007E-3</v>
      </c>
      <c r="Y252" t="s">
        <v>911</v>
      </c>
      <c r="Z252">
        <v>520.54</v>
      </c>
      <c r="AA252">
        <v>521.15</v>
      </c>
      <c r="AB252">
        <v>525.23</v>
      </c>
      <c r="AC252">
        <v>517.71</v>
      </c>
      <c r="AD252" t="s">
        <v>3480</v>
      </c>
      <c r="AE252" s="222">
        <v>5.5999999999999999E-3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301"/>
  <sheetViews>
    <sheetView zoomScale="75" zoomScaleNormal="75" workbookViewId="0">
      <selection activeCell="D8" sqref="D8"/>
    </sheetView>
  </sheetViews>
  <sheetFormatPr defaultColWidth="8.6640625" defaultRowHeight="14.4"/>
  <cols>
    <col min="1" max="1" width="17.5546875" customWidth="1"/>
    <col min="2" max="2" width="9.44140625" customWidth="1"/>
    <col min="3" max="3" width="9" customWidth="1"/>
    <col min="4" max="4" width="12.5546875" customWidth="1"/>
    <col min="5" max="9" width="12" customWidth="1"/>
    <col min="10" max="10" width="9.21875" customWidth="1"/>
    <col min="11" max="11" width="8" customWidth="1"/>
    <col min="12" max="12" width="32.109375" customWidth="1"/>
    <col min="13" max="13" width="8.44140625" customWidth="1"/>
    <col min="14" max="20" width="9.5546875" customWidth="1"/>
    <col min="21" max="21" width="8.88671875" customWidth="1"/>
    <col min="22" max="22" width="24.44140625" customWidth="1"/>
    <col min="23" max="1025" width="8.44140625" customWidth="1"/>
  </cols>
  <sheetData>
    <row r="1" spans="1:23">
      <c r="B1" s="377" t="s">
        <v>2570</v>
      </c>
      <c r="C1" s="377"/>
      <c r="D1" s="377"/>
    </row>
    <row r="2" spans="1:23">
      <c r="B2" s="378" t="s">
        <v>247</v>
      </c>
      <c r="C2" s="378" t="s">
        <v>247</v>
      </c>
      <c r="D2" s="378" t="s">
        <v>247</v>
      </c>
      <c r="E2" s="378" t="s">
        <v>247</v>
      </c>
      <c r="F2" s="378" t="s">
        <v>247</v>
      </c>
      <c r="G2" s="378" t="s">
        <v>247</v>
      </c>
      <c r="H2" s="378" t="s">
        <v>247</v>
      </c>
      <c r="I2" s="378" t="s">
        <v>247</v>
      </c>
      <c r="J2" s="126"/>
      <c r="K2" s="126"/>
      <c r="N2" s="135"/>
      <c r="O2" s="135"/>
      <c r="P2" s="135"/>
      <c r="Q2" s="126"/>
      <c r="R2" s="126"/>
      <c r="S2" s="126"/>
      <c r="T2" s="126"/>
      <c r="U2" s="135"/>
      <c r="V2" s="126"/>
      <c r="W2" s="126"/>
    </row>
    <row r="3" spans="1:23" ht="30.75" customHeight="1">
      <c r="A3" s="376" t="s">
        <v>2571</v>
      </c>
      <c r="B3" s="400" t="s">
        <v>2574</v>
      </c>
      <c r="C3" s="376" t="s">
        <v>105</v>
      </c>
      <c r="D3" s="376" t="s">
        <v>3763</v>
      </c>
      <c r="E3" s="376" t="s">
        <v>3764</v>
      </c>
      <c r="F3" s="376" t="s">
        <v>3021</v>
      </c>
      <c r="G3" s="376" t="s">
        <v>3263</v>
      </c>
      <c r="H3" s="376" t="s">
        <v>3481</v>
      </c>
      <c r="I3" s="401" t="s">
        <v>2657</v>
      </c>
    </row>
    <row r="5" spans="1:23" ht="15" thickBot="1">
      <c r="A5" t="s">
        <v>427</v>
      </c>
      <c r="B5" s="383">
        <f>LN(NYSE!B4/NYSE!B3)</f>
        <v>-3.3123164398329084E-3</v>
      </c>
      <c r="C5">
        <f>LN(NYSE!J4/NYSE!J3)</f>
        <v>-1.9048296704535586E-3</v>
      </c>
      <c r="D5">
        <f>LN(NYSE!R4/NYSE!R3)</f>
        <v>-1.3291853505265296E-2</v>
      </c>
      <c r="E5">
        <f>LN(NYSE!Z4/NYSE!Z3)</f>
        <v>-1.0494516536865338E-2</v>
      </c>
      <c r="F5">
        <f>LN(NASDAQ!J4/NASDAQ!J3)</f>
        <v>-8.2370542016678883E-4</v>
      </c>
      <c r="G5">
        <f>LN(NASDAQ!R4/NASDAQ!R3)</f>
        <v>0.19818692072414162</v>
      </c>
      <c r="H5">
        <f>LN(NASDAQ!Z4/NASDAQ!Z3)</f>
        <v>3.0612365279741416E-4</v>
      </c>
      <c r="I5">
        <f>LN(NASDAQ!B4/NASDAQ!B3)</f>
        <v>7.5678694480020084E-3</v>
      </c>
    </row>
    <row r="6" spans="1:23">
      <c r="A6" t="s">
        <v>429</v>
      </c>
      <c r="B6" s="383">
        <f>LN(NYSE!B5/NYSE!B4)</f>
        <v>-6.1537373813290259E-3</v>
      </c>
      <c r="C6">
        <f>LN(NYSE!J5/NYSE!J4)</f>
        <v>-5.2748153102807884E-3</v>
      </c>
      <c r="D6">
        <f>LN(NYSE!R5/NYSE!R4)</f>
        <v>-1.7193460053395834E-2</v>
      </c>
      <c r="E6">
        <f>LN(NYSE!Z5/NYSE!Z4)</f>
        <v>-5.6623605320588778E-3</v>
      </c>
      <c r="F6">
        <f>LN(NASDAQ!J5/NASDAQ!J4)</f>
        <v>3.6365250690583951E-3</v>
      </c>
      <c r="G6">
        <f>LN(NASDAQ!R5/NASDAQ!R4)</f>
        <v>3.2891367163900391E-2</v>
      </c>
      <c r="H6">
        <f>LN(NASDAQ!Z5/NASDAQ!Z4)</f>
        <v>8.0199285502477527E-3</v>
      </c>
      <c r="I6">
        <f>LN(NASDAQ!B5/NASDAQ!B4)</f>
        <v>5.5840141197657884E-3</v>
      </c>
      <c r="K6" s="117"/>
      <c r="L6" s="118" t="s">
        <v>182</v>
      </c>
      <c r="M6" s="118"/>
      <c r="N6" s="384" t="s">
        <v>2574</v>
      </c>
      <c r="O6" s="376" t="s">
        <v>105</v>
      </c>
      <c r="P6" s="376" t="s">
        <v>3763</v>
      </c>
      <c r="Q6" s="376" t="s">
        <v>3764</v>
      </c>
      <c r="R6" s="376" t="s">
        <v>3021</v>
      </c>
      <c r="S6" s="376" t="s">
        <v>3263</v>
      </c>
      <c r="T6" s="376" t="s">
        <v>3481</v>
      </c>
      <c r="U6" s="385" t="s">
        <v>2657</v>
      </c>
    </row>
    <row r="7" spans="1:23">
      <c r="A7" t="s">
        <v>2313</v>
      </c>
      <c r="B7" s="383">
        <f>LN(NYSE!B6/NYSE!B5)</f>
        <v>6.4654339202576024E-3</v>
      </c>
      <c r="C7">
        <f>LN(NYSE!J6/NYSE!J5)</f>
        <v>8.6938630709208504E-3</v>
      </c>
      <c r="D7">
        <f>LN(NYSE!R6/NYSE!R5)</f>
        <v>4.465400622598455E-3</v>
      </c>
      <c r="E7">
        <f>LN(NYSE!Z6/NYSE!Z5)</f>
        <v>-3.7427994886545476E-3</v>
      </c>
      <c r="F7">
        <f>LN(NASDAQ!J6/NASDAQ!J5)</f>
        <v>8.5626908148752033E-3</v>
      </c>
      <c r="G7">
        <f>LN(NASDAQ!R6/NASDAQ!R5)</f>
        <v>-2.5128273433907493E-2</v>
      </c>
      <c r="H7">
        <f>LN(NASDAQ!Z6/NASDAQ!Z5)</f>
        <v>-3.6502368723809321E-3</v>
      </c>
      <c r="I7">
        <f>LN(NASDAQ!B6/NASDAQ!B5)</f>
        <v>2.619872176771957E-3</v>
      </c>
      <c r="K7" s="120">
        <v>1</v>
      </c>
      <c r="L7" s="3" t="s">
        <v>183</v>
      </c>
      <c r="M7" s="3" t="s">
        <v>184</v>
      </c>
      <c r="N7" s="121">
        <f>AVERAGE(B5:B253)</f>
        <v>3.9634242136201418E-4</v>
      </c>
      <c r="O7" s="121">
        <f t="shared" ref="O7:T7" si="0">AVERAGE(C5:C253)</f>
        <v>7.8899012362190811E-4</v>
      </c>
      <c r="P7" s="121">
        <f t="shared" si="0"/>
        <v>6.0737028401345206E-4</v>
      </c>
      <c r="Q7" s="121">
        <f t="shared" si="0"/>
        <v>1.6203004207282975E-4</v>
      </c>
      <c r="R7" s="121">
        <f t="shared" si="0"/>
        <v>4.551166355556593E-4</v>
      </c>
      <c r="S7" s="121">
        <f t="shared" si="0"/>
        <v>2.8919353876313541E-3</v>
      </c>
      <c r="T7" s="121">
        <f t="shared" si="0"/>
        <v>8.1814933741605094E-4</v>
      </c>
      <c r="U7" s="121">
        <f>AVERAGE(I5:I253)</f>
        <v>8.7758549991690438E-4</v>
      </c>
    </row>
    <row r="8" spans="1:23">
      <c r="A8" t="s">
        <v>431</v>
      </c>
      <c r="B8" s="383">
        <f>LN(NYSE!B7/NYSE!B6)</f>
        <v>-3.6520690050223935E-3</v>
      </c>
      <c r="C8">
        <f>LN(NYSE!J7/NYSE!J6)</f>
        <v>-8.1615800967310952E-3</v>
      </c>
      <c r="D8">
        <f>LN(NYSE!R7/NYSE!R6)</f>
        <v>-9.3879889969918518E-3</v>
      </c>
      <c r="E8">
        <f>LN(NYSE!Z7/NYSE!Z6)</f>
        <v>-1.6789322754339728E-2</v>
      </c>
      <c r="F8">
        <f>LN(NASDAQ!J7/NASDAQ!J6)</f>
        <v>1.1561437475111353E-3</v>
      </c>
      <c r="G8">
        <f>LN(NASDAQ!R7/NASDAQ!R6)</f>
        <v>-1.1455405617120409E-2</v>
      </c>
      <c r="H8">
        <f>LN(NASDAQ!Z7/NASDAQ!Z6)</f>
        <v>1.2486476205073024E-2</v>
      </c>
      <c r="I8">
        <f>LN(NASDAQ!B7/NASDAQ!B6)</f>
        <v>7.8090651275094089E-3</v>
      </c>
      <c r="K8" s="120"/>
      <c r="L8" s="3" t="s">
        <v>185</v>
      </c>
      <c r="M8" s="3" t="s">
        <v>186</v>
      </c>
      <c r="N8" s="121">
        <f>VARP(B5:B253)</f>
        <v>1.1388430116811719E-4</v>
      </c>
      <c r="O8" s="121">
        <f t="shared" ref="O8:U8" si="1">VARP(C5:C253)</f>
        <v>1.9870188374668162E-4</v>
      </c>
      <c r="P8" s="121">
        <f t="shared" si="1"/>
        <v>1.4920758463181111E-4</v>
      </c>
      <c r="Q8" s="121">
        <f t="shared" si="1"/>
        <v>1.2108239703827513E-4</v>
      </c>
      <c r="R8" s="121">
        <f t="shared" si="1"/>
        <v>4.1554756661930009E-4</v>
      </c>
      <c r="S8" s="121">
        <f t="shared" si="1"/>
        <v>1.9409976395643115E-3</v>
      </c>
      <c r="T8" s="121">
        <f t="shared" si="1"/>
        <v>2.3821958736228922E-4</v>
      </c>
      <c r="U8" s="121">
        <f t="shared" si="1"/>
        <v>2.3329293594178757E-4</v>
      </c>
      <c r="V8" s="122" t="s">
        <v>187</v>
      </c>
    </row>
    <row r="9" spans="1:23">
      <c r="A9" t="s">
        <v>433</v>
      </c>
      <c r="B9" s="383">
        <f>LN(NYSE!B8/NYSE!B7)</f>
        <v>-2.1691373168329924E-3</v>
      </c>
      <c r="C9">
        <f>LN(NYSE!J8/NYSE!J7)</f>
        <v>2.8951046515825286E-2</v>
      </c>
      <c r="D9">
        <f>LN(NYSE!R8/NYSE!R7)</f>
        <v>3.2429089848028604E-3</v>
      </c>
      <c r="E9">
        <f>LN(NYSE!Z8/NYSE!Z7)</f>
        <v>5.4761317255872253E-3</v>
      </c>
      <c r="F9">
        <f>LN(NASDAQ!J8/NASDAQ!J7)</f>
        <v>-1.5395866558646653E-2</v>
      </c>
      <c r="G9">
        <f>LN(NASDAQ!R8/NASDAQ!R7)</f>
        <v>-7.6198949154538077E-3</v>
      </c>
      <c r="H9">
        <f>LN(NASDAQ!Z8/NASDAQ!Z7)</f>
        <v>1.3418473233082768E-3</v>
      </c>
      <c r="I9">
        <f>LN(NASDAQ!B8/NASDAQ!B7)</f>
        <v>-5.6172757635811338E-3</v>
      </c>
      <c r="K9" s="120"/>
      <c r="L9" s="3" t="s">
        <v>188</v>
      </c>
      <c r="M9" s="3" t="s">
        <v>189</v>
      </c>
      <c r="N9" s="121">
        <f>SQRT(N8)</f>
        <v>1.0671658782406659E-2</v>
      </c>
      <c r="O9" s="121">
        <f t="shared" ref="O9:U9" si="2">SQRT(O8)</f>
        <v>1.4096165568929788E-2</v>
      </c>
      <c r="P9" s="121">
        <f t="shared" si="2"/>
        <v>1.2215055654061143E-2</v>
      </c>
      <c r="Q9" s="121">
        <f t="shared" si="2"/>
        <v>1.100374468252854E-2</v>
      </c>
      <c r="R9" s="121">
        <f t="shared" si="2"/>
        <v>2.0384983851337732E-2</v>
      </c>
      <c r="S9" s="121">
        <f t="shared" si="2"/>
        <v>4.4056754755250775E-2</v>
      </c>
      <c r="T9" s="121">
        <f t="shared" si="2"/>
        <v>1.5434363847022955E-2</v>
      </c>
      <c r="U9" s="121">
        <f t="shared" si="2"/>
        <v>1.5273929944247734E-2</v>
      </c>
      <c r="V9" s="122"/>
    </row>
    <row r="10" spans="1:23">
      <c r="A10" t="s">
        <v>435</v>
      </c>
      <c r="B10" s="383">
        <f>LN(NYSE!B9/NYSE!B8)</f>
        <v>-9.0121580105177717E-3</v>
      </c>
      <c r="C10">
        <f>LN(NYSE!J9/NYSE!J8)</f>
        <v>-1.0689471889050444E-3</v>
      </c>
      <c r="D10">
        <f>LN(NYSE!R9/NYSE!R8)</f>
        <v>-4.6806338769329056E-3</v>
      </c>
      <c r="E10">
        <f>LN(NYSE!Z9/NYSE!Z8)</f>
        <v>-9.2967216866504578E-3</v>
      </c>
      <c r="F10">
        <f>LN(NASDAQ!J9/NASDAQ!J8)</f>
        <v>-1.8377307172189244E-2</v>
      </c>
      <c r="G10">
        <f>LN(NASDAQ!R9/NASDAQ!R8)</f>
        <v>-3.0353138221380329E-2</v>
      </c>
      <c r="H10">
        <f>LN(NASDAQ!Z9/NASDAQ!Z8)</f>
        <v>-6.2436830928987566E-2</v>
      </c>
      <c r="I10">
        <f>LN(NASDAQ!B9/NASDAQ!B8)</f>
        <v>-2.7943887382255932E-2</v>
      </c>
      <c r="K10" s="120"/>
      <c r="L10" s="3"/>
      <c r="M10" s="3"/>
      <c r="N10" s="121"/>
      <c r="O10" s="121"/>
      <c r="P10" s="121"/>
      <c r="Q10" s="121"/>
      <c r="R10" s="121"/>
      <c r="S10" s="121"/>
      <c r="T10" s="121"/>
      <c r="V10" s="122"/>
    </row>
    <row r="11" spans="1:23">
      <c r="A11" t="s">
        <v>437</v>
      </c>
      <c r="B11" s="383">
        <f>LN(NYSE!B10/NYSE!B9)</f>
        <v>6.8896713706433424E-3</v>
      </c>
      <c r="C11">
        <f>LN(NYSE!J10/NYSE!J9)</f>
        <v>3.0658492124368271E-3</v>
      </c>
      <c r="D11">
        <f>LN(NYSE!R10/NYSE!R9)</f>
        <v>1.6875531365122031E-3</v>
      </c>
      <c r="E11">
        <f>LN(NYSE!Z10/NYSE!Z9)</f>
        <v>-4.6040596981883741E-3</v>
      </c>
      <c r="F11">
        <f>LN(NASDAQ!J10/NASDAQ!J9)</f>
        <v>-1.3368587316289905E-2</v>
      </c>
      <c r="G11">
        <f>LN(NASDAQ!R10/NASDAQ!R9)</f>
        <v>-3.4881658365741998E-3</v>
      </c>
      <c r="H11">
        <f>LN(NASDAQ!Z10/NASDAQ!Z9)</f>
        <v>9.8443345702487126E-3</v>
      </c>
      <c r="I11">
        <f>LN(NASDAQ!B10/NASDAQ!B9)</f>
        <v>7.9686521075494413E-3</v>
      </c>
      <c r="K11" s="120"/>
      <c r="L11" s="3" t="s">
        <v>190</v>
      </c>
      <c r="M11" s="3" t="s">
        <v>191</v>
      </c>
      <c r="N11" s="123">
        <f>N9/N7</f>
        <v>26.925350926943295</v>
      </c>
      <c r="O11" s="123">
        <f t="shared" ref="O11:U11" si="3">O9/O7</f>
        <v>17.866086211853279</v>
      </c>
      <c r="P11" s="123">
        <f t="shared" si="3"/>
        <v>20.111381764259317</v>
      </c>
      <c r="Q11" s="123">
        <f t="shared" si="3"/>
        <v>67.911756003757276</v>
      </c>
      <c r="R11" s="123">
        <f t="shared" si="3"/>
        <v>44.790680583339636</v>
      </c>
      <c r="S11" s="123">
        <f t="shared" si="3"/>
        <v>15.234349613645952</v>
      </c>
      <c r="T11" s="123">
        <f t="shared" si="3"/>
        <v>18.864971394793375</v>
      </c>
      <c r="U11" s="123">
        <f t="shared" si="3"/>
        <v>17.404492149988773</v>
      </c>
      <c r="V11" s="122"/>
    </row>
    <row r="12" spans="1:23">
      <c r="A12" t="s">
        <v>439</v>
      </c>
      <c r="B12" s="383">
        <f>LN(NYSE!B11/NYSE!B10)</f>
        <v>-6.1443213363882318E-3</v>
      </c>
      <c r="C12">
        <f>LN(NYSE!J11/NYSE!J10)</f>
        <v>3.8105746516212489E-3</v>
      </c>
      <c r="D12">
        <f>LN(NYSE!R11/NYSE!R10)</f>
        <v>-1.18731174599833E-2</v>
      </c>
      <c r="E12">
        <f>LN(NYSE!Z11/NYSE!Z10)</f>
        <v>1.5370430323931781E-3</v>
      </c>
      <c r="F12">
        <f>LN(NASDAQ!J11/NASDAQ!J10)</f>
        <v>-4.0456766500141109E-3</v>
      </c>
      <c r="G12">
        <f>LN(NASDAQ!R11/NASDAQ!R10)</f>
        <v>-2.4969781691406592E-2</v>
      </c>
      <c r="H12">
        <f>LN(NASDAQ!Z11/NASDAQ!Z10)</f>
        <v>-4.6652014804508526E-3</v>
      </c>
      <c r="I12">
        <f>LN(NASDAQ!B11/NASDAQ!B10)</f>
        <v>-3.2916100329379223E-3</v>
      </c>
      <c r="K12" s="120"/>
      <c r="L12" s="3"/>
      <c r="N12" s="121"/>
      <c r="O12" s="121"/>
      <c r="P12" s="121"/>
      <c r="Q12" s="121"/>
      <c r="R12" s="121"/>
      <c r="S12" s="121"/>
      <c r="T12" s="121"/>
      <c r="V12" s="122"/>
    </row>
    <row r="13" spans="1:23">
      <c r="A13" t="s">
        <v>441</v>
      </c>
      <c r="B13" s="383">
        <f>LN(NYSE!B12/NYSE!B11)</f>
        <v>1.0171425505674356E-2</v>
      </c>
      <c r="C13">
        <f>LN(NYSE!J12/NYSE!J11)</f>
        <v>4.9219089688668435E-3</v>
      </c>
      <c r="D13">
        <f>LN(NYSE!R12/NYSE!R11)</f>
        <v>6.9490511024673785E-4</v>
      </c>
      <c r="E13">
        <f>LN(NYSE!Z12/NYSE!Z11)</f>
        <v>3.9852903758675687E-3</v>
      </c>
      <c r="F13">
        <f>LN(NASDAQ!J12/NASDAQ!J11)</f>
        <v>6.4652494766336294E-3</v>
      </c>
      <c r="G13">
        <f>LN(NASDAQ!R12/NASDAQ!R11)</f>
        <v>3.4801602227078884E-2</v>
      </c>
      <c r="H13">
        <f>LN(NASDAQ!Z12/NASDAQ!Z11)</f>
        <v>7.3178197570728321E-3</v>
      </c>
      <c r="I13">
        <f>LN(NASDAQ!B12/NASDAQ!B11)</f>
        <v>1.4156217630725521E-2</v>
      </c>
      <c r="K13" s="120">
        <v>2</v>
      </c>
      <c r="L13" s="3" t="s">
        <v>192</v>
      </c>
      <c r="O13">
        <f t="shared" ref="O13:Q13" si="4">INTERCEPT(C5:C253,$B$5:$B$253)</f>
        <v>7.5346158477722109E-4</v>
      </c>
      <c r="P13">
        <f t="shared" si="4"/>
        <v>6.3726479720444603E-4</v>
      </c>
      <c r="Q13">
        <f t="shared" si="4"/>
        <v>1.286992952039395E-4</v>
      </c>
      <c r="R13">
        <f>INTERCEPT(F5:F253,$I$5:$I$253)</f>
        <v>-4.041568361584782E-4</v>
      </c>
      <c r="S13">
        <f t="shared" ref="S13:T13" si="5">INTERCEPT(G5:G253,$I$5:$I$253)</f>
        <v>1.1781037686599302E-3</v>
      </c>
      <c r="T13">
        <f t="shared" si="5"/>
        <v>1.323595067533645E-4</v>
      </c>
      <c r="V13" s="122"/>
    </row>
    <row r="14" spans="1:23">
      <c r="A14" t="s">
        <v>443</v>
      </c>
      <c r="B14" s="383">
        <f>LN(NYSE!B13/NYSE!B12)</f>
        <v>3.5094194603578661E-2</v>
      </c>
      <c r="C14">
        <f>LN(NYSE!J13/NYSE!J12)</f>
        <v>4.6987950485828482E-2</v>
      </c>
      <c r="D14">
        <f>LN(NYSE!R13/NYSE!R12)</f>
        <v>-2.9725221900024851E-3</v>
      </c>
      <c r="E14">
        <f>LN(NYSE!Z13/NYSE!Z12)</f>
        <v>-2.5878875046520568E-2</v>
      </c>
      <c r="F14">
        <f>LN(NASDAQ!J13/NASDAQ!J12)</f>
        <v>-3.2722982334056835E-3</v>
      </c>
      <c r="G14">
        <f>LN(NASDAQ!R13/NASDAQ!R12)</f>
        <v>0.13759467418784069</v>
      </c>
      <c r="H14">
        <f>LN(NASDAQ!Z13/NASDAQ!Z12)</f>
        <v>2.0971380849396815E-2</v>
      </c>
      <c r="I14">
        <f>LN(NASDAQ!B13/NASDAQ!B12)</f>
        <v>2.9090867453132201E-2</v>
      </c>
      <c r="K14" s="120"/>
      <c r="L14" s="3" t="s">
        <v>193</v>
      </c>
      <c r="O14">
        <f>SLOPE(C5:C253,$B$5:$B$253)</f>
        <v>8.9641019809574479E-2</v>
      </c>
      <c r="P14">
        <f t="shared" ref="P14:Q14" si="6">SLOPE(D5:D253,$B$5:$B$253)</f>
        <v>-7.5425974056127401E-2</v>
      </c>
      <c r="Q14">
        <f t="shared" si="6"/>
        <v>8.4095834996290655E-2</v>
      </c>
      <c r="R14">
        <f>SLOPE(F5:F253,$I$5:$I$253)</f>
        <v>0.97913362492372447</v>
      </c>
      <c r="S14">
        <f>SLOPE(G5:G253,$I$5:$I$253)</f>
        <v>1.9528941842517917</v>
      </c>
      <c r="T14">
        <f>SLOPE(H5:H253,$I$5:$I$253)</f>
        <v>0.78145073127076681</v>
      </c>
      <c r="V14" s="122" t="s">
        <v>194</v>
      </c>
    </row>
    <row r="15" spans="1:23">
      <c r="A15" t="s">
        <v>445</v>
      </c>
      <c r="B15" s="383">
        <f>LN(NYSE!B14/NYSE!B13)</f>
        <v>-1.3491994616776821E-5</v>
      </c>
      <c r="C15">
        <f>LN(NYSE!J14/NYSE!J13)</f>
        <v>-5.2185376095334355E-3</v>
      </c>
      <c r="D15">
        <f>LN(NYSE!R14/NYSE!R13)</f>
        <v>-7.3106711286695927E-3</v>
      </c>
      <c r="E15">
        <f>LN(NYSE!Z14/NYSE!Z13)</f>
        <v>-6.281407241709874E-4</v>
      </c>
      <c r="F15">
        <f>LN(NASDAQ!J14/NASDAQ!J13)</f>
        <v>2.1146945292544149E-2</v>
      </c>
      <c r="G15">
        <f>LN(NASDAQ!R14/NASDAQ!R13)</f>
        <v>2.862999589955675E-2</v>
      </c>
      <c r="H15">
        <f>LN(NASDAQ!Z14/NASDAQ!Z13)</f>
        <v>1.2417231245883099E-2</v>
      </c>
      <c r="I15">
        <f>LN(NASDAQ!B14/NASDAQ!B13)</f>
        <v>1.4953385477633769E-2</v>
      </c>
      <c r="K15" s="120"/>
      <c r="L15" s="3"/>
      <c r="M15" s="3"/>
      <c r="N15" s="3"/>
      <c r="O15" s="3"/>
      <c r="P15" s="3"/>
      <c r="Q15" s="3"/>
      <c r="R15" s="3"/>
      <c r="S15" s="3"/>
      <c r="T15" s="3"/>
      <c r="V15" s="125"/>
    </row>
    <row r="16" spans="1:23">
      <c r="A16" t="s">
        <v>447</v>
      </c>
      <c r="B16" s="383">
        <f>LN(NYSE!B15/NYSE!B14)</f>
        <v>5.9201026362981956E-3</v>
      </c>
      <c r="C16">
        <f>LN(NYSE!J15/NYSE!J14)</f>
        <v>6.7463224565761822E-3</v>
      </c>
      <c r="D16">
        <f>LN(NYSE!R15/NYSE!R14)</f>
        <v>-8.0717927043273286E-3</v>
      </c>
      <c r="E16">
        <f>LN(NYSE!Z15/NYSE!Z14)</f>
        <v>4.0758796040725204E-3</v>
      </c>
      <c r="F16">
        <f>LN(NASDAQ!J15/NASDAQ!J14)</f>
        <v>-2.2885319380029265E-3</v>
      </c>
      <c r="G16">
        <f>LN(NASDAQ!R15/NASDAQ!R14)</f>
        <v>7.8697184058041839E-2</v>
      </c>
      <c r="H16">
        <f>LN(NASDAQ!Z15/NASDAQ!Z14)</f>
        <v>-6.8163052692757501E-3</v>
      </c>
      <c r="I16">
        <f>LN(NASDAQ!B15/NASDAQ!B14)</f>
        <v>8.9842791543049132E-4</v>
      </c>
      <c r="K16" s="120"/>
      <c r="L16" s="113" t="s">
        <v>195</v>
      </c>
      <c r="N16" s="126">
        <f>COUNT(B5:B253)</f>
        <v>249</v>
      </c>
      <c r="O16" s="126">
        <f t="shared" ref="O16:U16" si="7">COUNT(C5:C253)</f>
        <v>249</v>
      </c>
      <c r="P16" s="126">
        <f t="shared" si="7"/>
        <v>249</v>
      </c>
      <c r="Q16" s="126">
        <f t="shared" si="7"/>
        <v>249</v>
      </c>
      <c r="R16" s="126">
        <f t="shared" si="7"/>
        <v>249</v>
      </c>
      <c r="S16" s="126">
        <f t="shared" si="7"/>
        <v>249</v>
      </c>
      <c r="T16" s="126">
        <f t="shared" si="7"/>
        <v>249</v>
      </c>
      <c r="U16" s="126">
        <f t="shared" si="7"/>
        <v>249</v>
      </c>
      <c r="V16" s="125"/>
    </row>
    <row r="17" spans="1:22">
      <c r="A17" t="s">
        <v>449</v>
      </c>
      <c r="B17" s="383">
        <f>LN(NYSE!B16/NYSE!B15)</f>
        <v>6.8902106848591034E-3</v>
      </c>
      <c r="C17">
        <f>LN(NYSE!J16/NYSE!J15)</f>
        <v>9.8580284104808902E-3</v>
      </c>
      <c r="D17">
        <f>LN(NYSE!R16/NYSE!R15)</f>
        <v>-2.7696388191933729E-3</v>
      </c>
      <c r="E17">
        <f>LN(NYSE!Z16/NYSE!Z15)</f>
        <v>-8.7995539518488115E-3</v>
      </c>
      <c r="F17">
        <f>LN(NASDAQ!J16/NASDAQ!J15)</f>
        <v>-1.2101479715156712E-2</v>
      </c>
      <c r="G17">
        <f>LN(NASDAQ!R16/NASDAQ!R15)</f>
        <v>8.5806907848708161E-2</v>
      </c>
      <c r="H17">
        <f>LN(NASDAQ!Z16/NASDAQ!Z15)</f>
        <v>-1.0778761188517328E-2</v>
      </c>
      <c r="I17">
        <f>LN(NASDAQ!B16/NASDAQ!B15)</f>
        <v>6.2095802650140015E-4</v>
      </c>
      <c r="K17" s="120"/>
      <c r="L17" s="113" t="s">
        <v>196</v>
      </c>
      <c r="N17" s="127"/>
      <c r="O17" s="127"/>
      <c r="P17" s="127"/>
      <c r="V17" s="125"/>
    </row>
    <row r="18" spans="1:22" ht="16.2">
      <c r="A18" t="s">
        <v>451</v>
      </c>
      <c r="B18" s="383">
        <f>LN(NYSE!B17/NYSE!B16)</f>
        <v>-8.6651833152490872E-3</v>
      </c>
      <c r="C18">
        <f>LN(NYSE!J17/NYSE!J16)</f>
        <v>-3.4473349539024243E-3</v>
      </c>
      <c r="D18">
        <f>LN(NYSE!R17/NYSE!R16)</f>
        <v>-1.5600940442479774E-2</v>
      </c>
      <c r="E18">
        <f>LN(NYSE!Z17/NYSE!Z16)</f>
        <v>-2.5284463533586377E-3</v>
      </c>
      <c r="F18">
        <f>LN(NASDAQ!J17/NASDAQ!J16)</f>
        <v>0</v>
      </c>
      <c r="G18">
        <f>LN(NASDAQ!R17/NASDAQ!R16)</f>
        <v>-6.3426758422447424E-2</v>
      </c>
      <c r="H18">
        <f>LN(NASDAQ!Z17/NASDAQ!Z16)</f>
        <v>1.1937742833676979E-2</v>
      </c>
      <c r="I18">
        <f>LN(NASDAQ!B17/NASDAQ!B16)</f>
        <v>-8.999444881333706E-4</v>
      </c>
      <c r="K18" s="120"/>
      <c r="L18" s="113" t="s">
        <v>197</v>
      </c>
      <c r="V18" s="125"/>
    </row>
    <row r="19" spans="1:22">
      <c r="A19" t="s">
        <v>453</v>
      </c>
      <c r="B19" s="383">
        <f>LN(NYSE!B18/NYSE!B17)</f>
        <v>1.0745521903218287E-3</v>
      </c>
      <c r="C19">
        <f>LN(NYSE!J18/NYSE!J17)</f>
        <v>-1.1948397268627502E-3</v>
      </c>
      <c r="D19">
        <f>LN(NYSE!R18/NYSE!R17)</f>
        <v>3.9231121324719192E-3</v>
      </c>
      <c r="E19">
        <f>LN(NYSE!Z18/NYSE!Z17)</f>
        <v>-3.1695747612790672E-3</v>
      </c>
      <c r="F19">
        <f>LN(NASDAQ!J18/NASDAQ!J17)</f>
        <v>3.9612825806397481E-3</v>
      </c>
      <c r="G19">
        <f>LN(NASDAQ!R18/NASDAQ!R17)</f>
        <v>5.3132667921312491E-3</v>
      </c>
      <c r="H19">
        <f>LN(NASDAQ!Z18/NASDAQ!Z17)</f>
        <v>5.1165479505444512E-3</v>
      </c>
      <c r="I19">
        <f>LN(NASDAQ!B18/NASDAQ!B17)</f>
        <v>-2.6319002565738017E-3</v>
      </c>
      <c r="K19" s="120"/>
      <c r="L19" s="113" t="s">
        <v>198</v>
      </c>
      <c r="N19" s="121"/>
      <c r="O19" s="121">
        <f>N7</f>
        <v>3.9634242136201418E-4</v>
      </c>
      <c r="P19" s="121">
        <f t="shared" ref="P19:U19" si="8">O7</f>
        <v>7.8899012362190811E-4</v>
      </c>
      <c r="Q19" s="121">
        <f t="shared" si="8"/>
        <v>6.0737028401345206E-4</v>
      </c>
      <c r="R19" s="121">
        <f t="shared" si="8"/>
        <v>1.6203004207282975E-4</v>
      </c>
      <c r="S19" s="121">
        <f t="shared" si="8"/>
        <v>4.551166355556593E-4</v>
      </c>
      <c r="T19" s="121">
        <f t="shared" si="8"/>
        <v>2.8919353876313541E-3</v>
      </c>
      <c r="U19" s="121">
        <f t="shared" si="8"/>
        <v>8.1814933741605094E-4</v>
      </c>
      <c r="V19" s="125"/>
    </row>
    <row r="20" spans="1:22">
      <c r="A20" t="s">
        <v>455</v>
      </c>
      <c r="B20" s="383">
        <f>LN(NYSE!B19/NYSE!B18)</f>
        <v>-4.7276851401167452E-3</v>
      </c>
      <c r="C20">
        <f>LN(NYSE!J19/NYSE!J18)</f>
        <v>-3.982327636800123E-3</v>
      </c>
      <c r="D20">
        <f>LN(NYSE!R19/NYSE!R18)</f>
        <v>-8.9804280902696671E-3</v>
      </c>
      <c r="E20">
        <f>LN(NYSE!Z19/NYSE!Z18)</f>
        <v>-7.1684894786126279E-3</v>
      </c>
      <c r="F20">
        <f>LN(NASDAQ!J19/NASDAQ!J18)</f>
        <v>1.3676482640454679E-2</v>
      </c>
      <c r="G20">
        <f>LN(NASDAQ!R19/NASDAQ!R18)</f>
        <v>-5.9448139966326516E-2</v>
      </c>
      <c r="H20">
        <f>LN(NASDAQ!Z19/NASDAQ!Z18)</f>
        <v>3.9667223321382299E-3</v>
      </c>
      <c r="I20">
        <f>LN(NASDAQ!B19/NASDAQ!B18)</f>
        <v>-6.4202219727896425E-3</v>
      </c>
      <c r="K20" s="120"/>
      <c r="L20" s="113" t="s">
        <v>163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 s="125"/>
    </row>
    <row r="21" spans="1:22">
      <c r="A21" t="s">
        <v>457</v>
      </c>
      <c r="B21" s="383">
        <f>LN(NYSE!B20/NYSE!B19)</f>
        <v>-7.0157296382234065E-3</v>
      </c>
      <c r="C21">
        <f>LN(NYSE!J20/NYSE!J19)</f>
        <v>4.499190292059029E-3</v>
      </c>
      <c r="D21">
        <f>LN(NYSE!R20/NYSE!R19)</f>
        <v>1.3927710671450435E-2</v>
      </c>
      <c r="E21">
        <f>LN(NYSE!Z20/NYSE!Z19)</f>
        <v>-1.3034217838906802E-2</v>
      </c>
      <c r="F21">
        <f>LN(NASDAQ!J20/NASDAQ!J19)</f>
        <v>-1.4209673802113448E-2</v>
      </c>
      <c r="G21">
        <f>LN(NASDAQ!R20/NASDAQ!R19)</f>
        <v>3.0196945447434963E-2</v>
      </c>
      <c r="H21">
        <f>LN(NASDAQ!Z20/NASDAQ!Z19)</f>
        <v>-2.8247848569232886E-2</v>
      </c>
      <c r="I21">
        <f>LN(NASDAQ!B20/NASDAQ!B19)</f>
        <v>-2.2628921661711144E-2</v>
      </c>
      <c r="K21" s="120"/>
      <c r="L21" s="113" t="s">
        <v>164</v>
      </c>
      <c r="N21" s="114"/>
      <c r="O21" s="114">
        <f>N16</f>
        <v>249</v>
      </c>
      <c r="P21" s="114">
        <f t="shared" ref="P21:U21" si="9">O16</f>
        <v>249</v>
      </c>
      <c r="Q21" s="114">
        <f t="shared" si="9"/>
        <v>249</v>
      </c>
      <c r="R21" s="114">
        <f t="shared" si="9"/>
        <v>249</v>
      </c>
      <c r="S21" s="114">
        <f t="shared" si="9"/>
        <v>249</v>
      </c>
      <c r="T21" s="114">
        <f t="shared" si="9"/>
        <v>249</v>
      </c>
      <c r="U21" s="114">
        <f t="shared" si="9"/>
        <v>249</v>
      </c>
      <c r="V21" s="125"/>
    </row>
    <row r="22" spans="1:22" ht="16.2">
      <c r="A22" t="s">
        <v>459</v>
      </c>
      <c r="B22" s="383">
        <f>LN(NYSE!B21/NYSE!B20)</f>
        <v>-1.2757590612807875E-3</v>
      </c>
      <c r="C22">
        <f>LN(NYSE!J21/NYSE!J20)</f>
        <v>8.1055445382886247E-3</v>
      </c>
      <c r="D22">
        <f>LN(NYSE!R21/NYSE!R20)</f>
        <v>4.9875415110391882E-3</v>
      </c>
      <c r="E22">
        <f>LN(NYSE!Z21/NYSE!Z20)</f>
        <v>1.941748182910384E-3</v>
      </c>
      <c r="F22">
        <f>LN(NASDAQ!J21/NASDAQ!J20)</f>
        <v>1.3332942201153587E-2</v>
      </c>
      <c r="G22">
        <f>LN(NASDAQ!R21/NASDAQ!R20)</f>
        <v>5.466438312872355E-2</v>
      </c>
      <c r="H22">
        <f>LN(NASDAQ!Z21/NASDAQ!Z20)</f>
        <v>1.8296504694880775E-3</v>
      </c>
      <c r="I22">
        <f>LN(NASDAQ!B21/NASDAQ!B20)</f>
        <v>5.9612798571681957E-3</v>
      </c>
      <c r="K22" s="120" t="s">
        <v>199</v>
      </c>
      <c r="L22" s="113" t="s">
        <v>200</v>
      </c>
      <c r="V22" s="125"/>
    </row>
    <row r="23" spans="1:22">
      <c r="A23" t="s">
        <v>461</v>
      </c>
      <c r="B23" s="383">
        <f>LN(NYSE!B22/NYSE!B21)</f>
        <v>-2.7847244593180477E-3</v>
      </c>
      <c r="C23">
        <f>LN(NYSE!J22/NYSE!J21)</f>
        <v>-9.9357390266951919E-4</v>
      </c>
      <c r="D23">
        <f>LN(NYSE!R22/NYSE!R21)</f>
        <v>-1.1502222532232877E-2</v>
      </c>
      <c r="E23">
        <f>LN(NYSE!Z22/NYSE!Z21)</f>
        <v>1.1731753679686688E-2</v>
      </c>
      <c r="F23">
        <f>LN(NASDAQ!J22/NASDAQ!J21)</f>
        <v>1.1396012629335743E-3</v>
      </c>
      <c r="G23">
        <f>LN(NASDAQ!R22/NASDAQ!R21)</f>
        <v>2.1205923594749047E-2</v>
      </c>
      <c r="H23">
        <f>LN(NASDAQ!Z22/NASDAQ!Z21)</f>
        <v>4.8707432387547949E-3</v>
      </c>
      <c r="I23">
        <f>LN(NASDAQ!B22/NASDAQ!B21)</f>
        <v>1.0358151313709306E-2</v>
      </c>
      <c r="K23" s="120"/>
      <c r="L23" s="113" t="s">
        <v>201</v>
      </c>
      <c r="N23" s="124"/>
      <c r="O23" s="124">
        <f>(1+O19)^(O20*O16)-1</f>
        <v>0.10370169850487687</v>
      </c>
      <c r="P23" s="124">
        <f t="shared" ref="P23:U23" si="10">(1+P19)^(P20*P16)-1</f>
        <v>0.21699058726393861</v>
      </c>
      <c r="Q23" s="124">
        <f t="shared" si="10"/>
        <v>0.16321682421281047</v>
      </c>
      <c r="R23" s="124">
        <f t="shared" si="10"/>
        <v>4.1167013329244107E-2</v>
      </c>
      <c r="S23" s="124">
        <f t="shared" si="10"/>
        <v>0.11996592669067718</v>
      </c>
      <c r="T23" s="124">
        <f t="shared" si="10"/>
        <v>1.0524879367479261</v>
      </c>
      <c r="U23" s="124">
        <f t="shared" si="10"/>
        <v>0.22585173232217248</v>
      </c>
      <c r="V23" s="125"/>
    </row>
    <row r="24" spans="1:22">
      <c r="A24" t="s">
        <v>463</v>
      </c>
      <c r="B24" s="383">
        <f>LN(NYSE!B23/NYSE!B22)</f>
        <v>3.2195267607353648E-3</v>
      </c>
      <c r="C24">
        <f>LN(NYSE!J23/NYSE!J22)</f>
        <v>-1.4405003301136728E-2</v>
      </c>
      <c r="D24">
        <f>LN(NYSE!R23/NYSE!R22)</f>
        <v>7.1869592456839004E-4</v>
      </c>
      <c r="E24">
        <f>LN(NYSE!Z23/NYSE!Z22)</f>
        <v>6.3704626972275998E-3</v>
      </c>
      <c r="F24">
        <f>LN(NASDAQ!J23/NASDAQ!J22)</f>
        <v>3.1490578857323766E-3</v>
      </c>
      <c r="G24">
        <f>LN(NASDAQ!R23/NASDAQ!R22)</f>
        <v>-1.154032254398627E-2</v>
      </c>
      <c r="H24">
        <f>LN(NASDAQ!Z23/NASDAQ!Z22)</f>
        <v>-5.5203673217509306E-3</v>
      </c>
      <c r="I24">
        <f>LN(NASDAQ!B23/NASDAQ!B22)</f>
        <v>-1.1240038692323308E-3</v>
      </c>
      <c r="K24" s="120"/>
      <c r="L24" s="3"/>
      <c r="M24" s="3"/>
      <c r="N24" s="3"/>
      <c r="O24" s="3"/>
      <c r="P24" s="3"/>
      <c r="Q24" s="3"/>
      <c r="R24" s="3"/>
      <c r="S24" s="3"/>
      <c r="T24" s="3"/>
      <c r="V24" s="125"/>
    </row>
    <row r="25" spans="1:22">
      <c r="A25" t="s">
        <v>465</v>
      </c>
      <c r="B25" s="383">
        <f>LN(NYSE!B24/NYSE!B23)</f>
        <v>1.0584109908267291E-2</v>
      </c>
      <c r="C25">
        <f>LN(NYSE!J24/NYSE!J23)</f>
        <v>8.132365122707555E-3</v>
      </c>
      <c r="D25">
        <f>LN(NYSE!R24/NYSE!R23)</f>
        <v>1.5489114302284866E-2</v>
      </c>
      <c r="E25">
        <f>LN(NYSE!Z24/NYSE!Z23)</f>
        <v>1.2150050848121792E-2</v>
      </c>
      <c r="F25">
        <f>LN(NASDAQ!J24/NASDAQ!J23)</f>
        <v>-2.0982696979778065E-3</v>
      </c>
      <c r="G25">
        <f>LN(NASDAQ!R24/NASDAQ!R23)</f>
        <v>-7.01221938257535E-3</v>
      </c>
      <c r="H25">
        <f>LN(NASDAQ!Z24/NASDAQ!Z23)</f>
        <v>-6.3257731824115397E-3</v>
      </c>
      <c r="I25">
        <f>LN(NASDAQ!B24/NASDAQ!B23)</f>
        <v>3.3106159313156221E-4</v>
      </c>
      <c r="K25" s="120"/>
      <c r="O25" s="121"/>
      <c r="V25" s="125"/>
    </row>
    <row r="26" spans="1:22">
      <c r="A26" t="s">
        <v>467</v>
      </c>
      <c r="B26" s="383">
        <f>LN(NYSE!B25/NYSE!B24)</f>
        <v>9.6671996458642818E-3</v>
      </c>
      <c r="C26">
        <f>LN(NYSE!J25/NYSE!J24)</f>
        <v>6.4534864983409554E-5</v>
      </c>
      <c r="D26">
        <f>LN(NYSE!R25/NYSE!R24)</f>
        <v>-2.1244415238962679E-3</v>
      </c>
      <c r="E26">
        <f>LN(NYSE!Z25/NYSE!Z24)</f>
        <v>2.5062669760597587E-3</v>
      </c>
      <c r="F26">
        <f>LN(NASDAQ!J25/NASDAQ!J24)</f>
        <v>5.890197880063815E-3</v>
      </c>
      <c r="G26">
        <f>LN(NASDAQ!R25/NASDAQ!R24)</f>
        <v>3.7334587402568988E-2</v>
      </c>
      <c r="H26">
        <f>LN(NASDAQ!Z25/NASDAQ!Z24)</f>
        <v>9.9534483640226559E-3</v>
      </c>
      <c r="I26">
        <f>LN(NASDAQ!B25/NASDAQ!B24)</f>
        <v>1.6447203220363615E-3</v>
      </c>
      <c r="K26" s="120"/>
      <c r="L26" s="113" t="s">
        <v>159</v>
      </c>
      <c r="M26" s="113"/>
      <c r="O26" s="121">
        <f>((1+O23)^(1/(O21*O20)))-1</f>
        <v>3.9634242136199482E-4</v>
      </c>
      <c r="P26" s="121">
        <f t="shared" ref="P26:U26" si="11">((1+P23)^(1/(P21*P20)))-1</f>
        <v>7.8899012362199095E-4</v>
      </c>
      <c r="Q26" s="121">
        <f t="shared" si="11"/>
        <v>6.0737028401347537E-4</v>
      </c>
      <c r="R26" s="121">
        <f t="shared" si="11"/>
        <v>1.620300420728249E-4</v>
      </c>
      <c r="S26" s="121">
        <f t="shared" si="11"/>
        <v>4.5511663555575232E-4</v>
      </c>
      <c r="T26" s="121">
        <f t="shared" si="11"/>
        <v>2.8919353876313281E-3</v>
      </c>
      <c r="U26" s="121">
        <f t="shared" si="11"/>
        <v>8.1814933741597429E-4</v>
      </c>
      <c r="V26" s="125"/>
    </row>
    <row r="27" spans="1:22">
      <c r="A27" t="s">
        <v>469</v>
      </c>
      <c r="B27" s="383">
        <f>LN(NYSE!B26/NYSE!B25)</f>
        <v>9.8853950371566995E-3</v>
      </c>
      <c r="C27">
        <f>LN(NYSE!J26/NYSE!J25)</f>
        <v>1.0495835468033081E-2</v>
      </c>
      <c r="D27">
        <f>LN(NYSE!R26/NYSE!R25)</f>
        <v>3.923465396409997E-3</v>
      </c>
      <c r="E27">
        <f>LN(NYSE!Z26/NYSE!Z25)</f>
        <v>7.1707244126427627E-3</v>
      </c>
      <c r="F27">
        <f>LN(NASDAQ!J26/NASDAQ!J25)</f>
        <v>1.2966426208818584E-2</v>
      </c>
      <c r="G27">
        <f>LN(NASDAQ!R26/NASDAQ!R25)</f>
        <v>-4.0430884643526475E-2</v>
      </c>
      <c r="H27">
        <f>LN(NASDAQ!Z26/NASDAQ!Z25)</f>
        <v>4.2833791665618029E-3</v>
      </c>
      <c r="I27">
        <f>LN(NASDAQ!B26/NASDAQ!B25)</f>
        <v>2.6900715645645813E-3</v>
      </c>
      <c r="K27" s="120"/>
      <c r="M27" s="113"/>
      <c r="N27" s="121"/>
      <c r="P27" s="121"/>
      <c r="Q27" s="121"/>
      <c r="R27" s="121"/>
      <c r="S27" s="121"/>
      <c r="T27" s="121"/>
      <c r="U27" s="121"/>
      <c r="V27" s="125"/>
    </row>
    <row r="28" spans="1:22">
      <c r="A28" t="s">
        <v>471</v>
      </c>
      <c r="B28" s="383">
        <f>LN(NYSE!B27/NYSE!B26)</f>
        <v>2.7621515095761283E-3</v>
      </c>
      <c r="C28">
        <f>LN(NYSE!J27/NYSE!J26)</f>
        <v>-4.3839368783134686E-3</v>
      </c>
      <c r="D28">
        <f>LN(NYSE!R27/NYSE!R26)</f>
        <v>-8.1212176937218768E-3</v>
      </c>
      <c r="E28">
        <f>LN(NYSE!Z27/NYSE!Z26)</f>
        <v>2.6370914219894363E-3</v>
      </c>
      <c r="F28">
        <f>LN(NASDAQ!J27/NASDAQ!J26)</f>
        <v>9.3604427595636724E-3</v>
      </c>
      <c r="G28">
        <f>LN(NASDAQ!R27/NASDAQ!R26)</f>
        <v>-1.0637984514345806E-3</v>
      </c>
      <c r="H28">
        <f>LN(NASDAQ!Z27/NASDAQ!Z26)</f>
        <v>2.1730229857498513E-2</v>
      </c>
      <c r="I28">
        <f>LN(NASDAQ!B27/NASDAQ!B26)</f>
        <v>6.3164569699403804E-3</v>
      </c>
      <c r="K28" s="120"/>
      <c r="L28" s="3" t="s">
        <v>161</v>
      </c>
      <c r="M28" s="3"/>
      <c r="N28" s="3"/>
      <c r="O28" s="3"/>
      <c r="P28" s="3"/>
      <c r="Q28" s="3"/>
      <c r="R28" s="3"/>
      <c r="S28" s="3"/>
      <c r="T28" s="3"/>
      <c r="U28" s="125"/>
    </row>
    <row r="29" spans="1:22">
      <c r="A29" t="s">
        <v>473</v>
      </c>
      <c r="B29" s="383">
        <f>LN(NYSE!B28/NYSE!B27)</f>
        <v>-3.0865472694316699E-3</v>
      </c>
      <c r="C29">
        <f>LN(NYSE!J28/NYSE!J27)</f>
        <v>9.1937058219556753E-3</v>
      </c>
      <c r="D29">
        <f>LN(NYSE!R28/NYSE!R27)</f>
        <v>5.678900135466413E-3</v>
      </c>
      <c r="E29">
        <f>LN(NYSE!Z28/NYSE!Z27)</f>
        <v>-1.8607541421003036E-3</v>
      </c>
      <c r="F29">
        <f>LN(NASDAQ!J28/NASDAQ!J27)</f>
        <v>-5.5320327375206512E-4</v>
      </c>
      <c r="G29">
        <f>LN(NASDAQ!R28/NASDAQ!R27)</f>
        <v>-1.5914032359738598E-2</v>
      </c>
      <c r="H29">
        <f>LN(NASDAQ!Z28/NASDAQ!Z27)</f>
        <v>-1.1751292717967056E-2</v>
      </c>
      <c r="I29">
        <f>LN(NASDAQ!B28/NASDAQ!B27)</f>
        <v>-6.0205129746564133E-3</v>
      </c>
      <c r="K29" s="128"/>
      <c r="L29" s="129"/>
      <c r="M29" s="129"/>
      <c r="N29" s="3"/>
      <c r="O29" s="3"/>
      <c r="P29" s="3"/>
      <c r="Q29" s="3"/>
      <c r="R29" s="3"/>
      <c r="S29" s="3"/>
      <c r="T29" s="3"/>
      <c r="U29" s="125"/>
    </row>
    <row r="30" spans="1:22">
      <c r="A30" t="s">
        <v>477</v>
      </c>
      <c r="B30" s="383">
        <f>LN(NYSE!B29/NYSE!B28)</f>
        <v>4.208068199507765E-3</v>
      </c>
      <c r="C30">
        <f>LN(NYSE!J29/NYSE!J28)</f>
        <v>1.2067707647623604E-3</v>
      </c>
      <c r="D30">
        <f>LN(NYSE!R29/NYSE!R28)</f>
        <v>-2.5128069663442497E-3</v>
      </c>
      <c r="E30">
        <f>LN(NYSE!Z29/NYSE!Z28)</f>
        <v>-5.4470603904474149E-3</v>
      </c>
      <c r="F30">
        <f>LN(NASDAQ!J29/NASDAQ!J28)</f>
        <v>1.0163980270458799E-2</v>
      </c>
      <c r="G30">
        <f>LN(NASDAQ!R29/NASDAQ!R28)</f>
        <v>3.6195972561074923E-2</v>
      </c>
      <c r="H30">
        <f>LN(NASDAQ!Z29/NASDAQ!Z28)</f>
        <v>1.1105205228955624E-3</v>
      </c>
      <c r="I30">
        <f>LN(NASDAQ!B29/NASDAQ!B28)</f>
        <v>8.2391041500177332E-3</v>
      </c>
      <c r="K30" s="128"/>
      <c r="L30" s="130"/>
      <c r="M30" s="129"/>
      <c r="N30" s="3"/>
      <c r="O30" s="3"/>
      <c r="P30" s="3"/>
      <c r="Q30" s="3"/>
      <c r="R30" s="3"/>
      <c r="S30" s="3"/>
      <c r="T30" s="3"/>
      <c r="U30" s="125"/>
    </row>
    <row r="31" spans="1:22">
      <c r="A31" t="s">
        <v>479</v>
      </c>
      <c r="B31" s="383">
        <f>LN(NYSE!B30/NYSE!B29)</f>
        <v>-2.8686874169882434E-3</v>
      </c>
      <c r="C31">
        <f>LN(NYSE!J30/NYSE!J29)</f>
        <v>4.9704881273157355E-3</v>
      </c>
      <c r="D31">
        <f>LN(NYSE!R30/NYSE!R29)</f>
        <v>-1.3556698115760584E-3</v>
      </c>
      <c r="E31">
        <f>LN(NYSE!Z30/NYSE!Z29)</f>
        <v>-6.7329777566882435E-3</v>
      </c>
      <c r="F31">
        <f>LN(NASDAQ!J30/NASDAQ!J29)</f>
        <v>9.477551441854002E-3</v>
      </c>
      <c r="G31">
        <f>LN(NASDAQ!R30/NASDAQ!R29)</f>
        <v>3.3979773207791282E-2</v>
      </c>
      <c r="H31">
        <f>LN(NASDAQ!Z30/NASDAQ!Z29)</f>
        <v>1.760262668697498E-2</v>
      </c>
      <c r="I31">
        <f>LN(NASDAQ!B30/NASDAQ!B29)</f>
        <v>9.6204679017475678E-3</v>
      </c>
      <c r="K31" s="128"/>
      <c r="L31" s="129"/>
      <c r="M31" s="129"/>
      <c r="N31" s="3"/>
      <c r="O31" s="3"/>
      <c r="P31" s="3"/>
      <c r="Q31" s="3"/>
      <c r="R31" s="3"/>
      <c r="S31" s="3"/>
      <c r="T31" s="3"/>
      <c r="U31" s="125"/>
    </row>
    <row r="32" spans="1:22">
      <c r="A32" t="s">
        <v>481</v>
      </c>
      <c r="B32" s="383">
        <f>LN(NYSE!B31/NYSE!B30)</f>
        <v>-1.7090653549933841E-3</v>
      </c>
      <c r="C32">
        <f>LN(NYSE!J31/NYSE!J30)</f>
        <v>-1.1561924050851526E-2</v>
      </c>
      <c r="D32">
        <f>LN(NYSE!R31/NYSE!R30)</f>
        <v>-1.5887819545223395E-2</v>
      </c>
      <c r="E32">
        <f>LN(NYSE!Z31/NYSE!Z30)</f>
        <v>-2.0445080645351767E-3</v>
      </c>
      <c r="F32">
        <f>LN(NASDAQ!J31/NASDAQ!J30)</f>
        <v>1.269094670795666E-2</v>
      </c>
      <c r="G32">
        <f>LN(NASDAQ!R31/NASDAQ!R30)</f>
        <v>-1.6005761518152094E-2</v>
      </c>
      <c r="H32">
        <f>LN(NASDAQ!Z31/NASDAQ!Z30)</f>
        <v>5.103342800221258E-4</v>
      </c>
      <c r="I32">
        <f>LN(NASDAQ!B31/NASDAQ!B30)</f>
        <v>3.9583581109933624E-3</v>
      </c>
      <c r="K32" s="128"/>
      <c r="L32" s="129" t="s">
        <v>165</v>
      </c>
      <c r="M32" s="129"/>
      <c r="N32" s="3"/>
      <c r="O32" s="3"/>
      <c r="P32" s="3"/>
      <c r="Q32" s="3"/>
      <c r="R32" s="3"/>
      <c r="S32" s="3"/>
      <c r="T32" s="3"/>
      <c r="U32" s="125"/>
    </row>
    <row r="33" spans="1:21">
      <c r="A33" t="s">
        <v>483</v>
      </c>
      <c r="B33" s="383">
        <f>LN(NYSE!B32/NYSE!B31)</f>
        <v>6.8772334942877825E-3</v>
      </c>
      <c r="C33">
        <f>LN(NYSE!J32/NYSE!J31)</f>
        <v>-9.9854741178852131E-3</v>
      </c>
      <c r="D33">
        <f>LN(NYSE!R32/NYSE!R31)</f>
        <v>-1.2482412839616638E-2</v>
      </c>
      <c r="E33">
        <f>LN(NYSE!Z32/NYSE!Z31)</f>
        <v>-2.0839058411951925E-2</v>
      </c>
      <c r="F33">
        <f>LN(NASDAQ!J32/NASDAQ!J31)</f>
        <v>1.4825189059665656E-3</v>
      </c>
      <c r="G33">
        <f>LN(NASDAQ!R32/NASDAQ!R31)</f>
        <v>1.8355347226072672E-2</v>
      </c>
      <c r="H33">
        <f>LN(NASDAQ!Z32/NASDAQ!Z31)</f>
        <v>1.432181233961893E-2</v>
      </c>
      <c r="I33">
        <f>LN(NASDAQ!B32/NASDAQ!B31)</f>
        <v>1.2964777961490865E-2</v>
      </c>
      <c r="K33" s="128"/>
      <c r="L33" s="129" t="s">
        <v>166</v>
      </c>
      <c r="M33" s="129"/>
      <c r="N33" s="3"/>
      <c r="O33" s="3"/>
      <c r="P33" s="3"/>
      <c r="Q33" s="3"/>
      <c r="R33" s="3"/>
      <c r="S33" s="3"/>
      <c r="T33" s="3"/>
      <c r="U33" s="125"/>
    </row>
    <row r="34" spans="1:21">
      <c r="A34" t="s">
        <v>485</v>
      </c>
      <c r="B34" s="383">
        <f>LN(NYSE!B33/NYSE!B32)</f>
        <v>-5.5319965427163137E-3</v>
      </c>
      <c r="C34">
        <f>LN(NYSE!J33/NYSE!J32)</f>
        <v>-2.6495217283194349E-3</v>
      </c>
      <c r="D34">
        <f>LN(NYSE!R33/NYSE!R32)</f>
        <v>-6.3335656234792181E-3</v>
      </c>
      <c r="E34">
        <f>LN(NYSE!Z33/NYSE!Z32)</f>
        <v>1.1348319663148709E-2</v>
      </c>
      <c r="F34">
        <f>LN(NASDAQ!J33/NASDAQ!J32)</f>
        <v>1.2344409027086238E-4</v>
      </c>
      <c r="G34">
        <f>LN(NASDAQ!R33/NASDAQ!R32)</f>
        <v>3.1786239866753309E-2</v>
      </c>
      <c r="H34">
        <f>LN(NASDAQ!Z33/NASDAQ!Z32)</f>
        <v>1.1817782189859459E-2</v>
      </c>
      <c r="I34">
        <f>LN(NASDAQ!B33/NASDAQ!B32)</f>
        <v>-1.7446063644203232E-3</v>
      </c>
      <c r="K34" s="128"/>
      <c r="L34" s="129"/>
      <c r="M34" s="129"/>
      <c r="N34" s="3"/>
      <c r="O34" s="3"/>
      <c r="P34" s="3"/>
      <c r="Q34" s="3"/>
      <c r="R34" s="3"/>
      <c r="S34" s="3"/>
      <c r="T34" s="3"/>
      <c r="U34" s="125"/>
    </row>
    <row r="35" spans="1:21">
      <c r="A35" t="s">
        <v>487</v>
      </c>
      <c r="B35" s="383">
        <f>LN(NYSE!B34/NYSE!B33)</f>
        <v>-2.7556764730985485E-3</v>
      </c>
      <c r="C35">
        <f>LN(NYSE!J34/NYSE!J33)</f>
        <v>6.2249229377474118E-3</v>
      </c>
      <c r="D35">
        <f>LN(NYSE!R34/NYSE!R33)</f>
        <v>-1.4054816087349209E-3</v>
      </c>
      <c r="E35">
        <f>LN(NYSE!Z34/NYSE!Z33)</f>
        <v>-6.2176366108705619E-3</v>
      </c>
      <c r="F35">
        <f>LN(NASDAQ!J34/NASDAQ!J33)</f>
        <v>-8.2324858522934052E-4</v>
      </c>
      <c r="G35">
        <f>LN(NASDAQ!R34/NASDAQ!R33)</f>
        <v>5.2021060030447104E-2</v>
      </c>
      <c r="H35">
        <f>LN(NASDAQ!Z34/NASDAQ!Z33)</f>
        <v>2.1440105708975103E-3</v>
      </c>
      <c r="I35">
        <f>LN(NASDAQ!B34/NASDAQ!B33)</f>
        <v>8.0408941830701387E-3</v>
      </c>
      <c r="K35" s="128" t="s">
        <v>199</v>
      </c>
      <c r="L35" s="129"/>
      <c r="M35" s="129"/>
      <c r="N35" s="3"/>
      <c r="O35" s="3"/>
      <c r="P35" s="3"/>
      <c r="Q35" s="3"/>
      <c r="R35" s="3"/>
      <c r="S35" s="3"/>
      <c r="T35" s="3"/>
      <c r="U35" s="125"/>
    </row>
    <row r="36" spans="1:21">
      <c r="A36" t="s">
        <v>489</v>
      </c>
      <c r="B36" s="383">
        <f>LN(NYSE!B35/NYSE!B34)</f>
        <v>-5.4038311307052517E-3</v>
      </c>
      <c r="C36">
        <f>LN(NYSE!J35/NYSE!J34)</f>
        <v>-8.7517311110256735E-3</v>
      </c>
      <c r="D36">
        <f>LN(NYSE!R35/NYSE!R34)</f>
        <v>1.9403840018042515E-3</v>
      </c>
      <c r="E36">
        <f>LN(NYSE!Z35/NYSE!Z34)</f>
        <v>1.1188365268463834E-3</v>
      </c>
      <c r="F36">
        <f>LN(NASDAQ!J35/NASDAQ!J34)</f>
        <v>1.5972888051357558E-2</v>
      </c>
      <c r="G36">
        <f>LN(NASDAQ!R35/NASDAQ!R34)</f>
        <v>1.4633961097356308E-3</v>
      </c>
      <c r="H36">
        <f>LN(NASDAQ!Z35/NASDAQ!Z34)</f>
        <v>5.5081693688085664E-3</v>
      </c>
      <c r="I36">
        <f>LN(NASDAQ!B35/NASDAQ!B34)</f>
        <v>-6.216737374886025E-3</v>
      </c>
      <c r="K36" s="128"/>
      <c r="L36" s="129"/>
      <c r="M36" s="129"/>
      <c r="N36" s="3"/>
      <c r="O36" s="3"/>
      <c r="P36" s="3"/>
      <c r="Q36" s="3"/>
      <c r="R36" s="3"/>
      <c r="S36" s="3"/>
      <c r="T36" s="3"/>
      <c r="U36" s="125"/>
    </row>
    <row r="37" spans="1:21">
      <c r="A37" t="s">
        <v>491</v>
      </c>
      <c r="B37" s="383">
        <f>LN(NYSE!B36/NYSE!B35)</f>
        <v>-3.4766062584829782E-3</v>
      </c>
      <c r="C37">
        <f>LN(NYSE!J36/NYSE!J35)</f>
        <v>1.3147060537471628E-2</v>
      </c>
      <c r="D37">
        <f>LN(NYSE!R36/NYSE!R35)</f>
        <v>-2.4763255970003274E-3</v>
      </c>
      <c r="E37">
        <f>LN(NYSE!Z36/NYSE!Z35)</f>
        <v>4.9398554758852556E-3</v>
      </c>
      <c r="F37">
        <f>LN(NASDAQ!J36/NASDAQ!J35)</f>
        <v>4.1252181771443009E-3</v>
      </c>
      <c r="G37">
        <f>LN(NASDAQ!R36/NASDAQ!R35)</f>
        <v>2.8328356777005705E-2</v>
      </c>
      <c r="H37">
        <f>LN(NASDAQ!Z36/NASDAQ!Z35)</f>
        <v>-6.0493803415409345E-3</v>
      </c>
      <c r="I37">
        <f>LN(NASDAQ!B36/NASDAQ!B35)</f>
        <v>-2.5086299581661151E-3</v>
      </c>
      <c r="K37" s="128"/>
      <c r="L37" s="129"/>
      <c r="M37" s="129"/>
      <c r="N37" s="3"/>
      <c r="O37" s="3"/>
      <c r="P37" s="3"/>
      <c r="Q37" s="3"/>
      <c r="R37" s="3"/>
      <c r="S37" s="3"/>
      <c r="T37" s="3"/>
      <c r="U37" s="125"/>
    </row>
    <row r="38" spans="1:21">
      <c r="A38" t="s">
        <v>493</v>
      </c>
      <c r="B38" s="383">
        <f>LN(NYSE!B37/NYSE!B36)</f>
        <v>-2.2460202669252194E-3</v>
      </c>
      <c r="C38">
        <f>LN(NYSE!J37/NYSE!J36)</f>
        <v>4.5035769300935556E-3</v>
      </c>
      <c r="D38">
        <f>LN(NYSE!R37/NYSE!R36)</f>
        <v>-1.7508136411927049E-2</v>
      </c>
      <c r="E38">
        <f>LN(NYSE!Z37/NYSE!Z36)</f>
        <v>-4.3010818993905854E-3</v>
      </c>
      <c r="F38">
        <f>LN(NASDAQ!J37/NASDAQ!J36)</f>
        <v>-5.1794717822105452E-3</v>
      </c>
      <c r="G38">
        <f>LN(NASDAQ!R37/NASDAQ!R36)</f>
        <v>5.7611356625228739E-2</v>
      </c>
      <c r="H38">
        <f>LN(NASDAQ!Z37/NASDAQ!Z36)</f>
        <v>1.2686202056882959E-2</v>
      </c>
      <c r="I38">
        <f>LN(NASDAQ!B37/NASDAQ!B36)</f>
        <v>1.7504543531780218E-2</v>
      </c>
      <c r="K38" s="128" t="s">
        <v>202</v>
      </c>
      <c r="L38" s="129"/>
      <c r="M38" s="129"/>
      <c r="N38" s="3"/>
      <c r="O38" s="3"/>
      <c r="P38" s="3"/>
      <c r="Q38" s="3"/>
      <c r="R38" s="3"/>
      <c r="S38" s="3"/>
      <c r="T38" s="3"/>
      <c r="U38" s="125"/>
    </row>
    <row r="39" spans="1:21" ht="15" thickBot="1">
      <c r="A39" t="s">
        <v>495</v>
      </c>
      <c r="B39" s="383">
        <f>LN(NYSE!B38/NYSE!B37)</f>
        <v>-5.3244019793561737E-3</v>
      </c>
      <c r="C39">
        <f>LN(NYSE!J38/NYSE!J37)</f>
        <v>1.4012294894841845E-3</v>
      </c>
      <c r="D39">
        <f>LN(NYSE!R38/NYSE!R37)</f>
        <v>-2.7314958256094948E-3</v>
      </c>
      <c r="E39">
        <f>LN(NYSE!Z38/NYSE!Z37)</f>
        <v>1.8975901459005604E-2</v>
      </c>
      <c r="F39">
        <f>LN(NASDAQ!J38/NASDAQ!J37)</f>
        <v>5.9460181251939897E-3</v>
      </c>
      <c r="G39">
        <f>LN(NASDAQ!R38/NASDAQ!R37)</f>
        <v>-1.5827207602469726E-2</v>
      </c>
      <c r="H39">
        <f>LN(NASDAQ!Z38/NASDAQ!Z37)</f>
        <v>1.2687108707523317E-3</v>
      </c>
      <c r="I39">
        <f>LN(NASDAQ!B38/NASDAQ!B37)</f>
        <v>-6.6128185655477418E-3</v>
      </c>
      <c r="K39" s="131"/>
      <c r="L39" s="132"/>
      <c r="M39" s="132"/>
      <c r="N39" s="133"/>
      <c r="O39" s="133"/>
      <c r="P39" s="133"/>
      <c r="Q39" s="133"/>
      <c r="R39" s="133"/>
      <c r="S39" s="133"/>
      <c r="T39" s="133"/>
      <c r="U39" s="134"/>
    </row>
    <row r="40" spans="1:21">
      <c r="A40" t="s">
        <v>497</v>
      </c>
      <c r="B40" s="383">
        <f>LN(NYSE!B39/NYSE!B38)</f>
        <v>-1.9616569270852267E-3</v>
      </c>
      <c r="C40">
        <f>LN(NYSE!J39/NYSE!J38)</f>
        <v>1.621699323564349E-3</v>
      </c>
      <c r="D40">
        <f>LN(NYSE!R39/NYSE!R38)</f>
        <v>2.5950980896005502E-3</v>
      </c>
      <c r="E40">
        <f>LN(NYSE!Z39/NYSE!Z38)</f>
        <v>-1.1342276603934607E-2</v>
      </c>
      <c r="F40">
        <f>LN(NASDAQ!J39/NASDAQ!J38)</f>
        <v>6.8535953820605803E-4</v>
      </c>
      <c r="G40">
        <f>LN(NASDAQ!R39/NASDAQ!R38)</f>
        <v>4.244898883098476E-2</v>
      </c>
      <c r="H40">
        <f>LN(NASDAQ!Z39/NASDAQ!Z38)</f>
        <v>-5.106887541648961E-3</v>
      </c>
      <c r="I40">
        <f>LN(NASDAQ!B39/NASDAQ!B38)</f>
        <v>1.1991095488552374E-3</v>
      </c>
      <c r="S40" s="386"/>
    </row>
    <row r="41" spans="1:21">
      <c r="A41" t="s">
        <v>499</v>
      </c>
      <c r="B41" s="383">
        <f>LN(NYSE!B40/NYSE!B39)</f>
        <v>-2.5262294071999565E-3</v>
      </c>
      <c r="C41">
        <f>LN(NYSE!J40/NYSE!J39)</f>
        <v>3.6471505470612145E-3</v>
      </c>
      <c r="D41">
        <f>LN(NYSE!R40/NYSE!R39)</f>
        <v>-1.9073115797883684E-2</v>
      </c>
      <c r="E41">
        <f>LN(NYSE!Z40/NYSE!Z39)</f>
        <v>-9.0714396246986077E-3</v>
      </c>
      <c r="F41">
        <f>LN(NASDAQ!J40/NASDAQ!J39)</f>
        <v>1.1659486612797755E-2</v>
      </c>
      <c r="G41">
        <f>LN(NASDAQ!R40/NASDAQ!R39)</f>
        <v>5.9600622504062561E-2</v>
      </c>
      <c r="H41">
        <f>LN(NASDAQ!Z40/NASDAQ!Z39)</f>
        <v>9.6122494321048465E-3</v>
      </c>
      <c r="I41">
        <f>LN(NASDAQ!B40/NASDAQ!B39)</f>
        <v>1.2327649390545321E-2</v>
      </c>
    </row>
    <row r="42" spans="1:21">
      <c r="A42" t="s">
        <v>501</v>
      </c>
      <c r="B42" s="383">
        <f>LN(NYSE!B41/NYSE!B40)</f>
        <v>-6.1394719100912338E-3</v>
      </c>
      <c r="C42">
        <f>LN(NYSE!J41/NYSE!J40)</f>
        <v>7.6002825682674633E-3</v>
      </c>
      <c r="D42">
        <f>LN(NYSE!R41/NYSE!R40)</f>
        <v>1.7639815207833913E-2</v>
      </c>
      <c r="E42">
        <f>LN(NYSE!Z41/NYSE!Z40)</f>
        <v>1.3497624530260155E-2</v>
      </c>
      <c r="F42">
        <f>LN(NASDAQ!J41/NASDAQ!J40)</f>
        <v>9.6726354705936723E-3</v>
      </c>
      <c r="G42">
        <f>LN(NASDAQ!R41/NASDAQ!R40)</f>
        <v>3.5724144994708683E-2</v>
      </c>
      <c r="H42">
        <f>LN(NASDAQ!Z41/NASDAQ!Z40)</f>
        <v>6.3352124031293821E-3</v>
      </c>
      <c r="I42">
        <f>LN(NASDAQ!B41/NASDAQ!B40)</f>
        <v>-3.2187342769703802E-3</v>
      </c>
      <c r="L42" t="s">
        <v>3765</v>
      </c>
      <c r="M42" s="376" t="s">
        <v>105</v>
      </c>
      <c r="N42" s="376" t="s">
        <v>3763</v>
      </c>
      <c r="O42" s="376" t="s">
        <v>3764</v>
      </c>
      <c r="P42" s="376" t="s">
        <v>3021</v>
      </c>
      <c r="Q42" s="376" t="s">
        <v>3263</v>
      </c>
      <c r="R42" s="376" t="s">
        <v>3481</v>
      </c>
    </row>
    <row r="43" spans="1:21">
      <c r="A43" t="s">
        <v>503</v>
      </c>
      <c r="B43" s="383">
        <f>LN(NYSE!B42/NYSE!B41)</f>
        <v>-2.6186441243997837E-2</v>
      </c>
      <c r="C43">
        <f>LN(NYSE!J42/NYSE!J41)</f>
        <v>-2.7131966168434486E-2</v>
      </c>
      <c r="D43">
        <f>LN(NYSE!R42/NYSE!R41)</f>
        <v>-1.1402788752286211E-2</v>
      </c>
      <c r="E43">
        <f>LN(NYSE!Z42/NYSE!Z41)</f>
        <v>-8.7129264069237562E-3</v>
      </c>
      <c r="F43">
        <f>LN(NASDAQ!J42/NASDAQ!J41)</f>
        <v>-2.1654585708258262E-2</v>
      </c>
      <c r="G43">
        <f>LN(NASDAQ!R42/NASDAQ!R41)</f>
        <v>-8.6424256872612945E-2</v>
      </c>
      <c r="H43">
        <f>LN(NASDAQ!Z42/NASDAQ!Z41)</f>
        <v>-3.8284655330873545E-2</v>
      </c>
      <c r="I43">
        <f>LN(NASDAQ!B42/NASDAQ!B41)</f>
        <v>-3.6274268841044455E-2</v>
      </c>
      <c r="L43" s="387" t="s">
        <v>105</v>
      </c>
      <c r="M43">
        <v>1</v>
      </c>
    </row>
    <row r="44" spans="1:21">
      <c r="A44" t="s">
        <v>505</v>
      </c>
      <c r="B44" s="383">
        <f>LN(NYSE!B43/NYSE!B42)</f>
        <v>3.6306039283563187E-4</v>
      </c>
      <c r="C44">
        <f>LN(NYSE!J43/NYSE!J42)</f>
        <v>1.6329245744276008E-2</v>
      </c>
      <c r="D44">
        <f>LN(NYSE!R43/NYSE!R42)</f>
        <v>-8.1157453047675764E-3</v>
      </c>
      <c r="E44">
        <f>LN(NYSE!Z43/NYSE!Z42)</f>
        <v>-6.3846984646697682E-3</v>
      </c>
      <c r="F44">
        <f>LN(NASDAQ!J43/NASDAQ!J42)</f>
        <v>6.9902261174959015E-3</v>
      </c>
      <c r="G44">
        <f>LN(NASDAQ!R43/NASDAQ!R42)</f>
        <v>-9.0380622082183448E-3</v>
      </c>
      <c r="H44">
        <f>LN(NASDAQ!Z43/NASDAQ!Z42)</f>
        <v>-8.2340298790001861E-4</v>
      </c>
      <c r="I44">
        <f>LN(NASDAQ!B43/NASDAQ!B42)</f>
        <v>-1.027719095983958E-3</v>
      </c>
      <c r="L44" s="387" t="s">
        <v>3763</v>
      </c>
      <c r="M44">
        <v>0.27524527593316733</v>
      </c>
      <c r="N44">
        <v>1</v>
      </c>
    </row>
    <row r="45" spans="1:21">
      <c r="A45" t="s">
        <v>507</v>
      </c>
      <c r="B45" s="383">
        <f>LN(NYSE!B44/NYSE!B43)</f>
        <v>1.1693145293817302E-2</v>
      </c>
      <c r="C45">
        <f>LN(NYSE!J44/NYSE!J43)</f>
        <v>8.9474031516578421E-3</v>
      </c>
      <c r="D45">
        <f>LN(NYSE!R44/NYSE!R43)</f>
        <v>6.1795023929529175E-3</v>
      </c>
      <c r="E45">
        <f>LN(NYSE!Z44/NYSE!Z43)</f>
        <v>1.6000003413334314E-3</v>
      </c>
      <c r="F45">
        <f>LN(NASDAQ!J44/NASDAQ!J43)</f>
        <v>1.8640977623199214E-2</v>
      </c>
      <c r="G45">
        <f>LN(NASDAQ!R44/NASDAQ!R43)</f>
        <v>-3.5256734269034695E-2</v>
      </c>
      <c r="H45">
        <f>LN(NASDAQ!Z44/NASDAQ!Z43)</f>
        <v>-9.8439850903452616E-4</v>
      </c>
      <c r="I45">
        <f>LN(NASDAQ!B44/NASDAQ!B43)</f>
        <v>1.026215715515481E-2</v>
      </c>
      <c r="L45" s="387" t="s">
        <v>3764</v>
      </c>
      <c r="M45">
        <v>0.29924421119591521</v>
      </c>
      <c r="N45">
        <v>0.42484531162093858</v>
      </c>
      <c r="O45">
        <v>1</v>
      </c>
    </row>
    <row r="46" spans="1:21">
      <c r="A46" t="s">
        <v>509</v>
      </c>
      <c r="B46" s="383">
        <f>LN(NYSE!B45/NYSE!B44)</f>
        <v>1.5555028192020901E-3</v>
      </c>
      <c r="C46">
        <f>LN(NYSE!J45/NYSE!J44)</f>
        <v>-1.5434775401324263E-3</v>
      </c>
      <c r="D46">
        <f>LN(NYSE!R45/NYSE!R44)</f>
        <v>5.5222063435023429E-3</v>
      </c>
      <c r="E46">
        <f>LN(NYSE!Z45/NYSE!Z44)</f>
        <v>-2.7215257332628465E-3</v>
      </c>
      <c r="F46">
        <f>LN(NASDAQ!J45/NASDAQ!J44)</f>
        <v>3.0602660418225774E-3</v>
      </c>
      <c r="G46">
        <f>LN(NASDAQ!R45/NASDAQ!R44)</f>
        <v>2.2404243587853444E-2</v>
      </c>
      <c r="H46">
        <f>LN(NASDAQ!Z45/NASDAQ!Z44)</f>
        <v>-3.0968654675452034E-3</v>
      </c>
      <c r="I46">
        <f>LN(NASDAQ!B45/NASDAQ!B44)</f>
        <v>9.7759963957641197E-3</v>
      </c>
      <c r="L46" s="387" t="s">
        <v>3021</v>
      </c>
      <c r="M46">
        <v>0.49550548845906095</v>
      </c>
      <c r="N46">
        <v>7.8897281115937995E-2</v>
      </c>
      <c r="O46">
        <v>0.11234268412154075</v>
      </c>
      <c r="P46">
        <v>1</v>
      </c>
    </row>
    <row r="47" spans="1:21">
      <c r="A47" t="s">
        <v>2354</v>
      </c>
      <c r="B47" s="383">
        <f>LN(NYSE!B46/NYSE!B45)</f>
        <v>9.0502239573022683E-3</v>
      </c>
      <c r="C47">
        <f>LN(NYSE!J46/NYSE!J45)</f>
        <v>1.0754646119457822E-2</v>
      </c>
      <c r="D47">
        <f>LN(NYSE!R46/NYSE!R45)</f>
        <v>3.9846164289380889E-3</v>
      </c>
      <c r="E47">
        <f>LN(NYSE!Z46/NYSE!Z45)</f>
        <v>7.3471022077631247E-3</v>
      </c>
      <c r="F47">
        <f>LN(NASDAQ!J46/NASDAQ!J45)</f>
        <v>1.1412669882966294E-2</v>
      </c>
      <c r="G47">
        <f>LN(NASDAQ!R46/NASDAQ!R45)</f>
        <v>7.0991183176977862E-2</v>
      </c>
      <c r="H47">
        <f>LN(NASDAQ!Z46/NASDAQ!Z45)</f>
        <v>9.3302604638468636E-3</v>
      </c>
      <c r="I47">
        <f>LN(NASDAQ!B46/NASDAQ!B45)</f>
        <v>1.3380938071379845E-2</v>
      </c>
      <c r="L47" s="387" t="s">
        <v>3263</v>
      </c>
      <c r="M47">
        <v>0.39641935129611122</v>
      </c>
      <c r="N47">
        <v>-5.2288099022767286E-2</v>
      </c>
      <c r="O47">
        <v>-9.4678958819142095E-2</v>
      </c>
      <c r="P47">
        <v>0.47699732892882934</v>
      </c>
      <c r="Q47">
        <v>1</v>
      </c>
    </row>
    <row r="48" spans="1:21" ht="15" thickBot="1">
      <c r="A48" t="s">
        <v>2356</v>
      </c>
      <c r="B48" s="383">
        <f>LN(NYSE!B47/NYSE!B46)</f>
        <v>0</v>
      </c>
      <c r="C48">
        <f>LN(NYSE!J47/NYSE!J46)</f>
        <v>8.1052439127727487E-4</v>
      </c>
      <c r="D48">
        <f>LN(NYSE!R47/NYSE!R46)</f>
        <v>-1.8529326236184614E-3</v>
      </c>
      <c r="E48">
        <f>LN(NYSE!Z47/NYSE!Z46)</f>
        <v>-4.3058833771483776E-3</v>
      </c>
      <c r="F48">
        <f>LN(NASDAQ!J47/NASDAQ!J46)</f>
        <v>3.1708003828989626E-3</v>
      </c>
      <c r="G48">
        <f>LN(NASDAQ!R47/NASDAQ!R46)</f>
        <v>-1.7787267442065515E-2</v>
      </c>
      <c r="H48">
        <f>LN(NASDAQ!Z47/NASDAQ!Z46)</f>
        <v>-2.780818713948305E-3</v>
      </c>
      <c r="I48">
        <f>LN(NASDAQ!B47/NASDAQ!B46)</f>
        <v>-5.3780771999193473E-4</v>
      </c>
      <c r="L48" s="387" t="s">
        <v>3481</v>
      </c>
      <c r="M48" s="165">
        <v>0.36136394355276524</v>
      </c>
      <c r="N48" s="165">
        <v>-0.14860871490433836</v>
      </c>
      <c r="O48" s="165">
        <v>-9.8769158617294892E-2</v>
      </c>
      <c r="P48" s="165">
        <v>0.50947548485275473</v>
      </c>
      <c r="Q48" s="165">
        <v>0.44977482652523798</v>
      </c>
      <c r="R48" s="165">
        <v>1</v>
      </c>
    </row>
    <row r="49" spans="1:9">
      <c r="A49" t="s">
        <v>2357</v>
      </c>
      <c r="B49" s="383">
        <f>LN(NYSE!B48/NYSE!B47)</f>
        <v>6.6425908869232209E-4</v>
      </c>
      <c r="C49">
        <f>LN(NYSE!J48/NYSE!J47)</f>
        <v>-7.0360063237863953E-3</v>
      </c>
      <c r="D49">
        <f>LN(NYSE!R48/NYSE!R47)</f>
        <v>-3.6472531226987969E-3</v>
      </c>
      <c r="E49">
        <f>LN(NYSE!Z48/NYSE!Z47)</f>
        <v>-1.9196934386854438E-3</v>
      </c>
      <c r="F49">
        <f>LN(NASDAQ!J48/NASDAQ!J47)</f>
        <v>-1.3330680688083499E-2</v>
      </c>
      <c r="G49">
        <f>LN(NASDAQ!R48/NASDAQ!R47)</f>
        <v>-5.0745259334350541E-2</v>
      </c>
      <c r="H49">
        <f>LN(NASDAQ!Z48/NASDAQ!Z47)</f>
        <v>-1.7453012547246734E-2</v>
      </c>
      <c r="I49">
        <f>LN(NASDAQ!B48/NASDAQ!B47)</f>
        <v>-1.5013470690501483E-2</v>
      </c>
    </row>
    <row r="50" spans="1:9">
      <c r="A50" t="s">
        <v>511</v>
      </c>
      <c r="B50" s="383">
        <f>LN(NYSE!B49/NYSE!B48)</f>
        <v>-7.7293640297282371E-3</v>
      </c>
      <c r="C50">
        <f>LN(NYSE!J49/NYSE!J48)</f>
        <v>-1.0568421788086644E-2</v>
      </c>
      <c r="D50">
        <f>LN(NYSE!R49/NYSE!R48)</f>
        <v>-1.1859080001639896E-2</v>
      </c>
      <c r="E50">
        <f>LN(NYSE!Z49/NYSE!Z48)</f>
        <v>-6.748097586560536E-3</v>
      </c>
      <c r="F50">
        <f>LN(NASDAQ!J49/NASDAQ!J48)</f>
        <v>-1.3352174576538492E-2</v>
      </c>
      <c r="G50">
        <f>LN(NASDAQ!R49/NASDAQ!R48)</f>
        <v>-3.3569289140496533E-2</v>
      </c>
      <c r="H50">
        <f>LN(NASDAQ!Z49/NASDAQ!Z48)</f>
        <v>-1.3327918947873099E-2</v>
      </c>
      <c r="I50">
        <f>LN(NASDAQ!B49/NASDAQ!B48)</f>
        <v>-1.1999484943995052E-2</v>
      </c>
    </row>
    <row r="51" spans="1:9">
      <c r="A51" t="s">
        <v>513</v>
      </c>
      <c r="B51" s="383">
        <f>LN(NYSE!B50/NYSE!B49)</f>
        <v>-9.7815400993393042E-3</v>
      </c>
      <c r="C51">
        <f>LN(NYSE!J50/NYSE!J49)</f>
        <v>2.3125059802563235E-3</v>
      </c>
      <c r="D51">
        <f>LN(NYSE!R50/NYSE!R49)</f>
        <v>8.8901821810326402E-3</v>
      </c>
      <c r="E51">
        <f>LN(NYSE!Z50/NYSE!Z49)</f>
        <v>3.7010260284359563E-3</v>
      </c>
      <c r="F51">
        <f>LN(NASDAQ!J50/NASDAQ!J49)</f>
        <v>-7.0829152900175382E-3</v>
      </c>
      <c r="G51">
        <f>LN(NASDAQ!R50/NASDAQ!R49)</f>
        <v>-3.3050192277534286E-2</v>
      </c>
      <c r="H51">
        <f>LN(NASDAQ!Z50/NASDAQ!Z49)</f>
        <v>-7.8693114611669106E-3</v>
      </c>
      <c r="I51">
        <f>LN(NASDAQ!B50/NASDAQ!B49)</f>
        <v>-9.0727930604654616E-3</v>
      </c>
    </row>
    <row r="52" spans="1:9">
      <c r="A52" t="s">
        <v>515</v>
      </c>
      <c r="B52" s="383">
        <f>LN(NYSE!B51/NYSE!B50)</f>
        <v>-6.9339078730981272E-4</v>
      </c>
      <c r="C52">
        <f>LN(NYSE!J51/NYSE!J50)</f>
        <v>-5.2027272994811698E-3</v>
      </c>
      <c r="D52">
        <f>LN(NYSE!R51/NYSE!R50)</f>
        <v>-4.1574339260849651E-3</v>
      </c>
      <c r="E52">
        <f>LN(NYSE!Z51/NYSE!Z50)</f>
        <v>-6.7687607342955041E-3</v>
      </c>
      <c r="F52">
        <f>LN(NASDAQ!J51/NASDAQ!J50)</f>
        <v>-2.6586226084739983E-2</v>
      </c>
      <c r="G52">
        <f>LN(NASDAQ!R51/NASDAQ!R50)</f>
        <v>-6.2744041318930799E-2</v>
      </c>
      <c r="H52">
        <f>LN(NASDAQ!Z51/NASDAQ!Z50)</f>
        <v>-6.9517468800784493E-3</v>
      </c>
      <c r="I52">
        <f>LN(NASDAQ!B51/NASDAQ!B50)</f>
        <v>-1.5547436017425776E-3</v>
      </c>
    </row>
    <row r="53" spans="1:9">
      <c r="A53" t="s">
        <v>517</v>
      </c>
      <c r="B53" s="383">
        <f>LN(NYSE!B52/NYSE!B51)</f>
        <v>-3.5779713078268353E-3</v>
      </c>
      <c r="C53">
        <f>LN(NYSE!J52/NYSE!J51)</f>
        <v>1.6208231607648012E-3</v>
      </c>
      <c r="D53">
        <f>LN(NYSE!R52/NYSE!R51)</f>
        <v>1.1796954978346489E-3</v>
      </c>
      <c r="E53">
        <f>LN(NYSE!Z52/NYSE!Z51)</f>
        <v>-1.456428771079964E-3</v>
      </c>
      <c r="F53">
        <f>LN(NASDAQ!J52/NASDAQ!J51)</f>
        <v>-2.0114536450788353E-3</v>
      </c>
      <c r="G53">
        <f>LN(NASDAQ!R52/NASDAQ!R51)</f>
        <v>7.8955036400145479E-2</v>
      </c>
      <c r="H53">
        <f>LN(NASDAQ!Z52/NASDAQ!Z51)</f>
        <v>1.1331229526454522E-2</v>
      </c>
      <c r="I53">
        <f>LN(NASDAQ!B52/NASDAQ!B51)</f>
        <v>1.7525813936079833E-2</v>
      </c>
    </row>
    <row r="54" spans="1:9">
      <c r="A54" t="s">
        <v>519</v>
      </c>
      <c r="B54" s="383">
        <f>LN(NYSE!B53/NYSE!B52)</f>
        <v>7.9850619991909243E-3</v>
      </c>
      <c r="C54">
        <f>LN(NYSE!J53/NYSE!J52)</f>
        <v>-5.9559058136590239E-3</v>
      </c>
      <c r="D54">
        <f>LN(NYSE!R53/NYSE!R52)</f>
        <v>-3.6824776719000174E-3</v>
      </c>
      <c r="E54">
        <f>LN(NYSE!Z53/NYSE!Z52)</f>
        <v>-1.5339726376068234E-2</v>
      </c>
      <c r="F54">
        <f>LN(NASDAQ!J53/NASDAQ!J52)</f>
        <v>6.7163820337442027E-3</v>
      </c>
      <c r="G54">
        <f>LN(NASDAQ!R53/NASDAQ!R52)</f>
        <v>1.4851066041341062E-3</v>
      </c>
      <c r="H54">
        <f>LN(NASDAQ!Z53/NASDAQ!Z52)</f>
        <v>1.057340677577758E-2</v>
      </c>
      <c r="I54">
        <f>LN(NASDAQ!B53/NASDAQ!B52)</f>
        <v>1.2323305087425939E-2</v>
      </c>
    </row>
    <row r="55" spans="1:9">
      <c r="A55" t="s">
        <v>2364</v>
      </c>
      <c r="B55" s="383">
        <f>LN(NYSE!B54/NYSE!B53)</f>
        <v>-5.9855788433588989E-4</v>
      </c>
      <c r="C55">
        <f>LN(NYSE!J54/NYSE!J53)</f>
        <v>-4.3860421516070357E-3</v>
      </c>
      <c r="D55">
        <f>LN(NYSE!R54/NYSE!R53)</f>
        <v>1.773132797713222E-2</v>
      </c>
      <c r="E55">
        <f>LN(NYSE!Z54/NYSE!Z53)</f>
        <v>4.9321825907375054E-4</v>
      </c>
      <c r="F55">
        <f>LN(NASDAQ!J54/NASDAQ!J53)</f>
        <v>-1.1453092086491822E-2</v>
      </c>
      <c r="G55">
        <f>LN(NASDAQ!R54/NASDAQ!R53)</f>
        <v>-4.1450663891301837E-2</v>
      </c>
      <c r="H55">
        <f>LN(NASDAQ!Z54/NASDAQ!Z53)</f>
        <v>-1.2890959721518212E-2</v>
      </c>
      <c r="I55">
        <f>LN(NASDAQ!B54/NASDAQ!B53)</f>
        <v>-1.9073287761745984E-2</v>
      </c>
    </row>
    <row r="56" spans="1:9">
      <c r="A56" t="s">
        <v>521</v>
      </c>
      <c r="B56" s="383">
        <f>LN(NYSE!B55/NYSE!B54)</f>
        <v>-4.1813909049897811E-3</v>
      </c>
      <c r="C56">
        <f>LN(NYSE!J55/NYSE!J54)</f>
        <v>2.9794822368261996E-3</v>
      </c>
      <c r="D56">
        <f>LN(NYSE!R55/NYSE!R54)</f>
        <v>-2.7454063960711969E-2</v>
      </c>
      <c r="E56">
        <f>LN(NYSE!Z55/NYSE!Z54)</f>
        <v>1.4198524941883403E-2</v>
      </c>
      <c r="F56">
        <f>LN(NASDAQ!J55/NASDAQ!J54)</f>
        <v>2.0209942743203797E-3</v>
      </c>
      <c r="G56">
        <f>LN(NASDAQ!R55/NASDAQ!R54)</f>
        <v>1.4696569223229571E-3</v>
      </c>
      <c r="H56">
        <f>LN(NASDAQ!Z55/NASDAQ!Z54)</f>
        <v>5.1716313770938417E-3</v>
      </c>
      <c r="I56">
        <f>LN(NASDAQ!B55/NASDAQ!B54)</f>
        <v>-5.5429301347117467E-4</v>
      </c>
    </row>
    <row r="57" spans="1:9">
      <c r="A57" t="s">
        <v>523</v>
      </c>
      <c r="B57" s="383">
        <f>LN(NYSE!B56/NYSE!B55)</f>
        <v>2.5090556583046014E-3</v>
      </c>
      <c r="C57">
        <f>LN(NYSE!J56/NYSE!J55)</f>
        <v>-1.5766636999947115E-2</v>
      </c>
      <c r="D57">
        <f>LN(NYSE!R56/NYSE!R55)</f>
        <v>-1.4771570934117725E-3</v>
      </c>
      <c r="E57">
        <f>LN(NYSE!Z56/NYSE!Z55)</f>
        <v>-1.042524509793208E-2</v>
      </c>
      <c r="F57">
        <f>LN(NASDAQ!J56/NASDAQ!J55)</f>
        <v>-2.4399083362794845E-2</v>
      </c>
      <c r="G57">
        <f>LN(NASDAQ!R56/NASDAQ!R55)</f>
        <v>-5.0653430320193524E-4</v>
      </c>
      <c r="H57">
        <f>LN(NASDAQ!Z56/NASDAQ!Z55)</f>
        <v>-1.3301757460344052E-2</v>
      </c>
      <c r="I57">
        <f>LN(NASDAQ!B56/NASDAQ!B55)</f>
        <v>-1.6420959701866352E-2</v>
      </c>
    </row>
    <row r="58" spans="1:9">
      <c r="A58" t="s">
        <v>527</v>
      </c>
      <c r="B58" s="383">
        <f>LN(NYSE!B57/NYSE!B56)</f>
        <v>-1.6477135932188424E-2</v>
      </c>
      <c r="C58">
        <f>LN(NYSE!J57/NYSE!J56)</f>
        <v>-2.5706536779646588E-3</v>
      </c>
      <c r="D58">
        <f>LN(NYSE!R57/NYSE!R56)</f>
        <v>1.6822369971626068E-2</v>
      </c>
      <c r="E58">
        <f>LN(NYSE!Z57/NYSE!Z56)</f>
        <v>9.4524823753098126E-3</v>
      </c>
      <c r="F58">
        <f>LN(NASDAQ!J57/NASDAQ!J56)</f>
        <v>-1.0397971666903203E-2</v>
      </c>
      <c r="G58">
        <f>LN(NASDAQ!R57/NASDAQ!R56)</f>
        <v>2.1478176683598593E-2</v>
      </c>
      <c r="H58">
        <f>LN(NASDAQ!Z57/NASDAQ!Z56)</f>
        <v>-4.209827539218081E-3</v>
      </c>
      <c r="I58">
        <f>LN(NASDAQ!B57/NASDAQ!B56)</f>
        <v>-3.84473775771676E-3</v>
      </c>
    </row>
    <row r="59" spans="1:9">
      <c r="A59" t="s">
        <v>529</v>
      </c>
      <c r="B59" s="383">
        <f>LN(NYSE!B58/NYSE!B57)</f>
        <v>8.5159313955436682E-3</v>
      </c>
      <c r="C59">
        <f>LN(NYSE!J58/NYSE!J57)</f>
        <v>7.0453693156216314E-3</v>
      </c>
      <c r="D59">
        <f>LN(NYSE!R58/NYSE!R57)</f>
        <v>1.936242911814702E-3</v>
      </c>
      <c r="E59">
        <f>LN(NYSE!Z58/NYSE!Z57)</f>
        <v>6.3061086979846947E-3</v>
      </c>
      <c r="F59">
        <f>LN(NASDAQ!J58/NASDAQ!J57)</f>
        <v>-4.7896088825642048E-3</v>
      </c>
      <c r="G59">
        <f>LN(NASDAQ!R58/NASDAQ!R57)</f>
        <v>-1.7382607818861549E-2</v>
      </c>
      <c r="H59">
        <f>LN(NASDAQ!Z58/NASDAQ!Z57)</f>
        <v>-3.6500772941136213E-3</v>
      </c>
      <c r="I59">
        <f>LN(NASDAQ!B58/NASDAQ!B57)</f>
        <v>-2.2925342218109825E-3</v>
      </c>
    </row>
    <row r="60" spans="1:9">
      <c r="A60" t="s">
        <v>531</v>
      </c>
      <c r="B60" s="383">
        <f>LN(NYSE!B59/NYSE!B58)</f>
        <v>5.2151024753970578E-3</v>
      </c>
      <c r="C60">
        <f>LN(NYSE!J59/NYSE!J58)</f>
        <v>2.2995400577639869E-2</v>
      </c>
      <c r="D60">
        <f>LN(NYSE!R59/NYSE!R58)</f>
        <v>1.5187080097014104E-3</v>
      </c>
      <c r="E60">
        <f>LN(NYSE!Z59/NYSE!Z58)</f>
        <v>-4.3615286005302591E-3</v>
      </c>
      <c r="F60">
        <f>LN(NASDAQ!J59/NASDAQ!J58)</f>
        <v>1.9484857132124001E-2</v>
      </c>
      <c r="G60">
        <f>LN(NASDAQ!R59/NASDAQ!R58)</f>
        <v>7.731419302033242E-2</v>
      </c>
      <c r="H60">
        <f>LN(NASDAQ!Z59/NASDAQ!Z58)</f>
        <v>2.5275104928999953E-2</v>
      </c>
      <c r="I60">
        <f>LN(NASDAQ!B59/NASDAQ!B58)</f>
        <v>2.4217627226737704E-2</v>
      </c>
    </row>
    <row r="61" spans="1:9">
      <c r="A61" t="s">
        <v>533</v>
      </c>
      <c r="B61" s="383">
        <f>LN(NYSE!B60/NYSE!B59)</f>
        <v>1.6405112358703372E-2</v>
      </c>
      <c r="C61">
        <f>LN(NYSE!J60/NYSE!J59)</f>
        <v>3.0622093917707467E-3</v>
      </c>
      <c r="D61">
        <f>LN(NYSE!R60/NYSE!R59)</f>
        <v>1.9130186452736495E-2</v>
      </c>
      <c r="E61">
        <f>LN(NYSE!Z60/NYSE!Z59)</f>
        <v>7.7407256370090995E-3</v>
      </c>
      <c r="F61">
        <f>LN(NASDAQ!J60/NASDAQ!J59)</f>
        <v>-4.1238975826963314E-2</v>
      </c>
      <c r="G61">
        <f>LN(NASDAQ!R60/NASDAQ!R59)</f>
        <v>-3.4205985539776232E-2</v>
      </c>
      <c r="H61">
        <f>LN(NASDAQ!Z60/NASDAQ!Z59)</f>
        <v>-4.066336151107945E-3</v>
      </c>
      <c r="I61">
        <f>LN(NASDAQ!B60/NASDAQ!B59)</f>
        <v>-8.9031289112143468E-3</v>
      </c>
    </row>
    <row r="62" spans="1:9">
      <c r="A62" t="s">
        <v>535</v>
      </c>
      <c r="B62" s="383">
        <f>LN(NYSE!B61/NYSE!B60)</f>
        <v>-1.5842609040176623E-3</v>
      </c>
      <c r="C62">
        <f>LN(NYSE!J61/NYSE!J60)</f>
        <v>7.4426835624656767E-3</v>
      </c>
      <c r="D62">
        <f>LN(NYSE!R61/NYSE!R60)</f>
        <v>-5.0203633259767785E-3</v>
      </c>
      <c r="E62">
        <f>LN(NYSE!Z61/NYSE!Z60)</f>
        <v>7.3623892101124825E-3</v>
      </c>
      <c r="F62">
        <f>LN(NASDAQ!J61/NASDAQ!J60)</f>
        <v>7.5070184950648353E-3</v>
      </c>
      <c r="G62">
        <f>LN(NASDAQ!R61/NASDAQ!R60)</f>
        <v>3.0181270260479016E-2</v>
      </c>
      <c r="H62">
        <f>LN(NASDAQ!Z61/NASDAQ!Z60)</f>
        <v>1.0426401549097972E-2</v>
      </c>
      <c r="I62">
        <f>LN(NASDAQ!B61/NASDAQ!B60)</f>
        <v>1.4982128394381773E-2</v>
      </c>
    </row>
    <row r="63" spans="1:9">
      <c r="A63" t="s">
        <v>537</v>
      </c>
      <c r="B63" s="383">
        <f>LN(NYSE!B62/NYSE!B61)</f>
        <v>7.7261762787003531E-3</v>
      </c>
      <c r="C63">
        <f>LN(NYSE!J62/NYSE!J61)</f>
        <v>1.2468097776076624E-2</v>
      </c>
      <c r="D63">
        <f>LN(NYSE!R62/NYSE!R61)</f>
        <v>7.5886264300084943E-3</v>
      </c>
      <c r="E63">
        <f>LN(NYSE!Z62/NYSE!Z61)</f>
        <v>-4.6351877122960431E-3</v>
      </c>
      <c r="F63">
        <f>LN(NASDAQ!J62/NASDAQ!J61)</f>
        <v>-3.2436231402883438E-2</v>
      </c>
      <c r="G63">
        <f>LN(NASDAQ!R62/NASDAQ!R61)</f>
        <v>-5.7138309867241317E-3</v>
      </c>
      <c r="H63">
        <f>LN(NASDAQ!Z62/NASDAQ!Z61)</f>
        <v>-1.236108515119177E-3</v>
      </c>
      <c r="I63">
        <f>LN(NASDAQ!B62/NASDAQ!B61)</f>
        <v>6.4275268519731355E-3</v>
      </c>
    </row>
    <row r="64" spans="1:9">
      <c r="A64" t="s">
        <v>541</v>
      </c>
      <c r="B64" s="383">
        <f>LN(NYSE!B63/NYSE!B62)</f>
        <v>1.2294924013418503E-2</v>
      </c>
      <c r="C64">
        <f>LN(NYSE!J63/NYSE!J62)</f>
        <v>-2.1631978328758169E-4</v>
      </c>
      <c r="D64">
        <f>LN(NYSE!R63/NYSE!R62)</f>
        <v>-1.9631194134782089E-2</v>
      </c>
      <c r="E64">
        <f>LN(NYSE!Z63/NYSE!Z62)</f>
        <v>-1.0306049352197725E-2</v>
      </c>
      <c r="F64">
        <f>LN(NASDAQ!J63/NASDAQ!J62)</f>
        <v>5.3307179338975266E-3</v>
      </c>
      <c r="G64">
        <f>LN(NASDAQ!R63/NASDAQ!R62)</f>
        <v>-2.1354990595606967E-2</v>
      </c>
      <c r="H64">
        <f>LN(NASDAQ!Z63/NASDAQ!Z62)</f>
        <v>4.0476543960597577E-2</v>
      </c>
      <c r="I64">
        <f>LN(NASDAQ!B63/NASDAQ!B62)</f>
        <v>1.2702440967978101E-2</v>
      </c>
    </row>
    <row r="65" spans="1:9">
      <c r="A65" t="s">
        <v>543</v>
      </c>
      <c r="B65" s="383">
        <f>LN(NYSE!B64/NYSE!B63)</f>
        <v>2.969297463885421E-3</v>
      </c>
      <c r="C65">
        <f>LN(NYSE!J64/NYSE!J63)</f>
        <v>1.426907926814289E-2</v>
      </c>
      <c r="D65">
        <f>LN(NYSE!R64/NYSE!R63)</f>
        <v>9.3865236466572303E-3</v>
      </c>
      <c r="E65">
        <f>LN(NYSE!Z64/NYSE!Z63)</f>
        <v>-4.0548267380367039E-3</v>
      </c>
      <c r="F65">
        <f>LN(NASDAQ!J64/NASDAQ!J63)</f>
        <v>-7.5979355149053557E-4</v>
      </c>
      <c r="G65">
        <f>LN(NASDAQ!R64/NASDAQ!R63)</f>
        <v>-6.5982909878338734E-3</v>
      </c>
      <c r="H65">
        <f>LN(NASDAQ!Z64/NASDAQ!Z63)</f>
        <v>1.142332498144708E-3</v>
      </c>
      <c r="I65">
        <f>LN(NASDAQ!B64/NASDAQ!B63)</f>
        <v>2.213513514666508E-3</v>
      </c>
    </row>
    <row r="66" spans="1:9">
      <c r="A66" t="s">
        <v>545</v>
      </c>
      <c r="B66" s="383">
        <f>LN(NYSE!B65/NYSE!B64)</f>
        <v>9.2050180067762503E-3</v>
      </c>
      <c r="C66">
        <f>LN(NYSE!J65/NYSE!J64)</f>
        <v>6.0448840681328339E-3</v>
      </c>
      <c r="D66">
        <f>LN(NYSE!R65/NYSE!R64)</f>
        <v>1.2267431511856692E-3</v>
      </c>
      <c r="E66">
        <f>LN(NYSE!Z65/NYSE!Z64)</f>
        <v>6.3183685290726464E-3</v>
      </c>
      <c r="F66">
        <f>LN(NASDAQ!J65/NASDAQ!J64)</f>
        <v>-3.9423041829985839E-3</v>
      </c>
      <c r="G66">
        <f>LN(NASDAQ!R65/NASDAQ!R64)</f>
        <v>-1.41645427686508E-2</v>
      </c>
      <c r="H66">
        <f>LN(NASDAQ!Z65/NASDAQ!Z64)</f>
        <v>-5.9499260591469177E-3</v>
      </c>
      <c r="I66">
        <f>LN(NASDAQ!B65/NASDAQ!B64)</f>
        <v>-4.9680191002646635E-3</v>
      </c>
    </row>
    <row r="67" spans="1:9">
      <c r="A67" t="s">
        <v>547</v>
      </c>
      <c r="B67" s="383">
        <f>LN(NYSE!B66/NYSE!B65)</f>
        <v>-3.1648768086544143E-3</v>
      </c>
      <c r="C67">
        <f>LN(NYSE!J66/NYSE!J65)</f>
        <v>1.3057922397835172E-2</v>
      </c>
      <c r="D67">
        <f>LN(NYSE!R66/NYSE!R65)</f>
        <v>4.0511361889886979E-2</v>
      </c>
      <c r="E67">
        <f>LN(NYSE!Z66/NYSE!Z65)</f>
        <v>3.1006538292026063E-2</v>
      </c>
      <c r="F67">
        <f>LN(NASDAQ!J66/NASDAQ!J65)</f>
        <v>3.1285690523568978E-2</v>
      </c>
      <c r="G67">
        <f>LN(NASDAQ!R66/NASDAQ!R65)</f>
        <v>-2.3466668513776968E-2</v>
      </c>
      <c r="H67">
        <f>LN(NASDAQ!Z66/NASDAQ!Z65)</f>
        <v>-2.1625663507153406E-2</v>
      </c>
      <c r="I67">
        <f>LN(NASDAQ!B66/NASDAQ!B65)</f>
        <v>-3.1174550865161972E-2</v>
      </c>
    </row>
    <row r="68" spans="1:9">
      <c r="A68" t="s">
        <v>549</v>
      </c>
      <c r="B68" s="383">
        <f>LN(NYSE!B67/NYSE!B66)</f>
        <v>6.4917671005251471E-3</v>
      </c>
      <c r="C68">
        <f>LN(NYSE!J67/NYSE!J66)</f>
        <v>-1.7936683555308115E-4</v>
      </c>
      <c r="D68">
        <f>LN(NYSE!R67/NYSE!R66)</f>
        <v>-1.6553284622641468E-2</v>
      </c>
      <c r="E68">
        <f>LN(NYSE!Z67/NYSE!Z66)</f>
        <v>-2.3925723383922043E-2</v>
      </c>
      <c r="F68">
        <f>LN(NASDAQ!J67/NASDAQ!J66)</f>
        <v>3.5892086430602384E-2</v>
      </c>
      <c r="G68">
        <f>LN(NASDAQ!R67/NASDAQ!R66)</f>
        <v>2.3640672948804699E-3</v>
      </c>
      <c r="H68">
        <f>LN(NASDAQ!Z67/NASDAQ!Z66)</f>
        <v>2.8671896910612688E-2</v>
      </c>
      <c r="I68">
        <f>LN(NASDAQ!B67/NASDAQ!B66)</f>
        <v>2.0052151801351812E-2</v>
      </c>
    </row>
    <row r="69" spans="1:9">
      <c r="A69" t="s">
        <v>551</v>
      </c>
      <c r="B69" s="383">
        <f>LN(NYSE!B68/NYSE!B67)</f>
        <v>3.054133652080856E-3</v>
      </c>
      <c r="C69">
        <f>LN(NYSE!J68/NYSE!J67)</f>
        <v>4.1768662670528299E-3</v>
      </c>
      <c r="D69">
        <f>LN(NYSE!R68/NYSE!R67)</f>
        <v>5.1072972755863665E-3</v>
      </c>
      <c r="E69">
        <f>LN(NYSE!Z68/NYSE!Z67)</f>
        <v>7.5086222252797536E-3</v>
      </c>
      <c r="F69">
        <f>LN(NASDAQ!J68/NASDAQ!J67)</f>
        <v>4.6061804148975023E-3</v>
      </c>
      <c r="G69">
        <f>LN(NASDAQ!R68/NASDAQ!R67)</f>
        <v>-2.2841730383513555E-2</v>
      </c>
      <c r="H69">
        <f>LN(NASDAQ!Z68/NASDAQ!Z67)</f>
        <v>-1.0949712000212162E-2</v>
      </c>
      <c r="I69">
        <f>LN(NASDAQ!B68/NASDAQ!B67)</f>
        <v>-5.1450721398061056E-3</v>
      </c>
    </row>
    <row r="70" spans="1:9">
      <c r="A70" t="s">
        <v>553</v>
      </c>
      <c r="B70" s="383">
        <f>LN(NYSE!B69/NYSE!B68)</f>
        <v>-3.0554755271949303E-3</v>
      </c>
      <c r="C70">
        <f>LN(NYSE!J69/NYSE!J68)</f>
        <v>2.1122255821537345E-2</v>
      </c>
      <c r="D70">
        <f>LN(NYSE!R69/NYSE!R68)</f>
        <v>1.1315165787475674E-2</v>
      </c>
      <c r="E70">
        <f>LN(NYSE!Z69/NYSE!Z68)</f>
        <v>1.9231361927887592E-2</v>
      </c>
      <c r="F70">
        <f>LN(NASDAQ!J69/NASDAQ!J68)</f>
        <v>-7.4221957254156003E-3</v>
      </c>
      <c r="G70">
        <f>LN(NASDAQ!R69/NASDAQ!R68)</f>
        <v>2.8327922231747241E-2</v>
      </c>
      <c r="H70">
        <f>LN(NASDAQ!Z69/NASDAQ!Z68)</f>
        <v>-6.3801786285843556E-2</v>
      </c>
      <c r="I70">
        <f>LN(NASDAQ!B69/NASDAQ!B68)</f>
        <v>2.5146226807266146E-3</v>
      </c>
    </row>
    <row r="71" spans="1:9">
      <c r="A71" t="s">
        <v>555</v>
      </c>
      <c r="B71" s="383">
        <f>LN(NYSE!B70/NYSE!B69)</f>
        <v>3.7638032437305739E-3</v>
      </c>
      <c r="C71">
        <f>LN(NYSE!J70/NYSE!J69)</f>
        <v>-3.6504384554093437E-3</v>
      </c>
      <c r="D71">
        <f>LN(NYSE!R70/NYSE!R69)</f>
        <v>-4.7210106699626542E-3</v>
      </c>
      <c r="E71">
        <f>LN(NYSE!Z70/NYSE!Z69)</f>
        <v>-8.9391326845349606E-3</v>
      </c>
      <c r="F71">
        <f>LN(NASDAQ!J70/NASDAQ!J69)</f>
        <v>-6.714694035086833E-3</v>
      </c>
      <c r="G71">
        <f>LN(NASDAQ!R70/NASDAQ!R69)</f>
        <v>1.0734622511389938E-2</v>
      </c>
      <c r="H71">
        <f>LN(NASDAQ!Z70/NASDAQ!Z69)</f>
        <v>1.6866453868067421E-4</v>
      </c>
      <c r="I71">
        <f>LN(NASDAQ!B70/NASDAQ!B69)</f>
        <v>-2.7632232847615789E-3</v>
      </c>
    </row>
    <row r="72" spans="1:9">
      <c r="A72" t="s">
        <v>557</v>
      </c>
      <c r="B72" s="383">
        <f>LN(NYSE!B71/NYSE!B70)</f>
        <v>-7.5474385687723149E-3</v>
      </c>
      <c r="C72">
        <f>LN(NYSE!J71/NYSE!J70)</f>
        <v>1.1692637795152673E-2</v>
      </c>
      <c r="D72">
        <f>LN(NYSE!R71/NYSE!R70)</f>
        <v>-1.84198460080149E-3</v>
      </c>
      <c r="E72">
        <f>LN(NYSE!Z71/NYSE!Z70)</f>
        <v>-2.0499888910601922E-3</v>
      </c>
      <c r="F72">
        <f>LN(NASDAQ!J71/NASDAQ!J70)</f>
        <v>-3.4442317383852845E-2</v>
      </c>
      <c r="G72">
        <f>LN(NASDAQ!R71/NASDAQ!R70)</f>
        <v>-5.3090052894495664E-2</v>
      </c>
      <c r="H72">
        <f>LN(NASDAQ!Z71/NASDAQ!Z70)</f>
        <v>-1.0024539745451297E-2</v>
      </c>
      <c r="I72">
        <f>LN(NASDAQ!B71/NASDAQ!B70)</f>
        <v>-1.2070039971672955E-2</v>
      </c>
    </row>
    <row r="73" spans="1:9">
      <c r="A73" t="s">
        <v>559</v>
      </c>
      <c r="B73" s="383">
        <f>LN(NYSE!B72/NYSE!B71)</f>
        <v>-2.7594652214083721E-3</v>
      </c>
      <c r="C73">
        <f>LN(NYSE!J72/NYSE!J71)</f>
        <v>-1.9393033271587735E-3</v>
      </c>
      <c r="D73">
        <f>LN(NYSE!R72/NYSE!R71)</f>
        <v>1.0610526583138194E-2</v>
      </c>
      <c r="E73">
        <f>LN(NYSE!Z72/NYSE!Z71)</f>
        <v>-1.0792042530563931E-2</v>
      </c>
      <c r="F73">
        <f>LN(NASDAQ!J72/NASDAQ!J71)</f>
        <v>2.0790228215525564E-2</v>
      </c>
      <c r="G73">
        <f>LN(NASDAQ!R72/NASDAQ!R71)</f>
        <v>2.1988538793356979E-2</v>
      </c>
      <c r="H73">
        <f>LN(NASDAQ!Z72/NASDAQ!Z71)</f>
        <v>3.5224562408462663E-3</v>
      </c>
      <c r="I73">
        <f>LN(NASDAQ!B72/NASDAQ!B71)</f>
        <v>1.3423350365770258E-2</v>
      </c>
    </row>
    <row r="74" spans="1:9">
      <c r="A74" t="s">
        <v>561</v>
      </c>
      <c r="B74" s="383">
        <f>LN(NYSE!B73/NYSE!B72)</f>
        <v>3.0149065380731008E-3</v>
      </c>
      <c r="C74">
        <f>LN(NYSE!J73/NYSE!J72)</f>
        <v>1.2352767967000907E-2</v>
      </c>
      <c r="D74">
        <f>LN(NYSE!R73/NYSE!R72)</f>
        <v>7.7876959232566949E-3</v>
      </c>
      <c r="E74">
        <f>LN(NYSE!Z73/NYSE!Z72)</f>
        <v>7.1548123010346625E-3</v>
      </c>
      <c r="F74">
        <f>LN(NASDAQ!J73/NASDAQ!J72)</f>
        <v>-1.4185314133143574E-3</v>
      </c>
      <c r="G74">
        <f>LN(NASDAQ!R73/NASDAQ!R72)</f>
        <v>-3.6453580663859418E-2</v>
      </c>
      <c r="H74">
        <f>LN(NASDAQ!Z73/NASDAQ!Z72)</f>
        <v>2.2285211364244705E-3</v>
      </c>
      <c r="I74">
        <f>LN(NASDAQ!B73/NASDAQ!B72)</f>
        <v>1.9473222856079796E-3</v>
      </c>
    </row>
    <row r="75" spans="1:9">
      <c r="A75" t="s">
        <v>563</v>
      </c>
      <c r="B75" s="383">
        <f>LN(NYSE!B74/NYSE!B73)</f>
        <v>7.0947946538757883E-3</v>
      </c>
      <c r="C75">
        <f>LN(NYSE!J74/NYSE!J73)</f>
        <v>-5.6247637247657453E-3</v>
      </c>
      <c r="D75">
        <f>LN(NYSE!R74/NYSE!R73)</f>
        <v>-7.6574027634634294E-3</v>
      </c>
      <c r="E75">
        <f>LN(NYSE!Z74/NYSE!Z73)</f>
        <v>3.7950709685515343E-3</v>
      </c>
      <c r="F75">
        <f>LN(NASDAQ!J74/NASDAQ!J73)</f>
        <v>3.2210296482183117E-3</v>
      </c>
      <c r="G75">
        <f>LN(NASDAQ!R74/NASDAQ!R73)</f>
        <v>-1.0232783410686183E-2</v>
      </c>
      <c r="H75">
        <f>LN(NASDAQ!Z74/NASDAQ!Z73)</f>
        <v>6.1029485899084931E-3</v>
      </c>
      <c r="I75">
        <f>LN(NASDAQ!B74/NASDAQ!B73)</f>
        <v>5.0480905654720762E-3</v>
      </c>
    </row>
    <row r="76" spans="1:9">
      <c r="A76" t="s">
        <v>565</v>
      </c>
      <c r="B76" s="383">
        <f>LN(NYSE!B75/NYSE!B74)</f>
        <v>-2.8040349585401756E-3</v>
      </c>
      <c r="C76">
        <f>LN(NYSE!J75/NYSE!J74)</f>
        <v>1.5528399957124891E-3</v>
      </c>
      <c r="D76">
        <f>LN(NYSE!R75/NYSE!R74)</f>
        <v>-2.5437837804659184E-3</v>
      </c>
      <c r="E76">
        <f>LN(NYSE!Z75/NYSE!Z74)</f>
        <v>7.5472056353829038E-3</v>
      </c>
      <c r="F76">
        <f>LN(NASDAQ!J75/NASDAQ!J74)</f>
        <v>-2.4260710332889599E-2</v>
      </c>
      <c r="G76">
        <f>LN(NASDAQ!R75/NASDAQ!R74)</f>
        <v>-3.4517109834953111E-2</v>
      </c>
      <c r="H76">
        <f>LN(NASDAQ!Z75/NASDAQ!Z74)</f>
        <v>-1.4705256691303348E-2</v>
      </c>
      <c r="I76">
        <f>LN(NASDAQ!B75/NASDAQ!B74)</f>
        <v>-1.3663564250172915E-2</v>
      </c>
    </row>
    <row r="77" spans="1:9">
      <c r="A77" t="s">
        <v>567</v>
      </c>
      <c r="B77" s="383">
        <f>LN(NYSE!B76/NYSE!B75)</f>
        <v>-9.9770588828632899E-3</v>
      </c>
      <c r="C77">
        <f>LN(NYSE!J76/NYSE!J75)</f>
        <v>9.181330137628993E-3</v>
      </c>
      <c r="D77">
        <f>LN(NYSE!R76/NYSE!R75)</f>
        <v>7.2879031575913524E-3</v>
      </c>
      <c r="E77">
        <f>LN(NYSE!Z76/NYSE!Z75)</f>
        <v>1.1060164151097991E-2</v>
      </c>
      <c r="F77">
        <f>LN(NASDAQ!J76/NASDAQ!J75)</f>
        <v>8.7858021493861051E-5</v>
      </c>
      <c r="G77">
        <f>LN(NASDAQ!R76/NASDAQ!R75)</f>
        <v>-3.0577240036170499E-2</v>
      </c>
      <c r="H77">
        <f>LN(NASDAQ!Z76/NASDAQ!Z75)</f>
        <v>6.0099697912124102E-3</v>
      </c>
      <c r="I77">
        <f>LN(NASDAQ!B76/NASDAQ!B75)</f>
        <v>9.7289928549411341E-3</v>
      </c>
    </row>
    <row r="78" spans="1:9">
      <c r="A78" t="s">
        <v>569</v>
      </c>
      <c r="B78" s="383">
        <f>LN(NYSE!B77/NYSE!B76)</f>
        <v>3.7626006371085457E-3</v>
      </c>
      <c r="C78">
        <f>LN(NYSE!J77/NYSE!J76)</f>
        <v>-1.4530952054651063E-3</v>
      </c>
      <c r="D78">
        <f>LN(NYSE!R77/NYSE!R76)</f>
        <v>1.2179162691193436E-2</v>
      </c>
      <c r="E78">
        <f>LN(NYSE!Z77/NYSE!Z76)</f>
        <v>4.6167865756266774E-2</v>
      </c>
      <c r="F78">
        <f>LN(NASDAQ!J77/NASDAQ!J76)</f>
        <v>2.1596859130101596E-2</v>
      </c>
      <c r="G78">
        <f>LN(NASDAQ!R77/NASDAQ!R76)</f>
        <v>-6.5479858762172063E-2</v>
      </c>
      <c r="H78">
        <f>LN(NASDAQ!Z77/NASDAQ!Z76)</f>
        <v>-1.8939859484906557E-3</v>
      </c>
      <c r="I78">
        <f>LN(NASDAQ!B77/NASDAQ!B76)</f>
        <v>-3.5779177065961452E-3</v>
      </c>
    </row>
    <row r="79" spans="1:9">
      <c r="A79" t="s">
        <v>571</v>
      </c>
      <c r="B79" s="383">
        <f>LN(NYSE!B78/NYSE!B77)</f>
        <v>2.7674480291050088E-3</v>
      </c>
      <c r="C79">
        <f>LN(NYSE!J78/NYSE!J77)</f>
        <v>2.1930770242949947E-3</v>
      </c>
      <c r="D79">
        <f>LN(NYSE!R78/NYSE!R77)</f>
        <v>-5.5878625758946287E-3</v>
      </c>
      <c r="E79">
        <f>LN(NYSE!Z78/NYSE!Z77)</f>
        <v>1.6286765994066265E-2</v>
      </c>
      <c r="F79">
        <f>LN(NASDAQ!J78/NASDAQ!J77)</f>
        <v>1.810524652359782E-2</v>
      </c>
      <c r="G79">
        <f>LN(NASDAQ!R78/NASDAQ!R77)</f>
        <v>2.4091028400576399E-2</v>
      </c>
      <c r="H79">
        <f>LN(NASDAQ!Z78/NASDAQ!Z77)</f>
        <v>-5.8502506949169517E-3</v>
      </c>
      <c r="I79">
        <f>LN(NASDAQ!B78/NASDAQ!B77)</f>
        <v>3.0997248924247237E-4</v>
      </c>
    </row>
    <row r="80" spans="1:9">
      <c r="A80" t="s">
        <v>573</v>
      </c>
      <c r="B80" s="383">
        <f>LN(NYSE!B79/NYSE!B78)</f>
        <v>-5.0603617047730769E-3</v>
      </c>
      <c r="C80">
        <f>LN(NYSE!J79/NYSE!J78)</f>
        <v>1.1709603191821093E-2</v>
      </c>
      <c r="D80">
        <f>LN(NYSE!R79/NYSE!R78)</f>
        <v>1.2735764603015733E-2</v>
      </c>
      <c r="E80">
        <f>LN(NYSE!Z79/NYSE!Z78)</f>
        <v>1.1432003527762013E-2</v>
      </c>
      <c r="F80">
        <f>LN(NASDAQ!J79/NASDAQ!J78)</f>
        <v>1.9482221545508639E-2</v>
      </c>
      <c r="G80">
        <f>LN(NASDAQ!R79/NASDAQ!R78)</f>
        <v>5.613431099659786E-2</v>
      </c>
      <c r="H80">
        <f>LN(NASDAQ!Z79/NASDAQ!Z78)</f>
        <v>3.6604155172889801E-3</v>
      </c>
      <c r="I80">
        <f>LN(NASDAQ!B79/NASDAQ!B78)</f>
        <v>1.4935779302449801E-2</v>
      </c>
    </row>
    <row r="81" spans="1:9">
      <c r="A81" t="s">
        <v>575</v>
      </c>
      <c r="B81" s="383">
        <f>LN(NYSE!B80/NYSE!B79)</f>
        <v>7.6980631275263981E-3</v>
      </c>
      <c r="C81">
        <f>LN(NYSE!J80/NYSE!J79)</f>
        <v>-5.1308186532158778E-3</v>
      </c>
      <c r="D81">
        <f>LN(NYSE!R80/NYSE!R79)</f>
        <v>-7.0198118514622721E-3</v>
      </c>
      <c r="E81">
        <f>LN(NYSE!Z80/NYSE!Z79)</f>
        <v>-9.1060830141394891E-3</v>
      </c>
      <c r="F81">
        <f>LN(NASDAQ!J80/NASDAQ!J79)</f>
        <v>1.2630534273072785E-2</v>
      </c>
      <c r="G81">
        <f>LN(NASDAQ!R80/NASDAQ!R79)</f>
        <v>-2.8098569967676025E-4</v>
      </c>
      <c r="H81">
        <f>LN(NASDAQ!Z80/NASDAQ!Z79)</f>
        <v>-5.15282530167358E-3</v>
      </c>
      <c r="I81">
        <f>LN(NASDAQ!B80/NASDAQ!B79)</f>
        <v>4.0593054761882148E-3</v>
      </c>
    </row>
    <row r="82" spans="1:9">
      <c r="A82" t="s">
        <v>577</v>
      </c>
      <c r="B82" s="383">
        <f>LN(NYSE!B81/NYSE!B80)</f>
        <v>-3.7050146065784975E-3</v>
      </c>
      <c r="C82">
        <f>LN(NYSE!J81/NYSE!J80)</f>
        <v>8.2191472351009157E-3</v>
      </c>
      <c r="D82">
        <f>LN(NYSE!R81/NYSE!R80)</f>
        <v>-7.4564850201281462E-3</v>
      </c>
      <c r="E82">
        <f>LN(NYSE!Z81/NYSE!Z80)</f>
        <v>2.6102102986942277E-3</v>
      </c>
      <c r="F82">
        <f>LN(NASDAQ!J81/NASDAQ!J80)</f>
        <v>-5.3162125283384893E-4</v>
      </c>
      <c r="G82">
        <f>LN(NASDAQ!R81/NASDAQ!R80)</f>
        <v>-4.8735922930660761E-3</v>
      </c>
      <c r="H82">
        <f>LN(NASDAQ!Z81/NASDAQ!Z80)</f>
        <v>2.9581842198776473E-3</v>
      </c>
      <c r="I82">
        <f>LN(NASDAQ!B81/NASDAQ!B80)</f>
        <v>7.2326993024925059E-4</v>
      </c>
    </row>
    <row r="83" spans="1:9">
      <c r="A83" t="s">
        <v>581</v>
      </c>
      <c r="B83" s="383">
        <f>LN(NYSE!B82/NYSE!B81)</f>
        <v>2.3029677634652291E-4</v>
      </c>
      <c r="C83">
        <f>LN(NYSE!J82/NYSE!J81)</f>
        <v>-4.2137261066220004E-3</v>
      </c>
      <c r="D83">
        <f>LN(NYSE!R82/NYSE!R81)</f>
        <v>1.8537989324837651E-2</v>
      </c>
      <c r="E83">
        <f>LN(NYSE!Z82/NYSE!Z81)</f>
        <v>1.4663862527141419E-2</v>
      </c>
      <c r="F83">
        <f>LN(NASDAQ!J82/NASDAQ!J81)</f>
        <v>1.6348554750960618E-3</v>
      </c>
      <c r="G83">
        <f>LN(NASDAQ!R82/NASDAQ!R81)</f>
        <v>1.8050779053296055E-2</v>
      </c>
      <c r="H83">
        <f>LN(NASDAQ!Z82/NASDAQ!Z81)</f>
        <v>1.24454245210562E-2</v>
      </c>
      <c r="I83">
        <f>LN(NASDAQ!B82/NASDAQ!B81)</f>
        <v>7.4767738437183425E-4</v>
      </c>
    </row>
    <row r="84" spans="1:9">
      <c r="A84" t="s">
        <v>583</v>
      </c>
      <c r="B84" s="383">
        <f>LN(NYSE!B83/NYSE!B82)</f>
        <v>1.5978218308755343E-3</v>
      </c>
      <c r="C84">
        <f>LN(NYSE!J83/NYSE!J82)</f>
        <v>-1.3433291613808499E-2</v>
      </c>
      <c r="D84">
        <f>LN(NYSE!R83/NYSE!R82)</f>
        <v>1.1273224529356694E-2</v>
      </c>
      <c r="E84">
        <f>LN(NYSE!Z83/NYSE!Z82)</f>
        <v>-4.2823496479123144E-4</v>
      </c>
      <c r="F84">
        <f>LN(NASDAQ!J83/NASDAQ!J82)</f>
        <v>3.9127826565687213E-3</v>
      </c>
      <c r="G84">
        <f>LN(NASDAQ!R83/NASDAQ!R82)</f>
        <v>-1.7232159651467047E-2</v>
      </c>
      <c r="H84">
        <f>LN(NASDAQ!Z83/NASDAQ!Z82)</f>
        <v>3.2735617150155796E-3</v>
      </c>
      <c r="I84">
        <f>LN(NASDAQ!B83/NASDAQ!B82)</f>
        <v>-4.692325509146964E-3</v>
      </c>
    </row>
    <row r="85" spans="1:9">
      <c r="A85" t="s">
        <v>585</v>
      </c>
      <c r="B85" s="383">
        <f>LN(NYSE!B84/NYSE!B83)</f>
        <v>-1.0155908679942999E-2</v>
      </c>
      <c r="C85">
        <f>LN(NYSE!J84/NYSE!J83)</f>
        <v>-5.6078656877621893E-3</v>
      </c>
      <c r="D85">
        <f>LN(NYSE!R84/NYSE!R83)</f>
        <v>1.6274661957391749E-2</v>
      </c>
      <c r="E85">
        <f>LN(NYSE!Z84/NYSE!Z83)</f>
        <v>1.85308365051941E-2</v>
      </c>
      <c r="F85">
        <f>LN(NASDAQ!J84/NASDAQ!J83)</f>
        <v>-1.1396476466492649E-3</v>
      </c>
      <c r="G85">
        <f>LN(NASDAQ!R84/NASDAQ!R83)</f>
        <v>-4.7972214357226095E-2</v>
      </c>
      <c r="H85">
        <f>LN(NASDAQ!Z84/NASDAQ!Z83)</f>
        <v>-1.9215963572431702E-2</v>
      </c>
      <c r="I85">
        <f>LN(NASDAQ!B84/NASDAQ!B83)</f>
        <v>-2.2203510151988199E-2</v>
      </c>
    </row>
    <row r="86" spans="1:9">
      <c r="A86" t="s">
        <v>587</v>
      </c>
      <c r="B86" s="383">
        <f>LN(NYSE!B85/NYSE!B84)</f>
        <v>-1.7091514049461309E-2</v>
      </c>
      <c r="C86">
        <f>LN(NYSE!J85/NYSE!J84)</f>
        <v>3.8087647527149928E-3</v>
      </c>
      <c r="D86">
        <f>LN(NYSE!R85/NYSE!R84)</f>
        <v>8.8333294277565984E-3</v>
      </c>
      <c r="E86">
        <f>LN(NYSE!Z85/NYSE!Z84)</f>
        <v>-1.0708852515464537E-2</v>
      </c>
      <c r="F86">
        <f>LN(NASDAQ!J85/NASDAQ!J84)</f>
        <v>6.2925205093107527E-3</v>
      </c>
      <c r="G86">
        <f>LN(NASDAQ!R85/NASDAQ!R84)</f>
        <v>-2.175657764320232E-2</v>
      </c>
      <c r="H86">
        <f>LN(NASDAQ!Z85/NASDAQ!Z84)</f>
        <v>-1.0366869909726645E-2</v>
      </c>
      <c r="I86">
        <f>LN(NASDAQ!B85/NASDAQ!B84)</f>
        <v>-1.2217325781492068E-2</v>
      </c>
    </row>
    <row r="87" spans="1:9">
      <c r="A87" t="s">
        <v>589</v>
      </c>
      <c r="B87" s="383">
        <f>LN(NYSE!B86/NYSE!B85)</f>
        <v>7.6396123234713216E-4</v>
      </c>
      <c r="C87">
        <f>LN(NYSE!J86/NYSE!J85)</f>
        <v>6.3537502731335418E-3</v>
      </c>
      <c r="D87">
        <f>LN(NYSE!R86/NYSE!R85)</f>
        <v>1.4250006162605246E-2</v>
      </c>
      <c r="E87">
        <f>LN(NYSE!Z86/NYSE!Z85)</f>
        <v>1.2669088371379473E-2</v>
      </c>
      <c r="F87">
        <f>LN(NASDAQ!J86/NASDAQ!J85)</f>
        <v>-2.4284615815310331E-4</v>
      </c>
      <c r="G87">
        <f>LN(NASDAQ!R86/NASDAQ!R85)</f>
        <v>-8.7624905167203629E-2</v>
      </c>
      <c r="H87">
        <f>LN(NASDAQ!Z86/NASDAQ!Z85)</f>
        <v>-1.5214160528267129E-2</v>
      </c>
      <c r="I87">
        <f>LN(NASDAQ!B86/NASDAQ!B85)</f>
        <v>-1.3600701593692597E-2</v>
      </c>
    </row>
    <row r="88" spans="1:9">
      <c r="A88" t="s">
        <v>591</v>
      </c>
      <c r="B88" s="383">
        <f>LN(NYSE!B87/NYSE!B86)</f>
        <v>3.6735375914884374E-3</v>
      </c>
      <c r="C88">
        <f>LN(NYSE!J87/NYSE!J86)</f>
        <v>-4.1552883104145977E-3</v>
      </c>
      <c r="D88">
        <f>LN(NYSE!R87/NYSE!R86)</f>
        <v>-1.828893215985479E-2</v>
      </c>
      <c r="E88">
        <f>LN(NYSE!Z87/NYSE!Z86)</f>
        <v>-9.6985790790863422E-3</v>
      </c>
      <c r="F88">
        <f>LN(NASDAQ!J87/NASDAQ!J86)</f>
        <v>-2.7412467370684025E-2</v>
      </c>
      <c r="G88">
        <f>LN(NASDAQ!R87/NASDAQ!R86)</f>
        <v>-4.0436775903929467E-2</v>
      </c>
      <c r="H88">
        <f>LN(NASDAQ!Z87/NASDAQ!Z86)</f>
        <v>4.5886017600314973E-3</v>
      </c>
      <c r="I88">
        <f>LN(NASDAQ!B87/NASDAQ!B86)</f>
        <v>2.565244644208437E-3</v>
      </c>
    </row>
    <row r="89" spans="1:9">
      <c r="A89" t="s">
        <v>593</v>
      </c>
      <c r="B89" s="383">
        <f>LN(NYSE!B88/NYSE!B87)</f>
        <v>-4.3200700172168101E-3</v>
      </c>
      <c r="C89">
        <f>LN(NYSE!J88/NYSE!J87)</f>
        <v>1.4468590522492632E-2</v>
      </c>
      <c r="D89">
        <f>LN(NYSE!R88/NYSE!R87)</f>
        <v>3.9778517003481138E-3</v>
      </c>
      <c r="E89">
        <f>LN(NYSE!Z88/NYSE!Z87)</f>
        <v>9.8821212249060558E-4</v>
      </c>
      <c r="F89">
        <f>LN(NASDAQ!J88/NASDAQ!J87)</f>
        <v>-1.2812636024009335E-2</v>
      </c>
      <c r="G89">
        <f>LN(NASDAQ!R88/NASDAQ!R87)</f>
        <v>-3.0905995406173285E-2</v>
      </c>
      <c r="H89">
        <f>LN(NASDAQ!Z88/NASDAQ!Z87)</f>
        <v>-1.8176351770294481E-2</v>
      </c>
      <c r="I89">
        <f>LN(NASDAQ!B88/NASDAQ!B87)</f>
        <v>-2.8223272307800817E-2</v>
      </c>
    </row>
    <row r="90" spans="1:9">
      <c r="A90" t="s">
        <v>595</v>
      </c>
      <c r="B90" s="383">
        <f>LN(NYSE!B89/NYSE!B88)</f>
        <v>-4.467854371594868E-3</v>
      </c>
      <c r="C90">
        <f>LN(NYSE!J89/NYSE!J88)</f>
        <v>1.9403489956765191E-2</v>
      </c>
      <c r="D90">
        <f>LN(NYSE!R89/NYSE!R88)</f>
        <v>7.8479490247963142E-3</v>
      </c>
      <c r="E90">
        <f>LN(NYSE!Z89/NYSE!Z88)</f>
        <v>4.7860451718686444E-3</v>
      </c>
      <c r="F90">
        <f>LN(NASDAQ!J89/NASDAQ!J88)</f>
        <v>1.8951187029484631E-2</v>
      </c>
      <c r="G90">
        <f>LN(NASDAQ!R89/NASDAQ!R88)</f>
        <v>3.8374597048432775E-2</v>
      </c>
      <c r="H90">
        <f>LN(NASDAQ!Z89/NASDAQ!Z88)</f>
        <v>1.1298124030447871E-2</v>
      </c>
      <c r="I90">
        <f>LN(NASDAQ!B89/NASDAQ!B88)</f>
        <v>1.6199671223848383E-2</v>
      </c>
    </row>
    <row r="91" spans="1:9">
      <c r="A91" t="s">
        <v>597</v>
      </c>
      <c r="B91" s="383">
        <f>LN(NYSE!B90/NYSE!B89)</f>
        <v>1.381297038670181E-2</v>
      </c>
      <c r="C91">
        <f>LN(NYSE!J90/NYSE!J89)</f>
        <v>-2.4567663109815647E-3</v>
      </c>
      <c r="D91">
        <f>LN(NYSE!R90/NYSE!R89)</f>
        <v>1.3602376444180988E-2</v>
      </c>
      <c r="E91">
        <f>LN(NYSE!Z90/NYSE!Z89)</f>
        <v>1.5467458089887601E-2</v>
      </c>
      <c r="F91">
        <f>LN(NASDAQ!J90/NASDAQ!J89)</f>
        <v>-1.5879634323246551E-2</v>
      </c>
      <c r="G91">
        <f>LN(NASDAQ!R90/NASDAQ!R89)</f>
        <v>-2.8843991904533108E-2</v>
      </c>
      <c r="H91">
        <f>LN(NASDAQ!Z90/NASDAQ!Z89)</f>
        <v>-2.1643662002385777E-2</v>
      </c>
      <c r="I91">
        <f>LN(NASDAQ!B90/NASDAQ!B89)</f>
        <v>-2.672867772955817E-2</v>
      </c>
    </row>
    <row r="92" spans="1:9">
      <c r="A92" t="s">
        <v>2402</v>
      </c>
      <c r="B92" s="383">
        <f>LN(NYSE!B91/NYSE!B90)</f>
        <v>-1.4929702813506999E-2</v>
      </c>
      <c r="C92">
        <f>LN(NYSE!J91/NYSE!J90)</f>
        <v>-2.6862479282884832E-2</v>
      </c>
      <c r="D92">
        <f>LN(NYSE!R91/NYSE!R90)</f>
        <v>-1.1181360856617865E-2</v>
      </c>
      <c r="E92">
        <f>LN(NYSE!Z91/NYSE!Z90)</f>
        <v>-2.9894865341590866E-2</v>
      </c>
      <c r="F92">
        <f>LN(NASDAQ!J91/NASDAQ!J90)</f>
        <v>-8.8615652893341244E-3</v>
      </c>
      <c r="G92">
        <f>LN(NASDAQ!R91/NASDAQ!R90)</f>
        <v>-4.5311241089652829E-2</v>
      </c>
      <c r="H92">
        <f>LN(NASDAQ!Z91/NASDAQ!Z90)</f>
        <v>3.0884056351513414E-4</v>
      </c>
      <c r="I92">
        <f>LN(NASDAQ!B91/NASDAQ!B90)</f>
        <v>-3.5501267655371049E-3</v>
      </c>
    </row>
    <row r="93" spans="1:9">
      <c r="A93" t="s">
        <v>599</v>
      </c>
      <c r="B93" s="383">
        <f>LN(NYSE!B92/NYSE!B91)</f>
        <v>-1.5639860546529504E-2</v>
      </c>
      <c r="C93">
        <f>LN(NYSE!J92/NYSE!J91)</f>
        <v>1.2767589085960354E-3</v>
      </c>
      <c r="D93">
        <f>LN(NYSE!R92/NYSE!R91)</f>
        <v>-1.8152119705623449E-3</v>
      </c>
      <c r="E93">
        <f>LN(NYSE!Z92/NYSE!Z91)</f>
        <v>-1.5684041141941448E-3</v>
      </c>
      <c r="F93">
        <f>LN(NASDAQ!J92/NASDAQ!J91)</f>
        <v>-8.0564806019855866E-4</v>
      </c>
      <c r="G93">
        <f>LN(NASDAQ!R92/NASDAQ!R91)</f>
        <v>2.5621026234838508E-2</v>
      </c>
      <c r="H93">
        <f>LN(NASDAQ!Z92/NASDAQ!Z91)</f>
        <v>3.1435031360360591E-2</v>
      </c>
      <c r="I93">
        <f>LN(NASDAQ!B92/NASDAQ!B91)</f>
        <v>1.4527146131479754E-2</v>
      </c>
    </row>
    <row r="94" spans="1:9">
      <c r="A94" t="s">
        <v>601</v>
      </c>
      <c r="B94" s="383">
        <f>LN(NYSE!B93/NYSE!B92)</f>
        <v>1.1355523401479281E-2</v>
      </c>
      <c r="C94">
        <f>LN(NYSE!J93/NYSE!J92)</f>
        <v>-2.4454464699406309E-2</v>
      </c>
      <c r="D94">
        <f>LN(NYSE!R93/NYSE!R92)</f>
        <v>4.2906849328096181E-3</v>
      </c>
      <c r="E94">
        <f>LN(NYSE!Z93/NYSE!Z92)</f>
        <v>5.4077262849554983E-3</v>
      </c>
      <c r="F94">
        <f>LN(NASDAQ!J93/NASDAQ!J92)</f>
        <v>-1.740718379554715E-3</v>
      </c>
      <c r="G94">
        <f>LN(NASDAQ!R93/NASDAQ!R92)</f>
        <v>-5.7706543886981869E-2</v>
      </c>
      <c r="H94">
        <f>LN(NASDAQ!Z93/NASDAQ!Z92)</f>
        <v>-1.035213716623464E-2</v>
      </c>
      <c r="I94">
        <f>LN(NASDAQ!B93/NASDAQ!B92)</f>
        <v>-2.6404796124665127E-2</v>
      </c>
    </row>
    <row r="95" spans="1:9">
      <c r="A95" t="s">
        <v>603</v>
      </c>
      <c r="B95" s="383">
        <f>LN(NYSE!B94/NYSE!B93)</f>
        <v>-9.9903069211067595E-3</v>
      </c>
      <c r="C95">
        <f>LN(NYSE!J94/NYSE!J93)</f>
        <v>3.3648578479018578E-3</v>
      </c>
      <c r="D95">
        <f>LN(NYSE!R94/NYSE!R93)</f>
        <v>5.1726327289891728E-3</v>
      </c>
      <c r="E95">
        <f>LN(NYSE!Z94/NYSE!Z93)</f>
        <v>1.3672776253789739E-2</v>
      </c>
      <c r="F95">
        <f>LN(NASDAQ!J94/NASDAQ!J93)</f>
        <v>1.5767611658897701E-2</v>
      </c>
      <c r="G95">
        <f>LN(NASDAQ!R94/NASDAQ!R93)</f>
        <v>-2.9651051907172263E-3</v>
      </c>
      <c r="H95">
        <f>LN(NASDAQ!Z94/NASDAQ!Z93)</f>
        <v>-9.0610592102421551E-3</v>
      </c>
      <c r="I95">
        <f>LN(NASDAQ!B94/NASDAQ!B93)</f>
        <v>7.0017282923377517E-3</v>
      </c>
    </row>
    <row r="96" spans="1:9">
      <c r="A96" t="s">
        <v>605</v>
      </c>
      <c r="B96" s="383">
        <f>LN(NYSE!B95/NYSE!B94)</f>
        <v>5.2152358522299684E-3</v>
      </c>
      <c r="C96">
        <f>LN(NYSE!J95/NYSE!J94)</f>
        <v>-1.1182411225216141E-2</v>
      </c>
      <c r="D96">
        <f>LN(NYSE!R95/NYSE!R94)</f>
        <v>6.0408688741665417E-3</v>
      </c>
      <c r="E96">
        <f>LN(NYSE!Z95/NYSE!Z94)</f>
        <v>2.7995520899526031E-4</v>
      </c>
      <c r="F96">
        <f>LN(NASDAQ!J95/NASDAQ!J94)</f>
        <v>-4.9694073639167571E-2</v>
      </c>
      <c r="G96">
        <f>LN(NASDAQ!R95/NASDAQ!R94)</f>
        <v>-0.16754566208266003</v>
      </c>
      <c r="H96">
        <f>LN(NASDAQ!Z95/NASDAQ!Z94)</f>
        <v>-3.400588826385554E-2</v>
      </c>
      <c r="I96">
        <f>LN(NASDAQ!B95/NASDAQ!B94)</f>
        <v>-4.082492553622967E-2</v>
      </c>
    </row>
    <row r="97" spans="1:9">
      <c r="A97" t="s">
        <v>607</v>
      </c>
      <c r="B97" s="383">
        <f>LN(NYSE!B96/NYSE!B95)</f>
        <v>-2.1013025873586815E-2</v>
      </c>
      <c r="C97">
        <f>LN(NYSE!J96/NYSE!J95)</f>
        <v>-2.7732545363498666E-2</v>
      </c>
      <c r="D97">
        <f>LN(NYSE!R96/NYSE!R95)</f>
        <v>-1.1032609806105383E-2</v>
      </c>
      <c r="E97">
        <f>LN(NYSE!Z96/NYSE!Z95)</f>
        <v>-5.7548056919617613E-3</v>
      </c>
      <c r="F97">
        <f>LN(NASDAQ!J96/NASDAQ!J95)</f>
        <v>-2.9623865022754978E-2</v>
      </c>
      <c r="G97">
        <f>LN(NASDAQ!R96/NASDAQ!R95)</f>
        <v>3.7245044422890027E-2</v>
      </c>
      <c r="H97">
        <f>LN(NASDAQ!Z96/NASDAQ!Z95)</f>
        <v>7.625458883061385E-4</v>
      </c>
      <c r="I97">
        <f>LN(NASDAQ!B96/NASDAQ!B95)</f>
        <v>-1.8461850477133307E-3</v>
      </c>
    </row>
    <row r="98" spans="1:9">
      <c r="A98" t="s">
        <v>609</v>
      </c>
      <c r="B98" s="383">
        <f>LN(NYSE!B97/NYSE!B96)</f>
        <v>-1.147601315728022E-2</v>
      </c>
      <c r="C98">
        <f>LN(NYSE!J97/NYSE!J96)</f>
        <v>2.1053272536220792E-3</v>
      </c>
      <c r="D98">
        <f>LN(NYSE!R97/NYSE!R96)</f>
        <v>-1.831452730081529E-2</v>
      </c>
      <c r="E98">
        <f>LN(NYSE!Z97/NYSE!Z96)</f>
        <v>-1.5605367048685004E-2</v>
      </c>
      <c r="F98">
        <f>LN(NASDAQ!J97/NASDAQ!J96)</f>
        <v>-1.7633274021539299E-2</v>
      </c>
      <c r="G98">
        <f>LN(NASDAQ!R97/NASDAQ!R96)</f>
        <v>7.3193709752532393E-2</v>
      </c>
      <c r="H98">
        <f>LN(NASDAQ!Z97/NASDAQ!Z96)</f>
        <v>7.3849390254533617E-3</v>
      </c>
      <c r="I98">
        <f>LN(NASDAQ!B97/NASDAQ!B96)</f>
        <v>1.2105191206054121E-2</v>
      </c>
    </row>
    <row r="99" spans="1:9">
      <c r="A99" t="s">
        <v>611</v>
      </c>
      <c r="B99" s="383">
        <f>LN(NYSE!B98/NYSE!B97)</f>
        <v>-1.9943375174402258E-3</v>
      </c>
      <c r="C99">
        <f>LN(NYSE!J98/NYSE!J97)</f>
        <v>-1.297286068835221E-2</v>
      </c>
      <c r="D99">
        <f>LN(NYSE!R98/NYSE!R97)</f>
        <v>8.5931750929891084E-4</v>
      </c>
      <c r="E99">
        <f>LN(NYSE!Z98/NYSE!Z97)</f>
        <v>-4.585849251936819E-3</v>
      </c>
      <c r="F99">
        <f>LN(NASDAQ!J98/NASDAQ!J97)</f>
        <v>-3.4222624379153584E-2</v>
      </c>
      <c r="G99">
        <f>LN(NASDAQ!R98/NASDAQ!R97)</f>
        <v>-3.0323333205188981E-2</v>
      </c>
      <c r="H99">
        <f>LN(NASDAQ!Z98/NASDAQ!Z97)</f>
        <v>-1.1810540938027794E-2</v>
      </c>
      <c r="I99">
        <f>LN(NASDAQ!B98/NASDAQ!B97)</f>
        <v>-1.9767486017327959E-2</v>
      </c>
    </row>
    <row r="100" spans="1:9">
      <c r="A100" t="s">
        <v>613</v>
      </c>
      <c r="B100" s="383">
        <f>LN(NYSE!B99/NYSE!B98)</f>
        <v>-1.3080287996994318E-2</v>
      </c>
      <c r="C100">
        <f>LN(NYSE!J99/NYSE!J98)</f>
        <v>9.8433444124673385E-3</v>
      </c>
      <c r="D100">
        <f>LN(NYSE!R99/NYSE!R98)</f>
        <v>-1.104972488118326E-3</v>
      </c>
      <c r="E100">
        <f>LN(NYSE!Z99/NYSE!Z98)</f>
        <v>-6.6292215682031601E-3</v>
      </c>
      <c r="F100">
        <f>LN(NASDAQ!J99/NASDAQ!J98)</f>
        <v>1.8007434149081746E-2</v>
      </c>
      <c r="G100">
        <f>LN(NASDAQ!R99/NASDAQ!R98)</f>
        <v>3.7912664309924612E-2</v>
      </c>
      <c r="H100">
        <f>LN(NASDAQ!Z99/NASDAQ!Z98)</f>
        <v>2.5518437327532274E-2</v>
      </c>
      <c r="I100">
        <f>LN(NASDAQ!B99/NASDAQ!B98)</f>
        <v>2.5735437104634634E-2</v>
      </c>
    </row>
    <row r="101" spans="1:9">
      <c r="A101" t="s">
        <v>615</v>
      </c>
      <c r="B101" s="383">
        <f>LN(NYSE!B100/NYSE!B99)</f>
        <v>1.639418427244279E-2</v>
      </c>
      <c r="C101">
        <f>LN(NYSE!J100/NYSE!J99)</f>
        <v>8.2539674724819295E-3</v>
      </c>
      <c r="D101">
        <f>LN(NYSE!R100/NYSE!R99)</f>
        <v>1.8424689135504516E-4</v>
      </c>
      <c r="E101">
        <f>LN(NYSE!Z100/NYSE!Z99)</f>
        <v>1.3785399237944064E-2</v>
      </c>
      <c r="F101">
        <f>LN(NASDAQ!J100/NASDAQ!J99)</f>
        <v>2.3860218576188547E-3</v>
      </c>
      <c r="G101">
        <f>LN(NASDAQ!R100/NASDAQ!R99)</f>
        <v>-4.9068225066559674E-2</v>
      </c>
      <c r="H101">
        <f>LN(NASDAQ!Z100/NASDAQ!Z99)</f>
        <v>3.6023982068814872E-4</v>
      </c>
      <c r="I101">
        <f>LN(NASDAQ!B100/NASDAQ!B99)</f>
        <v>3.0689439275783438E-3</v>
      </c>
    </row>
    <row r="102" spans="1:9">
      <c r="A102" t="s">
        <v>617</v>
      </c>
      <c r="B102" s="383">
        <f>LN(NYSE!B101/NYSE!B100)</f>
        <v>8.4829685095095218E-3</v>
      </c>
      <c r="C102">
        <f>LN(NYSE!J101/NYSE!J100)</f>
        <v>6.5738363689342915E-4</v>
      </c>
      <c r="D102">
        <f>LN(NYSE!R101/NYSE!R100)</f>
        <v>8.6215337299416911E-3</v>
      </c>
      <c r="E102">
        <f>LN(NYSE!Z101/NYSE!Z100)</f>
        <v>-1.0609418511430276E-2</v>
      </c>
      <c r="F102">
        <f>LN(NASDAQ!J101/NASDAQ!J100)</f>
        <v>-6.1403084953978448E-3</v>
      </c>
      <c r="G102">
        <f>LN(NASDAQ!R101/NASDAQ!R100)</f>
        <v>-5.4835457878221687E-2</v>
      </c>
      <c r="H102">
        <f>LN(NASDAQ!Z101/NASDAQ!Z100)</f>
        <v>-1.3416067172103214E-2</v>
      </c>
      <c r="I102">
        <f>LN(NASDAQ!B101/NASDAQ!B100)</f>
        <v>-1.7248574049079739E-2</v>
      </c>
    </row>
    <row r="103" spans="1:9">
      <c r="A103" t="s">
        <v>619</v>
      </c>
      <c r="B103" s="383">
        <f>LN(NYSE!B102/NYSE!B101)</f>
        <v>-6.2409894677337326E-3</v>
      </c>
      <c r="C103">
        <f>LN(NYSE!J102/NYSE!J101)</f>
        <v>1.5119462687787501E-2</v>
      </c>
      <c r="D103">
        <f>LN(NYSE!R102/NYSE!R101)</f>
        <v>-7.7008081331783971E-3</v>
      </c>
      <c r="E103">
        <f>LN(NYSE!Z102/NYSE!Z101)</f>
        <v>-1.4423772874238385E-3</v>
      </c>
      <c r="F103">
        <f>LN(NASDAQ!J102/NASDAQ!J101)</f>
        <v>1.1917978094765389E-2</v>
      </c>
      <c r="G103">
        <f>LN(NASDAQ!R102/NASDAQ!R101)</f>
        <v>4.5761176944529594E-2</v>
      </c>
      <c r="H103">
        <f>LN(NASDAQ!Z102/NASDAQ!Z101)</f>
        <v>1.1149543768397812E-2</v>
      </c>
      <c r="I103">
        <f>LN(NASDAQ!B102/NASDAQ!B101)</f>
        <v>1.3993740181329749E-2</v>
      </c>
    </row>
    <row r="104" spans="1:9">
      <c r="A104" t="s">
        <v>621</v>
      </c>
      <c r="B104" s="383">
        <f>LN(NYSE!B103/NYSE!B102)</f>
        <v>9.176333159636306E-3</v>
      </c>
      <c r="C104">
        <f>LN(NYSE!J103/NYSE!J102)</f>
        <v>-1.0892445547560857E-3</v>
      </c>
      <c r="D104">
        <f>LN(NYSE!R103/NYSE!R102)</f>
        <v>1.8404343476998911E-4</v>
      </c>
      <c r="E104">
        <f>LN(NYSE!Z103/NYSE!Z102)</f>
        <v>6.1875152441275838E-3</v>
      </c>
      <c r="F104">
        <f>LN(NASDAQ!J103/NASDAQ!J102)</f>
        <v>-5.3104890255818429E-3</v>
      </c>
      <c r="G104">
        <f>LN(NASDAQ!R103/NASDAQ!R102)</f>
        <v>1.6944848585497799E-3</v>
      </c>
      <c r="H104">
        <f>LN(NASDAQ!Z103/NASDAQ!Z102)</f>
        <v>-2.5301436057094781E-3</v>
      </c>
      <c r="I104">
        <f>LN(NASDAQ!B103/NASDAQ!B102)</f>
        <v>-3.3383755930670362E-3</v>
      </c>
    </row>
    <row r="105" spans="1:9">
      <c r="A105" t="s">
        <v>623</v>
      </c>
      <c r="B105" s="383">
        <f>LN(NYSE!B104/NYSE!B103)</f>
        <v>-2.6954900753597391E-4</v>
      </c>
      <c r="C105">
        <f>LN(NYSE!J104/NYSE!J103)</f>
        <v>-1.1375204118717577E-2</v>
      </c>
      <c r="D105">
        <f>LN(NYSE!R104/NYSE!R103)</f>
        <v>3.7348887744927798E-3</v>
      </c>
      <c r="E105">
        <f>LN(NYSE!Z104/NYSE!Z103)</f>
        <v>-1.5031356865722214E-2</v>
      </c>
      <c r="F105">
        <f>LN(NASDAQ!J104/NASDAQ!J103)</f>
        <v>1.9289632955349155E-2</v>
      </c>
      <c r="G105">
        <f>LN(NASDAQ!R104/NASDAQ!R103)</f>
        <v>5.135466556787515E-2</v>
      </c>
      <c r="H105">
        <f>LN(NASDAQ!Z104/NASDAQ!Z103)</f>
        <v>1.1361129784403443E-2</v>
      </c>
      <c r="I105">
        <f>LN(NASDAQ!B104/NASDAQ!B103)</f>
        <v>5.210341793710163E-3</v>
      </c>
    </row>
    <row r="106" spans="1:9">
      <c r="A106" t="s">
        <v>625</v>
      </c>
      <c r="B106" s="383">
        <f>LN(NYSE!B105/NYSE!B104)</f>
        <v>7.6317629418298349E-4</v>
      </c>
      <c r="C106">
        <f>LN(NYSE!J105/NYSE!J104)</f>
        <v>2.4164936091784103E-2</v>
      </c>
      <c r="D106">
        <f>LN(NYSE!R105/NYSE!R104)</f>
        <v>-2.0800203265858596E-3</v>
      </c>
      <c r="E106">
        <f>LN(NYSE!Z105/NYSE!Z104)</f>
        <v>4.0691816067257493E-3</v>
      </c>
      <c r="F106">
        <f>LN(NASDAQ!J105/NASDAQ!J104)</f>
        <v>1.1207406602134005E-2</v>
      </c>
      <c r="G106">
        <f>LN(NASDAQ!R105/NASDAQ!R104)</f>
        <v>0.11273544918666345</v>
      </c>
      <c r="H106">
        <f>LN(NASDAQ!Z105/NASDAQ!Z104)</f>
        <v>4.6408528610601728E-3</v>
      </c>
      <c r="I106">
        <f>LN(NASDAQ!B105/NASDAQ!B104)</f>
        <v>2.2492486233469524E-2</v>
      </c>
    </row>
    <row r="107" spans="1:9">
      <c r="A107" t="s">
        <v>627</v>
      </c>
      <c r="B107" s="383">
        <f>LN(NYSE!B106/NYSE!B105)</f>
        <v>1.4141879392742427E-2</v>
      </c>
      <c r="C107">
        <f>LN(NYSE!J106/NYSE!J105)</f>
        <v>2.1786817431360046E-3</v>
      </c>
      <c r="D107">
        <f>LN(NYSE!R106/NYSE!R105)</f>
        <v>-1.3999180242383582E-2</v>
      </c>
      <c r="E107">
        <f>LN(NYSE!Z106/NYSE!Z105)</f>
        <v>-2.0325210249223578E-3</v>
      </c>
      <c r="F107">
        <f>LN(NASDAQ!J106/NASDAQ!J105)</f>
        <v>1.3589122001844327E-2</v>
      </c>
      <c r="G107">
        <f>LN(NASDAQ!R106/NASDAQ!R105)</f>
        <v>3.4423464858414285E-2</v>
      </c>
      <c r="H107">
        <f>LN(NASDAQ!Z106/NASDAQ!Z105)</f>
        <v>5.2775926820471525E-3</v>
      </c>
      <c r="I107">
        <f>LN(NASDAQ!B106/NASDAQ!B105)</f>
        <v>4.56769704036699E-3</v>
      </c>
    </row>
    <row r="108" spans="1:9">
      <c r="A108" t="s">
        <v>2419</v>
      </c>
      <c r="B108" s="383">
        <f>LN(NYSE!B107/NYSE!B106)</f>
        <v>9.8155682975787292E-5</v>
      </c>
      <c r="C108">
        <f>LN(NYSE!J107/NYSE!J106)</f>
        <v>-1.2775843781885328E-3</v>
      </c>
      <c r="D108">
        <f>LN(NYSE!R107/NYSE!R106)</f>
        <v>4.3378639007354558E-3</v>
      </c>
      <c r="E108">
        <f>LN(NYSE!Z107/NYSE!Z106)</f>
        <v>1.74318323121311E-2</v>
      </c>
      <c r="F108">
        <f>LN(NASDAQ!J107/NASDAQ!J106)</f>
        <v>-9.9713366603807335E-3</v>
      </c>
      <c r="G108">
        <f>LN(NASDAQ!R107/NASDAQ!R106)</f>
        <v>-5.7423842928042861E-2</v>
      </c>
      <c r="H108">
        <f>LN(NASDAQ!Z107/NASDAQ!Z106)</f>
        <v>-1.3220933088235803E-2</v>
      </c>
      <c r="I108">
        <f>LN(NASDAQ!B107/NASDAQ!B106)</f>
        <v>-2.0616208703151229E-2</v>
      </c>
    </row>
    <row r="109" spans="1:9">
      <c r="A109" t="s">
        <v>629</v>
      </c>
      <c r="B109" s="383">
        <f>LN(NYSE!B108/NYSE!B107)</f>
        <v>-3.1210379618416594E-3</v>
      </c>
      <c r="C109">
        <f>LN(NYSE!J108/NYSE!J107)</f>
        <v>1.6368298125354633E-2</v>
      </c>
      <c r="D109">
        <f>LN(NYSE!R108/NYSE!R107)</f>
        <v>8.680984175641145E-3</v>
      </c>
      <c r="E109">
        <f>LN(NYSE!Z108/NYSE!Z107)</f>
        <v>1.0230268250814823E-2</v>
      </c>
      <c r="F109">
        <f>LN(NASDAQ!J108/NASDAQ!J107)</f>
        <v>1.041816419239041E-2</v>
      </c>
      <c r="G109">
        <f>LN(NASDAQ!R108/NASDAQ!R107)</f>
        <v>3.9252421131618529E-3</v>
      </c>
      <c r="H109">
        <f>LN(NASDAQ!Z108/NASDAQ!Z107)</f>
        <v>1.5630007665987881E-3</v>
      </c>
      <c r="I109">
        <f>LN(NASDAQ!B108/NASDAQ!B107)</f>
        <v>-5.3211265778062367E-3</v>
      </c>
    </row>
    <row r="110" spans="1:9">
      <c r="A110" t="s">
        <v>631</v>
      </c>
      <c r="B110" s="383">
        <f>LN(NYSE!B109/NYSE!B108)</f>
        <v>-3.6597511967424064E-3</v>
      </c>
      <c r="C110">
        <f>LN(NYSE!J109/NYSE!J108)</f>
        <v>-2.0240040731746185E-2</v>
      </c>
      <c r="D110">
        <f>LN(NYSE!R109/NYSE!R108)</f>
        <v>3.5491409180391648E-3</v>
      </c>
      <c r="E110">
        <f>LN(NYSE!Z109/NYSE!Z108)</f>
        <v>-5.2441477988769145E-3</v>
      </c>
      <c r="F110">
        <f>LN(NASDAQ!J109/NASDAQ!J108)</f>
        <v>-2.693994273640031E-2</v>
      </c>
      <c r="G110">
        <f>LN(NASDAQ!R109/NASDAQ!R108)</f>
        <v>-3.570476901722984E-2</v>
      </c>
      <c r="H110">
        <f>LN(NASDAQ!Z109/NASDAQ!Z108)</f>
        <v>-3.0624452542713034E-2</v>
      </c>
      <c r="I110">
        <f>LN(NASDAQ!B109/NASDAQ!B108)</f>
        <v>-2.7390315137371342E-2</v>
      </c>
    </row>
    <row r="111" spans="1:9">
      <c r="A111" t="s">
        <v>632</v>
      </c>
      <c r="B111" s="383">
        <f>LN(NYSE!B110/NYSE!B109)</f>
        <v>-1.7066920703323635E-2</v>
      </c>
      <c r="C111">
        <f>LN(NYSE!J110/NYSE!J109)</f>
        <v>2.1953543549899424E-2</v>
      </c>
      <c r="D111">
        <f>LN(NYSE!R110/NYSE!R109)</f>
        <v>1.2926898261273927E-2</v>
      </c>
      <c r="E111">
        <f>LN(NYSE!Z110/NYSE!Z109)</f>
        <v>1.7607328591829174E-2</v>
      </c>
      <c r="F111">
        <f>LN(NASDAQ!J110/NASDAQ!J109)</f>
        <v>1.9226554118956955E-2</v>
      </c>
      <c r="G111">
        <f>LN(NASDAQ!R110/NASDAQ!R109)</f>
        <v>-1.6797471719459368E-2</v>
      </c>
      <c r="H111">
        <f>LN(NASDAQ!Z110/NASDAQ!Z109)</f>
        <v>-9.0428757668499331E-3</v>
      </c>
      <c r="I111">
        <f>LN(NASDAQ!B110/NASDAQ!B109)</f>
        <v>-1.3690608302975309E-3</v>
      </c>
    </row>
    <row r="112" spans="1:9">
      <c r="A112" t="s">
        <v>634</v>
      </c>
      <c r="B112" s="383">
        <f>LN(NYSE!B111/NYSE!B110)</f>
        <v>9.9984490421158034E-3</v>
      </c>
      <c r="C112">
        <f>LN(NYSE!J111/NYSE!J110)</f>
        <v>-1.1796752811658885E-2</v>
      </c>
      <c r="D112">
        <f>LN(NYSE!R111/NYSE!R110)</f>
        <v>-7.8952893311203337E-2</v>
      </c>
      <c r="E112">
        <f>LN(NYSE!Z111/NYSE!Z110)</f>
        <v>3.4845669100645573E-3</v>
      </c>
      <c r="F112">
        <f>LN(NASDAQ!J111/NASDAQ!J110)</f>
        <v>4.7606305665627204E-3</v>
      </c>
      <c r="G112">
        <f>LN(NASDAQ!R111/NASDAQ!R110)</f>
        <v>3.5256295477733443E-2</v>
      </c>
      <c r="H112">
        <f>LN(NASDAQ!Z111/NASDAQ!Z110)</f>
        <v>1.7952381606929239E-2</v>
      </c>
      <c r="I112">
        <f>LN(NASDAQ!B111/NASDAQ!B110)</f>
        <v>8.6678847045164528E-3</v>
      </c>
    </row>
    <row r="113" spans="1:9">
      <c r="A113" t="s">
        <v>636</v>
      </c>
      <c r="B113" s="383">
        <f>LN(NYSE!B112/NYSE!B111)</f>
        <v>-2.8098007940871334E-4</v>
      </c>
      <c r="C113">
        <f>LN(NYSE!J112/NYSE!J111)</f>
        <v>-5.7746722889669151E-5</v>
      </c>
      <c r="D113">
        <f>LN(NYSE!R112/NYSE!R111)</f>
        <v>1.3674429726694191E-2</v>
      </c>
      <c r="E113">
        <f>LN(NYSE!Z112/NYSE!Z111)</f>
        <v>-7.5419351904045554E-3</v>
      </c>
      <c r="F113">
        <f>LN(NASDAQ!J112/NASDAQ!J111)</f>
        <v>3.1314331753118378E-3</v>
      </c>
      <c r="G113">
        <f>LN(NASDAQ!R112/NASDAQ!R111)</f>
        <v>5.1896554243263324E-2</v>
      </c>
      <c r="H113">
        <f>LN(NASDAQ!Z112/NASDAQ!Z111)</f>
        <v>-1.308335406730681E-4</v>
      </c>
      <c r="I113">
        <f>LN(NASDAQ!B112/NASDAQ!B111)</f>
        <v>8.6252144518430586E-3</v>
      </c>
    </row>
    <row r="114" spans="1:9">
      <c r="A114" t="s">
        <v>638</v>
      </c>
      <c r="B114" s="383">
        <f>LN(NYSE!B113/NYSE!B112)</f>
        <v>5.589499026049276E-3</v>
      </c>
      <c r="C114">
        <f>LN(NYSE!J113/NYSE!J112)</f>
        <v>-2.0242189139239405E-2</v>
      </c>
      <c r="D114">
        <f>LN(NYSE!R113/NYSE!R112)</f>
        <v>2.8303177403301929E-2</v>
      </c>
      <c r="E114">
        <f>LN(NYSE!Z113/NYSE!Z112)</f>
        <v>2.5605163301114082E-2</v>
      </c>
      <c r="F114">
        <f>LN(NASDAQ!J113/NASDAQ!J112)</f>
        <v>-9.7013357916483689E-2</v>
      </c>
      <c r="G114">
        <f>LN(NASDAQ!R113/NASDAQ!R112)</f>
        <v>-5.6301683254252249E-2</v>
      </c>
      <c r="H114">
        <f>LN(NASDAQ!Z113/NASDAQ!Z112)</f>
        <v>-2.3913751277569985E-2</v>
      </c>
      <c r="I114">
        <f>LN(NASDAQ!B113/NASDAQ!B112)</f>
        <v>-6.153560020560768E-2</v>
      </c>
    </row>
    <row r="115" spans="1:9">
      <c r="A115" t="s">
        <v>640</v>
      </c>
      <c r="B115" s="383">
        <f>LN(NYSE!B114/NYSE!B113)</f>
        <v>-4.0584635503595402E-2</v>
      </c>
      <c r="C115">
        <f>LN(NYSE!J114/NYSE!J113)</f>
        <v>-8.0531448830971811E-2</v>
      </c>
      <c r="D115">
        <f>LN(NYSE!R114/NYSE!R113)</f>
        <v>-4.2042862113868353E-2</v>
      </c>
      <c r="E115">
        <f>LN(NYSE!Z114/NYSE!Z113)</f>
        <v>-4.5427417875285279E-2</v>
      </c>
      <c r="F115">
        <f>LN(NASDAQ!J114/NASDAQ!J113)</f>
        <v>-7.5680302500250957E-2</v>
      </c>
      <c r="G115">
        <f>LN(NASDAQ!R114/NASDAQ!R113)</f>
        <v>-0.11003569949247373</v>
      </c>
      <c r="H115">
        <f>LN(NASDAQ!Z114/NASDAQ!Z113)</f>
        <v>-3.6213794122753933E-2</v>
      </c>
      <c r="I115">
        <f>LN(NASDAQ!B114/NASDAQ!B113)</f>
        <v>-5.9935043665621274E-2</v>
      </c>
    </row>
    <row r="116" spans="1:9">
      <c r="A116" t="s">
        <v>642</v>
      </c>
      <c r="B116" s="383">
        <f>LN(NYSE!B115/NYSE!B114)</f>
        <v>-5.6597595116086939E-2</v>
      </c>
      <c r="C116">
        <f>LN(NYSE!J115/NYSE!J114)</f>
        <v>-2.5901365507857116E-3</v>
      </c>
      <c r="D116">
        <f>LN(NYSE!R115/NYSE!R114)</f>
        <v>-1.7245211159242605E-2</v>
      </c>
      <c r="E116">
        <f>LN(NYSE!Z115/NYSE!Z114)</f>
        <v>-2.2560609790072881E-2</v>
      </c>
      <c r="F116">
        <f>LN(NASDAQ!J115/NASDAQ!J114)</f>
        <v>-3.7425955653188146E-2</v>
      </c>
      <c r="G116">
        <f>LN(NASDAQ!R115/NASDAQ!R114)</f>
        <v>-2.5978783713479968E-2</v>
      </c>
      <c r="H116">
        <f>LN(NASDAQ!Z115/NASDAQ!Z114)</f>
        <v>-5.5176397472896594E-3</v>
      </c>
      <c r="I116">
        <f>LN(NASDAQ!B115/NASDAQ!B114)</f>
        <v>9.9195129811266154E-4</v>
      </c>
    </row>
    <row r="117" spans="1:9">
      <c r="A117" t="s">
        <v>644</v>
      </c>
      <c r="B117" s="383">
        <f>LN(NYSE!B116/NYSE!B115)</f>
        <v>-9.1573239239090744E-3</v>
      </c>
      <c r="C117">
        <f>LN(NYSE!J116/NYSE!J115)</f>
        <v>-1.3052280884397079E-2</v>
      </c>
      <c r="D117">
        <f>LN(NYSE!R116/NYSE!R115)</f>
        <v>-4.1248145769499601E-3</v>
      </c>
      <c r="E117">
        <f>LN(NYSE!Z116/NYSE!Z115)</f>
        <v>7.3104762375593533E-4</v>
      </c>
      <c r="F117">
        <f>LN(NASDAQ!J116/NASDAQ!J115)</f>
        <v>-5.1101882959704026E-2</v>
      </c>
      <c r="G117">
        <f>LN(NASDAQ!R116/NASDAQ!R115)</f>
        <v>-5.0235762532033747E-2</v>
      </c>
      <c r="H117">
        <f>LN(NASDAQ!Z116/NASDAQ!Z115)</f>
        <v>-9.2642643448515635E-3</v>
      </c>
      <c r="I117">
        <f>LN(NASDAQ!B116/NASDAQ!B115)</f>
        <v>-2.1726626598443457E-2</v>
      </c>
    </row>
    <row r="118" spans="1:9">
      <c r="A118" t="s">
        <v>646</v>
      </c>
      <c r="B118" s="383">
        <f>LN(NYSE!B117/NYSE!B116)</f>
        <v>-8.4646706589702973E-3</v>
      </c>
      <c r="C118">
        <f>LN(NYSE!J117/NYSE!J116)</f>
        <v>7.545328927601333E-2</v>
      </c>
      <c r="D118">
        <f>LN(NYSE!R117/NYSE!R116)</f>
        <v>6.4458474833888725E-3</v>
      </c>
      <c r="E118">
        <f>LN(NYSE!Z117/NYSE!Z116)</f>
        <v>2.211552156203157E-2</v>
      </c>
      <c r="F118">
        <f>LN(NASDAQ!J117/NASDAQ!J116)</f>
        <v>0.14261741087192081</v>
      </c>
      <c r="G118">
        <f>LN(NASDAQ!R117/NASDAQ!R116)</f>
        <v>0.20449053790685212</v>
      </c>
      <c r="H118">
        <f>LN(NASDAQ!Z117/NASDAQ!Z116)</f>
        <v>9.6524776638358664E-2</v>
      </c>
      <c r="I118">
        <f>LN(NASDAQ!B117/NASDAQ!B116)</f>
        <v>0.11478439213801475</v>
      </c>
    </row>
    <row r="119" spans="1:9">
      <c r="A119" t="s">
        <v>648</v>
      </c>
      <c r="B119" s="383">
        <f>LN(NYSE!B118/NYSE!B117)</f>
        <v>7.5760357119488628E-2</v>
      </c>
      <c r="C119">
        <f>LN(NYSE!J118/NYSE!J117)</f>
        <v>-2.380484986312513E-2</v>
      </c>
      <c r="D119">
        <f>LN(NYSE!R118/NYSE!R117)</f>
        <v>-1.5217539870512775E-2</v>
      </c>
      <c r="E119">
        <f>LN(NYSE!Z118/NYSE!Z117)</f>
        <v>1.1513168180094289E-2</v>
      </c>
      <c r="F119">
        <f>LN(NASDAQ!J118/NASDAQ!J117)</f>
        <v>-4.3318612796154309E-2</v>
      </c>
      <c r="G119">
        <f>LN(NASDAQ!R118/NASDAQ!R117)</f>
        <v>-7.5521959550307549E-2</v>
      </c>
      <c r="H119">
        <f>LN(NASDAQ!Z118/NASDAQ!Z117)</f>
        <v>-2.3684772146975341E-2</v>
      </c>
      <c r="I119">
        <f>LN(NASDAQ!B118/NASDAQ!B117)</f>
        <v>-4.4030377502230579E-2</v>
      </c>
    </row>
    <row r="120" spans="1:9">
      <c r="A120" t="s">
        <v>650</v>
      </c>
      <c r="B120" s="383">
        <f>LN(NYSE!B119/NYSE!B118)</f>
        <v>-2.5307168598061557E-2</v>
      </c>
      <c r="C120">
        <f>LN(NYSE!J119/NYSE!J118)</f>
        <v>2.6718508563474984E-2</v>
      </c>
      <c r="D120">
        <f>LN(NYSE!R119/NYSE!R118)</f>
        <v>2.0239023828017767E-2</v>
      </c>
      <c r="E120">
        <f>LN(NYSE!Z119/NYSE!Z118)</f>
        <v>9.4240798752966651E-3</v>
      </c>
      <c r="F120">
        <f>LN(NASDAQ!J119/NASDAQ!J118)</f>
        <v>3.9792160778898779E-2</v>
      </c>
      <c r="G120">
        <f>LN(NASDAQ!R119/NASDAQ!R118)</f>
        <v>-3.5664045076955772E-4</v>
      </c>
      <c r="H120">
        <f>LN(NASDAQ!Z119/NASDAQ!Z118)</f>
        <v>1.8446872786182199E-2</v>
      </c>
      <c r="I120">
        <f>LN(NASDAQ!B119/NASDAQ!B118)</f>
        <v>2.0365063677833625E-2</v>
      </c>
    </row>
    <row r="121" spans="1:9">
      <c r="A121" t="s">
        <v>652</v>
      </c>
      <c r="B121" s="383">
        <f>LN(NYSE!B120/NYSE!B119)</f>
        <v>1.5514110375470678E-2</v>
      </c>
      <c r="C121">
        <f>LN(NYSE!J120/NYSE!J119)</f>
        <v>5.3247306400337471E-3</v>
      </c>
      <c r="D121">
        <f>LN(NYSE!R120/NYSE!R119)</f>
        <v>1.7184911132268346E-2</v>
      </c>
      <c r="E121">
        <f>LN(NYSE!Z120/NYSE!Z119)</f>
        <v>1.4178719599810248E-2</v>
      </c>
      <c r="F121">
        <f>LN(NASDAQ!J120/NASDAQ!J119)</f>
        <v>2.1814327465264516E-2</v>
      </c>
      <c r="G121">
        <f>LN(NASDAQ!R120/NASDAQ!R119)</f>
        <v>1.585225699826941E-4</v>
      </c>
      <c r="H121">
        <f>LN(NASDAQ!Z120/NASDAQ!Z119)</f>
        <v>-1.6489324324636817E-3</v>
      </c>
      <c r="I121">
        <f>LN(NASDAQ!B120/NASDAQ!B119)</f>
        <v>6.3786240444223177E-3</v>
      </c>
    </row>
    <row r="122" spans="1:9">
      <c r="A122" t="s">
        <v>654</v>
      </c>
      <c r="B122" s="383">
        <f>LN(NYSE!B121/NYSE!B120)</f>
        <v>7.7307708136153215E-3</v>
      </c>
      <c r="C122">
        <f>LN(NYSE!J121/NYSE!J120)</f>
        <v>1.8778228740412017E-3</v>
      </c>
      <c r="D122">
        <f>LN(NYSE!R121/NYSE!R120)</f>
        <v>-4.8055160988821647E-3</v>
      </c>
      <c r="E122">
        <f>LN(NYSE!Z121/NYSE!Z120)</f>
        <v>-8.1768870813188014E-3</v>
      </c>
      <c r="F122">
        <f>LN(NASDAQ!J121/NASDAQ!J120)</f>
        <v>-1.8781204551920384E-3</v>
      </c>
      <c r="G122">
        <f>LN(NASDAQ!R121/NASDAQ!R120)</f>
        <v>6.950231350284759E-3</v>
      </c>
      <c r="H122">
        <f>LN(NASDAQ!Z121/NASDAQ!Z120)</f>
        <v>-5.3778861159995183E-3</v>
      </c>
      <c r="I122">
        <f>LN(NASDAQ!B121/NASDAQ!B120)</f>
        <v>-4.9383964289547301E-4</v>
      </c>
    </row>
    <row r="123" spans="1:9">
      <c r="A123" t="s">
        <v>656</v>
      </c>
      <c r="B123" s="383">
        <f>LN(NYSE!B122/NYSE!B121)</f>
        <v>-3.8527127931099795E-3</v>
      </c>
      <c r="C123">
        <f>LN(NYSE!J122/NYSE!J121)</f>
        <v>-1.3430666255083185E-2</v>
      </c>
      <c r="D123">
        <f>LN(NYSE!R122/NYSE!R121)</f>
        <v>1.885995421326669E-3</v>
      </c>
      <c r="E123">
        <f>LN(NYSE!Z122/NYSE!Z121)</f>
        <v>-2.5080130186974962E-3</v>
      </c>
      <c r="F123">
        <f>LN(NASDAQ!J122/NASDAQ!J121)</f>
        <v>-3.9711582595827098E-2</v>
      </c>
      <c r="G123">
        <f>LN(NASDAQ!R122/NASDAQ!R121)</f>
        <v>-5.0690753136140534E-2</v>
      </c>
      <c r="H123">
        <f>LN(NASDAQ!Z122/NASDAQ!Z121)</f>
        <v>-3.7292725613748225E-2</v>
      </c>
      <c r="I123">
        <f>LN(NASDAQ!B122/NASDAQ!B121)</f>
        <v>-3.1152827730770914E-2</v>
      </c>
    </row>
    <row r="124" spans="1:9">
      <c r="A124" t="s">
        <v>658</v>
      </c>
      <c r="B124" s="383">
        <f>LN(NYSE!B123/NYSE!B122)</f>
        <v>-1.748131527984903E-2</v>
      </c>
      <c r="C124">
        <f>LN(NYSE!J123/NYSE!J122)</f>
        <v>-5.2047201947861893E-3</v>
      </c>
      <c r="D124">
        <f>LN(NYSE!R123/NYSE!R122)</f>
        <v>2.2866947940455407E-2</v>
      </c>
      <c r="E124">
        <f>LN(NYSE!Z123/NYSE!Z122)</f>
        <v>1.824767248171591E-2</v>
      </c>
      <c r="F124">
        <f>LN(NASDAQ!J123/NASDAQ!J122)</f>
        <v>1.385325669086682E-2</v>
      </c>
      <c r="G124">
        <f>LN(NASDAQ!R123/NASDAQ!R122)</f>
        <v>-7.4546512190748308E-4</v>
      </c>
      <c r="H124">
        <f>LN(NASDAQ!Z123/NASDAQ!Z122)</f>
        <v>-1.0359983921511193E-2</v>
      </c>
      <c r="I124">
        <f>LN(NASDAQ!B123/NASDAQ!B122)</f>
        <v>-1.2708014108968142E-3</v>
      </c>
    </row>
    <row r="125" spans="1:9">
      <c r="A125" t="s">
        <v>660</v>
      </c>
      <c r="B125" s="383">
        <f>LN(NYSE!B124/NYSE!B123)</f>
        <v>-1.3377922242331324E-2</v>
      </c>
      <c r="C125">
        <f>LN(NYSE!J124/NYSE!J123)</f>
        <v>-2.9276690405081837E-2</v>
      </c>
      <c r="D125">
        <f>LN(NYSE!R124/NYSE!R123)</f>
        <v>-3.4988425909663469E-3</v>
      </c>
      <c r="E125">
        <f>LN(NYSE!Z124/NYSE!Z123)</f>
        <v>-3.15565878939614E-3</v>
      </c>
      <c r="F125">
        <f>LN(NASDAQ!J124/NASDAQ!J123)</f>
        <v>-1.9583339736215177E-2</v>
      </c>
      <c r="G125">
        <f>LN(NASDAQ!R124/NASDAQ!R123)</f>
        <v>-5.9180787487503148E-2</v>
      </c>
      <c r="H125">
        <f>LN(NASDAQ!Z124/NASDAQ!Z123)</f>
        <v>-2.3828338839030391E-2</v>
      </c>
      <c r="I125">
        <f>LN(NASDAQ!B124/NASDAQ!B123)</f>
        <v>-2.5846230052029615E-2</v>
      </c>
    </row>
    <row r="126" spans="1:9">
      <c r="A126" t="s">
        <v>2438</v>
      </c>
      <c r="B126" s="383">
        <f>LN(NYSE!B125/NYSE!B124)</f>
        <v>-2.5141327187181636E-2</v>
      </c>
      <c r="C126">
        <f>LN(NYSE!J125/NYSE!J124)</f>
        <v>3.4692658016644923E-2</v>
      </c>
      <c r="D126">
        <f>LN(NYSE!R125/NYSE!R124)</f>
        <v>5.2753800799707372E-3</v>
      </c>
      <c r="E126">
        <f>LN(NYSE!Z125/NYSE!Z124)</f>
        <v>1.5409045595161045E-2</v>
      </c>
      <c r="F126">
        <f>LN(NASDAQ!J125/NASDAQ!J124)</f>
        <v>3.3497659809647508E-2</v>
      </c>
      <c r="G126">
        <f>LN(NASDAQ!R125/NASDAQ!R124)</f>
        <v>4.499437691527957E-2</v>
      </c>
      <c r="H126">
        <f>LN(NASDAQ!Z125/NASDAQ!Z124)</f>
        <v>2.1214670049209856E-2</v>
      </c>
      <c r="I126">
        <f>LN(NASDAQ!B125/NASDAQ!B124)</f>
        <v>2.6703630646552505E-2</v>
      </c>
    </row>
    <row r="127" spans="1:9">
      <c r="A127" t="s">
        <v>662</v>
      </c>
      <c r="B127" s="383">
        <f>LN(NYSE!B126/NYSE!B125)</f>
        <v>2.6283940648205193E-2</v>
      </c>
      <c r="C127">
        <f>LN(NYSE!J126/NYSE!J125)</f>
        <v>8.9220592749792733E-3</v>
      </c>
      <c r="D127">
        <f>LN(NYSE!R126/NYSE!R125)</f>
        <v>-1.5137771899047848E-2</v>
      </c>
      <c r="E127">
        <f>LN(NYSE!Z126/NYSE!Z125)</f>
        <v>-8.1522190615503833E-3</v>
      </c>
      <c r="F127">
        <f>LN(NASDAQ!J126/NASDAQ!J125)</f>
        <v>2.4040332702537383E-2</v>
      </c>
      <c r="G127">
        <f>LN(NASDAQ!R126/NASDAQ!R125)</f>
        <v>5.2271930381594348E-2</v>
      </c>
      <c r="H127">
        <f>LN(NASDAQ!Z126/NASDAQ!Z125)</f>
        <v>2.0426770322138518E-2</v>
      </c>
      <c r="I127">
        <f>LN(NASDAQ!B126/NASDAQ!B125)</f>
        <v>2.4699764856934554E-2</v>
      </c>
    </row>
    <row r="128" spans="1:9">
      <c r="A128" t="s">
        <v>664</v>
      </c>
      <c r="B128" s="383">
        <f>LN(NYSE!B127/NYSE!B126)</f>
        <v>1.0650464822334412E-2</v>
      </c>
      <c r="C128">
        <f>LN(NYSE!J127/NYSE!J126)</f>
        <v>3.9995277765173219E-3</v>
      </c>
      <c r="D128">
        <f>LN(NYSE!R127/NYSE!R126)</f>
        <v>-2.9003275140742505E-3</v>
      </c>
      <c r="E128">
        <f>LN(NYSE!Z127/NYSE!Z126)</f>
        <v>-1.0698223005955522E-2</v>
      </c>
      <c r="F128">
        <f>LN(NASDAQ!J127/NASDAQ!J126)</f>
        <v>1.8258492064582833E-2</v>
      </c>
      <c r="G128">
        <f>LN(NASDAQ!R127/NASDAQ!R126)</f>
        <v>3.437869182105744E-2</v>
      </c>
      <c r="H128">
        <f>LN(NASDAQ!Z127/NASDAQ!Z126)</f>
        <v>3.3901551675681416E-2</v>
      </c>
      <c r="I128">
        <f>LN(NASDAQ!B127/NASDAQ!B126)</f>
        <v>2.7042374272036714E-2</v>
      </c>
    </row>
    <row r="129" spans="1:9">
      <c r="A129" t="s">
        <v>666</v>
      </c>
      <c r="B129" s="383">
        <f>LN(NYSE!B128/NYSE!B127)</f>
        <v>1.2216718647714276E-2</v>
      </c>
      <c r="C129">
        <f>LN(NYSE!J128/NYSE!J127)</f>
        <v>-1.6098262479707004E-3</v>
      </c>
      <c r="D129">
        <f>LN(NYSE!R128/NYSE!R127)</f>
        <v>-2.2616403294754904E-3</v>
      </c>
      <c r="E129">
        <f>LN(NYSE!Z128/NYSE!Z127)</f>
        <v>-8.4470487722476464E-3</v>
      </c>
      <c r="F129">
        <f>LN(NASDAQ!J128/NASDAQ!J127)</f>
        <v>4.3577226867250411E-3</v>
      </c>
      <c r="G129">
        <f>LN(NASDAQ!R128/NASDAQ!R127)</f>
        <v>9.3518488772072139E-2</v>
      </c>
      <c r="H129">
        <f>LN(NASDAQ!Z128/NASDAQ!Z127)</f>
        <v>1.1679526978167121E-2</v>
      </c>
      <c r="I129">
        <f>LN(NASDAQ!B128/NASDAQ!B127)</f>
        <v>1.2556252004390882E-2</v>
      </c>
    </row>
    <row r="130" spans="1:9">
      <c r="A130" t="s">
        <v>668</v>
      </c>
      <c r="B130" s="383">
        <f>LN(NYSE!B129/NYSE!B128)</f>
        <v>5.0120377226320996E-4</v>
      </c>
      <c r="C130">
        <f>LN(NYSE!J129/NYSE!J128)</f>
        <v>6.9572737072771109E-3</v>
      </c>
      <c r="D130">
        <f>LN(NYSE!R129/NYSE!R128)</f>
        <v>4.9688741603313756E-3</v>
      </c>
      <c r="E130">
        <f>LN(NYSE!Z129/NYSE!Z128)</f>
        <v>-1.6701465260109134E-3</v>
      </c>
      <c r="F130">
        <f>LN(NASDAQ!J129/NASDAQ!J128)</f>
        <v>4.1009069917952523E-3</v>
      </c>
      <c r="G130">
        <f>LN(NASDAQ!R129/NASDAQ!R128)</f>
        <v>3.2584160707696359E-3</v>
      </c>
      <c r="H130">
        <f>LN(NASDAQ!Z129/NASDAQ!Z128)</f>
        <v>-1.7624300547992623E-3</v>
      </c>
      <c r="I130">
        <f>LN(NASDAQ!B129/NASDAQ!B128)</f>
        <v>-9.6750798287707394E-4</v>
      </c>
    </row>
    <row r="131" spans="1:9">
      <c r="A131" t="s">
        <v>670</v>
      </c>
      <c r="B131" s="383">
        <f>LN(NYSE!B130/NYSE!B129)</f>
        <v>2.8401426142309807E-3</v>
      </c>
      <c r="C131">
        <f>LN(NYSE!J130/NYSE!J129)</f>
        <v>1.1811102946441264E-2</v>
      </c>
      <c r="D131">
        <f>LN(NYSE!R130/NYSE!R129)</f>
        <v>3.5982818494038104E-3</v>
      </c>
      <c r="E131">
        <f>LN(NYSE!Z130/NYSE!Z129)</f>
        <v>7.7702624891010158E-3</v>
      </c>
      <c r="F131">
        <f>LN(NASDAQ!J130/NASDAQ!J129)</f>
        <v>5.0789239354215587E-3</v>
      </c>
      <c r="G131">
        <f>LN(NASDAQ!R130/NASDAQ!R129)</f>
        <v>2.1284394365166676E-2</v>
      </c>
      <c r="H131">
        <f>LN(NASDAQ!Z130/NASDAQ!Z129)</f>
        <v>7.3357435434040783E-3</v>
      </c>
      <c r="I131">
        <f>LN(NASDAQ!B130/NASDAQ!B129)</f>
        <v>5.4663914259794558E-3</v>
      </c>
    </row>
    <row r="132" spans="1:9">
      <c r="A132" t="s">
        <v>672</v>
      </c>
      <c r="B132" s="383">
        <f>LN(NYSE!B131/NYSE!B130)</f>
        <v>7.4306383574863598E-3</v>
      </c>
      <c r="C132">
        <f>LN(NYSE!J131/NYSE!J130)</f>
        <v>1.1586400758018065E-2</v>
      </c>
      <c r="D132">
        <f>LN(NYSE!R131/NYSE!R130)</f>
        <v>2.5622972189197762E-3</v>
      </c>
      <c r="E132">
        <f>LN(NYSE!Z131/NYSE!Z130)</f>
        <v>2.7605262527040384E-3</v>
      </c>
      <c r="F132">
        <f>LN(NASDAQ!J131/NASDAQ!J130)</f>
        <v>6.0890891684208118E-3</v>
      </c>
      <c r="G132">
        <f>LN(NASDAQ!R131/NASDAQ!R130)</f>
        <v>-3.4382250789148187E-2</v>
      </c>
      <c r="H132">
        <f>LN(NASDAQ!Z131/NASDAQ!Z130)</f>
        <v>3.0913492248099282E-3</v>
      </c>
      <c r="I132">
        <f>LN(NASDAQ!B131/NASDAQ!B130)</f>
        <v>-8.5826439924895418E-4</v>
      </c>
    </row>
    <row r="133" spans="1:9">
      <c r="A133" t="s">
        <v>674</v>
      </c>
      <c r="B133" s="383">
        <f>LN(NYSE!B132/NYSE!B131)</f>
        <v>3.4912663986193053E-3</v>
      </c>
      <c r="C133">
        <f>LN(NYSE!J132/NYSE!J131)</f>
        <v>-8.8669815638104336E-3</v>
      </c>
      <c r="D133">
        <f>LN(NYSE!R132/NYSE!R131)</f>
        <v>-1.190605176626202E-2</v>
      </c>
      <c r="E133">
        <f>LN(NYSE!Z132/NYSE!Z131)</f>
        <v>-1.7519914200659598E-2</v>
      </c>
      <c r="F133">
        <f>LN(NASDAQ!J132/NASDAQ!J131)</f>
        <v>3.8513973679298731E-3</v>
      </c>
      <c r="G133">
        <f>LN(NASDAQ!R132/NASDAQ!R131)</f>
        <v>-5.8292622590870426E-3</v>
      </c>
      <c r="H133">
        <f>LN(NASDAQ!Z132/NASDAQ!Z131)</f>
        <v>7.3486126553848397E-2</v>
      </c>
      <c r="I133">
        <f>LN(NASDAQ!B132/NASDAQ!B131)</f>
        <v>1.5041350695318867E-2</v>
      </c>
    </row>
    <row r="134" spans="1:9">
      <c r="A134" t="s">
        <v>2447</v>
      </c>
      <c r="B134" s="383">
        <f>LN(NYSE!B133/NYSE!B132)</f>
        <v>2.053491705400529E-3</v>
      </c>
      <c r="C134">
        <f>LN(NYSE!J133/NYSE!J132)</f>
        <v>1.4926731747322852E-2</v>
      </c>
      <c r="D134">
        <f>LN(NYSE!R133/NYSE!R132)</f>
        <v>1.0689779171296371E-2</v>
      </c>
      <c r="E134">
        <f>LN(NYSE!Z133/NYSE!Z132)</f>
        <v>5.0370891446438601E-3</v>
      </c>
      <c r="F134">
        <f>LN(NASDAQ!J133/NASDAQ!J132)</f>
        <v>-3.8077545329833914E-2</v>
      </c>
      <c r="G134">
        <f>LN(NASDAQ!R133/NASDAQ!R132)</f>
        <v>2.3568631840698327E-2</v>
      </c>
      <c r="H134">
        <f>LN(NASDAQ!Z133/NASDAQ!Z132)</f>
        <v>2.2959599411533093E-2</v>
      </c>
      <c r="I134">
        <f>LN(NASDAQ!B133/NASDAQ!B132)</f>
        <v>1.4962534458206169E-2</v>
      </c>
    </row>
    <row r="135" spans="1:9">
      <c r="A135" t="s">
        <v>676</v>
      </c>
      <c r="B135" s="383">
        <f>LN(NYSE!B134/NYSE!B133)</f>
        <v>1.3755969748367968E-2</v>
      </c>
      <c r="C135">
        <f>LN(NYSE!J134/NYSE!J133)</f>
        <v>2.9874778050725868E-3</v>
      </c>
      <c r="D135">
        <f>LN(NYSE!R134/NYSE!R133)</f>
        <v>-7.1998253931676442E-3</v>
      </c>
      <c r="E135">
        <f>LN(NYSE!Z134/NYSE!Z133)</f>
        <v>6.9759333139377932E-4</v>
      </c>
      <c r="F135">
        <f>LN(NASDAQ!J134/NASDAQ!J133)</f>
        <v>-3.19639323274125E-2</v>
      </c>
      <c r="G135">
        <f>LN(NASDAQ!R134/NASDAQ!R133)</f>
        <v>-2.4495911767336329E-2</v>
      </c>
      <c r="H135">
        <f>LN(NASDAQ!Z134/NASDAQ!Z133)</f>
        <v>2.0425734337741314E-3</v>
      </c>
      <c r="I135">
        <f>LN(NASDAQ!B134/NASDAQ!B133)</f>
        <v>-7.453002607967588E-3</v>
      </c>
    </row>
    <row r="136" spans="1:9">
      <c r="A136" t="s">
        <v>678</v>
      </c>
      <c r="B136" s="383">
        <f>LN(NYSE!B135/NYSE!B134)</f>
        <v>-2.3892540540393927E-3</v>
      </c>
      <c r="C136">
        <f>LN(NYSE!J135/NYSE!J134)</f>
        <v>-2.6998321824940725E-3</v>
      </c>
      <c r="D136">
        <f>LN(NYSE!R135/NYSE!R134)</f>
        <v>-3.4252141930869581E-3</v>
      </c>
      <c r="E136">
        <f>LN(NYSE!Z135/NYSE!Z134)</f>
        <v>2.7890113135742203E-4</v>
      </c>
      <c r="F136">
        <f>LN(NASDAQ!J135/NASDAQ!J134)</f>
        <v>-1.9124313830772783E-3</v>
      </c>
      <c r="G136">
        <f>LN(NASDAQ!R135/NASDAQ!R134)</f>
        <v>-1.7674728033581034E-2</v>
      </c>
      <c r="H136">
        <f>LN(NASDAQ!Z135/NASDAQ!Z134)</f>
        <v>-6.5786684335278952E-3</v>
      </c>
      <c r="I136">
        <f>LN(NASDAQ!B135/NASDAQ!B134)</f>
        <v>-8.7004789859533496E-3</v>
      </c>
    </row>
    <row r="137" spans="1:9">
      <c r="A137" t="s">
        <v>680</v>
      </c>
      <c r="B137" s="383">
        <f>LN(NYSE!B136/NYSE!B135)</f>
        <v>-9.5025775436888699E-3</v>
      </c>
      <c r="C137">
        <f>LN(NYSE!J136/NYSE!J135)</f>
        <v>6.1644521780900218E-3</v>
      </c>
      <c r="D137">
        <f>LN(NYSE!R136/NYSE!R135)</f>
        <v>1.8154907338072533E-2</v>
      </c>
      <c r="E137">
        <f>LN(NYSE!Z136/NYSE!Z135)</f>
        <v>9.4366506547387177E-3</v>
      </c>
      <c r="F137">
        <f>LN(NASDAQ!J136/NASDAQ!J135)</f>
        <v>-1.1450120029559962E-2</v>
      </c>
      <c r="G137">
        <f>LN(NASDAQ!R136/NASDAQ!R135)</f>
        <v>3.1546339412920166E-3</v>
      </c>
      <c r="H137">
        <f>LN(NASDAQ!Z136/NASDAQ!Z135)</f>
        <v>9.2308402438027751E-5</v>
      </c>
      <c r="I137">
        <f>LN(NASDAQ!B136/NASDAQ!B135)</f>
        <v>2.737963007496048E-3</v>
      </c>
    </row>
    <row r="138" spans="1:9">
      <c r="A138" t="s">
        <v>682</v>
      </c>
      <c r="B138" s="383">
        <f>LN(NYSE!B137/NYSE!B136)</f>
        <v>6.9553531884531681E-3</v>
      </c>
      <c r="C138">
        <f>LN(NYSE!J137/NYSE!J136)</f>
        <v>4.0506673368371623E-3</v>
      </c>
      <c r="D138">
        <f>LN(NYSE!R137/NYSE!R136)</f>
        <v>-1.0480668532990125E-2</v>
      </c>
      <c r="E138">
        <f>LN(NYSE!Z137/NYSE!Z136)</f>
        <v>-1.7134918080490991E-2</v>
      </c>
      <c r="F138">
        <f>LN(NASDAQ!J137/NASDAQ!J136)</f>
        <v>6.298593485377273E-3</v>
      </c>
      <c r="G138">
        <f>LN(NASDAQ!R137/NASDAQ!R136)</f>
        <v>3.0659752141498933E-2</v>
      </c>
      <c r="H138">
        <f>LN(NASDAQ!Z137/NASDAQ!Z136)</f>
        <v>1.1061247347841878E-2</v>
      </c>
      <c r="I138">
        <f>LN(NASDAQ!B137/NASDAQ!B136)</f>
        <v>1.06532943857311E-2</v>
      </c>
    </row>
    <row r="139" spans="1:9">
      <c r="A139" t="s">
        <v>684</v>
      </c>
      <c r="B139" s="383">
        <f>LN(NYSE!B138/NYSE!B137)</f>
        <v>6.1705465833081976E-3</v>
      </c>
      <c r="C139">
        <f>LN(NYSE!J138/NYSE!J137)</f>
        <v>3.6089324630645177E-3</v>
      </c>
      <c r="D139">
        <f>LN(NYSE!R138/NYSE!R137)</f>
        <v>-9.2939871264275404E-3</v>
      </c>
      <c r="E139">
        <f>LN(NYSE!Z138/NYSE!Z137)</f>
        <v>-9.1750237815103833E-3</v>
      </c>
      <c r="F139">
        <f>LN(NASDAQ!J138/NASDAQ!J137)</f>
        <v>5.2522720610924155E-3</v>
      </c>
      <c r="G139">
        <f>LN(NASDAQ!R138/NASDAQ!R137)</f>
        <v>4.6108187543354544E-2</v>
      </c>
      <c r="H139">
        <f>LN(NASDAQ!Z138/NASDAQ!Z137)</f>
        <v>1.2772267673115025E-3</v>
      </c>
      <c r="I139">
        <f>LN(NASDAQ!B138/NASDAQ!B137)</f>
        <v>4.3506076634493259E-5</v>
      </c>
    </row>
    <row r="140" spans="1:9">
      <c r="A140" t="s">
        <v>686</v>
      </c>
      <c r="B140" s="383">
        <f>LN(NYSE!B139/NYSE!B138)</f>
        <v>-2.8824306433648168E-3</v>
      </c>
      <c r="C140">
        <f>LN(NYSE!J139/NYSE!J138)</f>
        <v>9.3452027534728331E-3</v>
      </c>
      <c r="D140">
        <f>LN(NYSE!R139/NYSE!R138)</f>
        <v>-5.1887405496747784E-4</v>
      </c>
      <c r="E140">
        <f>LN(NYSE!Z139/NYSE!Z138)</f>
        <v>-1.4138043418742998E-2</v>
      </c>
      <c r="F140">
        <f>LN(NASDAQ!J139/NASDAQ!J138)</f>
        <v>5.9922155002815725E-2</v>
      </c>
      <c r="G140">
        <f>LN(NASDAQ!R139/NASDAQ!R138)</f>
        <v>6.5280048592353646E-2</v>
      </c>
      <c r="H140">
        <f>LN(NASDAQ!Z139/NASDAQ!Z138)</f>
        <v>2.3717595041516697E-2</v>
      </c>
      <c r="I140">
        <f>LN(NASDAQ!B139/NASDAQ!B138)</f>
        <v>4.2554362183080834E-2</v>
      </c>
    </row>
    <row r="141" spans="1:9">
      <c r="A141" t="s">
        <v>688</v>
      </c>
      <c r="B141" s="383">
        <f>LN(NYSE!B140/NYSE!B139)</f>
        <v>2.7750459053465397E-2</v>
      </c>
      <c r="C141">
        <f>LN(NYSE!J140/NYSE!J139)</f>
        <v>8.146182278882144E-4</v>
      </c>
      <c r="D141">
        <f>LN(NYSE!R140/NYSE!R139)</f>
        <v>-3.768044415745031E-2</v>
      </c>
      <c r="E141">
        <f>LN(NYSE!Z140/NYSE!Z139)</f>
        <v>-8.231687755488902E-3</v>
      </c>
      <c r="F141">
        <f>LN(NASDAQ!J140/NASDAQ!J139)</f>
        <v>1.0101095986503919E-2</v>
      </c>
      <c r="G141">
        <f>LN(NASDAQ!R140/NASDAQ!R139)</f>
        <v>4.8104913929037998E-2</v>
      </c>
      <c r="H141">
        <f>LN(NASDAQ!Z140/NASDAQ!Z139)</f>
        <v>-2.6714158662880427E-4</v>
      </c>
      <c r="I141">
        <f>LN(NASDAQ!B140/NASDAQ!B139)</f>
        <v>1.6000477097788818E-2</v>
      </c>
    </row>
    <row r="142" spans="1:9">
      <c r="A142" t="s">
        <v>690</v>
      </c>
      <c r="B142" s="383">
        <f>LN(NYSE!B141/NYSE!B140)</f>
        <v>-6.3789290125545167E-3</v>
      </c>
      <c r="C142">
        <f>LN(NYSE!J141/NYSE!J140)</f>
        <v>8.9811962253673631E-4</v>
      </c>
      <c r="D142">
        <f>LN(NYSE!R141/NYSE!R140)</f>
        <v>-1.4111496041390652E-2</v>
      </c>
      <c r="E142">
        <f>LN(NYSE!Z141/NYSE!Z140)</f>
        <v>2.8960344596522087E-3</v>
      </c>
      <c r="F142">
        <f>LN(NASDAQ!J141/NASDAQ!J140)</f>
        <v>-2.8218050046047607E-3</v>
      </c>
      <c r="G142">
        <f>LN(NASDAQ!R141/NASDAQ!R140)</f>
        <v>3.9931964652091589E-2</v>
      </c>
      <c r="H142">
        <f>LN(NASDAQ!Z141/NASDAQ!Z140)</f>
        <v>8.4250232291931838E-3</v>
      </c>
      <c r="I142">
        <f>LN(NASDAQ!B141/NASDAQ!B140)</f>
        <v>7.1662312767892767E-3</v>
      </c>
    </row>
    <row r="143" spans="1:9">
      <c r="A143" t="s">
        <v>692</v>
      </c>
      <c r="B143" s="383">
        <f>LN(NYSE!B142/NYSE!B141)</f>
        <v>-2.1230182187634214E-3</v>
      </c>
      <c r="C143">
        <f>LN(NYSE!J142/NYSE!J141)</f>
        <v>1.6250566305326529E-2</v>
      </c>
      <c r="D143">
        <f>LN(NYSE!R142/NYSE!R141)</f>
        <v>2.1962568075134799E-2</v>
      </c>
      <c r="E143">
        <f>LN(NYSE!Z142/NYSE!Z141)</f>
        <v>3.4812068203758748E-2</v>
      </c>
      <c r="F143">
        <f>LN(NASDAQ!J142/NASDAQ!J141)</f>
        <v>-4.1531042752048983E-3</v>
      </c>
      <c r="G143">
        <f>LN(NASDAQ!R142/NASDAQ!R141)</f>
        <v>-1.4076988429208612E-2</v>
      </c>
      <c r="H143">
        <f>LN(NASDAQ!Z142/NASDAQ!Z141)</f>
        <v>4.1939365122980522E-4</v>
      </c>
      <c r="I143">
        <f>LN(NASDAQ!B142/NASDAQ!B141)</f>
        <v>-1.8029688256395214E-3</v>
      </c>
    </row>
    <row r="144" spans="1:9">
      <c r="A144" t="s">
        <v>694</v>
      </c>
      <c r="B144" s="383">
        <f>LN(NYSE!B143/NYSE!B142)</f>
        <v>6.4401723484213752E-3</v>
      </c>
      <c r="C144">
        <f>LN(NYSE!J143/NYSE!J142)</f>
        <v>7.7534687726792846E-3</v>
      </c>
      <c r="D144">
        <f>LN(NYSE!R143/NYSE!R142)</f>
        <v>1.1430974472793872E-2</v>
      </c>
      <c r="E144">
        <f>LN(NYSE!Z143/NYSE!Z142)</f>
        <v>5.4313899972069195E-3</v>
      </c>
      <c r="F144">
        <f>LN(NASDAQ!J143/NASDAQ!J142)</f>
        <v>-8.9896152348143657E-4</v>
      </c>
      <c r="G144">
        <f>LN(NASDAQ!R143/NASDAQ!R142)</f>
        <v>2.0670481914690356E-2</v>
      </c>
      <c r="H144">
        <f>LN(NASDAQ!Z143/NASDAQ!Z142)</f>
        <v>2.5126748948330183E-3</v>
      </c>
      <c r="I144">
        <f>LN(NASDAQ!B143/NASDAQ!B142)</f>
        <v>5.1550836932362188E-3</v>
      </c>
    </row>
    <row r="145" spans="1:9">
      <c r="A145" t="s">
        <v>696</v>
      </c>
      <c r="B145" s="383">
        <f>LN(NYSE!B144/NYSE!B143)</f>
        <v>7.8136383900931326E-3</v>
      </c>
      <c r="C145">
        <f>LN(NYSE!J144/NYSE!J143)</f>
        <v>7.5850954370177085E-3</v>
      </c>
      <c r="D145">
        <f>LN(NYSE!R144/NYSE!R143)</f>
        <v>7.6361374279860141E-3</v>
      </c>
      <c r="E145">
        <f>LN(NYSE!Z144/NYSE!Z143)</f>
        <v>-9.7269513679039161E-4</v>
      </c>
      <c r="F145">
        <f>LN(NASDAQ!J144/NASDAQ!J143)</f>
        <v>-1.1808536414863721E-2</v>
      </c>
      <c r="G145">
        <f>LN(NASDAQ!R144/NASDAQ!R143)</f>
        <v>-2.2802149656224655E-2</v>
      </c>
      <c r="H145">
        <f>LN(NASDAQ!Z144/NASDAQ!Z143)</f>
        <v>1.0075210618417079E-2</v>
      </c>
      <c r="I145">
        <f>LN(NASDAQ!B144/NASDAQ!B143)</f>
        <v>2.2692637689715537E-4</v>
      </c>
    </row>
    <row r="146" spans="1:9">
      <c r="A146" t="s">
        <v>698</v>
      </c>
      <c r="B146" s="383">
        <f>LN(NYSE!B145/NYSE!B144)</f>
        <v>3.2144001220251023E-3</v>
      </c>
      <c r="C146">
        <f>LN(NYSE!J145/NYSE!J144)</f>
        <v>-2.8853764199852825E-3</v>
      </c>
      <c r="D146">
        <f>LN(NYSE!R145/NYSE!R144)</f>
        <v>7.6433493125680659E-3</v>
      </c>
      <c r="E146">
        <f>LN(NYSE!Z145/NYSE!Z144)</f>
        <v>-3.3421560144840804E-3</v>
      </c>
      <c r="F146">
        <f>LN(NASDAQ!J145/NASDAQ!J144)</f>
        <v>-9.2388300304947473E-3</v>
      </c>
      <c r="G146">
        <f>LN(NASDAQ!R145/NASDAQ!R144)</f>
        <v>5.0444042759707226E-3</v>
      </c>
      <c r="H146">
        <f>LN(NASDAQ!Z145/NASDAQ!Z144)</f>
        <v>-1.5266512604802495E-3</v>
      </c>
      <c r="I146">
        <f>LN(NASDAQ!B145/NASDAQ!B144)</f>
        <v>-3.7931990618637942E-3</v>
      </c>
    </row>
    <row r="147" spans="1:9">
      <c r="A147" t="s">
        <v>700</v>
      </c>
      <c r="B147" s="383">
        <f>LN(NYSE!B146/NYSE!B145)</f>
        <v>-2.6870479963287067E-3</v>
      </c>
      <c r="C147">
        <f>LN(NYSE!J146/NYSE!J145)</f>
        <v>-2.3555161379835231E-2</v>
      </c>
      <c r="D147">
        <f>LN(NYSE!R146/NYSE!R145)</f>
        <v>-3.1286689580412971E-3</v>
      </c>
      <c r="E147">
        <f>LN(NYSE!Z146/NYSE!Z145)</f>
        <v>2.2293446602530851E-3</v>
      </c>
      <c r="F147">
        <f>LN(NASDAQ!J146/NASDAQ!J145)</f>
        <v>-2.3329093219500632E-2</v>
      </c>
      <c r="G147">
        <f>LN(NASDAQ!R146/NASDAQ!R145)</f>
        <v>-2.7122704983830095E-2</v>
      </c>
      <c r="H147">
        <f>LN(NASDAQ!Z146/NASDAQ!Z145)</f>
        <v>-1.2297846975223624E-2</v>
      </c>
      <c r="I147">
        <f>LN(NASDAQ!B146/NASDAQ!B145)</f>
        <v>-1.4208710093677667E-2</v>
      </c>
    </row>
    <row r="148" spans="1:9">
      <c r="A148" t="s">
        <v>702</v>
      </c>
      <c r="B148" s="383">
        <f>LN(NYSE!B147/NYSE!B146)</f>
        <v>-1.932452886054797E-2</v>
      </c>
      <c r="C148">
        <f>LN(NYSE!J147/NYSE!J146)</f>
        <v>-9.2144030421182136E-4</v>
      </c>
      <c r="D148">
        <f>LN(NYSE!R147/NYSE!R146)</f>
        <v>-3.7280529786640642E-3</v>
      </c>
      <c r="E148">
        <f>LN(NYSE!Z147/NYSE!Z146)</f>
        <v>-9.9308460047246756E-3</v>
      </c>
      <c r="F148">
        <f>LN(NASDAQ!J147/NASDAQ!J146)</f>
        <v>-3.6187919030965495E-3</v>
      </c>
      <c r="G148">
        <f>LN(NASDAQ!R147/NASDAQ!R146)</f>
        <v>1.9004212827437507E-2</v>
      </c>
      <c r="H148">
        <f>LN(NASDAQ!Z147/NASDAQ!Z146)</f>
        <v>5.0472319879030173E-3</v>
      </c>
      <c r="I148">
        <f>LN(NASDAQ!B147/NASDAQ!B146)</f>
        <v>2.8091176900867936E-3</v>
      </c>
    </row>
    <row r="149" spans="1:9">
      <c r="A149" t="s">
        <v>704</v>
      </c>
      <c r="B149" s="383">
        <f>LN(NYSE!B148/NYSE!B147)</f>
        <v>-3.2250539393199049E-5</v>
      </c>
      <c r="C149">
        <f>LN(NYSE!J148/NYSE!J147)</f>
        <v>-1.2452550898959181E-2</v>
      </c>
      <c r="D149">
        <f>LN(NYSE!R148/NYSE!R147)</f>
        <v>2.1600401132955793E-3</v>
      </c>
      <c r="E149">
        <f>LN(NYSE!Z148/NYSE!Z147)</f>
        <v>8.8167949216713393E-3</v>
      </c>
      <c r="F149">
        <f>LN(NASDAQ!J148/NASDAQ!J147)</f>
        <v>-3.0711134574654807E-2</v>
      </c>
      <c r="G149">
        <f>LN(NASDAQ!R148/NASDAQ!R147)</f>
        <v>-4.9972178421616061E-3</v>
      </c>
      <c r="H149">
        <f>LN(NASDAQ!Z148/NASDAQ!Z147)</f>
        <v>-1.0342176510575202E-2</v>
      </c>
      <c r="I149">
        <f>LN(NASDAQ!B148/NASDAQ!B147)</f>
        <v>-1.0010985571011396E-2</v>
      </c>
    </row>
    <row r="150" spans="1:9">
      <c r="A150" t="s">
        <v>706</v>
      </c>
      <c r="B150" s="383">
        <f>LN(NYSE!B149/NYSE!B148)</f>
        <v>-6.1350150299239467E-3</v>
      </c>
      <c r="C150">
        <f>LN(NYSE!J149/NYSE!J148)</f>
        <v>1.6161061011736044E-2</v>
      </c>
      <c r="D150">
        <f>LN(NYSE!R149/NYSE!R148)</f>
        <v>2.0248872002417415E-3</v>
      </c>
      <c r="E150">
        <f>LN(NYSE!Z149/NYSE!Z148)</f>
        <v>1.3932427748079157E-4</v>
      </c>
      <c r="F150">
        <f>LN(NASDAQ!J149/NASDAQ!J148)</f>
        <v>2.4983599431202347E-2</v>
      </c>
      <c r="G150">
        <f>LN(NASDAQ!R149/NASDAQ!R148)</f>
        <v>6.7097203424067164E-2</v>
      </c>
      <c r="H150">
        <f>LN(NASDAQ!Z149/NASDAQ!Z148)</f>
        <v>2.3077862821184108E-2</v>
      </c>
      <c r="I150">
        <f>LN(NASDAQ!B149/NASDAQ!B148)</f>
        <v>2.4355141752386952E-2</v>
      </c>
    </row>
    <row r="151" spans="1:9">
      <c r="A151" t="s">
        <v>709</v>
      </c>
      <c r="B151" s="383">
        <f>LN(NYSE!B150/NYSE!B149)</f>
        <v>1.7644506266473414E-2</v>
      </c>
      <c r="C151">
        <f>LN(NYSE!J150/NYSE!J149)</f>
        <v>1.1960559399784134E-3</v>
      </c>
      <c r="D151">
        <f>LN(NYSE!R150/NYSE!R149)</f>
        <v>-5.36510054257054E-3</v>
      </c>
      <c r="E151">
        <f>LN(NYSE!Z150/NYSE!Z149)</f>
        <v>-8.8155611835997617E-3</v>
      </c>
      <c r="F151">
        <f>LN(NASDAQ!J150/NASDAQ!J149)</f>
        <v>1.0483489465745394E-3</v>
      </c>
      <c r="G151">
        <f>LN(NASDAQ!R150/NASDAQ!R149)</f>
        <v>-1.6644127542745964E-2</v>
      </c>
      <c r="H151">
        <f>LN(NASDAQ!Z150/NASDAQ!Z149)</f>
        <v>-7.254538651160704E-3</v>
      </c>
      <c r="I151">
        <f>LN(NASDAQ!B150/NASDAQ!B149)</f>
        <v>-5.1289795754083673E-3</v>
      </c>
    </row>
    <row r="152" spans="1:9">
      <c r="A152" t="s">
        <v>711</v>
      </c>
      <c r="B152" s="383">
        <f>LN(NYSE!B151/NYSE!B150)</f>
        <v>-5.8016075359535414E-3</v>
      </c>
      <c r="C152">
        <f>LN(NYSE!J151/NYSE!J150)</f>
        <v>7.3948241093727187E-3</v>
      </c>
      <c r="D152">
        <f>LN(NYSE!R151/NYSE!R150)</f>
        <v>7.516129628647358E-3</v>
      </c>
      <c r="E152">
        <f>LN(NYSE!Z151/NYSE!Z150)</f>
        <v>4.7672552428988969E-3</v>
      </c>
      <c r="F152">
        <f>LN(NASDAQ!J151/NASDAQ!J150)</f>
        <v>-2.3478293373554809E-3</v>
      </c>
      <c r="G152">
        <f>LN(NASDAQ!R151/NASDAQ!R150)</f>
        <v>4.2777524587056621E-3</v>
      </c>
      <c r="H152">
        <f>LN(NASDAQ!Z151/NASDAQ!Z150)</f>
        <v>2.8819722143877146E-3</v>
      </c>
      <c r="I152">
        <f>LN(NASDAQ!B151/NASDAQ!B150)</f>
        <v>3.9151693003675343E-3</v>
      </c>
    </row>
    <row r="153" spans="1:9">
      <c r="A153" t="s">
        <v>713</v>
      </c>
      <c r="B153" s="383">
        <f>LN(NYSE!B152/NYSE!B151)</f>
        <v>2.7760390518348057E-3</v>
      </c>
      <c r="C153">
        <f>LN(NYSE!J152/NYSE!J151)</f>
        <v>7.6691919207904427E-3</v>
      </c>
      <c r="D153">
        <f>LN(NYSE!R152/NYSE!R151)</f>
        <v>1.0557434760695754E-2</v>
      </c>
      <c r="E153">
        <f>LN(NYSE!Z152/NYSE!Z151)</f>
        <v>8.4964645121428303E-3</v>
      </c>
      <c r="F153">
        <f>LN(NASDAQ!J152/NASDAQ!J151)</f>
        <v>4.4910255124638023E-3</v>
      </c>
      <c r="G153">
        <f>LN(NASDAQ!R152/NASDAQ!R151)</f>
        <v>-3.3966011104025542E-2</v>
      </c>
      <c r="H153">
        <f>LN(NASDAQ!Z152/NASDAQ!Z151)</f>
        <v>3.6559929301866012E-3</v>
      </c>
      <c r="I153">
        <f>LN(NASDAQ!B152/NASDAQ!B151)</f>
        <v>-3.2437000948151162E-3</v>
      </c>
    </row>
    <row r="154" spans="1:9">
      <c r="A154" t="s">
        <v>715</v>
      </c>
      <c r="B154" s="383">
        <f>LN(NYSE!B153/NYSE!B152)</f>
        <v>1.2863701945948311E-3</v>
      </c>
      <c r="C154">
        <f>LN(NYSE!J153/NYSE!J152)</f>
        <v>3.5591573386342321E-4</v>
      </c>
      <c r="D154">
        <f>LN(NYSE!R153/NYSE!R152)</f>
        <v>1.223399270453846E-3</v>
      </c>
      <c r="E154">
        <f>LN(NYSE!Z153/NYSE!Z152)</f>
        <v>-1.387925274847969E-3</v>
      </c>
      <c r="F154">
        <f>LN(NASDAQ!J153/NASDAQ!J152)</f>
        <v>4.2230841548747573E-3</v>
      </c>
      <c r="G154">
        <f>LN(NASDAQ!R153/NASDAQ!R152)</f>
        <v>-1.0941123436829408E-2</v>
      </c>
      <c r="H154">
        <f>LN(NASDAQ!Z153/NASDAQ!Z152)</f>
        <v>3.4911618081408594E-3</v>
      </c>
      <c r="I154">
        <f>LN(NASDAQ!B153/NASDAQ!B152)</f>
        <v>6.7180732161026338E-3</v>
      </c>
    </row>
    <row r="155" spans="1:9">
      <c r="A155" t="s">
        <v>717</v>
      </c>
      <c r="B155" s="383">
        <f>LN(NYSE!B154/NYSE!B153)</f>
        <v>8.3735789052583054E-4</v>
      </c>
      <c r="C155">
        <f>LN(NYSE!J154/NYSE!J153)</f>
        <v>1.4770647396740283E-3</v>
      </c>
      <c r="D155">
        <f>LN(NYSE!R154/NYSE!R153)</f>
        <v>-6.3262750528775081E-3</v>
      </c>
      <c r="E155">
        <f>LN(NYSE!Z154/NYSE!Z153)</f>
        <v>-1.1735256218420965E-2</v>
      </c>
      <c r="F155">
        <f>LN(NASDAQ!J154/NASDAQ!J153)</f>
        <v>7.7536996107045722E-3</v>
      </c>
      <c r="G155">
        <f>LN(NASDAQ!R154/NASDAQ!R153)</f>
        <v>4.5999848202144733E-3</v>
      </c>
      <c r="H155">
        <f>LN(NASDAQ!Z154/NASDAQ!Z153)</f>
        <v>2.1623032621133197E-3</v>
      </c>
      <c r="I155">
        <f>LN(NASDAQ!B154/NASDAQ!B153)</f>
        <v>8.0923654619628749E-3</v>
      </c>
    </row>
    <row r="156" spans="1:9">
      <c r="A156" t="s">
        <v>719</v>
      </c>
      <c r="B156" s="383">
        <f>LN(NYSE!B155/NYSE!B154)</f>
        <v>5.0494583452824681E-3</v>
      </c>
      <c r="C156">
        <f>LN(NYSE!J155/NYSE!J154)</f>
        <v>5.8321916057788355E-3</v>
      </c>
      <c r="D156">
        <f>LN(NYSE!R155/NYSE!R154)</f>
        <v>-7.8013657919948085E-3</v>
      </c>
      <c r="E156">
        <f>LN(NYSE!Z155/NYSE!Z154)</f>
        <v>2.9467501853416085E-3</v>
      </c>
      <c r="F156">
        <f>LN(NASDAQ!J155/NASDAQ!J154)</f>
        <v>-2.2162583870203399E-3</v>
      </c>
      <c r="G156">
        <f>LN(NASDAQ!R155/NASDAQ!R154)</f>
        <v>-3.6140673247457185E-2</v>
      </c>
      <c r="H156">
        <f>LN(NASDAQ!Z155/NASDAQ!Z154)</f>
        <v>1.9420833862943819E-3</v>
      </c>
      <c r="I156">
        <f>LN(NASDAQ!B155/NASDAQ!B154)</f>
        <v>3.1667999120807786E-3</v>
      </c>
    </row>
    <row r="157" spans="1:9">
      <c r="A157" t="s">
        <v>721</v>
      </c>
      <c r="B157" s="383">
        <f>LN(NYSE!B156/NYSE!B155)</f>
        <v>-2.1636932381672012E-3</v>
      </c>
      <c r="C157">
        <f>LN(NYSE!J156/NYSE!J155)</f>
        <v>-3.3479895720451521E-3</v>
      </c>
      <c r="D157">
        <f>LN(NYSE!R156/NYSE!R155)</f>
        <v>2.8675723508140394E-3</v>
      </c>
      <c r="E157">
        <f>LN(NYSE!Z156/NYSE!Z155)</f>
        <v>-6.4661456670707784E-3</v>
      </c>
      <c r="F157">
        <f>LN(NASDAQ!J156/NASDAQ!J155)</f>
        <v>-1.085647049174078E-2</v>
      </c>
      <c r="G157">
        <f>LN(NASDAQ!R156/NASDAQ!R155)</f>
        <v>-0.15384956570273089</v>
      </c>
      <c r="H157">
        <f>LN(NASDAQ!Z156/NASDAQ!Z155)</f>
        <v>8.1799608060967484E-3</v>
      </c>
      <c r="I157">
        <f>LN(NASDAQ!B156/NASDAQ!B155)</f>
        <v>-8.3614744920475301E-3</v>
      </c>
    </row>
    <row r="158" spans="1:9">
      <c r="A158" t="s">
        <v>723</v>
      </c>
      <c r="B158" s="383">
        <f>LN(NYSE!B157/NYSE!B156)</f>
        <v>-2.5487497319123028E-3</v>
      </c>
      <c r="C158">
        <f>LN(NYSE!J157/NYSE!J156)</f>
        <v>9.3624749346532688E-3</v>
      </c>
      <c r="D158">
        <f>LN(NYSE!R157/NYSE!R156)</f>
        <v>8.8762771387820606E-3</v>
      </c>
      <c r="E158">
        <f>LN(NYSE!Z157/NYSE!Z156)</f>
        <v>6.1858766069400675E-3</v>
      </c>
      <c r="F158">
        <f>LN(NASDAQ!J157/NASDAQ!J156)</f>
        <v>1.6265344375750522E-2</v>
      </c>
      <c r="G158">
        <f>LN(NASDAQ!R157/NASDAQ!R156)</f>
        <v>3.6013825751311526E-2</v>
      </c>
      <c r="H158">
        <f>LN(NASDAQ!Z157/NASDAQ!Z156)</f>
        <v>5.7565773108050828E-3</v>
      </c>
      <c r="I158">
        <f>LN(NASDAQ!B157/NASDAQ!B156)</f>
        <v>1.1924402916540374E-2</v>
      </c>
    </row>
    <row r="159" spans="1:9">
      <c r="A159" t="s">
        <v>725</v>
      </c>
      <c r="B159" s="383">
        <f>LN(NYSE!B158/NYSE!B157)</f>
        <v>1.0416558843222996E-2</v>
      </c>
      <c r="C159">
        <f>LN(NYSE!J158/NYSE!J157)</f>
        <v>-9.6624353966599102E-3</v>
      </c>
      <c r="D159">
        <f>LN(NYSE!R158/NYSE!R157)</f>
        <v>1.289241460081021E-3</v>
      </c>
      <c r="E159">
        <f>LN(NYSE!Z158/NYSE!Z157)</f>
        <v>5.8692175191350521E-3</v>
      </c>
      <c r="F159">
        <f>LN(NASDAQ!J158/NASDAQ!J157)</f>
        <v>-1.2186548430503737E-2</v>
      </c>
      <c r="G159">
        <f>LN(NASDAQ!R158/NASDAQ!R157)</f>
        <v>4.4531308979576474E-2</v>
      </c>
      <c r="H159">
        <f>LN(NASDAQ!Z158/NASDAQ!Z157)</f>
        <v>5.0258288648259248E-3</v>
      </c>
      <c r="I159">
        <f>LN(NASDAQ!B158/NASDAQ!B157)</f>
        <v>3.1333428325977008E-3</v>
      </c>
    </row>
    <row r="160" spans="1:9">
      <c r="A160" t="s">
        <v>2473</v>
      </c>
      <c r="B160" s="383">
        <f>LN(NYSE!B159/NYSE!B158)</f>
        <v>-2.5957434719449019E-5</v>
      </c>
      <c r="C160">
        <f>LN(NYSE!J159/NYSE!J158)</f>
        <v>1.0958122021807256E-2</v>
      </c>
      <c r="D160">
        <f>LN(NYSE!R159/NYSE!R158)</f>
        <v>7.8285820765392061E-3</v>
      </c>
      <c r="E160">
        <f>LN(NYSE!Z159/NYSE!Z158)</f>
        <v>8.0488916355124038E-3</v>
      </c>
      <c r="F160">
        <f>LN(NASDAQ!J159/NASDAQ!J158)</f>
        <v>6.0378288938655912E-3</v>
      </c>
      <c r="G160">
        <f>LN(NASDAQ!R159/NASDAQ!R158)</f>
        <v>5.5192287870150229E-2</v>
      </c>
      <c r="H160">
        <f>LN(NASDAQ!Z159/NASDAQ!Z158)</f>
        <v>-3.878479328570745E-3</v>
      </c>
      <c r="I160">
        <f>LN(NASDAQ!B159/NASDAQ!B158)</f>
        <v>6.2967325474054519E-3</v>
      </c>
    </row>
    <row r="161" spans="1:9">
      <c r="A161" t="s">
        <v>727</v>
      </c>
      <c r="B161" s="383">
        <f>LN(NYSE!B160/NYSE!B159)</f>
        <v>2.4550212421389703E-3</v>
      </c>
      <c r="C161">
        <f>LN(NYSE!J160/NYSE!J159)</f>
        <v>7.0160635111377089E-3</v>
      </c>
      <c r="D161">
        <f>LN(NYSE!R160/NYSE!R159)</f>
        <v>-7.6353391373567992E-3</v>
      </c>
      <c r="E161">
        <f>LN(NYSE!Z160/NYSE!Z159)</f>
        <v>-3.877584141143225E-3</v>
      </c>
      <c r="F161">
        <f>LN(NASDAQ!J160/NASDAQ!J159)</f>
        <v>-1.9380354991362321E-2</v>
      </c>
      <c r="G161">
        <f>LN(NASDAQ!R160/NASDAQ!R159)</f>
        <v>1.0421137460002769E-3</v>
      </c>
      <c r="H161">
        <f>LN(NASDAQ!Z160/NASDAQ!Z159)</f>
        <v>3.6034547332919114E-3</v>
      </c>
      <c r="I161">
        <f>LN(NASDAQ!B160/NASDAQ!B159)</f>
        <v>-5.039817821512426E-3</v>
      </c>
    </row>
    <row r="162" spans="1:9">
      <c r="A162" t="s">
        <v>729</v>
      </c>
      <c r="B162" s="383">
        <f>LN(NYSE!B161/NYSE!B160)</f>
        <v>-2.5661171755928968E-5</v>
      </c>
      <c r="C162">
        <f>LN(NYSE!J161/NYSE!J160)</f>
        <v>-5.1295247492187676E-3</v>
      </c>
      <c r="D162">
        <f>LN(NYSE!R161/NYSE!R160)</f>
        <v>8.9767209615581253E-3</v>
      </c>
      <c r="E162">
        <f>LN(NYSE!Z161/NYSE!Z160)</f>
        <v>2.3560401723804227E-3</v>
      </c>
      <c r="F162">
        <f>LN(NASDAQ!J161/NASDAQ!J160)</f>
        <v>2.1106596106382439E-3</v>
      </c>
      <c r="G162">
        <f>LN(NASDAQ!R161/NASDAQ!R160)</f>
        <v>-2.2679659699347213E-2</v>
      </c>
      <c r="H162">
        <f>LN(NASDAQ!Z161/NASDAQ!Z160)</f>
        <v>1.3137478884932047E-2</v>
      </c>
      <c r="I162">
        <f>LN(NASDAQ!B161/NASDAQ!B160)</f>
        <v>2.3728089392748074E-3</v>
      </c>
    </row>
    <row r="163" spans="1:9">
      <c r="A163" t="s">
        <v>731</v>
      </c>
      <c r="B163" s="383">
        <f>LN(NYSE!B162/NYSE!B161)</f>
        <v>2.3732034305624173E-3</v>
      </c>
      <c r="C163">
        <f>LN(NYSE!J162/NYSE!J161)</f>
        <v>-5.1236611471766065E-2</v>
      </c>
      <c r="D163">
        <f>LN(NYSE!R162/NYSE!R161)</f>
        <v>2.8046933224830802E-3</v>
      </c>
      <c r="E163">
        <f>LN(NYSE!Z162/NYSE!Z161)</f>
        <v>-1.703238159378808E-2</v>
      </c>
      <c r="F163">
        <f>LN(NASDAQ!J162/NASDAQ!J161)</f>
        <v>-1.3901399146029038E-2</v>
      </c>
      <c r="G163">
        <f>LN(NASDAQ!R162/NASDAQ!R161)</f>
        <v>1.9242702929728021E-2</v>
      </c>
      <c r="H163">
        <f>LN(NASDAQ!Z162/NASDAQ!Z161)</f>
        <v>-8.1985718657999838E-3</v>
      </c>
      <c r="I163">
        <f>LN(NASDAQ!B162/NASDAQ!B161)</f>
        <v>-1.3087185253505889E-2</v>
      </c>
    </row>
    <row r="164" spans="1:9">
      <c r="A164" t="s">
        <v>733</v>
      </c>
      <c r="B164" s="383">
        <f>LN(NYSE!B163/NYSE!B162)</f>
        <v>-1.8078958770942979E-2</v>
      </c>
      <c r="C164">
        <f>LN(NYSE!J163/NYSE!J162)</f>
        <v>7.4259514234351455E-3</v>
      </c>
      <c r="D164">
        <f>LN(NYSE!R163/NYSE!R162)</f>
        <v>-1.2039079835582625E-2</v>
      </c>
      <c r="E164">
        <f>LN(NYSE!Z163/NYSE!Z162)</f>
        <v>-7.0651699852723841E-3</v>
      </c>
      <c r="F164">
        <f>LN(NASDAQ!J163/NASDAQ!J162)</f>
        <v>9.9780502172876224E-3</v>
      </c>
      <c r="G164">
        <f>LN(NASDAQ!R163/NASDAQ!R162)</f>
        <v>1.1674235636098084E-2</v>
      </c>
      <c r="H164">
        <f>LN(NASDAQ!Z163/NASDAQ!Z162)</f>
        <v>8.7622403184230927E-3</v>
      </c>
      <c r="I164">
        <f>LN(NASDAQ!B163/NASDAQ!B162)</f>
        <v>1.5054989211808182E-2</v>
      </c>
    </row>
    <row r="165" spans="1:9">
      <c r="A165" t="s">
        <v>735</v>
      </c>
      <c r="B165" s="383">
        <f>LN(NYSE!B164/NYSE!B163)</f>
        <v>7.4912217330519977E-3</v>
      </c>
      <c r="C165">
        <f>LN(NYSE!J164/NYSE!J163)</f>
        <v>6.616970254318187E-3</v>
      </c>
      <c r="D165">
        <f>LN(NYSE!R164/NYSE!R163)</f>
        <v>-1.8466064381129244E-2</v>
      </c>
      <c r="E165">
        <f>LN(NYSE!Z164/NYSE!Z163)</f>
        <v>-1.2844475146376525E-2</v>
      </c>
      <c r="F165">
        <f>LN(NASDAQ!J164/NASDAQ!J163)</f>
        <v>-1.4109760550600002E-2</v>
      </c>
      <c r="G165">
        <f>LN(NASDAQ!R164/NASDAQ!R163)</f>
        <v>-3.960361390461585E-2</v>
      </c>
      <c r="H165">
        <f>LN(NASDAQ!Z164/NASDAQ!Z163)</f>
        <v>-2.2984192821627544E-3</v>
      </c>
      <c r="I165">
        <f>LN(NASDAQ!B164/NASDAQ!B163)</f>
        <v>-9.1846355876507631E-3</v>
      </c>
    </row>
    <row r="166" spans="1:9">
      <c r="A166" t="s">
        <v>737</v>
      </c>
      <c r="B166" s="383">
        <f>LN(NYSE!B165/NYSE!B164)</f>
        <v>-7.0645131835572108E-3</v>
      </c>
      <c r="C166">
        <f>LN(NYSE!J165/NYSE!J164)</f>
        <v>-5.0023318558061747E-2</v>
      </c>
      <c r="D166">
        <f>LN(NYSE!R165/NYSE!R164)</f>
        <v>-1.088724422242578E-2</v>
      </c>
      <c r="E166">
        <f>LN(NYSE!Z165/NYSE!Z164)</f>
        <v>-5.9065215295210265E-3</v>
      </c>
      <c r="F166">
        <f>LN(NASDAQ!J165/NASDAQ!J164)</f>
        <v>4.7932374673270439E-3</v>
      </c>
      <c r="G166">
        <f>LN(NASDAQ!R165/NASDAQ!R164)</f>
        <v>1.7857617400006472E-2</v>
      </c>
      <c r="H166">
        <f>LN(NASDAQ!Z165/NASDAQ!Z164)</f>
        <v>4.5915679449073828E-3</v>
      </c>
      <c r="I166">
        <f>LN(NASDAQ!B165/NASDAQ!B164)</f>
        <v>1.2890557993539768E-3</v>
      </c>
    </row>
    <row r="167" spans="1:9">
      <c r="A167" t="s">
        <v>739</v>
      </c>
      <c r="B167" s="383">
        <f>LN(NYSE!B166/NYSE!B165)</f>
        <v>-1.0461270910512002E-3</v>
      </c>
      <c r="C167">
        <f>LN(NYSE!J166/NYSE!J165)</f>
        <v>-5.3317749108517491E-3</v>
      </c>
      <c r="D167">
        <f>LN(NYSE!R166/NYSE!R165)</f>
        <v>-6.2558436418102088E-3</v>
      </c>
      <c r="E167">
        <f>LN(NYSE!Z166/NYSE!Z165)</f>
        <v>-5.360389510433129E-3</v>
      </c>
      <c r="F167">
        <f>LN(NASDAQ!J166/NASDAQ!J165)</f>
        <v>2.2235434920592347E-2</v>
      </c>
      <c r="G167">
        <f>LN(NASDAQ!R166/NASDAQ!R165)</f>
        <v>3.415035502990741E-4</v>
      </c>
      <c r="H167">
        <f>LN(NASDAQ!Z166/NASDAQ!Z165)</f>
        <v>-5.9312650388580251E-3</v>
      </c>
      <c r="I167">
        <f>LN(NASDAQ!B166/NASDAQ!B165)</f>
        <v>-5.0705761453433444E-3</v>
      </c>
    </row>
    <row r="168" spans="1:9">
      <c r="A168" t="s">
        <v>743</v>
      </c>
      <c r="B168" s="383">
        <f>LN(NYSE!B167/NYSE!B166)</f>
        <v>8.3338789783799687E-4</v>
      </c>
      <c r="C168">
        <f>LN(NYSE!J167/NYSE!J166)</f>
        <v>1.5183783325101884E-2</v>
      </c>
      <c r="D168">
        <f>LN(NYSE!R167/NYSE!R166)</f>
        <v>1.0162486584200953E-2</v>
      </c>
      <c r="E168">
        <f>LN(NYSE!Z167/NYSE!Z166)</f>
        <v>1.2989069904166218E-2</v>
      </c>
      <c r="F168">
        <f>LN(NASDAQ!J167/NASDAQ!J166)</f>
        <v>2.4844733276619658E-3</v>
      </c>
      <c r="G168">
        <f>LN(NASDAQ!R167/NASDAQ!R166)</f>
        <v>7.9106279600176424E-2</v>
      </c>
      <c r="H168">
        <f>LN(NASDAQ!Z167/NASDAQ!Z166)</f>
        <v>1.7853909995764E-2</v>
      </c>
      <c r="I168">
        <f>LN(NASDAQ!B167/NASDAQ!B166)</f>
        <v>9.3945219856395451E-3</v>
      </c>
    </row>
    <row r="169" spans="1:9">
      <c r="A169" t="s">
        <v>745</v>
      </c>
      <c r="B169" s="383">
        <f>LN(NYSE!B168/NYSE!B167)</f>
        <v>8.8446428966140102E-3</v>
      </c>
      <c r="C169">
        <f>LN(NYSE!J168/NYSE!J167)</f>
        <v>2.2664837422417448E-2</v>
      </c>
      <c r="D169">
        <f>LN(NYSE!R168/NYSE!R167)</f>
        <v>5.7329404818797928E-3</v>
      </c>
      <c r="E169">
        <f>LN(NYSE!Z168/NYSE!Z167)</f>
        <v>6.7167097816524073E-3</v>
      </c>
      <c r="F169">
        <f>LN(NASDAQ!J168/NASDAQ!J167)</f>
        <v>-5.9731387149650926E-3</v>
      </c>
      <c r="G169">
        <f>LN(NASDAQ!R168/NASDAQ!R167)</f>
        <v>-2.3827580162217969E-2</v>
      </c>
      <c r="H169">
        <f>LN(NASDAQ!Z168/NASDAQ!Z167)</f>
        <v>8.4212318060332414E-3</v>
      </c>
      <c r="I169">
        <f>LN(NASDAQ!B168/NASDAQ!B167)</f>
        <v>1.4240760596841939E-2</v>
      </c>
    </row>
    <row r="170" spans="1:9">
      <c r="A170" t="s">
        <v>747</v>
      </c>
      <c r="B170" s="383">
        <f>LN(NYSE!B169/NYSE!B168)</f>
        <v>1.1841746017996152E-2</v>
      </c>
      <c r="C170">
        <f>LN(NYSE!J169/NYSE!J168)</f>
        <v>-1.828173001479582E-2</v>
      </c>
      <c r="D170">
        <f>LN(NYSE!R169/NYSE!R168)</f>
        <v>5.9119126758839667E-4</v>
      </c>
      <c r="E170">
        <f>LN(NYSE!Z169/NYSE!Z168)</f>
        <v>-8.2952420747020601E-3</v>
      </c>
      <c r="F170">
        <f>LN(NASDAQ!J169/NASDAQ!J168)</f>
        <v>6.2708611406248112E-3</v>
      </c>
      <c r="G170">
        <f>LN(NASDAQ!R169/NASDAQ!R168)</f>
        <v>-3.8686300803271921E-2</v>
      </c>
      <c r="H170">
        <f>LN(NASDAQ!Z169/NASDAQ!Z168)</f>
        <v>4.39749074864165E-3</v>
      </c>
      <c r="I170">
        <f>LN(NASDAQ!B169/NASDAQ!B168)</f>
        <v>3.0597164527109951E-3</v>
      </c>
    </row>
    <row r="171" spans="1:9">
      <c r="A171" t="s">
        <v>749</v>
      </c>
      <c r="B171" s="383">
        <f>LN(NYSE!B170/NYSE!B169)</f>
        <v>-2.4767807325002541E-3</v>
      </c>
      <c r="C171">
        <f>LN(NYSE!J170/NYSE!J169)</f>
        <v>2.2277201129546997E-3</v>
      </c>
      <c r="D171">
        <f>LN(NYSE!R170/NYSE!R169)</f>
        <v>-1.774623358368601E-3</v>
      </c>
      <c r="E171">
        <f>LN(NYSE!Z170/NYSE!Z169)</f>
        <v>-2.3005042496657161E-3</v>
      </c>
      <c r="F171">
        <f>LN(NASDAQ!J170/NASDAQ!J169)</f>
        <v>-2.782195753321553E-3</v>
      </c>
      <c r="G171">
        <f>LN(NASDAQ!R170/NASDAQ!R169)</f>
        <v>-5.4184082484264639E-3</v>
      </c>
      <c r="H171">
        <f>LN(NASDAQ!Z170/NASDAQ!Z169)</f>
        <v>1.0467702580200092E-2</v>
      </c>
      <c r="I171">
        <f>LN(NASDAQ!B170/NASDAQ!B169)</f>
        <v>9.6838290817065457E-3</v>
      </c>
    </row>
    <row r="172" spans="1:9">
      <c r="A172" t="s">
        <v>751</v>
      </c>
      <c r="B172" s="383">
        <f>LN(NYSE!B171/NYSE!B170)</f>
        <v>9.3647417768948776E-3</v>
      </c>
      <c r="C172">
        <f>LN(NYSE!J171/NYSE!J170)</f>
        <v>7.4283423463872142E-3</v>
      </c>
      <c r="D172">
        <f>LN(NYSE!R171/NYSE!R170)</f>
        <v>2.6279497418301629E-3</v>
      </c>
      <c r="E172">
        <f>LN(NYSE!Z171/NYSE!Z170)</f>
        <v>1.2303445615137276E-2</v>
      </c>
      <c r="F172">
        <f>LN(NASDAQ!J171/NASDAQ!J170)</f>
        <v>3.9793076529873232E-4</v>
      </c>
      <c r="G172">
        <f>LN(NASDAQ!R171/NASDAQ!R170)</f>
        <v>-6.6214189964193901E-3</v>
      </c>
      <c r="H172">
        <f>LN(NASDAQ!Z171/NASDAQ!Z170)</f>
        <v>-3.0400973695640823E-3</v>
      </c>
      <c r="I172">
        <f>LN(NASDAQ!B171/NASDAQ!B170)</f>
        <v>5.2199141455588766E-3</v>
      </c>
    </row>
    <row r="173" spans="1:9">
      <c r="A173" t="s">
        <v>753</v>
      </c>
      <c r="B173" s="383">
        <f>LN(NYSE!B172/NYSE!B171)</f>
        <v>9.9175056510996708E-3</v>
      </c>
      <c r="C173">
        <f>LN(NYSE!J172/NYSE!J171)</f>
        <v>1.8304805780357959E-2</v>
      </c>
      <c r="D173">
        <f>LN(NYSE!R172/NYSE!R171)</f>
        <v>2.2283401539463766E-3</v>
      </c>
      <c r="E173">
        <f>LN(NYSE!Z172/NYSE!Z171)</f>
        <v>5.95408620342014E-3</v>
      </c>
      <c r="F173">
        <f>LN(NASDAQ!J172/NASDAQ!J171)</f>
        <v>2.0136064953739752E-2</v>
      </c>
      <c r="G173">
        <f>LN(NASDAQ!R172/NASDAQ!R171)</f>
        <v>-1.8619259526030434E-2</v>
      </c>
      <c r="H173">
        <f>LN(NASDAQ!Z172/NASDAQ!Z171)</f>
        <v>2.9596840450329376E-3</v>
      </c>
      <c r="I173">
        <f>LN(NASDAQ!B172/NASDAQ!B171)</f>
        <v>4.7373338580727117E-3</v>
      </c>
    </row>
    <row r="174" spans="1:9">
      <c r="A174" t="s">
        <v>755</v>
      </c>
      <c r="B174" s="383">
        <f>LN(NYSE!B173/NYSE!B172)</f>
        <v>6.2675063468884025E-3</v>
      </c>
      <c r="C174">
        <f>LN(NYSE!J173/NYSE!J172)</f>
        <v>1.1822328686557596E-3</v>
      </c>
      <c r="D174">
        <f>LN(NYSE!R173/NYSE!R172)</f>
        <v>2.0540457147600492E-2</v>
      </c>
      <c r="E174">
        <f>LN(NYSE!Z173/NYSE!Z172)</f>
        <v>1.2919713482480969E-2</v>
      </c>
      <c r="F174">
        <f>LN(NASDAQ!J173/NASDAQ!J172)</f>
        <v>1.2833416646386379E-2</v>
      </c>
      <c r="G174">
        <f>LN(NASDAQ!R173/NASDAQ!R172)</f>
        <v>-5.4835283228870893E-2</v>
      </c>
      <c r="H174">
        <f>LN(NASDAQ!Z173/NASDAQ!Z172)</f>
        <v>-1.0834298365843018E-2</v>
      </c>
      <c r="I174">
        <f>LN(NASDAQ!B173/NASDAQ!B172)</f>
        <v>-8.2243118837658467E-3</v>
      </c>
    </row>
    <row r="175" spans="1:9">
      <c r="A175" t="s">
        <v>757</v>
      </c>
      <c r="B175" s="383">
        <f>LN(NYSE!B174/NYSE!B173)</f>
        <v>9.0342935261415562E-3</v>
      </c>
      <c r="C175">
        <f>LN(NYSE!J174/NYSE!J173)</f>
        <v>-3.5226684682721603E-3</v>
      </c>
      <c r="D175">
        <f>LN(NYSE!R174/NYSE!R173)</f>
        <v>-2.3115459117586997E-3</v>
      </c>
      <c r="E175">
        <f>LN(NYSE!Z174/NYSE!Z173)</f>
        <v>-1.0660782689922613E-2</v>
      </c>
      <c r="F175">
        <f>LN(NASDAQ!J174/NASDAQ!J173)</f>
        <v>2.1987275129697868E-2</v>
      </c>
      <c r="G175">
        <f>LN(NASDAQ!R174/NASDAQ!R173)</f>
        <v>4.8487659635496415E-2</v>
      </c>
      <c r="H175">
        <f>LN(NASDAQ!Z174/NASDAQ!Z173)</f>
        <v>-1.9529269587524277E-3</v>
      </c>
      <c r="I175">
        <f>LN(NASDAQ!B174/NASDAQ!B173)</f>
        <v>9.3724159456682644E-3</v>
      </c>
    </row>
    <row r="176" spans="1:9">
      <c r="A176" t="s">
        <v>759</v>
      </c>
      <c r="B176" s="383">
        <f>LN(NYSE!B175/NYSE!B174)</f>
        <v>-2.3645933279402509E-4</v>
      </c>
      <c r="C176">
        <f>LN(NYSE!J175/NYSE!J174)</f>
        <v>1.3014151256034385E-2</v>
      </c>
      <c r="D176">
        <f>LN(NYSE!R175/NYSE!R174)</f>
        <v>2.8885984716113329E-3</v>
      </c>
      <c r="E176">
        <f>LN(NYSE!Z175/NYSE!Z174)</f>
        <v>6.1858766069400675E-3</v>
      </c>
      <c r="F176">
        <f>LN(NASDAQ!J175/NASDAQ!J174)</f>
        <v>5.2114017332771934E-3</v>
      </c>
      <c r="G176">
        <f>LN(NASDAQ!R175/NASDAQ!R174)</f>
        <v>-9.5087170397421805E-4</v>
      </c>
      <c r="H176">
        <f>LN(NASDAQ!Z175/NASDAQ!Z174)</f>
        <v>1.5657992666304153E-2</v>
      </c>
      <c r="I176">
        <f>LN(NASDAQ!B175/NASDAQ!B174)</f>
        <v>1.0146393001841413E-2</v>
      </c>
    </row>
    <row r="177" spans="1:9">
      <c r="A177" t="s">
        <v>761</v>
      </c>
      <c r="B177" s="383">
        <f>LN(NYSE!B176/NYSE!B175)</f>
        <v>7.7057515786761333E-3</v>
      </c>
      <c r="C177">
        <f>LN(NYSE!J176/NYSE!J175)</f>
        <v>-6.205470646961973E-3</v>
      </c>
      <c r="D177">
        <f>LN(NYSE!R176/NYSE!R175)</f>
        <v>-4.7545707660795163E-3</v>
      </c>
      <c r="E177">
        <f>LN(NYSE!Z176/NYSE!Z175)</f>
        <v>-4.7766317288430249E-3</v>
      </c>
      <c r="F177">
        <f>LN(NASDAQ!J176/NASDAQ!J175)</f>
        <v>-1.7001590157273334E-2</v>
      </c>
      <c r="G177">
        <f>LN(NASDAQ!R176/NASDAQ!R175)</f>
        <v>-7.0307468231121828E-2</v>
      </c>
      <c r="H177">
        <f>LN(NASDAQ!Z176/NASDAQ!Z175)</f>
        <v>-2.2477331451158352E-3</v>
      </c>
      <c r="I177">
        <f>LN(NASDAQ!B176/NASDAQ!B175)</f>
        <v>-9.1960343402644352E-3</v>
      </c>
    </row>
    <row r="178" spans="1:9">
      <c r="A178" t="s">
        <v>765</v>
      </c>
      <c r="B178" s="383">
        <f>LN(NYSE!B177/NYSE!B176)</f>
        <v>-9.4620646645902431E-3</v>
      </c>
      <c r="C178">
        <f>LN(NYSE!J177/NYSE!J176)</f>
        <v>-5.877489887552944E-3</v>
      </c>
      <c r="D178">
        <f>LN(NYSE!R177/NYSE!R176)</f>
        <v>3.3434095312587725E-3</v>
      </c>
      <c r="E178">
        <f>LN(NYSE!Z177/NYSE!Z176)</f>
        <v>-1.090276286714114E-2</v>
      </c>
      <c r="F178">
        <f>LN(NASDAQ!J177/NASDAQ!J176)</f>
        <v>2.8574150113462317E-4</v>
      </c>
      <c r="G178">
        <f>LN(NASDAQ!R177/NASDAQ!R176)</f>
        <v>1.3080034391201647E-2</v>
      </c>
      <c r="H178">
        <f>LN(NASDAQ!Z177/NASDAQ!Z176)</f>
        <v>-2.2125237820710877E-3</v>
      </c>
      <c r="I178">
        <f>LN(NASDAQ!B177/NASDAQ!B176)</f>
        <v>2.9095554610263135E-4</v>
      </c>
    </row>
    <row r="179" spans="1:9">
      <c r="A179" t="s">
        <v>767</v>
      </c>
      <c r="B179" s="383">
        <f>LN(NYSE!B178/NYSE!B177)</f>
        <v>-3.7361663330587125E-3</v>
      </c>
      <c r="C179">
        <f>LN(NYSE!J178/NYSE!J177)</f>
        <v>9.0129907766738314E-3</v>
      </c>
      <c r="D179">
        <f>LN(NYSE!R178/NYSE!R177)</f>
        <v>3.1403236625325254E-3</v>
      </c>
      <c r="E179">
        <f>LN(NYSE!Z178/NYSE!Z177)</f>
        <v>-1.0879007953956939E-2</v>
      </c>
      <c r="F179">
        <f>LN(NASDAQ!J178/NASDAQ!J177)</f>
        <v>5.3662719302117997E-3</v>
      </c>
      <c r="G179">
        <f>LN(NASDAQ!R178/NASDAQ!R177)</f>
        <v>-6.5017325500732704E-3</v>
      </c>
      <c r="H179">
        <f>LN(NASDAQ!Z178/NASDAQ!Z177)</f>
        <v>1.3778426809218635E-2</v>
      </c>
      <c r="I179">
        <f>LN(NASDAQ!B178/NASDAQ!B177)</f>
        <v>9.4020161369025509E-3</v>
      </c>
    </row>
    <row r="180" spans="1:9">
      <c r="A180" t="s">
        <v>769</v>
      </c>
      <c r="B180" s="383">
        <f>LN(NYSE!B179/NYSE!B178)</f>
        <v>4.9051350977986161E-3</v>
      </c>
      <c r="C180">
        <f>LN(NYSE!J179/NYSE!J178)</f>
        <v>-5.268775150113E-3</v>
      </c>
      <c r="D180">
        <f>LN(NYSE!R179/NYSE!R178)</f>
        <v>8.9818102306255861E-3</v>
      </c>
      <c r="E180">
        <f>LN(NYSE!Z179/NYSE!Z178)</f>
        <v>4.165176578240927E-3</v>
      </c>
      <c r="F180">
        <f>LN(NASDAQ!J179/NASDAQ!J178)</f>
        <v>5.9969486772448706E-3</v>
      </c>
      <c r="G180">
        <f>LN(NASDAQ!R179/NASDAQ!R178)</f>
        <v>4.6198887966984868E-2</v>
      </c>
      <c r="H180">
        <f>LN(NASDAQ!Z179/NASDAQ!Z178)</f>
        <v>-4.0398466867537551E-3</v>
      </c>
      <c r="I180">
        <f>LN(NASDAQ!B179/NASDAQ!B178)</f>
        <v>9.3690904482101429E-4</v>
      </c>
    </row>
    <row r="181" spans="1:9">
      <c r="A181" t="s">
        <v>771</v>
      </c>
      <c r="B181" s="383">
        <f>LN(NYSE!B180/NYSE!B179)</f>
        <v>4.3169697385598187E-3</v>
      </c>
      <c r="C181">
        <f>LN(NYSE!J180/NYSE!J179)</f>
        <v>-2.2592285260638525E-2</v>
      </c>
      <c r="D181">
        <f>LN(NYSE!R180/NYSE!R179)</f>
        <v>-5.0224206785085303E-3</v>
      </c>
      <c r="E181">
        <f>LN(NYSE!Z180/NYSE!Z179)</f>
        <v>1.4322546132142159E-3</v>
      </c>
      <c r="F181">
        <f>LN(NASDAQ!J180/NASDAQ!J179)</f>
        <v>-5.902229283378157E-3</v>
      </c>
      <c r="G181">
        <f>LN(NASDAQ!R180/NASDAQ!R179)</f>
        <v>1.1678402804230398E-2</v>
      </c>
      <c r="H181">
        <f>LN(NASDAQ!Z180/NASDAQ!Z179)</f>
        <v>3.662424475942728E-3</v>
      </c>
      <c r="I181">
        <f>LN(NASDAQ!B180/NASDAQ!B179)</f>
        <v>-2.1899170222170628E-3</v>
      </c>
    </row>
    <row r="182" spans="1:9">
      <c r="A182" t="s">
        <v>773</v>
      </c>
      <c r="B182" s="383">
        <f>LN(NYSE!B181/NYSE!B180)</f>
        <v>-6.2710441110396852E-3</v>
      </c>
      <c r="C182">
        <f>LN(NYSE!J181/NYSE!J180)</f>
        <v>7.3593963587167896E-3</v>
      </c>
      <c r="D182">
        <f>LN(NYSE!R181/NYSE!R180)</f>
        <v>-5.100089362110831E-4</v>
      </c>
      <c r="E182">
        <f>LN(NYSE!Z181/NYSE!Z180)</f>
        <v>-5.7413678595698283E-3</v>
      </c>
      <c r="F182">
        <f>LN(NASDAQ!J181/NASDAQ!J180)</f>
        <v>-1.210172470759039E-2</v>
      </c>
      <c r="G182">
        <f>LN(NASDAQ!R181/NASDAQ!R180)</f>
        <v>1.0755009205992924E-2</v>
      </c>
      <c r="H182">
        <f>LN(NASDAQ!Z181/NASDAQ!Z180)</f>
        <v>-5.9621998308118768E-4</v>
      </c>
      <c r="I182">
        <f>LN(NASDAQ!B181/NASDAQ!B180)</f>
        <v>2.6585270641355909E-3</v>
      </c>
    </row>
    <row r="183" spans="1:9">
      <c r="A183" t="s">
        <v>775</v>
      </c>
      <c r="B183" s="383">
        <f>LN(NYSE!B182/NYSE!B181)</f>
        <v>1.9844394450012795E-3</v>
      </c>
      <c r="C183">
        <f>LN(NYSE!J182/NYSE!J181)</f>
        <v>-9.9782913011191854E-3</v>
      </c>
      <c r="D183">
        <f>LN(NYSE!R182/NYSE!R181)</f>
        <v>-1.0577360707383325E-2</v>
      </c>
      <c r="E183">
        <f>LN(NYSE!Z182/NYSE!Z181)</f>
        <v>-1.5846722325031472E-3</v>
      </c>
      <c r="F183">
        <f>LN(NASDAQ!J182/NASDAQ!J181)</f>
        <v>2.3460140508832585E-3</v>
      </c>
      <c r="G183">
        <f>LN(NASDAQ!R182/NASDAQ!R181)</f>
        <v>-1.9501000338286958E-2</v>
      </c>
      <c r="H183">
        <f>LN(NASDAQ!Z182/NASDAQ!Z181)</f>
        <v>5.5509440341215939E-3</v>
      </c>
      <c r="I183">
        <f>LN(NASDAQ!B182/NASDAQ!B181)</f>
        <v>1.8137321447921626E-3</v>
      </c>
    </row>
    <row r="184" spans="1:9">
      <c r="A184" t="s">
        <v>777</v>
      </c>
      <c r="B184" s="383">
        <f>LN(NYSE!B183/NYSE!B182)</f>
        <v>-9.8632241997246243E-3</v>
      </c>
      <c r="C184">
        <f>LN(NYSE!J183/NYSE!J182)</f>
        <v>8.2649842001166311E-3</v>
      </c>
      <c r="D184">
        <f>LN(NYSE!R183/NYSE!R182)</f>
        <v>6.0089960792051353E-2</v>
      </c>
      <c r="E184">
        <f>LN(NYSE!Z183/NYSE!Z182)</f>
        <v>-1.2984204377727794E-3</v>
      </c>
      <c r="F184">
        <f>LN(NASDAQ!J183/NASDAQ!J182)</f>
        <v>5.0087160785759338E-3</v>
      </c>
      <c r="G184">
        <f>LN(NASDAQ!R183/NASDAQ!R182)</f>
        <v>3.4440908952896469E-2</v>
      </c>
      <c r="H184">
        <f>LN(NASDAQ!Z183/NASDAQ!Z182)</f>
        <v>-3.9547576249049837E-4</v>
      </c>
      <c r="I184">
        <f>LN(NASDAQ!B183/NASDAQ!B182)</f>
        <v>2.544902406612661E-3</v>
      </c>
    </row>
    <row r="185" spans="1:9">
      <c r="A185" t="s">
        <v>779</v>
      </c>
      <c r="B185" s="383">
        <f>LN(NYSE!B184/NYSE!B183)</f>
        <v>5.2445761581625186E-3</v>
      </c>
      <c r="C185">
        <f>LN(NYSE!J184/NYSE!J183)</f>
        <v>-2.5724943332615591E-4</v>
      </c>
      <c r="D185">
        <f>LN(NYSE!R184/NYSE!R183)</f>
        <v>-1.0983756995370353E-2</v>
      </c>
      <c r="E185">
        <f>LN(NYSE!Z184/NYSE!Z183)</f>
        <v>1.8876579372867221E-2</v>
      </c>
      <c r="F185">
        <f>LN(NASDAQ!J184/NASDAQ!J183)</f>
        <v>-6.6638109943707117E-4</v>
      </c>
      <c r="G185">
        <f>LN(NASDAQ!R184/NASDAQ!R183)</f>
        <v>-7.0506313168599444E-3</v>
      </c>
      <c r="H185">
        <f>LN(NASDAQ!Z184/NASDAQ!Z183)</f>
        <v>1.1953116798728996E-2</v>
      </c>
      <c r="I185">
        <f>LN(NASDAQ!B184/NASDAQ!B183)</f>
        <v>7.4567568712046806E-3</v>
      </c>
    </row>
    <row r="186" spans="1:9">
      <c r="A186" t="s">
        <v>781</v>
      </c>
      <c r="B186" s="383">
        <f>LN(NYSE!B185/NYSE!B184)</f>
        <v>5.1772008736159251E-3</v>
      </c>
      <c r="C186">
        <f>LN(NYSE!J185/NYSE!J184)</f>
        <v>-2.1749715239056753E-3</v>
      </c>
      <c r="D186">
        <f>LN(NYSE!R185/NYSE!R184)</f>
        <v>4.4079904850154181E-3</v>
      </c>
      <c r="E186">
        <f>LN(NYSE!Z185/NYSE!Z184)</f>
        <v>-1.0538405704410076E-2</v>
      </c>
      <c r="F186">
        <f>LN(NASDAQ!J185/NASDAQ!J184)</f>
        <v>5.5080861005209316E-3</v>
      </c>
      <c r="G186">
        <f>LN(NASDAQ!R185/NASDAQ!R184)</f>
        <v>3.1555941564684054E-2</v>
      </c>
      <c r="H186">
        <f>LN(NASDAQ!Z185/NASDAQ!Z184)</f>
        <v>-3.2297556825181557E-3</v>
      </c>
      <c r="I186">
        <f>LN(NASDAQ!B185/NASDAQ!B184)</f>
        <v>4.7868305634090301E-4</v>
      </c>
    </row>
    <row r="187" spans="1:9">
      <c r="A187" t="s">
        <v>783</v>
      </c>
      <c r="B187" s="383">
        <f>LN(NYSE!B186/NYSE!B185)</f>
        <v>-3.2039950549248319E-3</v>
      </c>
      <c r="C187">
        <f>LN(NYSE!J186/NYSE!J185)</f>
        <v>5.4000902665790112E-3</v>
      </c>
      <c r="D187">
        <f>LN(NYSE!R186/NYSE!R185)</f>
        <v>4.0236596381198553E-3</v>
      </c>
      <c r="E187">
        <f>LN(NYSE!Z186/NYSE!Z185)</f>
        <v>3.1446566794717814E-3</v>
      </c>
      <c r="F187">
        <f>LN(NASDAQ!J186/NASDAQ!J185)</f>
        <v>6.1370159097006195E-3</v>
      </c>
      <c r="G187">
        <f>LN(NASDAQ!R186/NASDAQ!R185)</f>
        <v>-3.5250894982966565E-3</v>
      </c>
      <c r="H187">
        <f>LN(NASDAQ!Z186/NASDAQ!Z185)</f>
        <v>1.9605728794484891E-5</v>
      </c>
      <c r="I187">
        <f>LN(NASDAQ!B186/NASDAQ!B185)</f>
        <v>3.7511540927666837E-3</v>
      </c>
    </row>
    <row r="188" spans="1:9">
      <c r="A188" t="s">
        <v>785</v>
      </c>
      <c r="B188" s="383">
        <f>LN(NYSE!B187/NYSE!B186)</f>
        <v>-4.3128504436514356E-4</v>
      </c>
      <c r="C188">
        <f>LN(NYSE!J187/NYSE!J186)</f>
        <v>2.6181005279106522E-3</v>
      </c>
      <c r="D188">
        <f>LN(NYSE!R187/NYSE!R186)</f>
        <v>2.1488081891707551E-2</v>
      </c>
      <c r="E188">
        <f>LN(NYSE!Z187/NYSE!Z186)</f>
        <v>-5.8684774445872884E-3</v>
      </c>
      <c r="F188">
        <f>LN(NASDAQ!J187/NASDAQ!J186)</f>
        <v>8.9955629085780031E-3</v>
      </c>
      <c r="G188">
        <f>LN(NASDAQ!R187/NASDAQ!R186)</f>
        <v>1.095984328057463E-2</v>
      </c>
      <c r="H188">
        <f>LN(NASDAQ!Z187/NASDAQ!Z186)</f>
        <v>-9.4354259928562771E-3</v>
      </c>
      <c r="I188">
        <f>LN(NASDAQ!B187/NASDAQ!B186)</f>
        <v>-3.8928204047070192E-3</v>
      </c>
    </row>
    <row r="189" spans="1:9">
      <c r="A189" t="s">
        <v>786</v>
      </c>
      <c r="B189" s="383">
        <f>LN(NYSE!B188/NYSE!B187)</f>
        <v>4.0387101365652791E-3</v>
      </c>
      <c r="C189">
        <f>LN(NYSE!J188/NYSE!J187)</f>
        <v>9.700988190613229E-3</v>
      </c>
      <c r="D189">
        <f>LN(NYSE!R188/NYSE!R187)</f>
        <v>6.9430299976179716E-3</v>
      </c>
      <c r="E189">
        <f>LN(NYSE!Z188/NYSE!Z187)</f>
        <v>-7.203604122765387E-3</v>
      </c>
      <c r="F189">
        <f>LN(NASDAQ!J188/NASDAQ!J187)</f>
        <v>-1.1667251352669031E-3</v>
      </c>
      <c r="G189">
        <f>LN(NASDAQ!R188/NASDAQ!R187)</f>
        <v>1.3540556027952946E-3</v>
      </c>
      <c r="H189">
        <f>LN(NASDAQ!Z188/NASDAQ!Z187)</f>
        <v>1.1867794181265449E-3</v>
      </c>
      <c r="I189">
        <f>LN(NASDAQ!B188/NASDAQ!B187)</f>
        <v>6.0759798984859909E-3</v>
      </c>
    </row>
    <row r="190" spans="1:9">
      <c r="A190" t="s">
        <v>788</v>
      </c>
      <c r="B190" s="383">
        <f>LN(NYSE!B189/NYSE!B188)</f>
        <v>1.1347111167069927E-2</v>
      </c>
      <c r="C190">
        <f>LN(NYSE!J189/NYSE!J188)</f>
        <v>-3.7221936215758068E-3</v>
      </c>
      <c r="D190">
        <f>LN(NYSE!R189/NYSE!R188)</f>
        <v>2.7165905799018588E-3</v>
      </c>
      <c r="E190">
        <f>LN(NYSE!Z189/NYSE!Z188)</f>
        <v>-8.6793004146557137E-4</v>
      </c>
      <c r="F190">
        <f>LN(NASDAQ!J189/NASDAQ!J188)</f>
        <v>-1.8228137130991598E-3</v>
      </c>
      <c r="G190">
        <f>LN(NASDAQ!R189/NASDAQ!R188)</f>
        <v>-8.5525395203549792E-2</v>
      </c>
      <c r="H190">
        <f>LN(NASDAQ!Z189/NASDAQ!Z188)</f>
        <v>9.8550096838789375E-3</v>
      </c>
      <c r="I190">
        <f>LN(NASDAQ!B189/NASDAQ!B188)</f>
        <v>1.80331899400159E-3</v>
      </c>
    </row>
    <row r="191" spans="1:9">
      <c r="A191" t="s">
        <v>790</v>
      </c>
      <c r="B191" s="383">
        <f>LN(NYSE!B190/NYSE!B189)</f>
        <v>-7.053879569695453E-3</v>
      </c>
      <c r="C191">
        <f>LN(NYSE!J190/NYSE!J189)</f>
        <v>8.6356565410769699E-3</v>
      </c>
      <c r="D191">
        <f>LN(NYSE!R190/NYSE!R189)</f>
        <v>-7.4587452876760576E-3</v>
      </c>
      <c r="E191">
        <f>LN(NYSE!Z190/NYSE!Z189)</f>
        <v>1.0125118388692137E-3</v>
      </c>
      <c r="F191">
        <f>LN(NASDAQ!J190/NASDAQ!J189)</f>
        <v>5.6121973225001546E-4</v>
      </c>
      <c r="G191">
        <f>LN(NASDAQ!R190/NASDAQ!R189)</f>
        <v>3.4637169240125415E-2</v>
      </c>
      <c r="H191">
        <f>LN(NASDAQ!Z190/NASDAQ!Z189)</f>
        <v>5.5241749320338734E-3</v>
      </c>
      <c r="I191">
        <f>LN(NASDAQ!B190/NASDAQ!B189)</f>
        <v>2.3886396402288956E-3</v>
      </c>
    </row>
    <row r="192" spans="1:9">
      <c r="A192" t="s">
        <v>792</v>
      </c>
      <c r="B192" s="383">
        <f>LN(NYSE!B191/NYSE!B190)</f>
        <v>4.6433047995502203E-3</v>
      </c>
      <c r="C192">
        <f>LN(NYSE!J191/NYSE!J190)</f>
        <v>-4.4069628242561784E-3</v>
      </c>
      <c r="D192">
        <f>LN(NYSE!R191/NYSE!R190)</f>
        <v>-1.2435889071880082E-2</v>
      </c>
      <c r="E192">
        <f>LN(NYSE!Z191/NYSE!Z190)</f>
        <v>-1.5736883117618103E-2</v>
      </c>
      <c r="F192">
        <f>LN(NASDAQ!J191/NASDAQ!J190)</f>
        <v>7.9452251042439034E-4</v>
      </c>
      <c r="G192">
        <f>LN(NASDAQ!R191/NASDAQ!R190)</f>
        <v>2.9706852145075558E-2</v>
      </c>
      <c r="H192">
        <f>LN(NASDAQ!Z191/NASDAQ!Z190)</f>
        <v>-2.3581928859426281E-3</v>
      </c>
      <c r="I192">
        <f>LN(NASDAQ!B191/NASDAQ!B190)</f>
        <v>3.3230179868244912E-3</v>
      </c>
    </row>
    <row r="193" spans="1:9">
      <c r="A193" t="s">
        <v>794</v>
      </c>
      <c r="B193" s="383">
        <f>LN(NYSE!B192/NYSE!B191)</f>
        <v>-1.4343745035001994E-3</v>
      </c>
      <c r="C193">
        <f>LN(NYSE!J192/NYSE!J191)</f>
        <v>-1.1828764328965508E-2</v>
      </c>
      <c r="D193">
        <f>LN(NYSE!R192/NYSE!R191)</f>
        <v>1.1306314920086998E-2</v>
      </c>
      <c r="E193">
        <f>LN(NYSE!Z192/NYSE!Z191)</f>
        <v>1.8768282046728355E-2</v>
      </c>
      <c r="F193">
        <f>LN(NASDAQ!J192/NASDAQ!J191)</f>
        <v>-1.3072696278811793E-2</v>
      </c>
      <c r="G193">
        <f>LN(NASDAQ!R192/NASDAQ!R191)</f>
        <v>-1.3574939053426568E-2</v>
      </c>
      <c r="H193">
        <f>LN(NASDAQ!Z192/NASDAQ!Z191)</f>
        <v>1.3657603892189231E-4</v>
      </c>
      <c r="I193">
        <f>LN(NASDAQ!B192/NASDAQ!B191)</f>
        <v>-3.798299000334454E-3</v>
      </c>
    </row>
    <row r="194" spans="1:9">
      <c r="A194" t="s">
        <v>796</v>
      </c>
      <c r="B194" s="383">
        <f>LN(NYSE!B193/NYSE!B192)</f>
        <v>-4.5729093313647568E-3</v>
      </c>
      <c r="C194">
        <f>LN(NYSE!J193/NYSE!J192)</f>
        <v>-1.0823128370674058E-3</v>
      </c>
      <c r="D194">
        <f>LN(NYSE!R193/NYSE!R192)</f>
        <v>-5.0690390915876645E-3</v>
      </c>
      <c r="E194">
        <f>LN(NYSE!Z193/NYSE!Z192)</f>
        <v>-9.1219049949228595E-3</v>
      </c>
      <c r="F194">
        <f>LN(NASDAQ!J193/NASDAQ!J192)</f>
        <v>-1.0563478509569259E-2</v>
      </c>
      <c r="G194">
        <f>LN(NASDAQ!R193/NASDAQ!R192)</f>
        <v>-6.7474952991329693E-3</v>
      </c>
      <c r="H194">
        <f>LN(NASDAQ!Z193/NASDAQ!Z192)</f>
        <v>1.306284975332303E-3</v>
      </c>
      <c r="I194">
        <f>LN(NASDAQ!B193/NASDAQ!B192)</f>
        <v>1.4862193568496466E-3</v>
      </c>
    </row>
    <row r="195" spans="1:9">
      <c r="A195" t="s">
        <v>797</v>
      </c>
      <c r="B195" s="383">
        <f>LN(NYSE!B194/NYSE!B193)</f>
        <v>-3.854573646583473E-3</v>
      </c>
      <c r="C195">
        <f>LN(NYSE!J194/NYSE!J193)</f>
        <v>-1.5623971573176148E-2</v>
      </c>
      <c r="D195">
        <f>LN(NYSE!R194/NYSE!R193)</f>
        <v>-1.5181014440276886E-2</v>
      </c>
      <c r="E195">
        <f>LN(NYSE!Z194/NYSE!Z193)</f>
        <v>-1.2587988233124981E-2</v>
      </c>
      <c r="F195">
        <f>LN(NASDAQ!J194/NASDAQ!J193)</f>
        <v>-7.104825623744683E-3</v>
      </c>
      <c r="G195">
        <f>LN(NASDAQ!R194/NASDAQ!R193)</f>
        <v>-3.4340464433143078E-2</v>
      </c>
      <c r="H195">
        <f>LN(NASDAQ!Z194/NASDAQ!Z193)</f>
        <v>3.8715498714990526E-2</v>
      </c>
      <c r="I195">
        <f>LN(NASDAQ!B194/NASDAQ!B193)</f>
        <v>-3.4175800268820556E-4</v>
      </c>
    </row>
    <row r="196" spans="1:9">
      <c r="A196" t="s">
        <v>798</v>
      </c>
      <c r="B196" s="383">
        <f>LN(NYSE!B195/NYSE!B194)</f>
        <v>-7.4566678949327791E-3</v>
      </c>
      <c r="C196">
        <f>LN(NYSE!J195/NYSE!J194)</f>
        <v>-1.7873785607781783E-2</v>
      </c>
      <c r="D196">
        <f>LN(NYSE!R195/NYSE!R194)</f>
        <v>1.5599436993379652E-2</v>
      </c>
      <c r="E196">
        <f>LN(NYSE!Z195/NYSE!Z194)</f>
        <v>1.4186709596821894E-2</v>
      </c>
      <c r="F196">
        <f>LN(NASDAQ!J195/NASDAQ!J194)</f>
        <v>-2.5321513877215478E-2</v>
      </c>
      <c r="G196">
        <f>LN(NASDAQ!R195/NASDAQ!R194)</f>
        <v>-1.8465085120289874E-2</v>
      </c>
      <c r="H196">
        <f>LN(NASDAQ!Z195/NASDAQ!Z194)</f>
        <v>-1.7757484787532907E-2</v>
      </c>
      <c r="I196">
        <f>LN(NASDAQ!B195/NASDAQ!B194)</f>
        <v>-2.2614841111278868E-2</v>
      </c>
    </row>
    <row r="197" spans="1:9">
      <c r="A197" t="s">
        <v>800</v>
      </c>
      <c r="B197" s="383">
        <f>LN(NYSE!B196/NYSE!B195)</f>
        <v>-1.236684070950287E-2</v>
      </c>
      <c r="C197">
        <f>LN(NYSE!J196/NYSE!J195)</f>
        <v>8.2172142487392363E-3</v>
      </c>
      <c r="D197">
        <f>LN(NYSE!R196/NYSE!R195)</f>
        <v>2.1929536770252743E-2</v>
      </c>
      <c r="E197">
        <f>LN(NYSE!Z196/NYSE!Z195)</f>
        <v>1.4511684450598228E-3</v>
      </c>
      <c r="F197">
        <f>LN(NASDAQ!J196/NASDAQ!J195)</f>
        <v>4.7815140516196241E-3</v>
      </c>
      <c r="G197">
        <f>LN(NASDAQ!R196/NASDAQ!R195)</f>
        <v>2.1671409827243679E-2</v>
      </c>
      <c r="H197">
        <f>LN(NASDAQ!Z196/NASDAQ!Z195)</f>
        <v>2.1760707673090265E-2</v>
      </c>
      <c r="I197">
        <f>LN(NASDAQ!B196/NASDAQ!B195)</f>
        <v>1.9349002140079275E-2</v>
      </c>
    </row>
    <row r="198" spans="1:9">
      <c r="A198" t="s">
        <v>802</v>
      </c>
      <c r="B198" s="383">
        <f>LN(NYSE!B197/NYSE!B196)</f>
        <v>1.3333041647092404E-2</v>
      </c>
      <c r="C198">
        <f>LN(NYSE!J197/NYSE!J196)</f>
        <v>-1.3891156005220359E-2</v>
      </c>
      <c r="D198">
        <f>LN(NYSE!R197/NYSE!R196)</f>
        <v>-1.7555156945746155E-3</v>
      </c>
      <c r="E198">
        <f>LN(NYSE!Z197/NYSE!Z196)</f>
        <v>1.3042534998635412E-3</v>
      </c>
      <c r="F198">
        <f>LN(NASDAQ!J197/NASDAQ!J196)</f>
        <v>-2.1168196547443788E-3</v>
      </c>
      <c r="G198">
        <f>LN(NASDAQ!R197/NASDAQ!R196)</f>
        <v>-1.7476298179210416E-3</v>
      </c>
      <c r="H198">
        <f>LN(NASDAQ!Z197/NASDAQ!Z196)</f>
        <v>-1.4839606898935459E-2</v>
      </c>
      <c r="I198">
        <f>LN(NASDAQ!B197/NASDAQ!B196)</f>
        <v>-6.5299052878356779E-3</v>
      </c>
    </row>
    <row r="199" spans="1:9">
      <c r="A199" t="s">
        <v>804</v>
      </c>
      <c r="B199" s="383">
        <f>LN(NYSE!B198/NYSE!B197)</f>
        <v>-1.4022709115180888E-3</v>
      </c>
      <c r="C199">
        <f>LN(NYSE!J198/NYSE!J197)</f>
        <v>6.82253779787879E-3</v>
      </c>
      <c r="D199">
        <f>LN(NYSE!R198/NYSE!R197)</f>
        <v>-8.7891488973217233E-4</v>
      </c>
      <c r="E199">
        <f>LN(NYSE!Z198/NYSE!Z197)</f>
        <v>6.6397472570935354E-3</v>
      </c>
      <c r="F199">
        <f>LN(NASDAQ!J198/NASDAQ!J197)</f>
        <v>4.9653373673299327E-2</v>
      </c>
      <c r="G199">
        <f>LN(NASDAQ!R198/NASDAQ!R197)</f>
        <v>3.5604989006210411E-2</v>
      </c>
      <c r="H199">
        <f>LN(NASDAQ!Z198/NASDAQ!Z197)</f>
        <v>-5.3387163822017046E-3</v>
      </c>
      <c r="I199">
        <f>LN(NASDAQ!B198/NASDAQ!B197)</f>
        <v>1.2016975872202788E-2</v>
      </c>
    </row>
    <row r="200" spans="1:9">
      <c r="A200" t="s">
        <v>806</v>
      </c>
      <c r="B200" s="383">
        <f>LN(NYSE!B199/NYSE!B198)</f>
        <v>1.8431606830917539E-3</v>
      </c>
      <c r="C200">
        <f>LN(NYSE!J199/NYSE!J198)</f>
        <v>-2.2774602674047201E-2</v>
      </c>
      <c r="D200">
        <f>LN(NYSE!R199/NYSE!R198)</f>
        <v>5.4951617293055128E-3</v>
      </c>
      <c r="E200">
        <f>LN(NYSE!Z199/NYSE!Z198)</f>
        <v>1.3148681644924508E-2</v>
      </c>
      <c r="F200">
        <f>LN(NASDAQ!J199/NASDAQ!J198)</f>
        <v>3.1298714320261108E-2</v>
      </c>
      <c r="G200">
        <f>LN(NASDAQ!R199/NASDAQ!R198)</f>
        <v>7.3499972730621923E-3</v>
      </c>
      <c r="H200">
        <f>LN(NASDAQ!Z199/NASDAQ!Z198)</f>
        <v>-7.8410774857006864E-3</v>
      </c>
      <c r="I200">
        <f>LN(NASDAQ!B199/NASDAQ!B198)</f>
        <v>3.4556194277278515E-3</v>
      </c>
    </row>
    <row r="201" spans="1:9">
      <c r="A201" t="s">
        <v>808</v>
      </c>
      <c r="B201" s="383">
        <f>LN(NYSE!B200/NYSE!B199)</f>
        <v>-5.0924683246830063E-3</v>
      </c>
      <c r="C201">
        <f>LN(NYSE!J200/NYSE!J199)</f>
        <v>1.4023881665045E-2</v>
      </c>
      <c r="D201">
        <f>LN(NYSE!R200/NYSE!R199)</f>
        <v>1.0439113531485295E-2</v>
      </c>
      <c r="E201">
        <f>LN(NYSE!Z200/NYSE!Z199)</f>
        <v>-1.2786817114826393E-3</v>
      </c>
      <c r="F201">
        <f>LN(NASDAQ!J200/NASDAQ!J199)</f>
        <v>4.1485320351131408E-2</v>
      </c>
      <c r="G201">
        <f>LN(NASDAQ!R200/NASDAQ!R199)</f>
        <v>2.264178205067275E-2</v>
      </c>
      <c r="H201">
        <f>LN(NASDAQ!Z200/NASDAQ!Z199)</f>
        <v>2.3013204387992716E-3</v>
      </c>
      <c r="I201">
        <f>LN(NASDAQ!B200/NASDAQ!B199)</f>
        <v>9.7122708356079338E-3</v>
      </c>
    </row>
    <row r="202" spans="1:9">
      <c r="A202" t="s">
        <v>810</v>
      </c>
      <c r="B202" s="383">
        <f>LN(NYSE!B201/NYSE!B200)</f>
        <v>4.6961742910544444E-3</v>
      </c>
      <c r="C202">
        <f>LN(NYSE!J201/NYSE!J200)</f>
        <v>-2.6164015639158537E-3</v>
      </c>
      <c r="D202">
        <f>LN(NYSE!R201/NYSE!R200)</f>
        <v>2.8229890560950636E-3</v>
      </c>
      <c r="E202">
        <f>LN(NYSE!Z201/NYSE!Z200)</f>
        <v>5.8119094775106609E-3</v>
      </c>
      <c r="F202">
        <f>LN(NASDAQ!J201/NASDAQ!J200)</f>
        <v>-9.506566239905357E-3</v>
      </c>
      <c r="G202">
        <f>LN(NASDAQ!R201/NASDAQ!R200)</f>
        <v>2.8057113480860443E-2</v>
      </c>
      <c r="H202">
        <f>LN(NASDAQ!Z201/NASDAQ!Z200)</f>
        <v>-5.1733554195073847E-4</v>
      </c>
      <c r="I202">
        <f>LN(NASDAQ!B201/NASDAQ!B200)</f>
        <v>-3.017131571026697E-3</v>
      </c>
    </row>
    <row r="203" spans="1:9">
      <c r="A203" t="s">
        <v>812</v>
      </c>
      <c r="B203" s="383">
        <f>LN(NYSE!B202/NYSE!B201)</f>
        <v>-4.5494895868336679E-3</v>
      </c>
      <c r="C203">
        <f>LN(NYSE!J202/NYSE!J201)</f>
        <v>2.4976226114067032E-3</v>
      </c>
      <c r="D203">
        <f>LN(NYSE!R202/NYSE!R201)</f>
        <v>-6.0011720785758957E-3</v>
      </c>
      <c r="E203">
        <f>LN(NYSE!Z202/NYSE!Z201)</f>
        <v>-5.6553090719767024E-4</v>
      </c>
      <c r="F203">
        <f>LN(NASDAQ!J202/NASDAQ!J201)</f>
        <v>1.0813755968526953E-2</v>
      </c>
      <c r="G203">
        <f>LN(NASDAQ!R202/NASDAQ!R201)</f>
        <v>5.324559919586188E-3</v>
      </c>
      <c r="H203">
        <f>LN(NASDAQ!Z202/NASDAQ!Z201)</f>
        <v>1.4215137416834164E-2</v>
      </c>
      <c r="I203">
        <f>LN(NASDAQ!B202/NASDAQ!B201)</f>
        <v>1.3769364904313982E-2</v>
      </c>
    </row>
    <row r="204" spans="1:9">
      <c r="A204" t="s">
        <v>814</v>
      </c>
      <c r="B204" s="383">
        <f>LN(NYSE!B203/NYSE!B202)</f>
        <v>1.0935306750816056E-2</v>
      </c>
      <c r="C204">
        <f>LN(NYSE!J203/NYSE!J202)</f>
        <v>1.7106513219254455E-2</v>
      </c>
      <c r="D204">
        <f>LN(NYSE!R203/NYSE!R202)</f>
        <v>9.447074868101429E-3</v>
      </c>
      <c r="E204">
        <f>LN(NYSE!Z203/NYSE!Z202)</f>
        <v>-3.5418327030578875E-3</v>
      </c>
      <c r="F204">
        <f>LN(NASDAQ!J203/NASDAQ!J202)</f>
        <v>1.5897349787165019E-2</v>
      </c>
      <c r="G204">
        <f>LN(NASDAQ!R203/NASDAQ!R202)</f>
        <v>-4.2927354150751095E-3</v>
      </c>
      <c r="H204">
        <f>LN(NASDAQ!Z203/NASDAQ!Z202)</f>
        <v>-1.6498440562615617E-2</v>
      </c>
      <c r="I204">
        <f>LN(NASDAQ!B203/NASDAQ!B202)</f>
        <v>1.4397961332328372E-3</v>
      </c>
    </row>
    <row r="205" spans="1:9">
      <c r="A205" t="s">
        <v>816</v>
      </c>
      <c r="B205" s="383">
        <f>LN(NYSE!B204/NYSE!B203)</f>
        <v>1.0375018886858647E-2</v>
      </c>
      <c r="C205">
        <f>LN(NYSE!J204/NYSE!J203)</f>
        <v>8.5460667798857477E-3</v>
      </c>
      <c r="D205">
        <f>LN(NYSE!R204/NYSE!R203)</f>
        <v>1.7185087577006358E-3</v>
      </c>
      <c r="E205">
        <f>LN(NYSE!Z204/NYSE!Z203)</f>
        <v>-1.2999254543639597E-2</v>
      </c>
      <c r="F205">
        <f>LN(NASDAQ!J204/NASDAQ!J203)</f>
        <v>-2.3599590451372499E-3</v>
      </c>
      <c r="G205">
        <f>LN(NASDAQ!R204/NASDAQ!R203)</f>
        <v>-1.1260045483128454E-2</v>
      </c>
      <c r="H205">
        <f>LN(NASDAQ!Z204/NASDAQ!Z203)</f>
        <v>3.6431309828070797E-3</v>
      </c>
      <c r="I205">
        <f>LN(NASDAQ!B204/NASDAQ!B203)</f>
        <v>-1.1376247283066645E-4</v>
      </c>
    </row>
    <row r="206" spans="1:9">
      <c r="A206" t="s">
        <v>818</v>
      </c>
      <c r="B206" s="383">
        <f>LN(NYSE!B205/NYSE!B204)</f>
        <v>-2.4512005829279093E-4</v>
      </c>
      <c r="C206">
        <f>LN(NYSE!J205/NYSE!J204)</f>
        <v>-2.9566952955936191E-3</v>
      </c>
      <c r="D206">
        <f>LN(NYSE!R205/NYSE!R204)</f>
        <v>1.092907053219023E-2</v>
      </c>
      <c r="E206">
        <f>LN(NYSE!Z205/NYSE!Z204)</f>
        <v>5.3058129778282533E-3</v>
      </c>
      <c r="F206">
        <f>LN(NASDAQ!J205/NASDAQ!J204)</f>
        <v>-5.1252346401009499E-3</v>
      </c>
      <c r="G206">
        <f>LN(NASDAQ!R205/NASDAQ!R204)</f>
        <v>-1.5072192130277872E-2</v>
      </c>
      <c r="H206">
        <f>LN(NASDAQ!Z205/NASDAQ!Z204)</f>
        <v>-4.4310243697106002E-3</v>
      </c>
      <c r="I206">
        <f>LN(NASDAQ!B205/NASDAQ!B204)</f>
        <v>-4.0472067179180282E-3</v>
      </c>
    </row>
    <row r="207" spans="1:9">
      <c r="A207" t="s">
        <v>2521</v>
      </c>
      <c r="B207" s="383">
        <f>LN(NYSE!B206/NYSE!B205)</f>
        <v>7.7589624244228661E-4</v>
      </c>
      <c r="C207">
        <f>LN(NYSE!J206/NYSE!J205)</f>
        <v>-5.0348617004970734E-3</v>
      </c>
      <c r="D207">
        <f>LN(NYSE!R206/NYSE!R205)</f>
        <v>-2.2103213963523298E-3</v>
      </c>
      <c r="E207">
        <f>LN(NYSE!Z206/NYSE!Z205)</f>
        <v>-1.1362941390106509E-2</v>
      </c>
      <c r="F207">
        <f>LN(NASDAQ!J206/NASDAQ!J205)</f>
        <v>-3.0271602428172274E-3</v>
      </c>
      <c r="G207">
        <f>LN(NASDAQ!R206/NASDAQ!R205)</f>
        <v>1.3819843813812054E-2</v>
      </c>
      <c r="H207">
        <f>LN(NASDAQ!Z206/NASDAQ!Z205)</f>
        <v>-5.9194018225152238E-3</v>
      </c>
      <c r="I207">
        <f>LN(NASDAQ!B206/NASDAQ!B205)</f>
        <v>3.1396847857200893E-4</v>
      </c>
    </row>
    <row r="208" spans="1:9">
      <c r="A208" t="s">
        <v>820</v>
      </c>
      <c r="B208" s="383">
        <f>LN(NYSE!B207/NYSE!B206)</f>
        <v>-7.6342728680183511E-4</v>
      </c>
      <c r="C208">
        <f>LN(NYSE!J207/NYSE!J206)</f>
        <v>-8.4648058878897205E-4</v>
      </c>
      <c r="D208">
        <f>LN(NYSE!R207/NYSE!R206)</f>
        <v>8.7558813874261607E-3</v>
      </c>
      <c r="E208">
        <f>LN(NYSE!Z207/NYSE!Z206)</f>
        <v>1.4361872591645525E-2</v>
      </c>
      <c r="F208">
        <f>LN(NASDAQ!J207/NASDAQ!J206)</f>
        <v>-1.430274379700124E-3</v>
      </c>
      <c r="G208">
        <f>LN(NASDAQ!R207/NASDAQ!R206)</f>
        <v>-1.7608473377750986E-2</v>
      </c>
      <c r="H208">
        <f>LN(NASDAQ!Z207/NASDAQ!Z206)</f>
        <v>-1.4276635798202614E-2</v>
      </c>
      <c r="I208">
        <f>LN(NASDAQ!B207/NASDAQ!B206)</f>
        <v>-1.4661902080337455E-2</v>
      </c>
    </row>
    <row r="209" spans="1:9">
      <c r="A209" t="s">
        <v>822</v>
      </c>
      <c r="B209" s="383">
        <f>LN(NYSE!B208/NYSE!B207)</f>
        <v>2.3265110265219168E-4</v>
      </c>
      <c r="C209">
        <f>LN(NYSE!J208/NYSE!J207)</f>
        <v>4.3124866508233899E-3</v>
      </c>
      <c r="D209">
        <f>LN(NYSE!R208/NYSE!R207)</f>
        <v>5.832228285975548E-3</v>
      </c>
      <c r="E209">
        <f>LN(NYSE!Z208/NYSE!Z207)</f>
        <v>8.0949103537080666E-3</v>
      </c>
      <c r="F209">
        <f>LN(NASDAQ!J208/NASDAQ!J207)</f>
        <v>-1.9931886170219938E-2</v>
      </c>
      <c r="G209">
        <f>LN(NASDAQ!R208/NASDAQ!R207)</f>
        <v>-1.6564730190051315E-2</v>
      </c>
      <c r="H209">
        <f>LN(NASDAQ!Z208/NASDAQ!Z207)</f>
        <v>-7.9764871602762358E-3</v>
      </c>
      <c r="I209">
        <f>LN(NASDAQ!B208/NASDAQ!B207)</f>
        <v>-6.6885315913675194E-3</v>
      </c>
    </row>
    <row r="210" spans="1:9">
      <c r="A210" t="s">
        <v>824</v>
      </c>
      <c r="B210" s="383">
        <f>LN(NYSE!B209/NYSE!B208)</f>
        <v>3.5699747698834131E-4</v>
      </c>
      <c r="C210">
        <f>LN(NYSE!J209/NYSE!J208)</f>
        <v>-6.9806000333253793E-4</v>
      </c>
      <c r="D210">
        <f>LN(NYSE!R209/NYSE!R208)</f>
        <v>5.0311653799055126E-4</v>
      </c>
      <c r="E210">
        <f>LN(NYSE!Z209/NYSE!Z208)</f>
        <v>-5.6593097152797674E-4</v>
      </c>
      <c r="F210">
        <f>LN(NASDAQ!J209/NASDAQ!J208)</f>
        <v>-4.9233871157219602E-3</v>
      </c>
      <c r="G210">
        <f>LN(NASDAQ!R209/NASDAQ!R208)</f>
        <v>-1.1770139452006403E-2</v>
      </c>
      <c r="H210">
        <f>LN(NASDAQ!Z209/NASDAQ!Z208)</f>
        <v>-2.9308112388423155E-3</v>
      </c>
      <c r="I210">
        <f>LN(NASDAQ!B209/NASDAQ!B208)</f>
        <v>-3.4324405399389656E-3</v>
      </c>
    </row>
    <row r="211" spans="1:9">
      <c r="A211" t="s">
        <v>826</v>
      </c>
      <c r="B211" s="383">
        <f>LN(NYSE!B210/NYSE!B209)</f>
        <v>-3.406234036366724E-3</v>
      </c>
      <c r="C211">
        <f>LN(NYSE!J210/NYSE!J209)</f>
        <v>1.8307345376225494E-2</v>
      </c>
      <c r="D211">
        <f>LN(NYSE!R210/NYSE!R209)</f>
        <v>2.0099387035653125E-3</v>
      </c>
      <c r="E211">
        <f>LN(NYSE!Z210/NYSE!Z209)</f>
        <v>-7.5289793821800887E-3</v>
      </c>
      <c r="F211">
        <f>LN(NASDAQ!J210/NASDAQ!J209)</f>
        <v>1.2636584004512057E-2</v>
      </c>
      <c r="G211">
        <f>LN(NASDAQ!R210/NASDAQ!R209)</f>
        <v>6.0310342217118333E-2</v>
      </c>
      <c r="H211">
        <f>LN(NASDAQ!Z210/NASDAQ!Z209)</f>
        <v>5.9122044339561313E-3</v>
      </c>
      <c r="I211">
        <f>LN(NASDAQ!B210/NASDAQ!B209)</f>
        <v>1.8604259633176367E-2</v>
      </c>
    </row>
    <row r="212" spans="1:9">
      <c r="A212" t="s">
        <v>828</v>
      </c>
      <c r="B212" s="383">
        <f>LN(NYSE!B211/NYSE!B210)</f>
        <v>1.8719100702417599E-2</v>
      </c>
      <c r="C212">
        <f>LN(NYSE!J211/NYSE!J210)</f>
        <v>-3.4914038271079725E-3</v>
      </c>
      <c r="D212">
        <f>LN(NYSE!R211/NYSE!R210)</f>
        <v>-4.9203342207238742E-3</v>
      </c>
      <c r="E212">
        <f>LN(NYSE!Z211/NYSE!Z210)</f>
        <v>-1.7259165651258502E-2</v>
      </c>
      <c r="F212">
        <f>LN(NASDAQ!J211/NASDAQ!J210)</f>
        <v>-2.6378279605502935E-3</v>
      </c>
      <c r="G212">
        <f>LN(NASDAQ!R211/NASDAQ!R210)</f>
        <v>1.9196348339110249E-2</v>
      </c>
      <c r="H212">
        <f>LN(NASDAQ!Z211/NASDAQ!Z210)</f>
        <v>-5.8725415683089253E-3</v>
      </c>
      <c r="I212">
        <f>LN(NASDAQ!B211/NASDAQ!B210)</f>
        <v>-2.2004473572987521E-3</v>
      </c>
    </row>
    <row r="213" spans="1:9">
      <c r="A213" t="s">
        <v>830</v>
      </c>
      <c r="B213" s="383">
        <f>LN(NYSE!B212/NYSE!B211)</f>
        <v>-7.6835451425137404E-3</v>
      </c>
      <c r="C213">
        <f>LN(NYSE!J212/NYSE!J211)</f>
        <v>6.7428826906621112E-3</v>
      </c>
      <c r="D213">
        <f>LN(NYSE!R212/NYSE!R211)</f>
        <v>-1.0820054842137689E-2</v>
      </c>
      <c r="E213">
        <f>LN(NYSE!Z212/NYSE!Z211)</f>
        <v>-2.9057117640466749E-3</v>
      </c>
      <c r="F213">
        <f>LN(NASDAQ!J212/NASDAQ!J211)</f>
        <v>9.4201848936647913E-3</v>
      </c>
      <c r="G213">
        <f>LN(NASDAQ!R212/NASDAQ!R211)</f>
        <v>1.4521858588614886E-2</v>
      </c>
      <c r="H213">
        <f>LN(NASDAQ!Z212/NASDAQ!Z211)</f>
        <v>-4.4122102782564454E-3</v>
      </c>
      <c r="I213">
        <f>LN(NASDAQ!B212/NASDAQ!B211)</f>
        <v>4.418343329310871E-3</v>
      </c>
    </row>
    <row r="214" spans="1:9">
      <c r="A214" t="s">
        <v>832</v>
      </c>
      <c r="B214" s="383">
        <f>LN(NYSE!B213/NYSE!B212)</f>
        <v>2.9900616033217997E-3</v>
      </c>
      <c r="C214">
        <f>LN(NYSE!J213/NYSE!J212)</f>
        <v>-2.3662577146415639E-3</v>
      </c>
      <c r="D214">
        <f>LN(NYSE!R213/NYSE!R212)</f>
        <v>1.6983699734572906E-3</v>
      </c>
      <c r="E214">
        <f>LN(NYSE!Z213/NYSE!Z212)</f>
        <v>1.4539112767588333E-3</v>
      </c>
      <c r="F214">
        <f>LN(NASDAQ!J213/NASDAQ!J212)</f>
        <v>5.1326776447566114E-3</v>
      </c>
      <c r="G214">
        <f>LN(NASDAQ!R213/NASDAQ!R212)</f>
        <v>-5.9035920887402123E-3</v>
      </c>
      <c r="H214">
        <f>LN(NASDAQ!Z213/NASDAQ!Z212)</f>
        <v>9.3182537487059691E-3</v>
      </c>
      <c r="I214">
        <f>LN(NASDAQ!B213/NASDAQ!B212)</f>
        <v>2.1268410668372076E-3</v>
      </c>
    </row>
    <row r="215" spans="1:9">
      <c r="A215" t="s">
        <v>834</v>
      </c>
      <c r="B215" s="383">
        <f>LN(NYSE!B214/NYSE!B213)</f>
        <v>3.2348821889111269E-3</v>
      </c>
      <c r="C215">
        <f>LN(NYSE!J214/NYSE!J213)</f>
        <v>-1.3995803544232435E-3</v>
      </c>
      <c r="D215">
        <f>LN(NYSE!R214/NYSE!R213)</f>
        <v>-7.6084854887075231E-3</v>
      </c>
      <c r="E215">
        <f>LN(NYSE!Z214/NYSE!Z213)</f>
        <v>-6.8518381628827063E-3</v>
      </c>
      <c r="F215">
        <f>LN(NASDAQ!J214/NASDAQ!J213)</f>
        <v>8.9407787029671757E-3</v>
      </c>
      <c r="G215">
        <f>LN(NASDAQ!R214/NASDAQ!R213)</f>
        <v>-1.0408673862549105E-2</v>
      </c>
      <c r="H215">
        <f>LN(NASDAQ!Z214/NASDAQ!Z213)</f>
        <v>5.7065425722285946E-3</v>
      </c>
      <c r="I215">
        <f>LN(NASDAQ!B214/NASDAQ!B213)</f>
        <v>5.3132913085082306E-3</v>
      </c>
    </row>
    <row r="216" spans="1:9">
      <c r="A216" t="s">
        <v>836</v>
      </c>
      <c r="B216" s="383">
        <f>LN(NYSE!B215/NYSE!B214)</f>
        <v>1.5716741429837771E-3</v>
      </c>
      <c r="C216">
        <f>LN(NYSE!J215/NYSE!J214)</f>
        <v>5.4729057420589613E-3</v>
      </c>
      <c r="D216">
        <f>LN(NYSE!R215/NYSE!R214)</f>
        <v>9.7556215831217947E-3</v>
      </c>
      <c r="E216">
        <f>LN(NYSE!Z215/NYSE!Z214)</f>
        <v>9.1737083106272124E-3</v>
      </c>
      <c r="F216">
        <f>LN(NASDAQ!J215/NASDAQ!J214)</f>
        <v>-1.8076183101439452E-3</v>
      </c>
      <c r="G216">
        <f>LN(NASDAQ!R215/NASDAQ!R214)</f>
        <v>-3.5629274265387964E-2</v>
      </c>
      <c r="H216">
        <f>LN(NASDAQ!Z215/NASDAQ!Z214)</f>
        <v>-5.8052173697786275E-3</v>
      </c>
      <c r="I216">
        <f>LN(NASDAQ!B215/NASDAQ!B214)</f>
        <v>-1.1566667132736552E-2</v>
      </c>
    </row>
    <row r="217" spans="1:9">
      <c r="A217" t="s">
        <v>838</v>
      </c>
      <c r="B217" s="383">
        <f>LN(NYSE!B216/NYSE!B215)</f>
        <v>-2.0183863758724296E-3</v>
      </c>
      <c r="C217">
        <f>LN(NYSE!J216/NYSE!J215)</f>
        <v>-4.8728457180530716E-3</v>
      </c>
      <c r="D217">
        <f>LN(NYSE!R216/NYSE!R215)</f>
        <v>5.0108485331791554E-3</v>
      </c>
      <c r="E217">
        <f>LN(NYSE!Z216/NYSE!Z215)</f>
        <v>1.0141254038290599E-3</v>
      </c>
      <c r="F217">
        <f>LN(NASDAQ!J216/NASDAQ!J215)</f>
        <v>-1.0479461944380755E-2</v>
      </c>
      <c r="G217">
        <f>LN(NASDAQ!R216/NASDAQ!R215)</f>
        <v>-1.3600318191794164E-2</v>
      </c>
      <c r="H217">
        <f>LN(NASDAQ!Z216/NASDAQ!Z215)</f>
        <v>-3.1033519337198886E-3</v>
      </c>
      <c r="I217">
        <f>LN(NASDAQ!B216/NASDAQ!B215)</f>
        <v>-8.2330760607814135E-3</v>
      </c>
    </row>
    <row r="218" spans="1:9">
      <c r="A218" t="s">
        <v>842</v>
      </c>
      <c r="B218" s="383">
        <f>LN(NYSE!B217/NYSE!B216)</f>
        <v>-5.4836797065944748E-3</v>
      </c>
      <c r="C218">
        <f>LN(NYSE!J217/NYSE!J216)</f>
        <v>2.2826500053244941E-3</v>
      </c>
      <c r="D218">
        <f>LN(NYSE!R217/NYSE!R216)</f>
        <v>-3.3702185344001669E-4</v>
      </c>
      <c r="E218">
        <f>LN(NYSE!Z217/NYSE!Z216)</f>
        <v>-1.0141254038290696E-3</v>
      </c>
      <c r="F218">
        <f>LN(NASDAQ!J217/NASDAQ!J216)</f>
        <v>3.738234025703522E-2</v>
      </c>
      <c r="G218">
        <f>LN(NASDAQ!R217/NASDAQ!R216)</f>
        <v>1.4259040294779576E-2</v>
      </c>
      <c r="H218">
        <f>LN(NASDAQ!Z217/NASDAQ!Z216)</f>
        <v>4.5523371099014061E-4</v>
      </c>
      <c r="I218">
        <f>LN(NASDAQ!B217/NASDAQ!B216)</f>
        <v>1.0197071059921183E-2</v>
      </c>
    </row>
    <row r="219" spans="1:9">
      <c r="A219" t="s">
        <v>844</v>
      </c>
      <c r="B219" s="383">
        <f>LN(NYSE!B218/NYSE!B217)</f>
        <v>-5.4280233964820604E-4</v>
      </c>
      <c r="C219">
        <f>LN(NYSE!J218/NYSE!J217)</f>
        <v>3.4194854007719094E-4</v>
      </c>
      <c r="D219">
        <f>LN(NYSE!R218/NYSE!R217)</f>
        <v>4.2605737731656306E-3</v>
      </c>
      <c r="E219">
        <f>LN(NYSE!Z218/NYSE!Z217)</f>
        <v>-1.0784132492948129E-2</v>
      </c>
      <c r="F219">
        <f>LN(NASDAQ!J218/NASDAQ!J217)</f>
        <v>5.4783200263767082E-3</v>
      </c>
      <c r="G219">
        <f>LN(NASDAQ!R218/NASDAQ!R217)</f>
        <v>1.3202296961289547E-2</v>
      </c>
      <c r="H219">
        <f>LN(NASDAQ!Z218/NASDAQ!Z217)</f>
        <v>5.1711321958779078E-3</v>
      </c>
      <c r="I219">
        <f>LN(NASDAQ!B218/NASDAQ!B217)</f>
        <v>9.7192274854276273E-3</v>
      </c>
    </row>
    <row r="220" spans="1:9">
      <c r="A220" t="s">
        <v>846</v>
      </c>
      <c r="B220" s="383">
        <f>LN(NYSE!B219/NYSE!B218)</f>
        <v>7.7027621376874952E-3</v>
      </c>
      <c r="C220">
        <f>LN(NYSE!J219/NYSE!J218)</f>
        <v>-2.2386092057370122E-2</v>
      </c>
      <c r="D220">
        <f>LN(NYSE!R219/NYSE!R218)</f>
        <v>-1.8477566219133172E-3</v>
      </c>
      <c r="E220">
        <f>LN(NYSE!Z219/NYSE!Z218)</f>
        <v>-4.2581372613379135E-3</v>
      </c>
      <c r="F220">
        <f>LN(NASDAQ!J219/NASDAQ!J218)</f>
        <v>-3.7541452460853166E-4</v>
      </c>
      <c r="G220">
        <f>LN(NASDAQ!R219/NASDAQ!R218)</f>
        <v>3.5717564365462209E-2</v>
      </c>
      <c r="H220">
        <f>LN(NASDAQ!Z219/NASDAQ!Z218)</f>
        <v>-2.5864628147859225E-2</v>
      </c>
      <c r="I220">
        <f>LN(NASDAQ!B219/NASDAQ!B218)</f>
        <v>-3.3634291444440507E-4</v>
      </c>
    </row>
    <row r="221" spans="1:9">
      <c r="A221" t="s">
        <v>848</v>
      </c>
      <c r="B221" s="383">
        <f>LN(NYSE!B220/NYSE!B219)</f>
        <v>-4.8434459287443965E-3</v>
      </c>
      <c r="C221">
        <f>LN(NYSE!J220/NYSE!J219)</f>
        <v>-2.6840954380174397E-3</v>
      </c>
      <c r="D221">
        <f>LN(NYSE!R220/NYSE!R219)</f>
        <v>-1.6827466389439224E-3</v>
      </c>
      <c r="E221">
        <f>LN(NYSE!Z220/NYSE!Z219)</f>
        <v>-7.8292740572405411E-3</v>
      </c>
      <c r="F221">
        <f>LN(NASDAQ!J220/NASDAQ!J219)</f>
        <v>-7.5800769165061304E-3</v>
      </c>
      <c r="G221">
        <f>LN(NASDAQ!R220/NASDAQ!R219)</f>
        <v>-1.2736102394900752E-2</v>
      </c>
      <c r="H221">
        <f>LN(NASDAQ!Z220/NASDAQ!Z219)</f>
        <v>6.4438402593897859E-3</v>
      </c>
      <c r="I221">
        <f>LN(NASDAQ!B220/NASDAQ!B219)</f>
        <v>4.5201022542572531E-3</v>
      </c>
    </row>
    <row r="222" spans="1:9">
      <c r="A222" t="s">
        <v>850</v>
      </c>
      <c r="B222" s="383">
        <f>LN(NYSE!B221/NYSE!B220)</f>
        <v>2.509795818536973E-3</v>
      </c>
      <c r="C222">
        <f>LN(NYSE!J221/NYSE!J220)</f>
        <v>4.9250416472829805E-3</v>
      </c>
      <c r="D222">
        <f>LN(NYSE!R221/NYSE!R220)</f>
        <v>-6.589902470423503E-3</v>
      </c>
      <c r="E222">
        <f>LN(NYSE!Z221/NYSE!Z220)</f>
        <v>6.3567366095933081E-3</v>
      </c>
      <c r="F222">
        <f>LN(NASDAQ!J221/NASDAQ!J220)</f>
        <v>-1.4950620469677826E-2</v>
      </c>
      <c r="G222">
        <f>LN(NASDAQ!R221/NASDAQ!R220)</f>
        <v>1.6441441896894679E-3</v>
      </c>
      <c r="H222">
        <f>LN(NASDAQ!Z221/NASDAQ!Z220)</f>
        <v>4.2142864933734724E-4</v>
      </c>
      <c r="I222">
        <f>LN(NASDAQ!B221/NASDAQ!B220)</f>
        <v>3.6993333347694001E-3</v>
      </c>
    </row>
    <row r="223" spans="1:9">
      <c r="A223" t="s">
        <v>852</v>
      </c>
      <c r="B223" s="383">
        <f>LN(NYSE!B222/NYSE!B221)</f>
        <v>4.3055637445685128E-3</v>
      </c>
      <c r="C223">
        <f>LN(NYSE!J222/NYSE!J221)</f>
        <v>-1.7211725122695663E-2</v>
      </c>
      <c r="D223">
        <f>LN(NYSE!R222/NYSE!R221)</f>
        <v>-6.6336175221704098E-3</v>
      </c>
      <c r="E223">
        <f>LN(NYSE!Z222/NYSE!Z221)</f>
        <v>-5.8962265859158062E-4</v>
      </c>
      <c r="F223">
        <f>LN(NASDAQ!J222/NASDAQ!J221)</f>
        <v>-3.2791245197944616E-2</v>
      </c>
      <c r="G223">
        <f>LN(NASDAQ!R222/NASDAQ!R221)</f>
        <v>2.3605284724501348E-3</v>
      </c>
      <c r="H223">
        <f>LN(NASDAQ!Z222/NASDAQ!Z221)</f>
        <v>3.9247932797739698E-3</v>
      </c>
      <c r="I223">
        <f>LN(NASDAQ!B222/NASDAQ!B221)</f>
        <v>3.0023614689428548E-4</v>
      </c>
    </row>
    <row r="224" spans="1:9">
      <c r="A224" t="s">
        <v>853</v>
      </c>
      <c r="B224" s="383">
        <f>LN(NYSE!B223/NYSE!B222)</f>
        <v>-4.8336615597636976E-3</v>
      </c>
      <c r="C224">
        <f>LN(NYSE!J223/NYSE!J222)</f>
        <v>1.5757137096398473E-2</v>
      </c>
      <c r="D224">
        <f>LN(NYSE!R223/NYSE!R222)</f>
        <v>1.5298500407894258E-2</v>
      </c>
      <c r="E224">
        <f>LN(NYSE!Z223/NYSE!Z222)</f>
        <v>-2.9533394177524807E-3</v>
      </c>
      <c r="F224">
        <f>LN(NASDAQ!J223/NASDAQ!J222)</f>
        <v>1.4185256029157005E-2</v>
      </c>
      <c r="G224">
        <f>LN(NASDAQ!R223/NASDAQ!R222)</f>
        <v>5.8682756931876884E-2</v>
      </c>
      <c r="H224">
        <f>LN(NASDAQ!Z223/NASDAQ!Z222)</f>
        <v>1.2782362083138793E-3</v>
      </c>
      <c r="I224">
        <f>LN(NASDAQ!B223/NASDAQ!B222)</f>
        <v>7.1483623093994983E-3</v>
      </c>
    </row>
    <row r="225" spans="1:9">
      <c r="A225" t="s">
        <v>855</v>
      </c>
      <c r="B225" s="383">
        <f>LN(NYSE!B224/NYSE!B223)</f>
        <v>1.3473725136255875E-2</v>
      </c>
      <c r="C225">
        <f>LN(NYSE!J224/NYSE!J223)</f>
        <v>-1.189025898455115E-2</v>
      </c>
      <c r="D225">
        <f>LN(NYSE!R224/NYSE!R223)</f>
        <v>-2.4680290741685919E-3</v>
      </c>
      <c r="E225">
        <f>LN(NYSE!Z224/NYSE!Z223)</f>
        <v>-9.0619352946606016E-3</v>
      </c>
      <c r="F225">
        <f>LN(NASDAQ!J224/NASDAQ!J223)</f>
        <v>1.7410480721885509E-2</v>
      </c>
      <c r="G225">
        <f>LN(NASDAQ!R224/NASDAQ!R223)</f>
        <v>7.0981078341088466E-2</v>
      </c>
      <c r="H225">
        <f>LN(NASDAQ!Z224/NASDAQ!Z223)</f>
        <v>1.7588567095604728E-2</v>
      </c>
      <c r="I225">
        <f>LN(NASDAQ!B224/NASDAQ!B223)</f>
        <v>4.4373430959979672E-3</v>
      </c>
    </row>
    <row r="226" spans="1:9">
      <c r="A226" t="s">
        <v>857</v>
      </c>
      <c r="B226" s="383">
        <f>LN(NYSE!B225/NYSE!B224)</f>
        <v>-5.9554970328252318E-3</v>
      </c>
      <c r="C226">
        <f>LN(NYSE!J225/NYSE!J224)</f>
        <v>-1.1201510427230538E-3</v>
      </c>
      <c r="D226">
        <f>LN(NYSE!R225/NYSE!R224)</f>
        <v>-3.7135022700460272E-3</v>
      </c>
      <c r="E226">
        <f>LN(NYSE!Z225/NYSE!Z224)</f>
        <v>-1.2010353048324849E-2</v>
      </c>
      <c r="F226">
        <f>LN(NASDAQ!J225/NASDAQ!J224)</f>
        <v>1.1173300598125255E-2</v>
      </c>
      <c r="G226">
        <f>LN(NASDAQ!R225/NASDAQ!R224)</f>
        <v>3.4992031291815613E-2</v>
      </c>
      <c r="H226">
        <f>LN(NASDAQ!Z225/NASDAQ!Z224)</f>
        <v>1.0651057521778771E-2</v>
      </c>
      <c r="I226">
        <f>LN(NASDAQ!B225/NASDAQ!B224)</f>
        <v>9.3347812074309269E-3</v>
      </c>
    </row>
    <row r="227" spans="1:9">
      <c r="A227" t="s">
        <v>858</v>
      </c>
      <c r="B227" s="383">
        <f>LN(NYSE!B226/NYSE!B225)</f>
        <v>1.0735118920451236E-3</v>
      </c>
      <c r="C227">
        <f>LN(NYSE!J226/NYSE!J225)</f>
        <v>2.886259881968931E-3</v>
      </c>
      <c r="D227">
        <f>LN(NYSE!R226/NYSE!R225)</f>
        <v>-5.3128480815204521E-3</v>
      </c>
      <c r="E227">
        <f>LN(NYSE!Z226/NYSE!Z225)</f>
        <v>4.5300114024944608E-4</v>
      </c>
      <c r="F227">
        <f>LN(NASDAQ!J226/NASDAQ!J225)</f>
        <v>6.1072107269313034E-3</v>
      </c>
      <c r="G227">
        <f>LN(NASDAQ!R226/NASDAQ!R225)</f>
        <v>2.7849718516960553E-2</v>
      </c>
      <c r="H227">
        <f>LN(NASDAQ!Z226/NASDAQ!Z225)</f>
        <v>-1.2339086658352013E-2</v>
      </c>
      <c r="I227">
        <f>LN(NASDAQ!B226/NASDAQ!B225)</f>
        <v>-6.6200105320998639E-4</v>
      </c>
    </row>
    <row r="228" spans="1:9">
      <c r="A228" t="s">
        <v>860</v>
      </c>
      <c r="B228" s="383">
        <f>LN(NYSE!B227/NYSE!B226)</f>
        <v>-2.7400311878871481E-3</v>
      </c>
      <c r="C228">
        <f>LN(NYSE!J227/NYSE!J226)</f>
        <v>1.7982793730288806E-2</v>
      </c>
      <c r="D228">
        <f>LN(NYSE!R227/NYSE!R226)</f>
        <v>4.1848163770217038E-3</v>
      </c>
      <c r="E228">
        <f>LN(NYSE!Z227/NYSE!Z226)</f>
        <v>1.2004946096823621E-2</v>
      </c>
      <c r="F228">
        <f>LN(NASDAQ!J227/NASDAQ!J226)</f>
        <v>3.5209828050978467E-3</v>
      </c>
      <c r="G228">
        <f>LN(NASDAQ!R227/NASDAQ!R226)</f>
        <v>1.0006219326091236E-2</v>
      </c>
      <c r="H228">
        <f>LN(NASDAQ!Z227/NASDAQ!Z226)</f>
        <v>1.923341711194247E-3</v>
      </c>
      <c r="I228">
        <f>LN(NASDAQ!B227/NASDAQ!B226)</f>
        <v>-3.2572975404772048E-3</v>
      </c>
    </row>
    <row r="229" spans="1:9">
      <c r="A229" t="s">
        <v>862</v>
      </c>
      <c r="B229" s="383">
        <f>LN(NYSE!B228/NYSE!B227)</f>
        <v>5.6751236637513436E-3</v>
      </c>
      <c r="C229">
        <f>LN(NYSE!J228/NYSE!J227)</f>
        <v>-2.3438344631825789E-2</v>
      </c>
      <c r="D229">
        <f>LN(NYSE!R228/NYSE!R227)</f>
        <v>-1.7304621244688585E-2</v>
      </c>
      <c r="E229">
        <f>LN(NYSE!Z228/NYSE!Z227)</f>
        <v>-8.6891932473796025E-3</v>
      </c>
      <c r="F229">
        <f>LN(NASDAQ!J228/NASDAQ!J227)</f>
        <v>-4.6553652135744661E-3</v>
      </c>
      <c r="G229">
        <f>LN(NASDAQ!R228/NASDAQ!R227)</f>
        <v>-2.1384208901630078E-2</v>
      </c>
      <c r="H229">
        <f>LN(NASDAQ!Z228/NASDAQ!Z227)</f>
        <v>-3.0830583985846176E-3</v>
      </c>
      <c r="I229">
        <f>LN(NASDAQ!B228/NASDAQ!B227)</f>
        <v>9.3620359173066572E-3</v>
      </c>
    </row>
    <row r="230" spans="1:9">
      <c r="A230" t="s">
        <v>864</v>
      </c>
      <c r="B230" s="383">
        <f>LN(NYSE!B229/NYSE!B228)</f>
        <v>2.6931223644069287E-3</v>
      </c>
      <c r="C230">
        <f>LN(NYSE!J229/NYSE!J228)</f>
        <v>1.009143738034019E-2</v>
      </c>
      <c r="D230">
        <f>LN(NYSE!R229/NYSE!R228)</f>
        <v>1.1588541276245883E-2</v>
      </c>
      <c r="E230">
        <f>LN(NYSE!Z229/NYSE!Z228)</f>
        <v>-4.5150124929824794E-4</v>
      </c>
      <c r="F230">
        <f>LN(NASDAQ!J229/NASDAQ!J228)</f>
        <v>3.1530602396182335E-2</v>
      </c>
      <c r="G230">
        <f>LN(NASDAQ!R229/NASDAQ!R228)</f>
        <v>2.1877207162645185E-2</v>
      </c>
      <c r="H230">
        <f>LN(NASDAQ!Z229/NASDAQ!Z228)</f>
        <v>1.8473215755626417E-2</v>
      </c>
      <c r="I230">
        <f>LN(NASDAQ!B229/NASDAQ!B228)</f>
        <v>7.1287290110745661E-3</v>
      </c>
    </row>
    <row r="231" spans="1:9">
      <c r="A231" t="s">
        <v>866</v>
      </c>
      <c r="B231" s="383">
        <f>LN(NYSE!B230/NYSE!B229)</f>
        <v>3.739011895564952E-3</v>
      </c>
      <c r="C231">
        <f>LN(NYSE!J230/NYSE!J229)</f>
        <v>8.0178862991306284E-3</v>
      </c>
      <c r="D231">
        <f>LN(NYSE!R230/NYSE!R229)</f>
        <v>-1.130149015046957E-2</v>
      </c>
      <c r="E231">
        <f>LN(NYSE!Z230/NYSE!Z229)</f>
        <v>-3.317252740395293E-3</v>
      </c>
      <c r="F231">
        <f>LN(NASDAQ!J230/NASDAQ!J229)</f>
        <v>4.2192948427032299E-2</v>
      </c>
      <c r="G231">
        <f>LN(NASDAQ!R230/NASDAQ!R229)</f>
        <v>1.8924636021071674E-2</v>
      </c>
      <c r="H231">
        <f>LN(NASDAQ!Z230/NASDAQ!Z229)</f>
        <v>-6.7417291709534486E-3</v>
      </c>
      <c r="I231">
        <f>LN(NASDAQ!B230/NASDAQ!B229)</f>
        <v>6.9352283652684152E-3</v>
      </c>
    </row>
    <row r="232" spans="1:9">
      <c r="A232" t="s">
        <v>868</v>
      </c>
      <c r="B232" s="383">
        <f>LN(NYSE!B231/NYSE!B230)</f>
        <v>1.4298229095513417E-3</v>
      </c>
      <c r="C232">
        <f>LN(NYSE!J231/NYSE!J230)</f>
        <v>-1.6572861966027936E-2</v>
      </c>
      <c r="D232">
        <f>LN(NYSE!R231/NYSE!R230)</f>
        <v>1.351256342136832E-2</v>
      </c>
      <c r="E232">
        <f>LN(NYSE!Z231/NYSE!Z230)</f>
        <v>7.5233577846694176E-3</v>
      </c>
      <c r="F232">
        <f>LN(NASDAQ!J231/NASDAQ!J230)</f>
        <v>-6.4641466198891257E-3</v>
      </c>
      <c r="G232">
        <f>LN(NASDAQ!R231/NASDAQ!R230)</f>
        <v>-1.9441116453249467E-2</v>
      </c>
      <c r="H232">
        <f>LN(NASDAQ!Z231/NASDAQ!Z230)</f>
        <v>-1.0198587927461228E-2</v>
      </c>
      <c r="I232">
        <f>LN(NASDAQ!B231/NASDAQ!B230)</f>
        <v>-9.5017628639518896E-3</v>
      </c>
    </row>
    <row r="233" spans="1:9">
      <c r="A233" t="s">
        <v>870</v>
      </c>
      <c r="B233" s="383">
        <f>LN(NYSE!B232/NYSE!B231)</f>
        <v>-1.9155258358548434E-3</v>
      </c>
      <c r="C233">
        <f>LN(NYSE!J232/NYSE!J231)</f>
        <v>-5.9051049649536199E-5</v>
      </c>
      <c r="D233">
        <f>LN(NYSE!R232/NYSE!R231)</f>
        <v>6.2275315512220694E-4</v>
      </c>
      <c r="E233">
        <f>LN(NYSE!Z232/NYSE!Z231)</f>
        <v>-3.9050815621696142E-3</v>
      </c>
      <c r="F233">
        <f>LN(NASDAQ!J232/NASDAQ!J231)</f>
        <v>-8.367258825429779E-3</v>
      </c>
      <c r="G233">
        <f>LN(NASDAQ!R232/NASDAQ!R231)</f>
        <v>3.9008445433210519E-2</v>
      </c>
      <c r="H233">
        <f>LN(NASDAQ!Z232/NASDAQ!Z231)</f>
        <v>1.8050192269559011E-3</v>
      </c>
      <c r="I233">
        <f>LN(NASDAQ!B232/NASDAQ!B231)</f>
        <v>-3.3551293439884246E-3</v>
      </c>
    </row>
    <row r="234" spans="1:9">
      <c r="A234" t="s">
        <v>872</v>
      </c>
      <c r="B234" s="383">
        <f>LN(NYSE!B233/NYSE!B232)</f>
        <v>-3.7115607057502053E-3</v>
      </c>
      <c r="C234">
        <f>LN(NYSE!J233/NYSE!J232)</f>
        <v>-1.113415400707502E-2</v>
      </c>
      <c r="D234">
        <f>LN(NYSE!R233/NYSE!R232)</f>
        <v>5.8687601433416109E-3</v>
      </c>
      <c r="E234">
        <f>LN(NYSE!Z233/NYSE!Z232)</f>
        <v>-7.0981193588189996E-3</v>
      </c>
      <c r="F234">
        <f>LN(NASDAQ!J233/NASDAQ!J232)</f>
        <v>1.7911630124575698E-2</v>
      </c>
      <c r="G234">
        <f>LN(NASDAQ!R233/NASDAQ!R232)</f>
        <v>-4.4801876926275228E-2</v>
      </c>
      <c r="H234">
        <f>LN(NASDAQ!Z233/NASDAQ!Z232)</f>
        <v>-6.134626683067846E-3</v>
      </c>
      <c r="I234">
        <f>LN(NASDAQ!B233/NASDAQ!B232)</f>
        <v>-5.0425038043749809E-3</v>
      </c>
    </row>
    <row r="235" spans="1:9">
      <c r="A235" t="s">
        <v>874</v>
      </c>
      <c r="B235" s="383">
        <f>LN(NYSE!B234/NYSE!B233)</f>
        <v>-3.778925866504303E-3</v>
      </c>
      <c r="C235">
        <f>LN(NYSE!J234/NYSE!J233)</f>
        <v>7.2586961575292954E-3</v>
      </c>
      <c r="D235">
        <f>LN(NYSE!R234/NYSE!R233)</f>
        <v>1.1078895772030429E-2</v>
      </c>
      <c r="E235">
        <f>LN(NYSE!Z234/NYSE!Z233)</f>
        <v>-4.7094655975541194E-3</v>
      </c>
      <c r="F235">
        <f>LN(NASDAQ!J234/NASDAQ!J233)</f>
        <v>-5.5042787262334567E-3</v>
      </c>
      <c r="G235">
        <f>LN(NASDAQ!R234/NASDAQ!R233)</f>
        <v>3.9389664754499669E-2</v>
      </c>
      <c r="H235">
        <f>LN(NASDAQ!Z234/NASDAQ!Z233)</f>
        <v>8.6992075270243534E-3</v>
      </c>
      <c r="I235">
        <f>LN(NASDAQ!B234/NASDAQ!B233)</f>
        <v>4.4293686884733889E-3</v>
      </c>
    </row>
    <row r="236" spans="1:9">
      <c r="A236" t="s">
        <v>876</v>
      </c>
      <c r="B236" s="383">
        <f>LN(NYSE!B235/NYSE!B234)</f>
        <v>6.5073448118453123E-3</v>
      </c>
      <c r="C236">
        <f>LN(NYSE!J235/NYSE!J234)</f>
        <v>8.2358442290524584E-3</v>
      </c>
      <c r="D236">
        <f>LN(NYSE!R235/NYSE!R234)</f>
        <v>1.057215171775144E-2</v>
      </c>
      <c r="E236">
        <f>LN(NYSE!Z235/NYSE!Z234)</f>
        <v>5.618418849046165E-3</v>
      </c>
      <c r="F236">
        <f>LN(NASDAQ!J235/NASDAQ!J234)</f>
        <v>-4.040092572912473E-3</v>
      </c>
      <c r="G236">
        <f>LN(NASDAQ!R235/NASDAQ!R234)</f>
        <v>6.36029350689973E-3</v>
      </c>
      <c r="H236">
        <f>LN(NASDAQ!Z235/NASDAQ!Z234)</f>
        <v>6.1205188823731478E-3</v>
      </c>
      <c r="I236">
        <f>LN(NASDAQ!B235/NASDAQ!B234)</f>
        <v>4.7511782053432355E-3</v>
      </c>
    </row>
    <row r="237" spans="1:9">
      <c r="A237" t="s">
        <v>877</v>
      </c>
      <c r="B237" s="383">
        <f>LN(NYSE!B236/NYSE!B235)</f>
        <v>1.486117458541716E-3</v>
      </c>
      <c r="C237">
        <f>LN(NYSE!J236/NYSE!J235)</f>
        <v>3.5801311826035918E-3</v>
      </c>
      <c r="D237">
        <f>LN(NYSE!R236/NYSE!R235)</f>
        <v>2.070692991715389E-2</v>
      </c>
      <c r="E237">
        <f>LN(NYSE!Z236/NYSE!Z235)</f>
        <v>4.2308917751119951E-3</v>
      </c>
      <c r="F237">
        <f>LN(NASDAQ!J236/NASDAQ!J235)</f>
        <v>7.8576203312136412E-4</v>
      </c>
      <c r="G237">
        <f>LN(NASDAQ!R236/NASDAQ!R235)</f>
        <v>3.4011722897895214E-3</v>
      </c>
      <c r="H237">
        <f>LN(NASDAQ!Z236/NASDAQ!Z235)</f>
        <v>6.4888126564672617E-3</v>
      </c>
      <c r="I237">
        <f>LN(NASDAQ!B236/NASDAQ!B235)</f>
        <v>3.0434602406728562E-3</v>
      </c>
    </row>
    <row r="238" spans="1:9">
      <c r="A238" t="s">
        <v>879</v>
      </c>
      <c r="B238" s="383">
        <f>LN(NYSE!B237/NYSE!B236)</f>
        <v>1.7649989546474586E-3</v>
      </c>
      <c r="C238">
        <f>LN(NYSE!J237/NYSE!J236)</f>
        <v>1.871762833335569E-2</v>
      </c>
      <c r="D238">
        <f>LN(NYSE!R237/NYSE!R236)</f>
        <v>3.391932613795385E-3</v>
      </c>
      <c r="E238">
        <f>LN(NYSE!Z237/NYSE!Z236)</f>
        <v>6.9121236884689755E-3</v>
      </c>
      <c r="F238">
        <f>LN(NASDAQ!J237/NASDAQ!J236)</f>
        <v>3.2151847019672259E-3</v>
      </c>
      <c r="G238">
        <f>LN(NASDAQ!R237/NASDAQ!R236)</f>
        <v>3.2607016218810667E-2</v>
      </c>
      <c r="H238">
        <f>LN(NASDAQ!Z237/NASDAQ!Z236)</f>
        <v>3.3922511954726036E-3</v>
      </c>
      <c r="I238">
        <f>LN(NASDAQ!B237/NASDAQ!B236)</f>
        <v>4.190235959521213E-3</v>
      </c>
    </row>
    <row r="239" spans="1:9">
      <c r="A239" t="s">
        <v>881</v>
      </c>
      <c r="B239" s="383">
        <f>LN(NYSE!B238/NYSE!B237)</f>
        <v>9.3085896604674467E-4</v>
      </c>
      <c r="C239">
        <f>LN(NYSE!J238/NYSE!J237)</f>
        <v>-5.4195987247224534E-3</v>
      </c>
      <c r="D239">
        <f>LN(NYSE!R238/NYSE!R237)</f>
        <v>-3.763137425804196E-4</v>
      </c>
      <c r="E239">
        <f>LN(NYSE!Z238/NYSE!Z237)</f>
        <v>-1.0234887657867928E-2</v>
      </c>
      <c r="F239">
        <f>LN(NASDAQ!J238/NASDAQ!J237)</f>
        <v>6.555097802094065E-3</v>
      </c>
      <c r="G239">
        <f>LN(NASDAQ!R238/NASDAQ!R237)</f>
        <v>-5.2409643514990563E-2</v>
      </c>
      <c r="H239">
        <f>LN(NASDAQ!Z238/NASDAQ!Z237)</f>
        <v>-7.668201175168525E-3</v>
      </c>
      <c r="I239">
        <f>LN(NASDAQ!B238/NASDAQ!B237)</f>
        <v>3.898756693206724E-3</v>
      </c>
    </row>
    <row r="240" spans="1:9">
      <c r="A240" t="s">
        <v>883</v>
      </c>
      <c r="B240" s="383">
        <f>LN(NYSE!B239/NYSE!B238)</f>
        <v>1.6914656894095373E-3</v>
      </c>
      <c r="C240">
        <f>LN(NYSE!J239/NYSE!J238)</f>
        <v>1.1181651159845063E-2</v>
      </c>
      <c r="D240">
        <f>LN(NYSE!R239/NYSE!R238)</f>
        <v>1.4201295739009653E-2</v>
      </c>
      <c r="E240">
        <f>LN(NYSE!Z239/NYSE!Z238)</f>
        <v>8.286299767077154E-3</v>
      </c>
      <c r="F240">
        <f>LN(NASDAQ!J239/NASDAQ!J238)</f>
        <v>3.4553077180894433E-3</v>
      </c>
      <c r="G240">
        <f>LN(NASDAQ!R239/NASDAQ!R238)</f>
        <v>-1.4252461669591017E-2</v>
      </c>
      <c r="H240">
        <f>LN(NASDAQ!Z239/NASDAQ!Z238)</f>
        <v>3.1168655265446286E-3</v>
      </c>
      <c r="I240">
        <f>LN(NASDAQ!B239/NASDAQ!B238)</f>
        <v>-2.7853437306286939E-3</v>
      </c>
    </row>
    <row r="241" spans="1:9">
      <c r="A241" t="s">
        <v>885</v>
      </c>
      <c r="B241" s="383">
        <f>LN(NYSE!B240/NYSE!B239)</f>
        <v>5.1150436358746261E-3</v>
      </c>
      <c r="C241">
        <f>LN(NYSE!J240/NYSE!J239)</f>
        <v>-1.6020143030314161E-3</v>
      </c>
      <c r="D241">
        <f>LN(NYSE!R240/NYSE!R239)</f>
        <v>-2.5477720787986644E-3</v>
      </c>
      <c r="E241">
        <f>LN(NYSE!Z240/NYSE!Z239)</f>
        <v>-8.2862997670772338E-3</v>
      </c>
      <c r="F241">
        <f>LN(NASDAQ!J240/NASDAQ!J239)</f>
        <v>-5.1679701584425612E-3</v>
      </c>
      <c r="G241">
        <f>LN(NASDAQ!R240/NASDAQ!R239)</f>
        <v>5.3054067955517092E-2</v>
      </c>
      <c r="H241">
        <f>LN(NASDAQ!Z240/NASDAQ!Z239)</f>
        <v>2.1455618819687983E-2</v>
      </c>
      <c r="I241">
        <f>LN(NASDAQ!B240/NASDAQ!B239)</f>
        <v>7.0495618284627882E-3</v>
      </c>
    </row>
    <row r="242" spans="1:9">
      <c r="A242" t="s">
        <v>887</v>
      </c>
      <c r="B242" s="383">
        <f>LN(NYSE!B241/NYSE!B240)</f>
        <v>-1.3549022572283389E-3</v>
      </c>
      <c r="C242">
        <f>LN(NYSE!J241/NYSE!J240)</f>
        <v>8.9497533389508565E-3</v>
      </c>
      <c r="D242">
        <f>LN(NYSE!R241/NYSE!R240)</f>
        <v>3.8721703334661781E-3</v>
      </c>
      <c r="E242">
        <f>LN(NYSE!Z241/NYSE!Z240)</f>
        <v>1.0384621879904103E-2</v>
      </c>
      <c r="F242">
        <f>LN(NASDAQ!J241/NASDAQ!J240)</f>
        <v>-8.1844227730499413E-4</v>
      </c>
      <c r="G242">
        <f>LN(NASDAQ!R241/NASDAQ!R240)</f>
        <v>-4.5498291036749759E-2</v>
      </c>
      <c r="H242">
        <f>LN(NASDAQ!Z241/NASDAQ!Z240)</f>
        <v>-8.7217312169509571E-3</v>
      </c>
      <c r="I242">
        <f>LN(NASDAQ!B241/NASDAQ!B240)</f>
        <v>-6.7050283749163645E-3</v>
      </c>
    </row>
    <row r="243" spans="1:9">
      <c r="A243" t="s">
        <v>889</v>
      </c>
      <c r="B243" s="383">
        <f>LN(NYSE!B242/NYSE!B241)</f>
        <v>-1.971962509565002E-3</v>
      </c>
      <c r="C243">
        <f>LN(NYSE!J242/NYSE!J241)</f>
        <v>-3.0123072594734879E-3</v>
      </c>
      <c r="D243">
        <f>LN(NYSE!R242/NYSE!R241)</f>
        <v>4.2263256949033002E-3</v>
      </c>
      <c r="E243">
        <f>LN(NYSE!Z242/NYSE!Z241)</f>
        <v>-1.0082095784721235E-2</v>
      </c>
      <c r="F243">
        <f>LN(NASDAQ!J242/NASDAQ!J241)</f>
        <v>6.1414271624570778E-3</v>
      </c>
      <c r="G243">
        <f>LN(NASDAQ!R242/NASDAQ!R241)</f>
        <v>1.2847454693686654E-2</v>
      </c>
      <c r="H243">
        <f>LN(NASDAQ!Z242/NASDAQ!Z241)</f>
        <v>1.6589918281101695E-3</v>
      </c>
      <c r="I243">
        <f>LN(NASDAQ!B242/NASDAQ!B241)</f>
        <v>1.1128647175307968E-2</v>
      </c>
    </row>
    <row r="244" spans="1:9">
      <c r="A244" t="s">
        <v>891</v>
      </c>
      <c r="B244" s="383">
        <f>LN(NYSE!B243/NYSE!B242)</f>
        <v>-2.5749757846553074E-5</v>
      </c>
      <c r="C244">
        <f>LN(NYSE!J243/NYSE!J242)</f>
        <v>-1.2371291802546829E-2</v>
      </c>
      <c r="D244">
        <f>LN(NYSE!R243/NYSE!R242)</f>
        <v>7.3010277831296894E-3</v>
      </c>
      <c r="E244">
        <f>LN(NYSE!Z243/NYSE!Z242)</f>
        <v>3.7738742050102531E-3</v>
      </c>
      <c r="F244">
        <f>LN(NASDAQ!J243/NASDAQ!J242)</f>
        <v>-1.5700381088925939E-2</v>
      </c>
      <c r="G244">
        <f>LN(NASDAQ!R243/NASDAQ!R242)</f>
        <v>-7.2063727670931164E-3</v>
      </c>
      <c r="H244">
        <f>LN(NASDAQ!Z243/NASDAQ!Z242)</f>
        <v>-4.6789295195854624E-3</v>
      </c>
      <c r="I244">
        <f>LN(NASDAQ!B243/NASDAQ!B242)</f>
        <v>-8.1401393441316472E-4</v>
      </c>
    </row>
    <row r="245" spans="1:9">
      <c r="A245" t="s">
        <v>893</v>
      </c>
      <c r="B245" s="383">
        <f>LN(NYSE!B244/NYSE!B243)</f>
        <v>-5.2358010406132463E-3</v>
      </c>
      <c r="C245">
        <f>LN(NYSE!J244/NYSE!J243)</f>
        <v>-9.8163495109501054E-3</v>
      </c>
      <c r="D245">
        <f>LN(NYSE!R244/NYSE!R243)</f>
        <v>-1.8858046447762429E-3</v>
      </c>
      <c r="E245">
        <f>LN(NYSE!Z244/NYSE!Z243)</f>
        <v>1.0044309015993973E-2</v>
      </c>
      <c r="F245">
        <f>LN(NASDAQ!J244/NASDAQ!J243)</f>
        <v>-3.5132090374928697E-2</v>
      </c>
      <c r="G245">
        <f>LN(NASDAQ!R244/NASDAQ!R243)</f>
        <v>-5.1953310150347105E-2</v>
      </c>
      <c r="H245">
        <f>LN(NASDAQ!Z244/NASDAQ!Z243)</f>
        <v>-2.2142268708887615E-2</v>
      </c>
      <c r="I245">
        <f>LN(NASDAQ!B244/NASDAQ!B243)</f>
        <v>-3.6272694002149573E-2</v>
      </c>
    </row>
    <row r="246" spans="1:9">
      <c r="A246" t="s">
        <v>895</v>
      </c>
      <c r="B246" s="383">
        <f>LN(NYSE!B245/NYSE!B244)</f>
        <v>-1.9139063017476279E-2</v>
      </c>
      <c r="C246">
        <f>LN(NYSE!J245/NYSE!J244)</f>
        <v>-1.0189971039677663E-3</v>
      </c>
      <c r="D246">
        <f>LN(NYSE!R245/NYSE!R244)</f>
        <v>9.433468547169363E-4</v>
      </c>
      <c r="E246">
        <f>LN(NYSE!Z245/NYSE!Z244)</f>
        <v>-3.5863756312276888E-3</v>
      </c>
      <c r="F246">
        <f>LN(NASDAQ!J245/NASDAQ!J244)</f>
        <v>9.6971932271071818E-3</v>
      </c>
      <c r="G246">
        <f>LN(NASDAQ!R245/NASDAQ!R244)</f>
        <v>5.2779528869889569E-2</v>
      </c>
      <c r="H246">
        <f>LN(NASDAQ!Z245/NASDAQ!Z244)</f>
        <v>6.0292277353936686E-3</v>
      </c>
      <c r="I246">
        <f>LN(NASDAQ!B245/NASDAQ!B244)</f>
        <v>2.1835632838504506E-2</v>
      </c>
    </row>
    <row r="247" spans="1:9">
      <c r="A247" t="s">
        <v>897</v>
      </c>
      <c r="B247" s="383">
        <f>LN(NYSE!B246/NYSE!B245)</f>
        <v>1.284557503866008E-2</v>
      </c>
      <c r="C247">
        <f>LN(NYSE!J246/NYSE!J245)</f>
        <v>1.4689137585669152E-2</v>
      </c>
      <c r="D247">
        <f>LN(NYSE!R246/NYSE!R245)</f>
        <v>-2.6195154046320984E-4</v>
      </c>
      <c r="E247">
        <f>LN(NYSE!Z246/NYSE!Z245)</f>
        <v>1.0572654511179266E-2</v>
      </c>
      <c r="F247">
        <f>LN(NASDAQ!J246/NASDAQ!J245)</f>
        <v>4.440587037828413E-4</v>
      </c>
      <c r="G247">
        <f>LN(NASDAQ!R246/NASDAQ!R245)</f>
        <v>-1.5396656185420139E-2</v>
      </c>
      <c r="H247">
        <f>LN(NASDAQ!Z246/NASDAQ!Z245)</f>
        <v>-9.3419753393063647E-4</v>
      </c>
      <c r="I247">
        <f>LN(NASDAQ!B246/NASDAQ!B245)</f>
        <v>-7.6481624818381796E-3</v>
      </c>
    </row>
    <row r="248" spans="1:9">
      <c r="A248" t="s">
        <v>899</v>
      </c>
      <c r="B248" s="383">
        <f>LN(NYSE!B247/NYSE!B246)</f>
        <v>4.3942957087855419E-3</v>
      </c>
      <c r="C248">
        <f>LN(NYSE!J247/NYSE!J246)</f>
        <v>-7.7514183552828235E-3</v>
      </c>
      <c r="D248">
        <f>LN(NYSE!R247/NYSE!R246)</f>
        <v>1.6753053496881916E-3</v>
      </c>
      <c r="E248">
        <f>LN(NYSE!Z247/NYSE!Z246)</f>
        <v>-6.3897980987711218E-3</v>
      </c>
      <c r="F248">
        <f>LN(NASDAQ!J247/NASDAQ!J246)</f>
        <v>6.3165304260936386E-3</v>
      </c>
      <c r="G248">
        <f>LN(NASDAQ!R247/NASDAQ!R246)</f>
        <v>1.3674596176595898E-2</v>
      </c>
      <c r="H248">
        <f>LN(NASDAQ!Z247/NASDAQ!Z246)</f>
        <v>-2.7263875534037593E-4</v>
      </c>
      <c r="I248">
        <f>LN(NASDAQ!B247/NASDAQ!B246)</f>
        <v>6.5667045289345425E-3</v>
      </c>
    </row>
    <row r="249" spans="1:9">
      <c r="A249" t="s">
        <v>901</v>
      </c>
      <c r="B249" s="383">
        <f>LN(NYSE!B248/NYSE!B247)</f>
        <v>-3.7071555118019413E-4</v>
      </c>
      <c r="C249">
        <f>LN(NYSE!J248/NYSE!J247)</f>
        <v>-3.0218570304924343E-2</v>
      </c>
      <c r="D249">
        <f>LN(NYSE!R248/NYSE!R247)</f>
        <v>4.9570922556967769E-3</v>
      </c>
      <c r="E249">
        <f>LN(NYSE!Z248/NYSE!Z247)</f>
        <v>7.5741061572547896E-3</v>
      </c>
      <c r="F249">
        <f>LN(NASDAQ!J248/NASDAQ!J247)</f>
        <v>-7.6088855189339194E-3</v>
      </c>
      <c r="G249">
        <f>LN(NASDAQ!R248/NASDAQ!R247)</f>
        <v>-1.4816800755373014E-2</v>
      </c>
      <c r="H249">
        <f>LN(NASDAQ!Z248/NASDAQ!Z247)</f>
        <v>-3.5510846650801801E-3</v>
      </c>
      <c r="I249">
        <f>LN(NASDAQ!B248/NASDAQ!B247)</f>
        <v>-4.7549844613072453E-3</v>
      </c>
    </row>
    <row r="250" spans="1:9">
      <c r="A250" t="s">
        <v>903</v>
      </c>
      <c r="B250" s="383">
        <f>LN(NYSE!B249/NYSE!B248)</f>
        <v>-6.5304327118199295E-3</v>
      </c>
      <c r="C250">
        <f>LN(NYSE!J249/NYSE!J248)</f>
        <v>1.9165198510185038E-2</v>
      </c>
      <c r="D250">
        <f>LN(NYSE!R249/NYSE!R248)</f>
        <v>5.709259292739903E-3</v>
      </c>
      <c r="E250">
        <f>LN(NYSE!Z249/NYSE!Z248)</f>
        <v>1.2497405911729856E-2</v>
      </c>
      <c r="F250">
        <f>LN(NASDAQ!J249/NASDAQ!J248)</f>
        <v>1.9370678108879068E-2</v>
      </c>
      <c r="G250">
        <f>LN(NASDAQ!R249/NASDAQ!R248)</f>
        <v>2.4331315729866188E-2</v>
      </c>
      <c r="H250">
        <f>LN(NASDAQ!Z249/NASDAQ!Z248)</f>
        <v>3.8431947731934805E-3</v>
      </c>
      <c r="I250">
        <f>LN(NASDAQ!B249/NASDAQ!B248)</f>
        <v>5.191147162639919E-3</v>
      </c>
    </row>
    <row r="251" spans="1:9">
      <c r="A251" t="s">
        <v>905</v>
      </c>
      <c r="B251" s="383">
        <f>LN(NYSE!B250/NYSE!B249)</f>
        <v>5.1739344236804204E-3</v>
      </c>
      <c r="C251">
        <f>LN(NYSE!J250/NYSE!J249)</f>
        <v>7.3437602373914645E-3</v>
      </c>
      <c r="D251">
        <f>LN(NYSE!R250/NYSE!R249)</f>
        <v>2.5843814456648698E-3</v>
      </c>
      <c r="E251">
        <f>LN(NYSE!Z250/NYSE!Z249)</f>
        <v>0</v>
      </c>
      <c r="F251">
        <f>LN(NASDAQ!J250/NASDAQ!J249)</f>
        <v>3.8680895488745502E-2</v>
      </c>
      <c r="G251">
        <f>LN(NASDAQ!R250/NASDAQ!R249)</f>
        <v>1.8314786688287826E-2</v>
      </c>
      <c r="H251">
        <f>LN(NASDAQ!Z250/NASDAQ!Z249)</f>
        <v>6.2307916284104932E-3</v>
      </c>
      <c r="I251">
        <f>LN(NASDAQ!B250/NASDAQ!B249)</f>
        <v>1.3600670865135823E-2</v>
      </c>
    </row>
    <row r="252" spans="1:9">
      <c r="A252" t="s">
        <v>907</v>
      </c>
      <c r="B252" s="383">
        <f>LN(NYSE!B251/NYSE!B250)</f>
        <v>1.1108523430045191E-2</v>
      </c>
      <c r="C252">
        <f>LN(NYSE!J251/NYSE!J250)</f>
        <v>8.0969760780629455E-3</v>
      </c>
      <c r="D252">
        <f>LN(NYSE!R251/NYSE!R250)</f>
        <v>-9.5436409011652561E-3</v>
      </c>
      <c r="E252">
        <f>LN(NYSE!Z251/NYSE!Z250)</f>
        <v>3.9816228825639011E-2</v>
      </c>
      <c r="F252">
        <f>LN(NASDAQ!J251/NASDAQ!J250)</f>
        <v>2.0190098475877521E-3</v>
      </c>
      <c r="G252">
        <f>LN(NASDAQ!R251/NASDAQ!R250)</f>
        <v>-1.0853673281354382E-2</v>
      </c>
      <c r="H252">
        <f>LN(NASDAQ!Z251/NASDAQ!Z250)</f>
        <v>1.6820536616067938E-3</v>
      </c>
      <c r="I252">
        <f>LN(NASDAQ!B251/NASDAQ!B250)</f>
        <v>-1.6049903966024882E-3</v>
      </c>
    </row>
    <row r="253" spans="1:9">
      <c r="A253" t="s">
        <v>909</v>
      </c>
      <c r="B253" s="383">
        <f>LN(NYSE!B252/NYSE!B251)</f>
        <v>4.65998759362492E-3</v>
      </c>
      <c r="C253">
        <f>LN(NYSE!J252/NYSE!J251)</f>
        <v>-5.3424329675258141E-3</v>
      </c>
      <c r="D253">
        <f>LN(NYSE!R252/NYSE!R251)</f>
        <v>5.5090831085444457E-3</v>
      </c>
      <c r="E253">
        <f>LN(NYSE!Z252/NYSE!Z251)</f>
        <v>-5.7734441859489958E-3</v>
      </c>
      <c r="F253">
        <f>LN(NASDAQ!J252/NASDAQ!J251)</f>
        <v>-1.6576873201058953E-2</v>
      </c>
      <c r="G253">
        <f>LN(NASDAQ!R252/NASDAQ!R251)</f>
        <v>-8.235354006706502E-3</v>
      </c>
      <c r="H253">
        <f>LN(NASDAQ!Z252/NASDAQ!Z251)</f>
        <v>5.5480781881667701E-3</v>
      </c>
      <c r="I253">
        <f>LN(NASDAQ!B252/NASDAQ!B251)</f>
        <v>-9.3347582586856079E-3</v>
      </c>
    </row>
    <row r="254" spans="1:9">
      <c r="A254" s="124"/>
      <c r="B254" s="124"/>
      <c r="C254" s="124"/>
      <c r="D254" s="124"/>
    </row>
    <row r="255" spans="1:9">
      <c r="A255" s="124"/>
      <c r="B255" s="124"/>
      <c r="C255" s="124"/>
      <c r="D255" s="124"/>
    </row>
    <row r="256" spans="1:9">
      <c r="A256" s="124"/>
      <c r="B256" s="124"/>
      <c r="C256" s="124"/>
      <c r="D256" s="124"/>
    </row>
    <row r="257" spans="1:4">
      <c r="A257" s="124"/>
      <c r="B257" s="124"/>
      <c r="C257" s="124"/>
      <c r="D257" s="124"/>
    </row>
    <row r="258" spans="1:4">
      <c r="A258" s="124"/>
      <c r="B258" s="124"/>
      <c r="C258" s="124"/>
      <c r="D258" s="124"/>
    </row>
    <row r="259" spans="1:4">
      <c r="A259" s="124"/>
      <c r="B259" s="124"/>
      <c r="C259" s="124"/>
      <c r="D259" s="124"/>
    </row>
    <row r="260" spans="1:4">
      <c r="A260" s="124"/>
      <c r="B260" s="124"/>
      <c r="C260" s="124"/>
      <c r="D260" s="124"/>
    </row>
    <row r="261" spans="1:4">
      <c r="A261" s="124"/>
      <c r="B261" s="124"/>
      <c r="C261" s="124"/>
      <c r="D261" s="124"/>
    </row>
    <row r="262" spans="1:4">
      <c r="A262" s="124"/>
      <c r="B262" s="124"/>
      <c r="C262" s="124"/>
      <c r="D262" s="124"/>
    </row>
    <row r="263" spans="1:4">
      <c r="A263" s="124"/>
      <c r="B263" s="124"/>
      <c r="C263" s="124"/>
      <c r="D263" s="124"/>
    </row>
    <row r="264" spans="1:4">
      <c r="A264" s="124"/>
      <c r="B264" s="124"/>
      <c r="C264" s="124"/>
      <c r="D264" s="124"/>
    </row>
    <row r="265" spans="1:4">
      <c r="A265" s="124"/>
      <c r="B265" s="124"/>
      <c r="C265" s="124"/>
      <c r="D265" s="124"/>
    </row>
    <row r="266" spans="1:4">
      <c r="A266" s="124"/>
      <c r="B266" s="124"/>
      <c r="C266" s="124"/>
      <c r="D266" s="124"/>
    </row>
    <row r="267" spans="1:4">
      <c r="A267" s="124"/>
      <c r="B267" s="124"/>
      <c r="C267" s="124"/>
      <c r="D267" s="124"/>
    </row>
    <row r="268" spans="1:4">
      <c r="A268" s="124"/>
      <c r="B268" s="124"/>
      <c r="C268" s="124"/>
      <c r="D268" s="124"/>
    </row>
    <row r="269" spans="1:4">
      <c r="A269" s="124"/>
      <c r="B269" s="124"/>
      <c r="C269" s="124"/>
      <c r="D269" s="124"/>
    </row>
    <row r="270" spans="1:4">
      <c r="A270" s="124"/>
      <c r="B270" s="124"/>
      <c r="C270" s="124"/>
      <c r="D270" s="124"/>
    </row>
    <row r="271" spans="1:4">
      <c r="A271" s="124"/>
      <c r="B271" s="124"/>
      <c r="C271" s="124"/>
      <c r="D271" s="124"/>
    </row>
    <row r="272" spans="1:4">
      <c r="A272" s="124"/>
      <c r="B272" s="124"/>
      <c r="C272" s="124"/>
      <c r="D272" s="124"/>
    </row>
    <row r="273" spans="1:4">
      <c r="A273" s="124"/>
      <c r="B273" s="124"/>
      <c r="C273" s="124"/>
      <c r="D273" s="124"/>
    </row>
    <row r="274" spans="1:4">
      <c r="A274" s="124"/>
      <c r="B274" s="124"/>
      <c r="C274" s="124"/>
      <c r="D274" s="124"/>
    </row>
    <row r="275" spans="1:4">
      <c r="A275" s="124"/>
      <c r="B275" s="124"/>
      <c r="C275" s="124"/>
      <c r="D275" s="124"/>
    </row>
    <row r="276" spans="1:4">
      <c r="A276" s="124"/>
      <c r="B276" s="124"/>
      <c r="C276" s="124"/>
      <c r="D276" s="124"/>
    </row>
    <row r="277" spans="1:4">
      <c r="A277" s="124"/>
      <c r="B277" s="124"/>
      <c r="C277" s="124"/>
      <c r="D277" s="124"/>
    </row>
    <row r="278" spans="1:4">
      <c r="A278" s="124"/>
      <c r="B278" s="124"/>
      <c r="C278" s="124"/>
      <c r="D278" s="124"/>
    </row>
    <row r="279" spans="1:4">
      <c r="A279" s="124"/>
      <c r="B279" s="124"/>
      <c r="C279" s="124"/>
      <c r="D279" s="124"/>
    </row>
    <row r="280" spans="1:4">
      <c r="A280" s="124"/>
      <c r="B280" s="124"/>
      <c r="C280" s="124"/>
      <c r="D280" s="124"/>
    </row>
    <row r="281" spans="1:4">
      <c r="A281" s="124"/>
      <c r="B281" s="124"/>
      <c r="C281" s="124"/>
      <c r="D281" s="124"/>
    </row>
    <row r="282" spans="1:4">
      <c r="A282" s="124"/>
      <c r="B282" s="124"/>
      <c r="C282" s="124"/>
      <c r="D282" s="124"/>
    </row>
    <row r="283" spans="1:4">
      <c r="A283" s="124"/>
      <c r="B283" s="124"/>
      <c r="C283" s="124"/>
      <c r="D283" s="124"/>
    </row>
    <row r="284" spans="1:4">
      <c r="A284" s="124"/>
      <c r="B284" s="124"/>
      <c r="C284" s="124"/>
      <c r="D284" s="124"/>
    </row>
    <row r="285" spans="1:4">
      <c r="A285" s="124"/>
      <c r="B285" s="124"/>
      <c r="C285" s="124"/>
      <c r="D285" s="124"/>
    </row>
    <row r="286" spans="1:4">
      <c r="A286" s="124"/>
      <c r="B286" s="124"/>
      <c r="C286" s="124"/>
      <c r="D286" s="124"/>
    </row>
    <row r="287" spans="1:4">
      <c r="A287" s="124"/>
      <c r="B287" s="124"/>
      <c r="C287" s="124"/>
      <c r="D287" s="124"/>
    </row>
    <row r="288" spans="1:4">
      <c r="A288" s="124"/>
      <c r="B288" s="124"/>
      <c r="C288" s="124"/>
      <c r="D288" s="124"/>
    </row>
    <row r="289" spans="1:10">
      <c r="A289" s="124"/>
      <c r="B289" s="124"/>
      <c r="C289" s="124"/>
      <c r="D289" s="124"/>
    </row>
    <row r="290" spans="1:10">
      <c r="A290" s="124"/>
      <c r="B290" s="124"/>
      <c r="C290" s="124"/>
      <c r="D290" s="124"/>
    </row>
    <row r="291" spans="1:10">
      <c r="A291" s="124"/>
      <c r="B291" s="124"/>
      <c r="C291" s="124"/>
      <c r="D291" s="124"/>
    </row>
    <row r="292" spans="1:10">
      <c r="A292" s="124"/>
      <c r="B292" s="124"/>
      <c r="C292" s="124"/>
      <c r="D292" s="124"/>
    </row>
    <row r="293" spans="1:10">
      <c r="A293" s="124"/>
      <c r="B293" s="124"/>
      <c r="C293" s="124"/>
      <c r="D293" s="124"/>
    </row>
    <row r="294" spans="1:10">
      <c r="A294" s="124"/>
      <c r="B294" s="124"/>
      <c r="C294" s="124"/>
      <c r="D294" s="124"/>
    </row>
    <row r="295" spans="1:10">
      <c r="A295" s="124"/>
      <c r="B295" s="124"/>
      <c r="C295" s="124"/>
      <c r="D295" s="124"/>
    </row>
    <row r="296" spans="1:10">
      <c r="A296" s="124"/>
      <c r="B296" s="124"/>
      <c r="C296" s="124"/>
      <c r="D296" s="124"/>
    </row>
    <row r="297" spans="1:10">
      <c r="A297" s="124"/>
      <c r="B297" s="124"/>
      <c r="C297" s="124"/>
      <c r="D297" s="124"/>
    </row>
    <row r="298" spans="1:10">
      <c r="A298" s="124"/>
      <c r="B298" s="124"/>
      <c r="C298" s="124"/>
      <c r="D298" s="124"/>
    </row>
    <row r="299" spans="1:10">
      <c r="A299" s="124"/>
      <c r="B299" s="124"/>
      <c r="C299" s="124"/>
      <c r="D299" s="124"/>
    </row>
    <row r="300" spans="1:10" ht="21">
      <c r="A300" s="124"/>
      <c r="B300" s="124"/>
      <c r="C300" s="124"/>
      <c r="D300" s="124"/>
      <c r="J300" s="136" t="s">
        <v>203</v>
      </c>
    </row>
    <row r="301" spans="1:10" ht="21">
      <c r="A301" s="124"/>
      <c r="C301" s="124"/>
      <c r="D301" s="124"/>
      <c r="E301" s="124"/>
      <c r="F301" s="124"/>
      <c r="G301" s="124"/>
      <c r="H301" s="124"/>
      <c r="I301" s="124"/>
      <c r="J301" s="136" t="s">
        <v>204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251"/>
  <sheetViews>
    <sheetView topLeftCell="A4" zoomScale="88" zoomScaleNormal="88" workbookViewId="0">
      <selection activeCell="O8" sqref="O8"/>
    </sheetView>
  </sheetViews>
  <sheetFormatPr defaultColWidth="8.6640625" defaultRowHeight="14.4"/>
  <cols>
    <col min="5" max="5" width="16.77734375" customWidth="1"/>
    <col min="6" max="6" width="16" customWidth="1"/>
    <col min="7" max="7" width="15.109375" customWidth="1"/>
    <col min="8" max="8" width="9.33203125" customWidth="1"/>
    <col min="15" max="15" width="11.5546875" customWidth="1"/>
    <col min="16" max="16" width="14.109375" customWidth="1"/>
    <col min="17" max="17" width="12.5546875" customWidth="1"/>
    <col min="18" max="18" width="11.77734375" customWidth="1"/>
    <col min="19" max="19" width="13.6640625" customWidth="1"/>
    <col min="20" max="20" width="12" customWidth="1"/>
    <col min="22" max="22" width="0.44140625" customWidth="1"/>
  </cols>
  <sheetData>
    <row r="1" spans="1:22">
      <c r="B1" s="377" t="s">
        <v>2570</v>
      </c>
      <c r="C1" s="377"/>
      <c r="D1" s="377"/>
    </row>
    <row r="2" spans="1:22">
      <c r="C2" s="378" t="s">
        <v>247</v>
      </c>
      <c r="D2" s="378" t="s">
        <v>247</v>
      </c>
      <c r="E2" s="378" t="s">
        <v>247</v>
      </c>
      <c r="F2" s="378" t="s">
        <v>247</v>
      </c>
      <c r="G2" s="378" t="s">
        <v>247</v>
      </c>
      <c r="H2" s="378" t="s">
        <v>247</v>
      </c>
    </row>
    <row r="3" spans="1:22">
      <c r="A3" s="376" t="s">
        <v>2571</v>
      </c>
      <c r="B3" s="376" t="s">
        <v>2572</v>
      </c>
      <c r="C3" s="376" t="s">
        <v>1160</v>
      </c>
      <c r="D3" s="376" t="s">
        <v>177</v>
      </c>
      <c r="E3" s="376" t="s">
        <v>2573</v>
      </c>
      <c r="F3" s="376" t="s">
        <v>178</v>
      </c>
      <c r="G3" s="376" t="s">
        <v>179</v>
      </c>
      <c r="H3" s="376" t="s">
        <v>180</v>
      </c>
    </row>
    <row r="5" spans="1:22">
      <c r="A5" t="s">
        <v>427</v>
      </c>
      <c r="B5">
        <f>LN(ΧΑΑ!B4/ΧΑΑ!B3)</f>
        <v>-3.231618549097163E-3</v>
      </c>
      <c r="C5">
        <f>LN(ΧΑΑ!J4/ΧΑΑ!J3)</f>
        <v>-1.9053673595465471E-3</v>
      </c>
      <c r="D5">
        <f>LN(ΧΑΑ!R4/ΧΑΑ!R3)</f>
        <v>5.7859370670439265E-3</v>
      </c>
      <c r="E5">
        <f>LN(ΧΑΑ!Z4/ΧΑΑ!Z3)</f>
        <v>-1.7538155596464444E-2</v>
      </c>
      <c r="F5">
        <f>LN(ΧΑΑ!AH4/ΧΑΑ!AH3)</f>
        <v>-5.2677909348589156E-3</v>
      </c>
      <c r="G5">
        <f>LN(ΧΑΑ!AP4/ΧΑΑ!AP3)</f>
        <v>1.0882815993455487E-2</v>
      </c>
      <c r="H5">
        <f>LN(ΧΑΑ!AX4/ΧΑΑ!AX3)</f>
        <v>5.0125418235441935E-3</v>
      </c>
    </row>
    <row r="6" spans="1:22" ht="60">
      <c r="A6" t="s">
        <v>429</v>
      </c>
      <c r="B6">
        <f>LN(ΧΑΑ!B5/ΧΑΑ!B4)</f>
        <v>-8.8440700351366947E-3</v>
      </c>
      <c r="C6">
        <f>LN(ΧΑΑ!J5/ΧΑΑ!J4)</f>
        <v>-3.8216607022570691E-3</v>
      </c>
      <c r="D6">
        <f>LN(ΧΑΑ!R5/ΧΑΑ!R4)</f>
        <v>-2.4332100659530669E-2</v>
      </c>
      <c r="E6">
        <f>LN(ΧΑΑ!Z5/ΧΑΑ!Z4)</f>
        <v>-8.5288363475204357E-3</v>
      </c>
      <c r="F6">
        <f>LN(ΧΑΑ!AH5/ΧΑΑ!AH4)</f>
        <v>3.5149421074445919E-3</v>
      </c>
      <c r="G6">
        <f>LN(ΧΑΑ!AP5/ΧΑΑ!AP4)</f>
        <v>-2.9288243536170763E-2</v>
      </c>
      <c r="H6">
        <f>LN(ΧΑΑ!AX5/ΧΑΑ!AX4)</f>
        <v>-1.0582109330536972E-2</v>
      </c>
      <c r="K6" s="117"/>
      <c r="L6" s="118" t="s">
        <v>182</v>
      </c>
      <c r="M6" s="118"/>
      <c r="N6" s="119" t="s">
        <v>2572</v>
      </c>
      <c r="O6" s="380" t="s">
        <v>1160</v>
      </c>
      <c r="P6" s="380" t="s">
        <v>177</v>
      </c>
      <c r="Q6" s="380" t="s">
        <v>2573</v>
      </c>
      <c r="R6" s="380" t="s">
        <v>178</v>
      </c>
      <c r="S6" s="380" t="s">
        <v>179</v>
      </c>
      <c r="T6" s="380" t="s">
        <v>180</v>
      </c>
      <c r="U6" s="119"/>
    </row>
    <row r="7" spans="1:22">
      <c r="A7" t="s">
        <v>431</v>
      </c>
      <c r="B7">
        <f>LN(ΧΑΑ!B6/ΧΑΑ!B5)</f>
        <v>7.8311516739170486E-3</v>
      </c>
      <c r="C7" s="192">
        <f>LN(ΧΑΑ!J6/ΧΑΑ!J5)</f>
        <v>6.9952590497987729E-3</v>
      </c>
      <c r="D7">
        <f>LN(ΧΑΑ!R6/ΧΑΑ!R5)</f>
        <v>-1.972387227204235E-3</v>
      </c>
      <c r="E7">
        <f>LN(ΧΑΑ!Z6/ΧΑΑ!Z5)</f>
        <v>1.4878064026179076E-2</v>
      </c>
      <c r="F7">
        <f>LN(ΧΑΑ!AH6/ΧΑΑ!AH5)</f>
        <v>0</v>
      </c>
      <c r="G7">
        <f>LN(ΧΑΑ!AP6/ΧΑΑ!AP5)</f>
        <v>3.0911925696728796E-3</v>
      </c>
      <c r="H7">
        <f>LN(ΧΑΑ!AX6/ΧΑΑ!AX5)</f>
        <v>2.521141934649607E-2</v>
      </c>
      <c r="K7" s="120">
        <v>1</v>
      </c>
      <c r="L7" s="3" t="s">
        <v>183</v>
      </c>
      <c r="M7" s="3" t="s">
        <v>184</v>
      </c>
      <c r="N7" s="121">
        <f>AVERAGE(B5:B251)</f>
        <v>1.4916205367825465E-3</v>
      </c>
      <c r="O7" s="121">
        <f>AVERAGE(C5:C251)</f>
        <v>6.3142488420011417E-4</v>
      </c>
      <c r="P7" s="121">
        <f t="shared" ref="P7:T7" si="0">AVERAGE(D5:D251)</f>
        <v>1.0856283462936684E-3</v>
      </c>
      <c r="Q7" s="121">
        <f t="shared" si="0"/>
        <v>3.6758640355607579E-3</v>
      </c>
      <c r="R7" s="121">
        <f t="shared" si="0"/>
        <v>-1.1107071884842287E-3</v>
      </c>
      <c r="S7" s="121">
        <f t="shared" si="0"/>
        <v>1.1806706643042579E-3</v>
      </c>
      <c r="T7" s="121">
        <f t="shared" si="0"/>
        <v>2.45058267640257E-3</v>
      </c>
      <c r="U7" s="121"/>
    </row>
    <row r="8" spans="1:22">
      <c r="A8" t="s">
        <v>433</v>
      </c>
      <c r="B8">
        <f>LN(ΧΑΑ!B7/ΧΑΑ!B6)</f>
        <v>-1.3906031110587753E-2</v>
      </c>
      <c r="C8">
        <f>LN(ΧΑΑ!J7/ΧΑΑ!J6)</f>
        <v>-1.6613800662655446E-2</v>
      </c>
      <c r="D8">
        <f>LN(ΧΑΑ!R7/ΧΑΑ!R6)</f>
        <v>-1.9940840203510848E-2</v>
      </c>
      <c r="E8">
        <f>LN(ΧΑΑ!Z7/ΧΑΑ!Z6)</f>
        <v>-3.7253591541015506E-2</v>
      </c>
      <c r="F8">
        <f>LN(ΧΑΑ!AH7/ΧΑΑ!AH6)</f>
        <v>1.3072081567352701E-2</v>
      </c>
      <c r="G8">
        <f>LN(ΧΑΑ!AP7/ΧΑΑ!AP6)</f>
        <v>1.2270092591814401E-2</v>
      </c>
      <c r="H8">
        <f>LN(ΧΑΑ!AX7/ΧΑΑ!AX6)</f>
        <v>-1.4103132682061712E-2</v>
      </c>
      <c r="K8" s="120"/>
      <c r="L8" s="3" t="s">
        <v>185</v>
      </c>
      <c r="M8" s="3" t="s">
        <v>186</v>
      </c>
      <c r="N8" s="121">
        <f>VARP(B5:B251)</f>
        <v>1.3844652038332993E-4</v>
      </c>
      <c r="O8" s="121">
        <f t="shared" ref="O8:T8" si="1">VARP(C5:C251)</f>
        <v>2.3895050122346289E-4</v>
      </c>
      <c r="P8" s="121">
        <f t="shared" si="1"/>
        <v>2.9754383031537699E-4</v>
      </c>
      <c r="Q8" s="121">
        <f>VARP(E5:E248)</f>
        <v>5.8530721720531545E-4</v>
      </c>
      <c r="R8" s="121">
        <f t="shared" si="1"/>
        <v>1.7390676652786157E-4</v>
      </c>
      <c r="S8" s="121">
        <f t="shared" si="1"/>
        <v>3.5113042696725073E-4</v>
      </c>
      <c r="T8" s="121">
        <f t="shared" si="1"/>
        <v>4.0863046717754485E-4</v>
      </c>
      <c r="U8" s="121"/>
      <c r="V8" s="122" t="s">
        <v>187</v>
      </c>
    </row>
    <row r="9" spans="1:22">
      <c r="A9" t="s">
        <v>435</v>
      </c>
      <c r="B9">
        <f>LN(ΧΑΑ!B8/ΧΑΑ!B7)</f>
        <v>6.1493720535334855E-4</v>
      </c>
      <c r="C9">
        <f>LN(ΧΑΑ!J8/ΧΑΑ!J7)</f>
        <v>1.0256500167189061E-2</v>
      </c>
      <c r="D9">
        <f>LN(ΧΑΑ!R8/ΧΑΑ!R7)</f>
        <v>4.0201059166658521E-3</v>
      </c>
      <c r="E9">
        <f>LN(ΧΑΑ!Z8/ΧΑΑ!Z7)</f>
        <v>7.2727593290796569E-3</v>
      </c>
      <c r="F9">
        <f>LN(ΧΑΑ!AH8/ΧΑΑ!AH7)</f>
        <v>1.3757740641823358E-2</v>
      </c>
      <c r="G9">
        <f>LN(ΧΑΑ!AP8/ΧΑΑ!AP7)</f>
        <v>-2.2819368208690946E-2</v>
      </c>
      <c r="H9">
        <f>LN(ΧΑΑ!AX8/ΧΑΑ!AX7)</f>
        <v>-5.8032344347411502E-3</v>
      </c>
      <c r="K9" s="120"/>
      <c r="L9" s="3" t="s">
        <v>188</v>
      </c>
      <c r="M9" s="3" t="s">
        <v>189</v>
      </c>
      <c r="N9" s="121">
        <f>SQRT(N8)</f>
        <v>1.1766329945370814E-2</v>
      </c>
      <c r="O9" s="121">
        <f t="shared" ref="O9:T9" si="2">SQRT(O8)</f>
        <v>1.5458023845998649E-2</v>
      </c>
      <c r="P9" s="121">
        <f t="shared" si="2"/>
        <v>1.7249458841232586E-2</v>
      </c>
      <c r="Q9" s="121">
        <f t="shared" si="2"/>
        <v>2.4193123345391258E-2</v>
      </c>
      <c r="R9" s="121">
        <f t="shared" si="2"/>
        <v>1.3187371479103089E-2</v>
      </c>
      <c r="S9" s="121">
        <f t="shared" si="2"/>
        <v>1.8738474510142246E-2</v>
      </c>
      <c r="T9" s="121">
        <f t="shared" si="2"/>
        <v>2.0214610240554848E-2</v>
      </c>
      <c r="U9" s="121"/>
      <c r="V9" s="122"/>
    </row>
    <row r="10" spans="1:22">
      <c r="A10" t="s">
        <v>437</v>
      </c>
      <c r="B10">
        <f>LN(ΧΑΑ!B9/ΧΑΑ!B8)</f>
        <v>5.6325581541265763E-3</v>
      </c>
      <c r="C10">
        <f>LN(ΧΑΑ!J9/ΧΑΑ!J8)</f>
        <v>6.3755182267951184E-4</v>
      </c>
      <c r="D10">
        <f>LN(ΧΑΑ!R9/ΧΑΑ!R8)</f>
        <v>-7.0458268332027575E-3</v>
      </c>
      <c r="E10">
        <f>LN(ΧΑΑ!Z9/ΧΑΑ!Z8)</f>
        <v>1.510276818575665E-2</v>
      </c>
      <c r="F10">
        <f>LN(ΧΑΑ!AH9/ΧΑΑ!AH8)</f>
        <v>-8.5433580591564261E-4</v>
      </c>
      <c r="G10">
        <f>LN(ΧΑΑ!AP9/ΧΑΑ!AP8)</f>
        <v>-6.2402498124856736E-4</v>
      </c>
      <c r="H10">
        <f>LN(ΧΑΑ!AX9/ΧΑΑ!AX8)</f>
        <v>1.5227387954011939E-2</v>
      </c>
      <c r="K10" s="120"/>
      <c r="L10" s="3"/>
      <c r="M10" s="3"/>
      <c r="N10" s="121"/>
      <c r="O10" s="121"/>
      <c r="P10" s="121"/>
      <c r="Q10" s="121"/>
      <c r="R10" s="121"/>
      <c r="S10" s="121"/>
      <c r="T10" s="121"/>
      <c r="V10" s="122"/>
    </row>
    <row r="11" spans="1:22">
      <c r="A11" t="s">
        <v>439</v>
      </c>
      <c r="B11">
        <f>LN(ΧΑΑ!B10/ΧΑΑ!B9)</f>
        <v>1.1506073061873518E-4</v>
      </c>
      <c r="C11">
        <f>LN(ΧΑΑ!J10/ΧΑΑ!J9)</f>
        <v>-2.8444063691520565E-2</v>
      </c>
      <c r="D11">
        <f>LN(ΧΑΑ!R10/ΧΑΑ!R9)</f>
        <v>-1.4242356715543216E-2</v>
      </c>
      <c r="E11">
        <f>LN(ΧΑΑ!Z10/ΧΑΑ!Z9)</f>
        <v>0</v>
      </c>
      <c r="F11">
        <f>LN(ΧΑΑ!AH10/ΧΑΑ!AH9)</f>
        <v>-1.7108644036294301E-3</v>
      </c>
      <c r="G11">
        <f>LN(ΧΑΑ!AP10/ΧΑΑ!AP9)</f>
        <v>-3.1259794132919932E-3</v>
      </c>
      <c r="H11">
        <f>LN(ΧΑΑ!AX10/ΧΑΑ!AX9)</f>
        <v>1.0883756049673879E-2</v>
      </c>
      <c r="K11" s="120"/>
      <c r="L11" s="3" t="s">
        <v>190</v>
      </c>
      <c r="M11" s="3" t="s">
        <v>191</v>
      </c>
      <c r="N11" s="123">
        <f>N9/N7</f>
        <v>7.888286367222463</v>
      </c>
      <c r="O11" s="123">
        <f t="shared" ref="O11:T11" si="3">O9/O7</f>
        <v>24.481176198148724</v>
      </c>
      <c r="P11" s="123">
        <f t="shared" si="3"/>
        <v>15.888917141968687</v>
      </c>
      <c r="Q11" s="123">
        <f t="shared" si="3"/>
        <v>6.5816154001736802</v>
      </c>
      <c r="R11" s="123">
        <f t="shared" si="3"/>
        <v>-11.872950509215453</v>
      </c>
      <c r="S11" s="123">
        <f t="shared" si="3"/>
        <v>15.871042685035627</v>
      </c>
      <c r="T11" s="123">
        <f t="shared" si="3"/>
        <v>8.2488995108011149</v>
      </c>
      <c r="U11" s="123"/>
      <c r="V11" s="122"/>
    </row>
    <row r="12" spans="1:22">
      <c r="A12" t="s">
        <v>441</v>
      </c>
      <c r="B12">
        <f>LN(ΧΑΑ!B11/ΧΑΑ!B10)</f>
        <v>6.4580862448205016E-3</v>
      </c>
      <c r="C12">
        <f>LN(ΧΑΑ!J11/ΧΑΑ!J10)</f>
        <v>1.9652806849538231E-3</v>
      </c>
      <c r="D12">
        <f>LN(ΧΑΑ!R11/ΧΑΑ!R10)</f>
        <v>4.0899852515252876E-3</v>
      </c>
      <c r="E12">
        <f>LN(ΧΑΑ!Z11/ΧΑΑ!Z10)</f>
        <v>9.2363001195110584E-3</v>
      </c>
      <c r="F12">
        <f>LN(ΧΑΑ!AH11/ΧΑΑ!AH10)</f>
        <v>-1.6400885539416668E-2</v>
      </c>
      <c r="G12">
        <f>LN(ΧΑΑ!AP11/ΧΑΑ!AP10)</f>
        <v>4.9968873491037643E-3</v>
      </c>
      <c r="H12">
        <f>LN(ΧΑΑ!AX11/ΧΑΑ!AX10)</f>
        <v>1.5345569674660321E-2</v>
      </c>
      <c r="K12" s="120"/>
      <c r="L12" s="3"/>
      <c r="N12" s="121"/>
      <c r="O12" s="121"/>
      <c r="P12" s="121"/>
      <c r="Q12" s="121"/>
      <c r="R12" s="121"/>
      <c r="S12" s="121"/>
      <c r="T12" s="121"/>
      <c r="V12" s="122"/>
    </row>
    <row r="13" spans="1:22">
      <c r="A13" t="s">
        <v>443</v>
      </c>
      <c r="B13">
        <f>LN(ΧΑΑ!B12/ΧΑΑ!B11)</f>
        <v>6.3456553761488252E-3</v>
      </c>
      <c r="C13">
        <f>LN(ΧΑΑ!J12/ΧΑΑ!J11)</f>
        <v>-1.185003991749573E-2</v>
      </c>
      <c r="D13">
        <f>LN(ΧΑΑ!R12/ΧΑΑ!R11)</f>
        <v>-1.0209291341073447E-3</v>
      </c>
      <c r="E13">
        <f>LN(ΧΑΑ!Z12/ΧΑΑ!Z11)</f>
        <v>1.1950933099932979E-2</v>
      </c>
      <c r="F13">
        <f>LN(ΧΑΑ!AH12/ΧΑΑ!AH11)</f>
        <v>-1.7421607193849257E-3</v>
      </c>
      <c r="G13">
        <f>LN(ΧΑΑ!AP12/ΧΑΑ!AP11)</f>
        <v>3.1104224143925518E-3</v>
      </c>
      <c r="H13">
        <f>LN(ΧΑΑ!AX12/ΧΑΑ!AX11)</f>
        <v>1.0854580889664862E-2</v>
      </c>
      <c r="K13" s="120">
        <v>2</v>
      </c>
      <c r="L13" s="3" t="s">
        <v>192</v>
      </c>
      <c r="O13">
        <f>INTERCEPT(C5:C251,$B$5:$B$251)</f>
        <v>-5.2391234207626257E-4</v>
      </c>
      <c r="P13">
        <f t="shared" ref="P13:T13" si="4">INTERCEPT(D5:D251,$B$5:$B$251)</f>
        <v>-2.436300329387599E-4</v>
      </c>
      <c r="Q13">
        <f t="shared" si="4"/>
        <v>1.7567453453794242E-3</v>
      </c>
      <c r="R13">
        <f t="shared" si="4"/>
        <v>-1.1375574703053719E-3</v>
      </c>
      <c r="S13">
        <f t="shared" si="4"/>
        <v>-4.4591077392696949E-4</v>
      </c>
      <c r="T13">
        <f t="shared" si="4"/>
        <v>3.1996984605532327E-4</v>
      </c>
      <c r="V13" s="122"/>
    </row>
    <row r="14" spans="1:22">
      <c r="A14" t="s">
        <v>445</v>
      </c>
      <c r="B14">
        <f>LN(ΧΑΑ!B13/ΧΑΑ!B12)</f>
        <v>-4.9697025643246324E-5</v>
      </c>
      <c r="C14">
        <f>LN(ΧΑΑ!J13/ΧΑΑ!J12)</f>
        <v>0</v>
      </c>
      <c r="D14">
        <f>LN(ΧΑΑ!R13/ΧΑΑ!R12)</f>
        <v>1.0209291341073648E-3</v>
      </c>
      <c r="E14">
        <f>LN(ΧΑΑ!Z13/ΧΑΑ!Z12)</f>
        <v>-3.5001785822097974E-3</v>
      </c>
      <c r="F14">
        <f>LN(ΧΑΑ!AH13/ΧΑΑ!AH12)</f>
        <v>-1.847830842973509E-2</v>
      </c>
      <c r="G14">
        <f>LN(ΧΑΑ!AP13/ΧΑΑ!AP12)</f>
        <v>-3.1104224143925024E-3</v>
      </c>
      <c r="H14">
        <f>LN(ΧΑΑ!AX13/ΧΑΑ!AX12)</f>
        <v>-1.7590154051795588E-3</v>
      </c>
      <c r="K14" s="120"/>
      <c r="L14" s="3" t="s">
        <v>193</v>
      </c>
      <c r="O14">
        <f>SLOPE(C5:C251,$B$5:$B$251)</f>
        <v>0.77455170251843064</v>
      </c>
      <c r="P14">
        <f t="shared" ref="P14:T14" si="5">SLOPE(D5:D251,$B$5:$B$251)</f>
        <v>0.89115049468255747</v>
      </c>
      <c r="Q14">
        <f t="shared" si="5"/>
        <v>1.3559991642888407</v>
      </c>
      <c r="R14">
        <f t="shared" si="5"/>
        <v>1.8000745604548795E-2</v>
      </c>
      <c r="S14">
        <f t="shared" si="5"/>
        <v>1.0904793800572055</v>
      </c>
      <c r="T14">
        <f t="shared" si="5"/>
        <v>1.4283879698673354</v>
      </c>
      <c r="U14" s="124"/>
      <c r="V14" s="122" t="s">
        <v>194</v>
      </c>
    </row>
    <row r="15" spans="1:22">
      <c r="A15" t="s">
        <v>447</v>
      </c>
      <c r="B15">
        <f>LN(ΧΑΑ!B14/ΧΑΑ!B13)</f>
        <v>3.2817939669557857E-3</v>
      </c>
      <c r="C15">
        <f>LN(ΧΑΑ!J14/ΧΑΑ!J13)</f>
        <v>-2.652521449131117E-3</v>
      </c>
      <c r="D15">
        <f>LN(ΧΑΑ!R14/ΧΑΑ!R13)</f>
        <v>5.0890695074712281E-3</v>
      </c>
      <c r="E15">
        <f>LN(ΧΑΑ!Z14/ΧΑΑ!Z13)</f>
        <v>5.1924231349838756E-2</v>
      </c>
      <c r="F15">
        <f>LN(ΧΑΑ!AH14/ΧΑΑ!AH13)</f>
        <v>-1.777778245999272E-3</v>
      </c>
      <c r="G15">
        <f>LN(ΧΑΑ!AP14/ΧΑΑ!AP13)</f>
        <v>1.4842573037928849E-2</v>
      </c>
      <c r="H15">
        <f>LN(ΧΑΑ!AX14/ΧΑΑ!AX13)</f>
        <v>2.826868126038266E-2</v>
      </c>
      <c r="K15" s="120"/>
      <c r="L15" s="3"/>
      <c r="M15" s="3"/>
      <c r="N15" s="3"/>
      <c r="O15" s="3"/>
      <c r="P15" s="3"/>
      <c r="Q15" s="3"/>
      <c r="R15" s="3"/>
      <c r="S15" s="3"/>
      <c r="T15" s="3"/>
      <c r="V15" s="125"/>
    </row>
    <row r="16" spans="1:22">
      <c r="A16" t="s">
        <v>449</v>
      </c>
      <c r="B16">
        <f>LN(ΧΑΑ!B15/ΧΑΑ!B14)</f>
        <v>1.074783443691046E-2</v>
      </c>
      <c r="C16">
        <f>LN(ΧΑΑ!J15/ΧΑΑ!J14)</f>
        <v>4.6373054285170278E-3</v>
      </c>
      <c r="D16">
        <f>LN(ΧΑΑ!R15/ΧΑΑ!R14)</f>
        <v>1.71116404727213E-2</v>
      </c>
      <c r="E16">
        <f>LN(ΧΑΑ!Z15/ΧΑΑ!Z14)</f>
        <v>4.6822596653268475E-2</v>
      </c>
      <c r="F16">
        <f>LN(ΧΑΑ!AH15/ΧΑΑ!AH14)</f>
        <v>-1.7048416501783108E-2</v>
      </c>
      <c r="G16">
        <f>LN(ΧΑΑ!AP15/ΧΑΑ!AP14)</f>
        <v>1.9453501011249694E-2</v>
      </c>
      <c r="H16">
        <f>LN(ΧΑΑ!AX15/ΧΑΑ!AX14)</f>
        <v>-4.9019706002066685E-3</v>
      </c>
      <c r="K16" s="113" t="s">
        <v>195</v>
      </c>
      <c r="N16" s="126">
        <f>COUNT(B5:B251)</f>
        <v>247</v>
      </c>
      <c r="O16" s="126">
        <f t="shared" ref="O16:T16" si="6">COUNT(C5:C251)</f>
        <v>247</v>
      </c>
      <c r="P16" s="126">
        <f t="shared" si="6"/>
        <v>247</v>
      </c>
      <c r="Q16" s="126">
        <f t="shared" si="6"/>
        <v>244</v>
      </c>
      <c r="R16" s="126">
        <f t="shared" si="6"/>
        <v>247</v>
      </c>
      <c r="S16" s="126">
        <f t="shared" si="6"/>
        <v>247</v>
      </c>
      <c r="T16" s="126">
        <f t="shared" si="6"/>
        <v>247</v>
      </c>
      <c r="U16" s="126"/>
      <c r="V16" s="125"/>
    </row>
    <row r="17" spans="1:22">
      <c r="A17" t="s">
        <v>451</v>
      </c>
      <c r="B17">
        <f>LN(ΧΑΑ!B16/ΧΑΑ!B15)</f>
        <v>1.7556687765437834E-3</v>
      </c>
      <c r="C17">
        <f>LN(ΧΑΑ!J16/ΧΑΑ!J15)</f>
        <v>-1.9847839793860349E-3</v>
      </c>
      <c r="D17">
        <f>LN(ΧΑΑ!R16/ΧΑΑ!R15)</f>
        <v>-1.2048338516174368E-2</v>
      </c>
      <c r="E17">
        <f>LN(ΧΑΑ!Z16/ΧΑΑ!Z15)</f>
        <v>2.8805999249081223E-2</v>
      </c>
      <c r="F17">
        <f>LN(ΧΑΑ!AH16/ΧΑΑ!AH15)</f>
        <v>2.2372297754532984E-2</v>
      </c>
      <c r="G17">
        <f>LN(ΧΑΑ!AP16/ΧΑΑ!AP15)</f>
        <v>-6.6445427186685013E-3</v>
      </c>
      <c r="H17">
        <f>LN(ΧΑΑ!AX16/ΧΑΑ!AX15)</f>
        <v>-4.9152126819022846E-4</v>
      </c>
      <c r="K17" s="113" t="s">
        <v>196</v>
      </c>
      <c r="N17" s="127"/>
      <c r="O17" s="127"/>
      <c r="P17" s="127"/>
      <c r="V17" s="125"/>
    </row>
    <row r="18" spans="1:22" ht="16.2">
      <c r="A18" t="s">
        <v>453</v>
      </c>
      <c r="B18">
        <f>LN(ΧΑΑ!B17/ΧΑΑ!B16)</f>
        <v>-7.9988638745639943E-3</v>
      </c>
      <c r="C18">
        <f>LN(ΧΑΑ!J17/ΧΑΑ!J16)</f>
        <v>-6.6445427186685013E-3</v>
      </c>
      <c r="D18">
        <f>LN(ΧΑΑ!R17/ΧΑΑ!R16)</f>
        <v>-1.0152371464017962E-2</v>
      </c>
      <c r="E18">
        <f>LN(ΧΑΑ!Z17/ΧΑΑ!Z16)</f>
        <v>-9.3023926623135612E-3</v>
      </c>
      <c r="F18">
        <f>LN(ΧΑΑ!AH17/ΧΑΑ!AH16)</f>
        <v>-7.9964886342263775E-3</v>
      </c>
      <c r="G18">
        <f>LN(ΧΑΑ!AP17/ΧΑΑ!AP16)</f>
        <v>-6.0624433502750675E-4</v>
      </c>
      <c r="H18">
        <f>LN(ΧΑΑ!AX17/ΧΑΑ!AX16)</f>
        <v>-1.6857117066422837E-2</v>
      </c>
      <c r="K18" s="113" t="s">
        <v>197</v>
      </c>
      <c r="V18" s="125"/>
    </row>
    <row r="19" spans="1:22">
      <c r="A19" t="s">
        <v>455</v>
      </c>
      <c r="B19">
        <f>LN(ΧΑΑ!B18/ΧΑΑ!B17)</f>
        <v>-1.4169850203660491E-3</v>
      </c>
      <c r="C19">
        <f>LN(ΧΑΑ!J18/ΧΑΑ!J17)</f>
        <v>5.9820716775474689E-3</v>
      </c>
      <c r="D19">
        <f>LN(ΧΑΑ!R18/ΧΑΑ!R17)</f>
        <v>5.0890695074712281E-3</v>
      </c>
      <c r="E19">
        <f>LN(ΧΑΑ!Z18/ΧΑΑ!Z17)</f>
        <v>1.2453301733964359E-3</v>
      </c>
      <c r="F19">
        <f>LN(ΧΑΑ!AH18/ΧΑΑ!AH17)</f>
        <v>7.996488634226355E-3</v>
      </c>
      <c r="G19">
        <f>LN(ΧΑΑ!AP18/ΧΑΑ!AP17)</f>
        <v>6.6485587909902114E-3</v>
      </c>
      <c r="H19">
        <f>LN(ΧΑΑ!AX18/ΧΑΑ!AX17)</f>
        <v>-1.4352506224400478E-2</v>
      </c>
      <c r="K19" s="113" t="s">
        <v>198</v>
      </c>
      <c r="N19" s="121"/>
      <c r="O19" s="381">
        <f>N7</f>
        <v>1.4916205367825465E-3</v>
      </c>
      <c r="P19" s="381">
        <f t="shared" ref="P19:R19" si="7">O7</f>
        <v>6.3142488420011417E-4</v>
      </c>
      <c r="Q19" s="381">
        <f t="shared" si="7"/>
        <v>1.0856283462936684E-3</v>
      </c>
      <c r="R19" s="381">
        <f t="shared" si="7"/>
        <v>3.6758640355607579E-3</v>
      </c>
      <c r="S19" s="381">
        <f>R7</f>
        <v>-1.1107071884842287E-3</v>
      </c>
      <c r="T19" s="381">
        <f>S7</f>
        <v>1.1806706643042579E-3</v>
      </c>
      <c r="V19" s="125"/>
    </row>
    <row r="20" spans="1:22">
      <c r="A20" t="s">
        <v>457</v>
      </c>
      <c r="B20">
        <f>LN(ΧΑΑ!B19/ΧΑΑ!B18)</f>
        <v>-9.6620478957021218E-3</v>
      </c>
      <c r="C20">
        <f>LN(ΧΑΑ!J19/ΧΑΑ!J18)</f>
        <v>3.3079752295453405E-3</v>
      </c>
      <c r="D20">
        <f>LN(ΧΑΑ!R19/ΧΑΑ!R18)</f>
        <v>-1.6377029281322654E-2</v>
      </c>
      <c r="E20">
        <f>LN(ΧΑΑ!Z19/ΧΑΑ!Z18)</f>
        <v>-1.7577351481870535E-2</v>
      </c>
      <c r="F20">
        <f>LN(ΧΑΑ!AH19/ΧΑΑ!AH18)</f>
        <v>-1.1571112637185608E-2</v>
      </c>
      <c r="G20">
        <f>LN(ΧΑΑ!AP19/ΧΑΑ!AP18)</f>
        <v>-6.0423144559626982E-3</v>
      </c>
      <c r="H20">
        <f>LN(ΧΑΑ!AX19/ΧΑΑ!AX18)</f>
        <v>-7.6113158564772927E-4</v>
      </c>
      <c r="J20" s="120"/>
      <c r="K20" s="113" t="s">
        <v>163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V20" s="125"/>
    </row>
    <row r="21" spans="1:22">
      <c r="A21" t="s">
        <v>459</v>
      </c>
      <c r="B21">
        <f>LN(ΧΑΑ!B20/ΧΑΑ!B19)</f>
        <v>-8.1751048043539436E-3</v>
      </c>
      <c r="C21">
        <f>LN(ΧΑΑ!J20/ΧΑΑ!J19)</f>
        <v>-1.0624269920229334E-2</v>
      </c>
      <c r="D21">
        <f>LN(ΧΑΑ!R20/ΧΑΑ!R19)</f>
        <v>-1.6649708236564125E-2</v>
      </c>
      <c r="E21">
        <f>LN(ΧΑΑ!Z20/ΧΑΑ!Z19)</f>
        <v>-9.5450931503856737E-3</v>
      </c>
      <c r="F21">
        <f>LN(ΧΑΑ!AH20/ΧΑΑ!AH19)</f>
        <v>2.1258550792874947E-2</v>
      </c>
      <c r="G21">
        <f>LN(ΧΑΑ!AP20/ΧΑΑ!AP19)</f>
        <v>-2.0821327813585627E-2</v>
      </c>
      <c r="H21">
        <f>LN(ΧΑΑ!AX20/ΧΑΑ!AX19)</f>
        <v>1.8109146789846573E-2</v>
      </c>
      <c r="K21" s="113" t="s">
        <v>164</v>
      </c>
      <c r="N21" s="114"/>
      <c r="O21" s="114">
        <f>N16</f>
        <v>247</v>
      </c>
      <c r="P21" s="114">
        <f t="shared" ref="P21:T21" si="8">O16</f>
        <v>247</v>
      </c>
      <c r="Q21" s="114">
        <f t="shared" si="8"/>
        <v>247</v>
      </c>
      <c r="R21" s="114">
        <f t="shared" si="8"/>
        <v>244</v>
      </c>
      <c r="S21" s="114">
        <f t="shared" si="8"/>
        <v>247</v>
      </c>
      <c r="T21" s="114">
        <f t="shared" si="8"/>
        <v>247</v>
      </c>
      <c r="V21" s="125"/>
    </row>
    <row r="22" spans="1:22" ht="16.2">
      <c r="A22" t="s">
        <v>461</v>
      </c>
      <c r="B22">
        <f>LN(ΧΑΑ!B21/ΧΑΑ!B20)</f>
        <v>-1.8643895248749466E-2</v>
      </c>
      <c r="C22">
        <f>LN(ΧΑΑ!J21/ΧΑΑ!J20)</f>
        <v>-8.7161128403649007E-3</v>
      </c>
      <c r="D22">
        <f>LN(ΧΑΑ!R21/ΧΑΑ!R20)</f>
        <v>-3.1985669151349878E-2</v>
      </c>
      <c r="E22">
        <f>LN(ΧΑΑ!Z21/ΧΑΑ!Z20)</f>
        <v>-1.7414177566660635E-2</v>
      </c>
      <c r="F22">
        <f>LN(ΧΑΑ!AH21/ΧΑΑ!AH20)</f>
        <v>-1.3233541162440032E-2</v>
      </c>
      <c r="G22">
        <f>LN(ΧΑΑ!AP21/ΧΑΑ!AP20)</f>
        <v>-5.0121495542444931E-2</v>
      </c>
      <c r="H22">
        <f>LN(ΧΑΑ!AX21/ΧΑΑ!AX20)</f>
        <v>-1.4562145351263739E-2</v>
      </c>
      <c r="K22" s="113" t="s">
        <v>200</v>
      </c>
      <c r="V22" s="125"/>
    </row>
    <row r="23" spans="1:22">
      <c r="A23" t="s">
        <v>463</v>
      </c>
      <c r="B23">
        <f>LN(ΧΑΑ!B22/ΧΑΑ!B21)</f>
        <v>1.2997580590823251E-2</v>
      </c>
      <c r="C23">
        <f>LN(ΧΑΑ!J22/ΧΑΑ!J21)</f>
        <v>1.2048338516174574E-2</v>
      </c>
      <c r="D23">
        <f>LN(ΧΑΑ!R22/ΧΑΑ!R21)</f>
        <v>2.1437048130605259E-2</v>
      </c>
      <c r="E23">
        <f>LN(ΧΑΑ!Z22/ΧΑΑ!Z21)</f>
        <v>1.1643081074738592E-2</v>
      </c>
      <c r="F23">
        <f>LN(ΧΑΑ!AH22/ΧΑΑ!AH21)</f>
        <v>-9.8171248054164731E-3</v>
      </c>
      <c r="G23">
        <f>LN(ΧΑΑ!AP22/ΧΑΑ!AP21)</f>
        <v>1.7414177566660555E-2</v>
      </c>
      <c r="H23">
        <f>LN(ΧΑΑ!AX22/ΧΑΑ!AX21)</f>
        <v>9.56463370079229E-3</v>
      </c>
      <c r="K23" s="113" t="s">
        <v>201</v>
      </c>
      <c r="N23" s="124"/>
      <c r="O23" s="382">
        <f>(1+O19)^(O20*O16)-1</f>
        <v>0.4450671144089362</v>
      </c>
      <c r="P23" s="382">
        <f t="shared" ref="P23:T23" si="9">(1+P19)^(P20*P16)-1</f>
        <v>0.16872420172628044</v>
      </c>
      <c r="Q23" s="382">
        <f t="shared" si="9"/>
        <v>0.30310468004315738</v>
      </c>
      <c r="R23" s="382">
        <f t="shared" si="9"/>
        <v>1.4750825915912018</v>
      </c>
      <c r="S23" s="382">
        <f t="shared" si="9"/>
        <v>-0.24004582742881952</v>
      </c>
      <c r="T23" s="382">
        <f t="shared" si="9"/>
        <v>0.33837157516525496</v>
      </c>
      <c r="V23" s="125"/>
    </row>
    <row r="24" spans="1:22">
      <c r="A24" t="s">
        <v>465</v>
      </c>
      <c r="B24">
        <f>LN(ΧΑΑ!B23/ΧΑΑ!B22)</f>
        <v>9.3666557147484373E-3</v>
      </c>
      <c r="C24">
        <f>LN(ΧΑΑ!J23/ΧΑΑ!J22)</f>
        <v>1.7804624633506686E-2</v>
      </c>
      <c r="D24">
        <f>LN(ΧΑΑ!R23/ΧΑΑ!R22)</f>
        <v>1.0598835120432524E-3</v>
      </c>
      <c r="E24">
        <f>LN(ΧΑΑ!Z23/ΧΑΑ!Z22)</f>
        <v>5.131505808142138E-3</v>
      </c>
      <c r="F24">
        <f>LN(ΧΑΑ!AH23/ΧΑΑ!AH22)</f>
        <v>2.4801979900591419E-2</v>
      </c>
      <c r="G24">
        <f>LN(ΧΑΑ!AP23/ΧΑΑ!AP22)</f>
        <v>3.8289772370972515E-3</v>
      </c>
      <c r="H24">
        <f>LN(ΧΑΑ!AX23/ΧΑΑ!AX22)</f>
        <v>2.1804629966852705E-2</v>
      </c>
      <c r="K24" s="120"/>
      <c r="L24" s="3"/>
      <c r="M24" s="3"/>
      <c r="N24" s="3"/>
      <c r="O24" s="3"/>
      <c r="P24" s="3"/>
      <c r="Q24" s="3"/>
      <c r="R24" s="3"/>
      <c r="S24" s="3"/>
      <c r="T24" s="3"/>
      <c r="V24" s="125"/>
    </row>
    <row r="25" spans="1:22">
      <c r="A25" t="s">
        <v>467</v>
      </c>
      <c r="B25">
        <f>LN(ΧΑΑ!B24/ΧΑΑ!B23)</f>
        <v>2.8222267152517048E-3</v>
      </c>
      <c r="C25">
        <f>LN(ΧΑΑ!J24/ΧΑΑ!J23)</f>
        <v>3.2157111634531443E-2</v>
      </c>
      <c r="D25">
        <f>LN(ΧΑΑ!R24/ΧΑΑ!R23)</f>
        <v>1.4721611825359927E-2</v>
      </c>
      <c r="E25">
        <f>LN(ΧΑΑ!Z24/ΧΑΑ!Z23)</f>
        <v>-2.0685934763792869E-2</v>
      </c>
      <c r="F25">
        <f>LN(ΧΑΑ!AH24/ΧΑΑ!AH23)</f>
        <v>0</v>
      </c>
      <c r="G25">
        <f>LN(ΧΑΑ!AP24/ΧΑΑ!AP23)</f>
        <v>9.5087879690273561E-3</v>
      </c>
      <c r="H25">
        <f>LN(ΧΑΑ!AX24/ΧΑΑ!AX23)</f>
        <v>-1.9627091678487058E-3</v>
      </c>
      <c r="K25" s="120"/>
      <c r="V25" s="125"/>
    </row>
    <row r="26" spans="1:22">
      <c r="A26" t="s">
        <v>469</v>
      </c>
      <c r="B26">
        <f>LN(ΧΑΑ!B25/ΧΑΑ!B24)</f>
        <v>3.2908590911357389E-3</v>
      </c>
      <c r="C26">
        <f>LN(ΧΑΑ!J25/ΧΑΑ!J24)</f>
        <v>-1.5306421282675545E-2</v>
      </c>
      <c r="D26">
        <f>LN(ΧΑΑ!R25/ΧΑΑ!R24)</f>
        <v>1.8614808442232011E-2</v>
      </c>
      <c r="E26">
        <f>LN(ΧΑΑ!Z25/ΧΑΑ!Z24)</f>
        <v>-5.2390427625219746E-3</v>
      </c>
      <c r="F26">
        <f>LN(ΧΑΑ!AH25/ΧΑΑ!AH24)</f>
        <v>8.7450814493257568E-4</v>
      </c>
      <c r="G26">
        <f>LN(ΧΑΑ!AP25/ΧΑΑ!AP24)</f>
        <v>-5.694415893556585E-3</v>
      </c>
      <c r="H26">
        <f>LN(ΧΑΑ!AX25/ΧΑΑ!AX24)</f>
        <v>4.4106908064886494E-3</v>
      </c>
      <c r="K26" s="113" t="s">
        <v>159</v>
      </c>
      <c r="L26" s="121"/>
      <c r="M26" s="113"/>
      <c r="O26" s="121">
        <f>((1+O23)^(1/(O21*O20)))-1</f>
        <v>1.4916205367825341E-3</v>
      </c>
      <c r="P26" s="121">
        <f t="shared" ref="P26:T26" si="10">((1+P23)^(1/(P21*P20)))-1</f>
        <v>6.3142488420009357E-4</v>
      </c>
      <c r="Q26" s="121">
        <f t="shared" si="10"/>
        <v>1.0724355090034887E-3</v>
      </c>
      <c r="R26" s="121">
        <f t="shared" si="10"/>
        <v>3.7211430703250059E-3</v>
      </c>
      <c r="S26" s="121">
        <f t="shared" si="10"/>
        <v>-1.1107071884842723E-3</v>
      </c>
      <c r="T26" s="121">
        <f t="shared" si="10"/>
        <v>1.180670664304273E-3</v>
      </c>
      <c r="V26" s="125"/>
    </row>
    <row r="27" spans="1:22">
      <c r="A27" t="s">
        <v>471</v>
      </c>
      <c r="B27">
        <f>LN(ΧΑΑ!B26/ΧΑΑ!B25)</f>
        <v>1.314737686049556E-3</v>
      </c>
      <c r="C27">
        <f>LN(ΧΑΑ!J26/ΧΑΑ!J25)</f>
        <v>1.4039796667482615E-2</v>
      </c>
      <c r="D27">
        <f>LN(ΧΑΑ!R26/ΧΑΑ!R25)</f>
        <v>-1.0298752200574473E-2</v>
      </c>
      <c r="E27">
        <f>LN(ΧΑΑ!Z26/ΧΑΑ!Z25)</f>
        <v>-5.2666349516923457E-3</v>
      </c>
      <c r="F27">
        <f>LN(ΧΑΑ!AH26/ΧΑΑ!AH25)</f>
        <v>8.7032751283016713E-3</v>
      </c>
      <c r="G27">
        <f>LN(ΧΑΑ!AP26/ΧΑΑ!AP25)</f>
        <v>-3.8143720754706774E-3</v>
      </c>
      <c r="H27">
        <f>LN(ΧΑΑ!AX26/ΧΑΑ!AX25)</f>
        <v>6.3368479170928362E-3</v>
      </c>
      <c r="K27" s="120"/>
      <c r="M27" s="113"/>
      <c r="O27" s="121"/>
      <c r="P27" s="121"/>
      <c r="Q27" s="121"/>
      <c r="R27" s="121"/>
      <c r="S27" s="121"/>
      <c r="T27" s="121"/>
      <c r="V27" s="125"/>
    </row>
    <row r="28" spans="1:22">
      <c r="A28" t="s">
        <v>473</v>
      </c>
      <c r="B28">
        <f>LN(ΧΑΑ!B27/ΧΑΑ!B26)</f>
        <v>-3.1440303597474622E-3</v>
      </c>
      <c r="C28">
        <f>LN(ΧΑΑ!J27/ΧΑΑ!J26)</f>
        <v>6.3351284982256261E-4</v>
      </c>
      <c r="D28">
        <f>LN(ΧΑΑ!R27/ΧΑΑ!R26)</f>
        <v>1.0298752200574473E-2</v>
      </c>
      <c r="E28">
        <f>LN(ΧΑΑ!Z27/ΧΑΑ!Z26)</f>
        <v>-1.6639319003964669E-2</v>
      </c>
      <c r="F28">
        <f>LN(ΧΑΑ!AH27/ΧΑΑ!AH26)</f>
        <v>-8.703275128301588E-3</v>
      </c>
      <c r="G28">
        <f>LN(ΧΑΑ!AP27/ΧΑΑ!AP26)</f>
        <v>-4.4685679208770193E-3</v>
      </c>
      <c r="H28">
        <f>LN(ΧΑΑ!AX27/ΧΑΑ!AX26)</f>
        <v>-1.074753872358147E-2</v>
      </c>
      <c r="K28" s="120"/>
      <c r="L28" s="3" t="s">
        <v>161</v>
      </c>
      <c r="M28" s="3"/>
      <c r="N28" s="3"/>
      <c r="O28" s="3"/>
      <c r="P28" s="3"/>
      <c r="Q28" s="3"/>
      <c r="R28" s="3"/>
      <c r="S28" s="3"/>
      <c r="T28" s="3"/>
      <c r="U28" s="125"/>
    </row>
    <row r="29" spans="1:22">
      <c r="A29" t="s">
        <v>475</v>
      </c>
      <c r="B29">
        <f>LN(ΧΑΑ!B28/ΧΑΑ!B27)</f>
        <v>1.4247754221840051E-4</v>
      </c>
      <c r="C29">
        <f>LN(ΧΑΑ!J28/ΧΑΑ!J27)</f>
        <v>-8.2671377048936633E-3</v>
      </c>
      <c r="D29">
        <f>LN(ΧΑΑ!R28/ΧΑΑ!R27)</f>
        <v>-1.0298752200574473E-2</v>
      </c>
      <c r="E29">
        <f>LN(ΧΑΑ!Z28/ΧΑΑ!Z27)</f>
        <v>-6.7340321813440683E-3</v>
      </c>
      <c r="F29">
        <f>LN(ΧΑΑ!AH28/ΧΑΑ!AH27)</f>
        <v>1.7467253349418002E-3</v>
      </c>
      <c r="G29">
        <f>LN(ΧΑΑ!AP28/ΧΑΑ!AP27)</f>
        <v>-5.131505808142132E-3</v>
      </c>
      <c r="H29">
        <f>LN(ΧΑΑ!AX28/ΧΑΑ!AX27)</f>
        <v>-1.2852376617291994E-2</v>
      </c>
      <c r="K29" s="128"/>
      <c r="L29" s="129"/>
      <c r="M29" s="129"/>
      <c r="N29" s="3"/>
      <c r="O29" s="3"/>
      <c r="P29" s="3"/>
      <c r="Q29" s="3"/>
      <c r="R29" s="3"/>
      <c r="S29" s="3"/>
      <c r="T29" s="3"/>
      <c r="U29" s="125"/>
    </row>
    <row r="30" spans="1:22">
      <c r="A30" t="s">
        <v>477</v>
      </c>
      <c r="B30">
        <f>LN(ΧΑΑ!B29/ΧΑΑ!B28)</f>
        <v>-7.3928239124260086E-3</v>
      </c>
      <c r="C30">
        <f>LN(ΧΑΑ!J29/ΧΑΑ!J28)</f>
        <v>-9.6247133742095575E-3</v>
      </c>
      <c r="D30">
        <f>LN(ΧΑΑ!R29/ΧΑΑ!R28)</f>
        <v>-1.8809331957496116E-2</v>
      </c>
      <c r="E30">
        <f>LN(ΧΑΑ!Z29/ΧΑΑ!Z28)</f>
        <v>-8.8225886151789955E-3</v>
      </c>
      <c r="F30">
        <f>LN(ΧΑΑ!AH29/ΧΑΑ!AH28)</f>
        <v>1.7436796048268374E-3</v>
      </c>
      <c r="G30">
        <f>LN(ΧΑΑ!AP29/ΧΑΑ!AP28)</f>
        <v>-1.2870014646475599E-3</v>
      </c>
      <c r="H30">
        <f>LN(ΧΑΑ!AX29/ΧΑΑ!AX28)</f>
        <v>-4.9875415110389393E-3</v>
      </c>
      <c r="K30" s="128"/>
      <c r="L30" s="130"/>
      <c r="M30" s="129"/>
      <c r="N30" s="3"/>
      <c r="O30" s="3"/>
      <c r="P30" s="3"/>
      <c r="Q30" s="3"/>
      <c r="R30" s="3"/>
      <c r="S30" s="3"/>
      <c r="T30" s="3"/>
      <c r="U30" s="125"/>
    </row>
    <row r="31" spans="1:22">
      <c r="A31" t="s">
        <v>479</v>
      </c>
      <c r="B31">
        <f>LN(ΧΑΑ!B30/ΧΑΑ!B29)</f>
        <v>2.1890135975868811E-2</v>
      </c>
      <c r="C31">
        <f>LN(ΧΑΑ!J30/ΧΑΑ!J29)</f>
        <v>0</v>
      </c>
      <c r="D31">
        <f>LN(ΧΑΑ!R30/ΧΑΑ!R29)</f>
        <v>2.2941569242406534E-2</v>
      </c>
      <c r="E31">
        <f>LN(ΧΑΑ!Z30/ΧΑΑ!Z29)</f>
        <v>4.7913355695897449E-2</v>
      </c>
      <c r="F31">
        <f>LN(ΧΑΑ!AH30/ΧΑΑ!AH29)</f>
        <v>2.6098318423709499E-3</v>
      </c>
      <c r="G31">
        <f>LN(ΧΑΑ!AP30/ΧΑΑ!AP29)</f>
        <v>3.666656002828729E-2</v>
      </c>
      <c r="H31">
        <f>LN(ΧΑΑ!AX30/ΧΑΑ!AX29)</f>
        <v>5.4488185284069776E-2</v>
      </c>
      <c r="K31" s="128"/>
      <c r="L31" s="129"/>
      <c r="M31" s="129"/>
      <c r="N31" s="3"/>
      <c r="O31" s="3"/>
      <c r="P31" s="3"/>
      <c r="Q31" s="3"/>
      <c r="R31" s="3"/>
      <c r="S31" s="3"/>
      <c r="T31" s="3"/>
      <c r="U31" s="125"/>
    </row>
    <row r="32" spans="1:22">
      <c r="A32" t="s">
        <v>481</v>
      </c>
      <c r="B32">
        <f>LN(ΧΑΑ!B31/ΧΑΑ!B30)</f>
        <v>3.4273131970269503E-3</v>
      </c>
      <c r="C32">
        <f>LN(ΧΑΑ!J31/ΧΑΑ!J30)</f>
        <v>-1.2978767518854985E-2</v>
      </c>
      <c r="D32">
        <f>LN(ΧΑΑ!R31/ΧΑΑ!R30)</f>
        <v>1.8386626250439461E-2</v>
      </c>
      <c r="E32">
        <f>LN(ΧΑΑ!Z31/ΧΑΑ!Z30)</f>
        <v>1.1628037995119214E-2</v>
      </c>
      <c r="F32">
        <f>LN(ΧΑΑ!AH31/ΧΑΑ!AH30)</f>
        <v>-6.9747449270719745E-3</v>
      </c>
      <c r="G32">
        <f>LN(ΧΑΑ!AP31/ΧΑΑ!AP30)</f>
        <v>-2.1330796213935972E-2</v>
      </c>
      <c r="H32">
        <f>LN(ΧΑΑ!AX31/ΧΑΑ!AX30)</f>
        <v>1.5970278364491702E-2</v>
      </c>
      <c r="K32" s="128"/>
      <c r="L32" s="129" t="s">
        <v>165</v>
      </c>
      <c r="M32" s="129"/>
      <c r="N32" s="3"/>
      <c r="O32" s="3"/>
      <c r="P32" s="3"/>
      <c r="Q32" s="3"/>
      <c r="R32" s="3"/>
      <c r="S32" s="3"/>
      <c r="T32" s="3"/>
      <c r="U32" s="125"/>
    </row>
    <row r="33" spans="1:21">
      <c r="A33" t="s">
        <v>483</v>
      </c>
      <c r="B33">
        <f>LN(ΧΑΑ!B32/ΧΑΑ!B31)</f>
        <v>5.2826177187505607E-3</v>
      </c>
      <c r="C33">
        <f>LN(ΧΑΑ!J32/ΧΑΑ!J31)</f>
        <v>1.1042658491988695E-2</v>
      </c>
      <c r="D33">
        <f>LN(ΧΑΑ!R32/ΧΑΑ!R31)</f>
        <v>2.022245380767649E-3</v>
      </c>
      <c r="E33">
        <f>LN(ΧΑΑ!Z32/ΧΑΑ!Z31)</f>
        <v>1.022373122427944E-2</v>
      </c>
      <c r="F33">
        <f>LN(ΧΑΑ!AH32/ΧΑΑ!AH31)</f>
        <v>-7.9051795071132611E-3</v>
      </c>
      <c r="G33">
        <f>LN(ΧΑΑ!AP32/ΧΑΑ!AP31)</f>
        <v>-1.4048762349703836E-2</v>
      </c>
      <c r="H33">
        <f>LN(ΧΑΑ!AX32/ΧΑΑ!AX31)</f>
        <v>2.4397067364117449E-2</v>
      </c>
      <c r="K33" s="128"/>
      <c r="L33" s="129" t="s">
        <v>166</v>
      </c>
      <c r="M33" s="129"/>
      <c r="N33" s="3"/>
      <c r="O33" s="3"/>
      <c r="P33" s="3"/>
      <c r="Q33" s="3"/>
      <c r="R33" s="3"/>
      <c r="S33" s="3"/>
      <c r="T33" s="3"/>
      <c r="U33" s="125"/>
    </row>
    <row r="34" spans="1:21">
      <c r="A34" t="s">
        <v>485</v>
      </c>
      <c r="B34">
        <f>LN(ΧΑΑ!B33/ΧΑΑ!B32)</f>
        <v>1.315098812318629E-2</v>
      </c>
      <c r="C34">
        <f>LN(ΧΑΑ!J33/ΧΑΑ!J32)</f>
        <v>2.0461071871340025E-2</v>
      </c>
      <c r="D34">
        <f>LN(ΧΑΑ!R33/ΧΑΑ!R32)</f>
        <v>2.7890253981832404E-2</v>
      </c>
      <c r="E34">
        <f>LN(ΧΑΑ!Z33/ΧΑΑ!Z32)</f>
        <v>3.6208699562736008E-2</v>
      </c>
      <c r="F34">
        <f>LN(ΧΑΑ!AH33/ΧΑΑ!AH32)</f>
        <v>-9.7475295492541157E-3</v>
      </c>
      <c r="G34">
        <f>LN(ΧΑΑ!AP33/ΧΑΑ!AP32)</f>
        <v>3.1648210950781637E-2</v>
      </c>
      <c r="H34">
        <f>LN(ΧΑΑ!AX33/ΧΑΑ!AX32)</f>
        <v>9.5044843115642003E-3</v>
      </c>
      <c r="K34" s="128"/>
      <c r="L34" s="129"/>
      <c r="M34" s="129"/>
      <c r="N34" s="3"/>
      <c r="O34" s="3"/>
      <c r="P34" s="3"/>
      <c r="Q34" s="3"/>
      <c r="R34" s="3"/>
      <c r="S34" s="3"/>
      <c r="T34" s="3"/>
      <c r="U34" s="125"/>
    </row>
    <row r="35" spans="1:21">
      <c r="A35" t="s">
        <v>487</v>
      </c>
      <c r="B35">
        <f>LN(ΧΑΑ!B34/ΧΑΑ!B33)</f>
        <v>4.8758211745657297E-4</v>
      </c>
      <c r="C35">
        <f>LN(ΧΑΑ!J34/ΧΑΑ!J33)</f>
        <v>5.6800405157035223E-3</v>
      </c>
      <c r="D35">
        <f>LN(ΧΑΑ!R34/ΧΑΑ!R33)</f>
        <v>-1.2852376617291881E-2</v>
      </c>
      <c r="E35">
        <f>LN(ΧΑΑ!Z34/ΧΑΑ!Z33)</f>
        <v>7.3305154162541996E-3</v>
      </c>
      <c r="F35">
        <f>LN(ΧΑΑ!AH34/ΧΑΑ!AH33)</f>
        <v>-1.7969935484940809E-2</v>
      </c>
      <c r="G35">
        <f>LN(ΧΑΑ!AP34/ΧΑΑ!AP33)</f>
        <v>5.5918132657779345E-3</v>
      </c>
      <c r="H35">
        <f>LN(ΧΑΑ!AX34/ΧΑΑ!AX33)</f>
        <v>7.1813594086645761E-3</v>
      </c>
      <c r="K35" s="128" t="s">
        <v>199</v>
      </c>
      <c r="L35" s="129"/>
      <c r="M35" s="129"/>
      <c r="N35" s="3"/>
      <c r="O35" s="3"/>
      <c r="P35" s="3"/>
      <c r="Q35" s="3"/>
      <c r="R35" s="3"/>
      <c r="S35" s="3"/>
      <c r="T35" s="3"/>
      <c r="U35" s="125"/>
    </row>
    <row r="36" spans="1:21">
      <c r="A36" t="s">
        <v>489</v>
      </c>
      <c r="B36">
        <f>LN(ΧΑΑ!B35/ΧΑΑ!B34)</f>
        <v>5.7779094707026126E-3</v>
      </c>
      <c r="C36">
        <f>LN(ΧΑΑ!J35/ΧΑΑ!J34)</f>
        <v>3.1416928134443615E-3</v>
      </c>
      <c r="D36">
        <f>LN(ΧΑΑ!R35/ΧΑΑ!R34)</f>
        <v>1.2852376617291803E-2</v>
      </c>
      <c r="E36">
        <f>LN(ΧΑΑ!Z35/ΧΑΑ!Z34)</f>
        <v>3.0385924321487921E-3</v>
      </c>
      <c r="F36">
        <f>LN(ΧΑΑ!AH35/ΧΑΑ!AH34)</f>
        <v>0</v>
      </c>
      <c r="G36">
        <f>LN(ΧΑΑ!AP35/ΧΑΑ!AP34)</f>
        <v>1.7808269207374012E-2</v>
      </c>
      <c r="H36">
        <f>LN(ΧΑΑ!AX35/ΧΑΑ!AX34)</f>
        <v>6.2416609234759125E-3</v>
      </c>
      <c r="K36" s="128"/>
      <c r="L36" s="129"/>
      <c r="M36" s="129"/>
      <c r="N36" s="3"/>
      <c r="O36" s="3"/>
      <c r="P36" s="3"/>
      <c r="Q36" s="3"/>
      <c r="R36" s="3"/>
      <c r="S36" s="3"/>
      <c r="T36" s="3"/>
      <c r="U36" s="125"/>
    </row>
    <row r="37" spans="1:21">
      <c r="A37" t="s">
        <v>491</v>
      </c>
      <c r="B37">
        <f>LN(ΧΑΑ!B36/ΧΑΑ!B35)</f>
        <v>-4.2069034638437929E-3</v>
      </c>
      <c r="C37">
        <f>LN(ΧΑΑ!J36/ΧΑΑ!J35)</f>
        <v>-1.2554929458319796E-3</v>
      </c>
      <c r="D37">
        <f>LN(ΧΑΑ!R36/ΧΑΑ!R35)</f>
        <v>-1.6840417795247486E-2</v>
      </c>
      <c r="E37">
        <f>LN(ΧΑΑ!Z36/ΧΑΑ!Z35)</f>
        <v>-1.6519188733740815E-2</v>
      </c>
      <c r="F37">
        <f>LN(ΧΑΑ!AH36/ΧΑΑ!AH35)</f>
        <v>-4.5433971840264566E-3</v>
      </c>
      <c r="G37">
        <f>LN(ΧΑΑ!AP36/ΧΑΑ!AP35)</f>
        <v>-4.2696008745757687E-3</v>
      </c>
      <c r="H37">
        <f>LN(ΧΑΑ!AX36/ΧΑΑ!AX35)</f>
        <v>-2.2246950221110513E-3</v>
      </c>
      <c r="K37" s="128"/>
      <c r="L37" s="129"/>
      <c r="M37" s="129"/>
      <c r="N37" s="3"/>
      <c r="O37" s="3"/>
      <c r="P37" s="3"/>
      <c r="Q37" s="3"/>
      <c r="R37" s="3"/>
      <c r="S37" s="3"/>
      <c r="T37" s="3"/>
      <c r="U37" s="125"/>
    </row>
    <row r="38" spans="1:21">
      <c r="A38" t="s">
        <v>493</v>
      </c>
      <c r="B38">
        <f>LN(ΧΑΑ!B37/ΧΑΑ!B36)</f>
        <v>-8.2978735460960483E-4</v>
      </c>
      <c r="C38">
        <f>LN(ΧΑΑ!J37/ΧΑΑ!J36)</f>
        <v>-6.2833806654144465E-4</v>
      </c>
      <c r="D38">
        <f>LN(ΧΑΑ!R37/ΧΑΑ!R36)</f>
        <v>-9.9950033308349932E-4</v>
      </c>
      <c r="E38">
        <f>LN(ΧΑΑ!Z37/ΧΑΑ!Z36)</f>
        <v>-3.7082860789192091E-3</v>
      </c>
      <c r="F38">
        <f>LN(ΧΑΑ!AH37/ΧΑΑ!AH36)</f>
        <v>8.1633106391608354E-3</v>
      </c>
      <c r="G38">
        <f>LN(ΧΑΑ!AP37/ΧΑΑ!AP36)</f>
        <v>1.0942358420944227E-2</v>
      </c>
      <c r="H38">
        <f>LN(ΧΑΑ!AX37/ΧΑΑ!AX36)</f>
        <v>-1.7833263754277052E-3</v>
      </c>
      <c r="K38" s="128" t="s">
        <v>202</v>
      </c>
      <c r="L38" s="129"/>
      <c r="M38" s="129"/>
      <c r="N38" s="3"/>
      <c r="O38" s="3"/>
      <c r="P38" s="3"/>
      <c r="Q38" s="3"/>
      <c r="R38" s="3"/>
      <c r="S38" s="3"/>
      <c r="T38" s="3"/>
      <c r="U38" s="125"/>
    </row>
    <row r="39" spans="1:21">
      <c r="A39" t="s">
        <v>495</v>
      </c>
      <c r="B39">
        <f>LN(ΧΑΑ!B38/ΧΑΑ!B37)</f>
        <v>4.401659608887702E-3</v>
      </c>
      <c r="C39">
        <f>LN(ΧΑΑ!J38/ΧΑΑ!J37)</f>
        <v>6.8900992905175261E-3</v>
      </c>
      <c r="D39">
        <f>LN(ΧΑΑ!R38/ΧΑΑ!R37)</f>
        <v>9.950330853168092E-3</v>
      </c>
      <c r="E39">
        <f>LN(ΧΑΑ!Z38/ΧΑΑ!Z37)</f>
        <v>4.3249990186014983E-3</v>
      </c>
      <c r="F39">
        <f>LN(ΧΑΑ!AH38/ΧΑΑ!AH37)</f>
        <v>2.7063615977428457E-3</v>
      </c>
      <c r="G39">
        <f>LN(ΧΑΑ!AP38/ΧΑΑ!AP37)</f>
        <v>2.1531932333482502E-2</v>
      </c>
      <c r="H39">
        <f>LN(ΧΑΑ!AX38/ΧΑΑ!AX37)</f>
        <v>-1.3929679289128522E-2</v>
      </c>
      <c r="K39" s="131"/>
      <c r="L39" s="132"/>
      <c r="M39" s="132"/>
      <c r="N39" s="133"/>
      <c r="O39" s="133"/>
      <c r="P39" s="133"/>
      <c r="Q39" s="133"/>
      <c r="R39" s="133"/>
      <c r="S39" s="133"/>
      <c r="T39" s="133"/>
      <c r="U39" s="134"/>
    </row>
    <row r="40" spans="1:21">
      <c r="A40" t="s">
        <v>497</v>
      </c>
      <c r="B40">
        <f>LN(ΧΑΑ!B39/ΧΑΑ!B38)</f>
        <v>3.6068015987232921E-3</v>
      </c>
      <c r="C40">
        <f>LN(ΧΑΑ!J39/ΧΑΑ!J38)</f>
        <v>-1.2492194004319278E-3</v>
      </c>
      <c r="D40">
        <f>LN(ΧΑΑ!R39/ΧΑΑ!R38)</f>
        <v>1.9608471388376337E-2</v>
      </c>
      <c r="E40">
        <f>LN(ΧΑΑ!Z39/ΧΑΑ!Z38)</f>
        <v>-1.2338064489284325E-3</v>
      </c>
      <c r="F40">
        <f>LN(ΧΑΑ!AH39/ΧΑΑ!AH38)</f>
        <v>-9.9593399027583553E-3</v>
      </c>
      <c r="G40">
        <f>LN(ΧΑΑ!AP39/ΧΑΑ!AP38)</f>
        <v>9.4229201345051878E-3</v>
      </c>
      <c r="H40">
        <f>LN(ΧΑΑ!AX39/ΧΑΑ!AX38)</f>
        <v>9.0456813042691462E-4</v>
      </c>
    </row>
    <row r="41" spans="1:21" ht="15" thickBot="1">
      <c r="A41" t="s">
        <v>499</v>
      </c>
      <c r="B41">
        <f>LN(ΧΑΑ!B40/ΧΑΑ!B39)</f>
        <v>-3.2994780768353612E-3</v>
      </c>
      <c r="C41">
        <f>LN(ΧΑΑ!J40/ΧΑΑ!J39)</f>
        <v>-1.3845406822053095E-2</v>
      </c>
      <c r="D41">
        <f>LN(ΧΑΑ!R40/ΧΑΑ!R39)</f>
        <v>4.8426244757879908E-3</v>
      </c>
      <c r="E41">
        <f>LN(ΧΑΑ!Z40/ΧΑΑ!Z39)</f>
        <v>-8.0570624889172316E-3</v>
      </c>
      <c r="F41">
        <f>LN(ΧΑΑ!AH40/ΧΑΑ!AH39)</f>
        <v>9.9593399027584871E-3</v>
      </c>
      <c r="G41">
        <f>LN(ΧΑΑ!AP40/ΧΑΑ!AP39)</f>
        <v>7.0093744925763275E-3</v>
      </c>
      <c r="H41">
        <f>LN(ΧΑΑ!AX40/ΧΑΑ!AX39)</f>
        <v>-4.0770158398824438E-3</v>
      </c>
      <c r="K41" t="s">
        <v>3765</v>
      </c>
    </row>
    <row r="42" spans="1:21" ht="15" thickBot="1">
      <c r="A42" t="s">
        <v>501</v>
      </c>
      <c r="B42">
        <f>LN(ΧΑΑ!B41/ΧΑΑ!B40)</f>
        <v>-8.007501789440416E-3</v>
      </c>
      <c r="C42">
        <f>LN(ΧΑΑ!J41/ΧΑΑ!J40)</f>
        <v>-2.4375805998144616E-2</v>
      </c>
      <c r="D42">
        <f>LN(ΧΑΑ!R41/ΧΑΑ!R40)</f>
        <v>-4.8426244757879032E-3</v>
      </c>
      <c r="E42">
        <f>LN(ΧΑΑ!Z41/ΧΑΑ!Z40)</f>
        <v>-1.3784679426131621E-2</v>
      </c>
      <c r="F42">
        <f>LN(ΧΑΑ!AH41/ΧΑΑ!AH40)</f>
        <v>8.9686699827603161E-3</v>
      </c>
      <c r="G42">
        <f>LN(ΧΑΑ!AP41/ΧΑΑ!AP40)</f>
        <v>-3.4985458425131699E-3</v>
      </c>
      <c r="H42">
        <f>LN(ΧΑΑ!AX41/ΧΑΑ!AX40)</f>
        <v>-3.6380212930713978E-3</v>
      </c>
      <c r="K42" s="157"/>
      <c r="L42" s="380" t="s">
        <v>1160</v>
      </c>
      <c r="M42" s="380" t="s">
        <v>177</v>
      </c>
      <c r="N42" s="380" t="s">
        <v>2573</v>
      </c>
      <c r="O42" s="380" t="s">
        <v>178</v>
      </c>
      <c r="P42" s="380" t="s">
        <v>179</v>
      </c>
      <c r="Q42" s="380" t="s">
        <v>180</v>
      </c>
    </row>
    <row r="43" spans="1:21">
      <c r="A43" t="s">
        <v>503</v>
      </c>
      <c r="B43">
        <f>LN(ΧΑΑ!B42/ΧΑΑ!B41)</f>
        <v>1.973546869334947E-3</v>
      </c>
      <c r="C43">
        <f>LN(ΧΑΑ!J42/ΧΑΑ!J41)</f>
        <v>2.1837733569673754E-2</v>
      </c>
      <c r="D43">
        <f>LN(ΧΑΑ!R42/ΧΑΑ!R41)</f>
        <v>0</v>
      </c>
      <c r="E43">
        <f>LN(ΧΑΑ!Z42/ΧΑΑ!Z41)</f>
        <v>5.6621730387795017E-3</v>
      </c>
      <c r="F43">
        <f>LN(ΧΑΑ!AH42/ΧΑΑ!AH41)</f>
        <v>-8.9325597721499092E-4</v>
      </c>
      <c r="G43">
        <f>LN(ΧΑΑ!AP42/ΧΑΑ!AP41)</f>
        <v>-4.6838493124264262E-3</v>
      </c>
      <c r="H43">
        <f>LN(ΧΑΑ!AX42/ΧΑΑ!AX41)</f>
        <v>7.2628553481745191E-3</v>
      </c>
      <c r="K43" t="s">
        <v>1160</v>
      </c>
      <c r="L43">
        <v>1</v>
      </c>
    </row>
    <row r="44" spans="1:21">
      <c r="A44" t="s">
        <v>505</v>
      </c>
      <c r="B44">
        <f>LN(ΧΑΑ!B43/ΧΑΑ!B42)</f>
        <v>4.1896324382132447E-4</v>
      </c>
      <c r="C44">
        <f>LN(ΧΑΑ!J43/ΧΑΑ!J42)</f>
        <v>-6.3552591907073169E-4</v>
      </c>
      <c r="D44">
        <f>LN(ΧΑΑ!R43/ΧΑΑ!R42)</f>
        <v>-5.8422756242284025E-3</v>
      </c>
      <c r="E44">
        <f>LN(ΧΑΑ!Z43/ΧΑΑ!Z42)</f>
        <v>-4.4011388237513395E-3</v>
      </c>
      <c r="F44">
        <f>LN(ΧΑΑ!AH43/ΧΑΑ!AH42)</f>
        <v>2.0345681904030379E-2</v>
      </c>
      <c r="G44">
        <f>LN(ΧΑΑ!AP43/ΧΑΑ!AP42)</f>
        <v>-8.2498994721419486E-3</v>
      </c>
      <c r="H44">
        <f>LN(ΧΑΑ!AX43/ΧΑΑ!AX42)</f>
        <v>1.1243653417543542E-2</v>
      </c>
      <c r="K44" t="s">
        <v>177</v>
      </c>
      <c r="L44">
        <v>0.32597384942313778</v>
      </c>
      <c r="M44">
        <v>1</v>
      </c>
    </row>
    <row r="45" spans="1:21">
      <c r="A45" t="s">
        <v>507</v>
      </c>
      <c r="B45">
        <f>LN(ΧΑΑ!B44/ΧΑΑ!B43)</f>
        <v>-2.5990292341186725E-3</v>
      </c>
      <c r="C45">
        <f>LN(ΧΑΑ!J44/ΧΑΑ!J43)</f>
        <v>-2.5461503252453177E-3</v>
      </c>
      <c r="D45">
        <f>LN(ΧΑΑ!R44/ΧΑΑ!R43)</f>
        <v>-1.6740912880890801E-2</v>
      </c>
      <c r="E45">
        <f>LN(ΧΑΑ!Z44/ΧΑΑ!Z43)</f>
        <v>-5.0537062707669564E-3</v>
      </c>
      <c r="F45">
        <f>LN(ΧΑΑ!AH44/ΧΑΑ!AH43)</f>
        <v>7.85001850592708E-3</v>
      </c>
      <c r="G45">
        <f>LN(ΧΑΑ!AP44/ΧΑΑ!AP43)</f>
        <v>-1.1904902506318314E-2</v>
      </c>
      <c r="H45">
        <f>LN(ΧΑΑ!AX44/ΧΑΑ!AX43)</f>
        <v>6.2416609234759125E-3</v>
      </c>
      <c r="K45" t="s">
        <v>2573</v>
      </c>
      <c r="L45">
        <v>0.43023970975911663</v>
      </c>
      <c r="M45">
        <v>0.32964305632770341</v>
      </c>
      <c r="N45">
        <v>1</v>
      </c>
    </row>
    <row r="46" spans="1:21">
      <c r="A46" t="s">
        <v>509</v>
      </c>
      <c r="B46">
        <f>LN(ΧΑΑ!B45/ΧΑΑ!B44)</f>
        <v>-2.5091694307260285E-3</v>
      </c>
      <c r="C46">
        <f>LN(ΧΑΑ!J45/ΧΑΑ!J44)</f>
        <v>-1.2183542819740292E-2</v>
      </c>
      <c r="D46">
        <f>LN(ΧΑΑ!R45/ΧΑΑ!R44)</f>
        <v>9.9255591275164293E-4</v>
      </c>
      <c r="E46">
        <f>LN(ΧΑΑ!Z45/ΧΑΑ!Z44)</f>
        <v>-1.9017438378175833E-3</v>
      </c>
      <c r="F46">
        <f>LN(ΧΑΑ!AH45/ΧΑΑ!AH44)</f>
        <v>1.6372619069919114E-2</v>
      </c>
      <c r="G46">
        <f>LN(ΧΑΑ!AP45/ΧΑΑ!AP44)</f>
        <v>-6.6086152203562523E-3</v>
      </c>
      <c r="H46">
        <f>LN(ΧΑΑ!AX45/ΧΑΑ!AX44)</f>
        <v>-1.1622839827992695E-2</v>
      </c>
      <c r="K46" t="s">
        <v>178</v>
      </c>
      <c r="L46">
        <v>4.1962355754041865E-3</v>
      </c>
      <c r="M46">
        <v>-7.2355644337956965E-2</v>
      </c>
      <c r="N46">
        <v>8.8570715698593774E-2</v>
      </c>
      <c r="O46">
        <v>1</v>
      </c>
    </row>
    <row r="47" spans="1:21">
      <c r="A47" t="s">
        <v>511</v>
      </c>
      <c r="B47">
        <f>LN(ΧΑΑ!B46/ΧΑΑ!B45)</f>
        <v>5.8632627782013889E-3</v>
      </c>
      <c r="C47">
        <f>LN(ΧΑΑ!J46/ΧΑΑ!J45)</f>
        <v>1.0269666637456045E-2</v>
      </c>
      <c r="D47">
        <f>LN(ΧΑΑ!R46/ΧΑΑ!R45)</f>
        <v>1.9821612039912025E-3</v>
      </c>
      <c r="E47">
        <f>LN(ΧΑΑ!Z46/ΧΑΑ!Z45)</f>
        <v>2.5348556031881157E-3</v>
      </c>
      <c r="F47">
        <f>LN(ΧΑΑ!AH46/ΧΑΑ!AH45)</f>
        <v>-1.2037978559478867E-2</v>
      </c>
      <c r="G47">
        <f>LN(ΧΑΑ!AP46/ΧΑΑ!AP45)</f>
        <v>0</v>
      </c>
      <c r="H47">
        <f>LN(ΧΑΑ!AX46/ΧΑΑ!AX45)</f>
        <v>4.9338516771961259E-3</v>
      </c>
      <c r="K47" t="s">
        <v>179</v>
      </c>
      <c r="L47">
        <v>0.33817937607465798</v>
      </c>
      <c r="M47">
        <v>0.53017125810609467</v>
      </c>
      <c r="N47">
        <v>0.4468438328621715</v>
      </c>
      <c r="O47">
        <v>5.0257975640556909E-2</v>
      </c>
      <c r="P47">
        <v>1</v>
      </c>
    </row>
    <row r="48" spans="1:21" ht="15" thickBot="1">
      <c r="A48" t="s">
        <v>513</v>
      </c>
      <c r="B48">
        <f>LN(ΧΑΑ!B47/ΧΑΑ!B46)</f>
        <v>-7.3446389156018243E-4</v>
      </c>
      <c r="C48">
        <f>LN(ΧΑΑ!J47/ΧΑΑ!J46)</f>
        <v>-3.8387763071657129E-3</v>
      </c>
      <c r="D48">
        <f>LN(ΧΑΑ!R47/ΧΑΑ!R46)</f>
        <v>-8.9508305200845569E-3</v>
      </c>
      <c r="E48">
        <f>LN(ΧΑΑ!Z47/ΧΑΑ!Z46)</f>
        <v>2.6235108654345664E-2</v>
      </c>
      <c r="F48">
        <f>LN(ΧΑΑ!AH47/ΧΑΑ!AH46)</f>
        <v>-9.5611332439828473E-3</v>
      </c>
      <c r="G48">
        <f>LN(ΧΑΑ!AP47/ΧΑΑ!AP46)</f>
        <v>-1.2062727638815322E-3</v>
      </c>
      <c r="H48">
        <f>LN(ΧΑΑ!AX47/ΧΑΑ!AX46)</f>
        <v>2.2346378014165844E-3</v>
      </c>
      <c r="K48" s="165" t="s">
        <v>180</v>
      </c>
      <c r="L48" s="165">
        <v>0.43825442721051228</v>
      </c>
      <c r="M48" s="165">
        <v>0.42676285923052226</v>
      </c>
      <c r="N48" s="165">
        <v>0.60247818291615873</v>
      </c>
      <c r="O48" s="165">
        <v>3.6810279295484465E-2</v>
      </c>
      <c r="P48" s="165">
        <v>0.47280408397078172</v>
      </c>
      <c r="Q48" s="165">
        <v>1</v>
      </c>
    </row>
    <row r="49" spans="1:18">
      <c r="A49" t="s">
        <v>515</v>
      </c>
      <c r="B49">
        <f>LN(ΧΑΑ!B48/ΧΑΑ!B47)</f>
        <v>9.1320465932763634E-3</v>
      </c>
      <c r="C49">
        <f>LN(ΧΑΑ!J48/ΧΑΑ!J47)</f>
        <v>6.3897980987709883E-3</v>
      </c>
      <c r="D49">
        <f>LN(ΧΑΑ!R48/ΧΑΑ!R47)</f>
        <v>1.092907053219023E-2</v>
      </c>
      <c r="E49">
        <f>LN(ΧΑΑ!Z48/ΧΑΑ!Z47)</f>
        <v>-3.0873750982514541E-3</v>
      </c>
      <c r="F49">
        <f>LN(ΧΑΑ!AH48/ΧΑΑ!AH47)</f>
        <v>8.695706967553913E-3</v>
      </c>
      <c r="G49">
        <f>LN(ΧΑΑ!AP48/ΧΑΑ!AP47)</f>
        <v>1.1401263615465599E-2</v>
      </c>
      <c r="H49">
        <f>LN(ΧΑΑ!AX48/ΧΑΑ!AX47)</f>
        <v>-4.4742803949211893E-3</v>
      </c>
    </row>
    <row r="50" spans="1:18">
      <c r="A50" t="s">
        <v>517</v>
      </c>
      <c r="B50">
        <f>LN(ΧΑΑ!B49/ΧΑΑ!B48)</f>
        <v>7.6661450124296078E-3</v>
      </c>
      <c r="C50">
        <f>LN(ΧΑΑ!J49/ΧΑΑ!J48)</f>
        <v>5.0826030634658096E-3</v>
      </c>
      <c r="D50">
        <f>LN(ΧΑΑ!R49/ΧΑΑ!R48)</f>
        <v>6.8931833753140305E-3</v>
      </c>
      <c r="E50">
        <f>LN(ΧΑΑ!Z49/ΧΑΑ!Z48)</f>
        <v>0</v>
      </c>
      <c r="F50">
        <f>LN(ΧΑΑ!AH49/ΧΑΑ!AH48)</f>
        <v>-3.2558969240849493E-2</v>
      </c>
      <c r="G50">
        <f>LN(ΧΑΑ!AP49/ΧΑΑ!AP48)</f>
        <v>2.8237170181609771E-2</v>
      </c>
      <c r="H50">
        <f>LN(ΧΑΑ!AX49/ΧΑΑ!AX48)</f>
        <v>1.2034912363371264E-2</v>
      </c>
    </row>
    <row r="51" spans="1:18">
      <c r="A51" t="s">
        <v>519</v>
      </c>
      <c r="B51">
        <f>LN(ΧΑΑ!B50/ΧΑΑ!B49)</f>
        <v>3.9423059943959277E-3</v>
      </c>
      <c r="C51">
        <f>LN(ΧΑΑ!J50/ΧΑΑ!J49)</f>
        <v>-2.5380724284710002E-3</v>
      </c>
      <c r="D51">
        <f>LN(ΧΑΑ!R50/ΧΑΑ!R49)</f>
        <v>1.7510175006802558E-2</v>
      </c>
      <c r="E51">
        <f>LN(ΧΑΑ!Z50/ΧΑΑ!Z49)</f>
        <v>2.0202707317519469E-2</v>
      </c>
      <c r="F51">
        <f>LN(ΧΑΑ!AH50/ΧΑΑ!AH49)</f>
        <v>8.9047783429596853E-3</v>
      </c>
      <c r="G51">
        <f>LN(ΧΑΑ!AP50/ΧΑΑ!AP49)</f>
        <v>1.738626923040219E-3</v>
      </c>
      <c r="H51">
        <f>LN(ΧΑΑ!AX50/ΧΑΑ!AX49)</f>
        <v>1.1891793958365007E-2</v>
      </c>
      <c r="R51" s="388"/>
    </row>
    <row r="52" spans="1:18">
      <c r="A52" t="s">
        <v>521</v>
      </c>
      <c r="B52">
        <f>LN(ΧΑΑ!B51/ΧΑΑ!B50)</f>
        <v>1.3215757049317826E-2</v>
      </c>
      <c r="C52">
        <f>LN(ΧΑΑ!J51/ΧΑΑ!J50)</f>
        <v>1.5758283856605625E-2</v>
      </c>
      <c r="D52">
        <f>LN(ΧΑΑ!R51/ΧΑΑ!R50)</f>
        <v>2.1936978876585536E-2</v>
      </c>
      <c r="E52">
        <f>LN(ΧΑΑ!Z51/ΧΑΑ!Z50)</f>
        <v>3.1028742238693133E-2</v>
      </c>
      <c r="F52">
        <f>LN(ΧΑΑ!AH51/ΧΑΑ!AH50)</f>
        <v>1.9315789299291706E-2</v>
      </c>
      <c r="G52">
        <f>LN(ΧΑΑ!AP51/ΧΑΑ!AP50)</f>
        <v>9.795526322246435E-3</v>
      </c>
      <c r="H52">
        <f>LN(ΧΑΑ!AX51/ΧΑΑ!AX50)</f>
        <v>2.1655242070600475E-2</v>
      </c>
    </row>
    <row r="53" spans="1:18">
      <c r="A53" t="s">
        <v>523</v>
      </c>
      <c r="B53">
        <f>LN(ΧΑΑ!B52/ΧΑΑ!B51)</f>
        <v>-8.6290154014992724E-5</v>
      </c>
      <c r="C53">
        <f>LN(ΧΑΑ!J52/ΧΑΑ!J51)</f>
        <v>-1.1953586812941671E-2</v>
      </c>
      <c r="D53">
        <f>LN(ΧΑΑ!R52/ΧΑΑ!R51)</f>
        <v>-1.3295542481244501E-2</v>
      </c>
      <c r="E53">
        <f>LN(ΧΑΑ!Z52/ΧΑΑ!Z51)</f>
        <v>1.4581769013359305E-2</v>
      </c>
      <c r="F53">
        <f>LN(ΧΑΑ!AH52/ΧΑΑ!AH51)</f>
        <v>-2.612104227924955E-3</v>
      </c>
      <c r="G53">
        <f>LN(ΧΑΑ!AP52/ΧΑΑ!AP51)</f>
        <v>-2.0858230120409924E-2</v>
      </c>
      <c r="H53">
        <f>LN(ΧΑΑ!AX52/ΧΑΑ!AX51)</f>
        <v>5.1282163669195292E-3</v>
      </c>
    </row>
    <row r="54" spans="1:18">
      <c r="A54" t="s">
        <v>525</v>
      </c>
      <c r="B54">
        <f>LN(ΧΑΑ!B53/ΧΑΑ!B52)</f>
        <v>2.9495515864237814E-3</v>
      </c>
      <c r="C54">
        <f>LN(ΧΑΑ!J53/ΧΑΑ!J52)</f>
        <v>-6.3492276786588919E-3</v>
      </c>
      <c r="D54">
        <f>LN(ΧΑΑ!R53/ΧΑΑ!R52)</f>
        <v>-7.677580899034306E-3</v>
      </c>
      <c r="E54">
        <f>LN(ΧΑΑ!Z53/ΧΑΑ!Z52)</f>
        <v>-2.3188416187490098E-3</v>
      </c>
      <c r="F54">
        <f>LN(ΧΑΑ!AH53/ΧΑΑ!AH52)</f>
        <v>-1.847830842973509E-2</v>
      </c>
      <c r="G54">
        <f>LN(ΧΑΑ!AP53/ΧΑΑ!AP52)</f>
        <v>5.8530876707577322E-4</v>
      </c>
      <c r="H54">
        <f>LN(ΧΑΑ!AX53/ΧΑΑ!AX52)</f>
        <v>4.6778737227104409E-3</v>
      </c>
    </row>
    <row r="55" spans="1:18">
      <c r="A55" t="s">
        <v>527</v>
      </c>
      <c r="B55">
        <f>LN(ΧΑΑ!B54/ΧΑΑ!B53)</f>
        <v>-4.7766671464936905E-3</v>
      </c>
      <c r="C55">
        <f>LN(ΧΑΑ!J54/ΧΑΑ!J53)</f>
        <v>-8.9571936040167156E-3</v>
      </c>
      <c r="D55">
        <f>LN(ΧΑΑ!R54/ΧΑΑ!R53)</f>
        <v>-9.6385549630673866E-4</v>
      </c>
      <c r="E55">
        <f>LN(ΧΑΑ!Z54/ΧΑΑ!Z53)</f>
        <v>-2.9061339837290028E-3</v>
      </c>
      <c r="F55">
        <f>LN(ΧΑΑ!AH54/ΧΑΑ!AH53)</f>
        <v>7.9611212158674192E-3</v>
      </c>
      <c r="G55">
        <f>LN(ΧΑΑ!AP54/ΧΑΑ!AP53)</f>
        <v>-8.8158079035911309E-3</v>
      </c>
      <c r="H55">
        <f>LN(ΧΑΑ!AX54/ΧΑΑ!AX53)</f>
        <v>-5.9574644283355033E-3</v>
      </c>
    </row>
    <row r="56" spans="1:18">
      <c r="A56" t="s">
        <v>529</v>
      </c>
      <c r="B56">
        <f>LN(ΧΑΑ!B55/ΧΑΑ!B54)</f>
        <v>-9.024928070437024E-3</v>
      </c>
      <c r="C56">
        <f>LN(ΧΑΑ!J55/ΧΑΑ!J54)</f>
        <v>2.5673955052457334E-3</v>
      </c>
      <c r="D56">
        <f>LN(ΧΑΑ!R55/ΧΑΑ!R54)</f>
        <v>-1.261540263007409E-2</v>
      </c>
      <c r="E56">
        <f>LN(ΧΑΑ!Z55/ΧΑΑ!Z54)</f>
        <v>-1.1120980872268583E-2</v>
      </c>
      <c r="F56">
        <f>LN(ΧΑΑ!AH55/ΧΑΑ!AH54)</f>
        <v>-3.5304537993825335E-3</v>
      </c>
      <c r="G56">
        <f>LN(ΧΑΑ!AP55/ΧΑΑ!AP54)</f>
        <v>-2.2083857785436815E-2</v>
      </c>
      <c r="H56">
        <f>LN(ΧΑΑ!AX55/ΧΑΑ!AX54)</f>
        <v>-2.4628594153039678E-2</v>
      </c>
    </row>
    <row r="57" spans="1:18">
      <c r="A57" t="s">
        <v>531</v>
      </c>
      <c r="B57">
        <f>LN(ΧΑΑ!B56/ΧΑΑ!B55)</f>
        <v>1.9374329383628533E-3</v>
      </c>
      <c r="C57">
        <f>LN(ΧΑΑ!J56/ΧΑΑ!J55)</f>
        <v>2.1560759106577544E-2</v>
      </c>
      <c r="D57">
        <f>LN(ΧΑΑ!R56/ΧΑΑ!R55)</f>
        <v>-9.7703964782661274E-4</v>
      </c>
      <c r="E57">
        <f>LN(ΧΑΑ!Z56/ΧΑΑ!Z55)</f>
        <v>1.1764707239298113E-3</v>
      </c>
      <c r="F57">
        <f>LN(ΧΑΑ!AH56/ΧΑΑ!AH55)</f>
        <v>-8.8456440973421803E-4</v>
      </c>
      <c r="G57">
        <f>LN(ΧΑΑ!AP56/ΧΑΑ!AP55)</f>
        <v>-9.7029263364720418E-3</v>
      </c>
      <c r="H57">
        <f>LN(ΧΑΑ!AX56/ΧΑΑ!AX55)</f>
        <v>2.0351427666673992E-2</v>
      </c>
    </row>
    <row r="58" spans="1:18">
      <c r="A58" t="s">
        <v>533</v>
      </c>
      <c r="B58">
        <f>LN(ΧΑΑ!B57/ΧΑΑ!B56)</f>
        <v>6.7216710760608471E-3</v>
      </c>
      <c r="C58">
        <f>LN(ΧΑΑ!J57/ΧΑΑ!J56)</f>
        <v>3.7570488777123423E-3</v>
      </c>
      <c r="D58">
        <f>LN(ΧΑΑ!R57/ΧΑΑ!R56)</f>
        <v>9.7703964782661188E-4</v>
      </c>
      <c r="E58">
        <f>LN(ΧΑΑ!Z57/ΧΑΑ!Z56)</f>
        <v>1.6905095095962778E-2</v>
      </c>
      <c r="F58">
        <f>LN(ΧΑΑ!AH57/ΧΑΑ!AH56)</f>
        <v>-2.0563978997749453E-2</v>
      </c>
      <c r="G58">
        <f>LN(ΧΑΑ!AP57/ΧΑΑ!AP56)</f>
        <v>7.8907844935456693E-3</v>
      </c>
      <c r="H58">
        <f>LN(ΧΑΑ!AX57/ΧΑΑ!AX56)</f>
        <v>2.9959363303170353E-3</v>
      </c>
    </row>
    <row r="59" spans="1:18">
      <c r="A59" t="s">
        <v>535</v>
      </c>
      <c r="B59">
        <f>LN(ΧΑΑ!B58/ΧΑΑ!B57)</f>
        <v>2.4252423008874588E-3</v>
      </c>
      <c r="C59">
        <f>LN(ΧΑΑ!J58/ΧΑΑ!J57)</f>
        <v>-5.0125418235442863E-3</v>
      </c>
      <c r="D59">
        <f>LN(ΧΑΑ!R58/ΧΑΑ!R57)</f>
        <v>-1.4756785245844138E-2</v>
      </c>
      <c r="E59">
        <f>LN(ΧΑΑ!Z58/ΧΑΑ!Z57)</f>
        <v>0</v>
      </c>
      <c r="F59">
        <f>LN(ΧΑΑ!AH58/ΧΑΑ!AH57)</f>
        <v>-4.5269429957771803E-3</v>
      </c>
      <c r="G59">
        <f>LN(ΧΑΑ!AP58/ΧΑΑ!AP57)</f>
        <v>-1.2099215027131982E-3</v>
      </c>
      <c r="H59">
        <f>LN(ΧΑΑ!AX58/ΧΑΑ!AX57)</f>
        <v>1.7789541563498459E-2</v>
      </c>
    </row>
    <row r="60" spans="1:18">
      <c r="A60" t="s">
        <v>537</v>
      </c>
      <c r="B60">
        <f>LN(ΧΑΑ!B59/ΧΑΑ!B58)</f>
        <v>1.1769886820259531E-2</v>
      </c>
      <c r="C60">
        <f>LN(ΧΑΑ!J59/ΧΑΑ!J58)</f>
        <v>9.3779993331843167E-3</v>
      </c>
      <c r="D60">
        <f>LN(ΧΑΑ!R59/ΧΑΑ!R58)</f>
        <v>2.9688294938018489E-3</v>
      </c>
      <c r="E60">
        <f>LN(ΧΑΑ!Z59/ΧΑΑ!Z58)</f>
        <v>2.7367728582025245E-2</v>
      </c>
      <c r="F60">
        <f>LN(ΧΑΑ!AH59/ΧΑΑ!AH58)</f>
        <v>-2.2947312556471183E-2</v>
      </c>
      <c r="G60">
        <f>LN(ΧΑΑ!AP59/ΧΑΑ!AP58)</f>
        <v>-1.2113871862970932E-3</v>
      </c>
      <c r="H60">
        <f>LN(ΧΑΑ!AX59/ΧΑΑ!AX58)</f>
        <v>4.4342239543507966E-2</v>
      </c>
    </row>
    <row r="61" spans="1:18">
      <c r="A61" t="s">
        <v>539</v>
      </c>
      <c r="B61">
        <f>LN(ΧΑΑ!B60/ΧΑΑ!B59)</f>
        <v>4.0582080476825634E-3</v>
      </c>
      <c r="C61">
        <f>LN(ΧΑΑ!J60/ΧΑΑ!J59)</f>
        <v>4.9658699192442765E-3</v>
      </c>
      <c r="D61">
        <f>LN(ΧΑΑ!R60/ΧΑΑ!R59)</f>
        <v>-3.9604012160967938E-3</v>
      </c>
      <c r="E61">
        <f>LN(ΧΑΑ!Z60/ΧΑΑ!Z59)</f>
        <v>-7.33844670645286E-3</v>
      </c>
      <c r="F61">
        <f>LN(ΧΑΑ!AH60/ΧΑΑ!AH59)</f>
        <v>-2.2536165022413058E-2</v>
      </c>
      <c r="G61">
        <f>LN(ΧΑΑ!AP60/ΧΑΑ!AP59)</f>
        <v>2.7497249457222046E-2</v>
      </c>
      <c r="H61">
        <f>LN(ΧΑΑ!AX60/ΧΑΑ!AX59)</f>
        <v>-1.6194685919980606E-2</v>
      </c>
    </row>
    <row r="62" spans="1:18">
      <c r="A62" t="s">
        <v>541</v>
      </c>
      <c r="B62">
        <f>LN(ΧΑΑ!B61/ΧΑΑ!B60)</f>
        <v>5.6084958191166025E-3</v>
      </c>
      <c r="C62">
        <f>LN(ΧΑΑ!J61/ΧΑΑ!J60)</f>
        <v>-1.0582109330536859E-2</v>
      </c>
      <c r="D62">
        <f>LN(ΧΑΑ!R61/ΧΑΑ!R60)</f>
        <v>5.5945156094475944E-2</v>
      </c>
      <c r="E62">
        <f>LN(ΧΑΑ!Z61/ΧΑΑ!Z60)</f>
        <v>1.6982738301916103E-3</v>
      </c>
      <c r="F62">
        <f>LN(ΧΑΑ!AH61/ΧΑΑ!AH60)</f>
        <v>2.8091734867015085E-2</v>
      </c>
      <c r="G62">
        <f>LN(ΧΑΑ!AP61/ΧΑΑ!AP60)</f>
        <v>1.1140543248191736E-2</v>
      </c>
      <c r="H62">
        <f>LN(ΧΑΑ!AX61/ΧΑΑ!AX60)</f>
        <v>1.0556330265713959E-2</v>
      </c>
    </row>
    <row r="63" spans="1:18">
      <c r="A63" t="s">
        <v>543</v>
      </c>
      <c r="B63">
        <f>LN(ΧΑΑ!B62/ΧΑΑ!B61)</f>
        <v>-5.7326159545015801E-3</v>
      </c>
      <c r="C63">
        <f>LN(ΧΑΑ!J62/ΧΑΑ!J61)</f>
        <v>1.0582109330536788E-2</v>
      </c>
      <c r="D63">
        <f>LN(ΧΑΑ!R62/ΧΑΑ!R61)</f>
        <v>3.0487349677831607E-2</v>
      </c>
      <c r="E63">
        <f>LN(ΧΑΑ!Z62/ΧΑΑ!Z61)</f>
        <v>-2.8688140653388074E-2</v>
      </c>
      <c r="F63">
        <f>LN(ΧΑΑ!AH62/ΧΑΑ!AH61)</f>
        <v>-1.2076319545038863E-2</v>
      </c>
      <c r="G63">
        <f>LN(ΧΑΑ!AP62/ΧΑΑ!AP61)</f>
        <v>-1.3501819433871463E-2</v>
      </c>
      <c r="H63">
        <f>LN(ΧΑΑ!AX62/ΧΑΑ!AX61)</f>
        <v>-3.4514518733964376E-2</v>
      </c>
    </row>
    <row r="64" spans="1:18">
      <c r="A64" t="s">
        <v>545</v>
      </c>
      <c r="B64">
        <f>LN(ΧΑΑ!B63/ΧΑΑ!B62)</f>
        <v>-7.2543096065890887E-4</v>
      </c>
      <c r="C64">
        <f>LN(ΧΑΑ!J63/ΧΑΑ!J62)</f>
        <v>1.8558619616801941E-3</v>
      </c>
      <c r="D64">
        <f>LN(ΧΑΑ!R63/ΧΑΑ!R62)</f>
        <v>-2.6742026947669563E-2</v>
      </c>
      <c r="E64">
        <f>LN(ΧΑΑ!Z63/ΧΑΑ!Z62)</f>
        <v>-1.1648224962930943E-3</v>
      </c>
      <c r="F64">
        <f>LN(ΧΑΑ!AH63/ΧΑΑ!AH62)</f>
        <v>-2.8437935320533399E-2</v>
      </c>
      <c r="G64">
        <f>LN(ΧΑΑ!AP63/ΧΑΑ!AP62)</f>
        <v>-3.5524016043679946E-3</v>
      </c>
      <c r="H64">
        <f>LN(ΧΑΑ!AX63/ΧΑΑ!AX62)</f>
        <v>-8.3647014496594807E-4</v>
      </c>
    </row>
    <row r="65" spans="1:8">
      <c r="A65" t="s">
        <v>547</v>
      </c>
      <c r="B65">
        <f>LN(ΧΑΑ!B64/ΧΑΑ!B63)</f>
        <v>9.4739947974652374E-3</v>
      </c>
      <c r="C65">
        <f>LN(ΧΑΑ!J64/ΧΑΑ!J63)</f>
        <v>1.6549565581035142E-2</v>
      </c>
      <c r="D65">
        <f>LN(ΧΑΑ!R64/ΧΑΑ!R63)</f>
        <v>1.3921338518608014E-2</v>
      </c>
      <c r="E65">
        <f>LN(ΧΑΑ!Z64/ΧΑΑ!Z63)</f>
        <v>1.618532442101735E-2</v>
      </c>
      <c r="F65">
        <f>LN(ΧΑΑ!AH64/ΧΑΑ!AH63)</f>
        <v>-3.8535693159900777E-3</v>
      </c>
      <c r="G65">
        <f>LN(ΧΑΑ!AP64/ΧΑΑ!AP63)</f>
        <v>2.2868190903659345E-2</v>
      </c>
      <c r="H65">
        <f>LN(ΧΑΑ!AX64/ΧΑΑ!AX63)</f>
        <v>1.4538158446027067E-2</v>
      </c>
    </row>
    <row r="66" spans="1:8">
      <c r="A66" t="s">
        <v>549</v>
      </c>
      <c r="B66">
        <f>LN(ΧΑΑ!B65/ΧΑΑ!B64)</f>
        <v>-2.7561536378839257E-3</v>
      </c>
      <c r="C66">
        <f>LN(ΧΑΑ!J65/ΧΑΑ!J64)</f>
        <v>0</v>
      </c>
      <c r="D66">
        <f>LN(ΧΑΑ!R65/ΧΑΑ!R64)</f>
        <v>-1.2053924343812531E-2</v>
      </c>
      <c r="E66">
        <f>LN(ΧΑΑ!Z65/ΧΑΑ!Z64)</f>
        <v>2.4356910690503133E-2</v>
      </c>
      <c r="F66">
        <f>LN(ΧΑΑ!AH65/ΧΑΑ!AH64)</f>
        <v>1.9286409064056863E-3</v>
      </c>
      <c r="G66">
        <f>LN(ΧΑΑ!AP65/ΧΑΑ!AP64)</f>
        <v>-1.4598799421152636E-2</v>
      </c>
      <c r="H66">
        <f>LN(ΧΑΑ!AX65/ΧΑΑ!AX64)</f>
        <v>-6.2047768868827577E-3</v>
      </c>
    </row>
    <row r="67" spans="1:8">
      <c r="A67" t="s">
        <v>551</v>
      </c>
      <c r="B67">
        <f>LN(ΧΑΑ!B66/ΧΑΑ!B65)</f>
        <v>3.7206330394551086E-3</v>
      </c>
      <c r="C67">
        <f>LN(ΧΑΑ!J66/ΧΑΑ!J65)</f>
        <v>1.328521955132188E-2</v>
      </c>
      <c r="D67">
        <f>LN(ΧΑΑ!R66/ΧΑΑ!R65)</f>
        <v>1.2975158863133241E-2</v>
      </c>
      <c r="E67">
        <f>LN(ΧΑΑ!Z66/ΧΑΑ!Z65)</f>
        <v>-1.1198209456885679E-3</v>
      </c>
      <c r="F67">
        <f>LN(ΧΑΑ!AH66/ΧΑΑ!AH65)</f>
        <v>9.5878011551533918E-3</v>
      </c>
      <c r="G67">
        <f>LN(ΧΑΑ!AP66/ΧΑΑ!AP65)</f>
        <v>1.1696039763191236E-2</v>
      </c>
      <c r="H67">
        <f>LN(ΧΑΑ!AX66/ΧΑΑ!AX65)</f>
        <v>8.2645098498934314E-3</v>
      </c>
    </row>
    <row r="68" spans="1:8">
      <c r="A68" t="s">
        <v>553</v>
      </c>
      <c r="B68">
        <f>LN(ΧΑΑ!B67/ΧΑΑ!B66)</f>
        <v>2.6523054188121051E-4</v>
      </c>
      <c r="C68">
        <f>LN(ΧΑΑ!J67/ΧΑΑ!J66)</f>
        <v>7.7681896465105439E-3</v>
      </c>
      <c r="D68">
        <f>LN(ΧΑΑ!R67/ΧΑΑ!R66)</f>
        <v>-7.3937490249382648E-3</v>
      </c>
      <c r="E68">
        <f>LN(ΧΑΑ!Z67/ΧΑΑ!Z66)</f>
        <v>1.390843004613215E-2</v>
      </c>
      <c r="F68">
        <f>LN(ΧΑΑ!AH67/ΧΑΑ!AH66)</f>
        <v>1.138532222512521E-2</v>
      </c>
      <c r="G68">
        <f>LN(ΧΑΑ!AP67/ΧΑΑ!AP66)</f>
        <v>5.7971176843259146E-3</v>
      </c>
      <c r="H68">
        <f>LN(ΧΑΑ!AX67/ΧΑΑ!AX66)</f>
        <v>0</v>
      </c>
    </row>
    <row r="69" spans="1:8">
      <c r="A69" t="s">
        <v>555</v>
      </c>
      <c r="B69">
        <f>LN(ΧΑΑ!B68/ΧΑΑ!B67)</f>
        <v>3.0289843130998605E-3</v>
      </c>
      <c r="C69">
        <f>LN(ΧΑΑ!J68/ΧΑΑ!J67)</f>
        <v>-1.6201974576280372E-2</v>
      </c>
      <c r="D69">
        <f>LN(ΧΑΑ!R68/ΧΑΑ!R67)</f>
        <v>8.3141356522669595E-3</v>
      </c>
      <c r="E69">
        <f>LN(ΧΑΑ!Z68/ΧΑΑ!Z67)</f>
        <v>0</v>
      </c>
      <c r="F69">
        <f>LN(ΧΑΑ!AH68/ΧΑΑ!AH67)</f>
        <v>-4.7281411959459001E-3</v>
      </c>
      <c r="G69">
        <f>LN(ΧΑΑ!AP68/ΧΑΑ!AP67)</f>
        <v>2.3094698486624183E-3</v>
      </c>
      <c r="H69">
        <f>LN(ΧΑΑ!AX68/ΧΑΑ!AX67)</f>
        <v>3.2867737066227228E-3</v>
      </c>
    </row>
    <row r="70" spans="1:8">
      <c r="A70" t="s">
        <v>557</v>
      </c>
      <c r="B70">
        <f>LN(ΧΑΑ!B69/ΧΑΑ!B68)</f>
        <v>-9.0321421347868162E-4</v>
      </c>
      <c r="C70">
        <f>LN(ΧΑΑ!J69/ΧΑΑ!J68)</f>
        <v>1.8132371241807218E-3</v>
      </c>
      <c r="D70">
        <f>LN(ΧΑΑ!R69/ΧΑΑ!R68)</f>
        <v>0</v>
      </c>
      <c r="E70">
        <f>LN(ΧΑΑ!Z69/ΧΑΑ!Z68)</f>
        <v>-1.4468811119916774E-2</v>
      </c>
      <c r="F70">
        <f>LN(ΧΑΑ!AH69/ΧΑΑ!AH68)</f>
        <v>8.4946239914227995E-3</v>
      </c>
      <c r="G70">
        <f>LN(ΧΑΑ!AP69/ΧΑΑ!AP68)</f>
        <v>2.3041484848500739E-3</v>
      </c>
      <c r="H70">
        <f>LN(ΧΑΑ!AX69/ΧΑΑ!AX68)</f>
        <v>-6.1715892246912082E-3</v>
      </c>
    </row>
    <row r="71" spans="1:8">
      <c r="A71" t="s">
        <v>559</v>
      </c>
      <c r="B71">
        <f>LN(ΧΑΑ!B70/ΧΑΑ!B69)</f>
        <v>-2.7363475373286986E-2</v>
      </c>
      <c r="C71">
        <f>LN(ΧΑΑ!J70/ΧΑΑ!J69)</f>
        <v>-1.0929070532190206E-2</v>
      </c>
      <c r="D71">
        <f>LN(ΧΑΑ!R70/ΧΑΑ!R69)</f>
        <v>-4.8054464301781022E-2</v>
      </c>
      <c r="E71">
        <f>LN(ΧΑΑ!Z70/ΧΑΑ!Z69)</f>
        <v>-5.235593100681938E-2</v>
      </c>
      <c r="F71">
        <f>LN(ΧΑΑ!AH70/ΧΑΑ!AH69)</f>
        <v>1.1215070820140003E-2</v>
      </c>
      <c r="G71">
        <f>LN(ΧΑΑ!AP70/ΧΑΑ!AP69)</f>
        <v>-3.9911400414536592E-2</v>
      </c>
      <c r="H71">
        <f>LN(ΧΑΑ!AX70/ΧΑΑ!AX69)</f>
        <v>-4.3870383560994104E-2</v>
      </c>
    </row>
    <row r="72" spans="1:8">
      <c r="A72" t="s">
        <v>561</v>
      </c>
      <c r="B72">
        <f>LN(ΧΑΑ!B71/ΧΑΑ!B70)</f>
        <v>8.797013459577608E-3</v>
      </c>
      <c r="C72">
        <f>LN(ΧΑΑ!J71/ΧΑΑ!J70)</f>
        <v>1.4545711002378935E-2</v>
      </c>
      <c r="D72">
        <f>LN(ΧΑΑ!R71/ΧΑΑ!R70)</f>
        <v>2.8915682797990738E-3</v>
      </c>
      <c r="E72">
        <f>LN(ΧΑΑ!Z71/ΧΑΑ!Z70)</f>
        <v>9.9912673635700472E-3</v>
      </c>
      <c r="F72">
        <f>LN(ΧΑΑ!AH71/ΧΑΑ!AH70)</f>
        <v>-9.298001599665276E-4</v>
      </c>
      <c r="G72">
        <f>LN(ΧΑΑ!AP71/ΧΑΑ!AP70)</f>
        <v>3.5863756312276532E-3</v>
      </c>
      <c r="H72">
        <f>LN(ΧΑΑ!AX71/ΧΑΑ!AX70)</f>
        <v>3.0139958230781952E-3</v>
      </c>
    </row>
    <row r="73" spans="1:8">
      <c r="A73" t="s">
        <v>563</v>
      </c>
      <c r="B73">
        <f>LN(ΧΑΑ!B72/ΧΑΑ!B71)</f>
        <v>-2.2842708004099108E-3</v>
      </c>
      <c r="C73">
        <f>LN(ΧΑΑ!J72/ΧΑΑ!J71)</f>
        <v>-1.3325454597149509E-2</v>
      </c>
      <c r="D73">
        <f>LN(ΧΑΑ!R72/ΧΑΑ!R71)</f>
        <v>-1.0643545084117049E-2</v>
      </c>
      <c r="E73">
        <f>LN(ΧΑΑ!Z72/ΧΑΑ!Z71)</f>
        <v>-2.9282597790883341E-3</v>
      </c>
      <c r="F73">
        <f>LN(ΧΑΑ!AH72/ΧΑΑ!AH71)</f>
        <v>-1.9728211460455568E-2</v>
      </c>
      <c r="G73">
        <f>LN(ΧΑΑ!AP72/ΧΑΑ!AP71)</f>
        <v>-9.5923996914394089E-3</v>
      </c>
      <c r="H73">
        <f>LN(ΧΑΑ!AX72/ΧΑΑ!AX71)</f>
        <v>-2.582868418254189E-3</v>
      </c>
    </row>
    <row r="74" spans="1:8">
      <c r="A74" t="s">
        <v>565</v>
      </c>
      <c r="B74">
        <f>LN(ΧΑΑ!B73/ΧΑΑ!B72)</f>
        <v>1.7728366489922844E-2</v>
      </c>
      <c r="C74">
        <f>LN(ΧΑΑ!J73/ΧΑΑ!J72)</f>
        <v>2.3502136259296841E-2</v>
      </c>
      <c r="D74">
        <f>LN(ΧΑΑ!R73/ΧΑΑ!R72)</f>
        <v>1.160554612030811E-2</v>
      </c>
      <c r="E74">
        <f>LN(ΧΑΑ!Z73/ΧΑΑ!Z72)</f>
        <v>2.3189444918910354E-2</v>
      </c>
      <c r="F74">
        <f>LN(ΧΑΑ!AH73/ΧΑΑ!AH72)</f>
        <v>-6.6635182307706242E-3</v>
      </c>
      <c r="G74">
        <f>LN(ΧΑΑ!AP73/ΧΑΑ!AP72)</f>
        <v>7.202912294057796E-3</v>
      </c>
      <c r="H74">
        <f>LN(ΧΑΑ!AX73/ΧΑΑ!AX72)</f>
        <v>2.2587791775408012E-2</v>
      </c>
    </row>
    <row r="75" spans="1:8">
      <c r="A75" t="s">
        <v>567</v>
      </c>
      <c r="B75">
        <f>LN(ΧΑΑ!B74/ΧΑΑ!B73)</f>
        <v>8.6000684778324721E-3</v>
      </c>
      <c r="C75">
        <f>LN(ΧΑΑ!J74/ΧΑΑ!J73)</f>
        <v>5.3460180783615578E-3</v>
      </c>
      <c r="D75">
        <f>LN(ΧΑΑ!R74/ΧΑΑ!R73)</f>
        <v>9.5694510161506725E-3</v>
      </c>
      <c r="E75">
        <f>LN(ΧΑΑ!Z74/ΧΑΑ!Z73)</f>
        <v>8.5592533956699111E-3</v>
      </c>
      <c r="F75">
        <f>LN(ΧΑΑ!AH74/ΧΑΑ!AH73)</f>
        <v>-1.9120464716256575E-3</v>
      </c>
      <c r="G75">
        <f>LN(ΧΑΑ!AP74/ΧΑΑ!AP73)</f>
        <v>1.0116123163153207E-2</v>
      </c>
      <c r="H75">
        <f>LN(ΧΑΑ!AX74/ΧΑΑ!AX73)</f>
        <v>1.6715809189268089E-2</v>
      </c>
    </row>
    <row r="76" spans="1:8">
      <c r="A76" t="s">
        <v>569</v>
      </c>
      <c r="B76">
        <f>LN(ΧΑΑ!B75/ΧΑΑ!B74)</f>
        <v>-3.8138405506844492E-3</v>
      </c>
      <c r="C76">
        <f>LN(ΧΑΑ!J75/ΧΑΑ!J74)</f>
        <v>-6.5379133326935708E-3</v>
      </c>
      <c r="D76">
        <f>LN(ΧΑΑ!R75/ΧΑΑ!R74)</f>
        <v>0</v>
      </c>
      <c r="E76">
        <f>LN(ΧΑΑ!Z75/ΧΑΑ!Z74)</f>
        <v>-1.7192400540372875E-2</v>
      </c>
      <c r="F76">
        <f>LN(ΧΑΑ!AH75/ΧΑΑ!AH74)</f>
        <v>4.7732787526578117E-3</v>
      </c>
      <c r="G76">
        <f>LN(ΧΑΑ!AP75/ΧΑΑ!AP74)</f>
        <v>2.3984770684024662E-2</v>
      </c>
      <c r="H76">
        <f>LN(ΧΑΑ!AX75/ΧΑΑ!AX74)</f>
        <v>-1.0833439286201577E-2</v>
      </c>
    </row>
    <row r="77" spans="1:8">
      <c r="A77" t="s">
        <v>571</v>
      </c>
      <c r="B77">
        <f>LN(ΧΑΑ!B76/ΧΑΑ!B75)</f>
        <v>-1.9156167272780513E-3</v>
      </c>
      <c r="C77">
        <f>LN(ΧΑΑ!J76/ΧΑΑ!J75)</f>
        <v>0</v>
      </c>
      <c r="D77">
        <f>LN(ΧΑΑ!R76/ΧΑΑ!R75)</f>
        <v>-9.5694510161506725E-3</v>
      </c>
      <c r="E77">
        <f>LN(ΧΑΑ!Z76/ΧΑΑ!Z75)</f>
        <v>1.8895494906045616E-2</v>
      </c>
      <c r="F77">
        <f>LN(ΧΑΑ!AH76/ΧΑΑ!AH75)</f>
        <v>-3.8167985267007422E-3</v>
      </c>
      <c r="G77">
        <f>LN(ΧΑΑ!AP76/ΧΑΑ!AP75)</f>
        <v>8.0599169771002482E-3</v>
      </c>
      <c r="H77">
        <f>LN(ΧΑΑ!AX76/ΧΑΑ!AX75)</f>
        <v>-8.414016824846186E-3</v>
      </c>
    </row>
    <row r="78" spans="1:8">
      <c r="A78" t="s">
        <v>573</v>
      </c>
      <c r="B78">
        <f>LN(ΧΑΑ!B77/ΧΑΑ!B76)</f>
        <v>8.4282893160682049E-3</v>
      </c>
      <c r="C78">
        <f>LN(ΧΑΑ!J77/ΧΑΑ!J76)</f>
        <v>9.4956203099263795E-3</v>
      </c>
      <c r="D78">
        <f>LN(ΧΑΑ!R77/ΧΑΑ!R76)</f>
        <v>0</v>
      </c>
      <c r="E78">
        <f>LN(ΧΑΑ!Z77/ΧΑΑ!Z76)</f>
        <v>1.519871643693063E-2</v>
      </c>
      <c r="F78">
        <f>LN(ΧΑΑ!AH77/ΧΑΑ!AH76)</f>
        <v>-1.4444160607908268E-2</v>
      </c>
      <c r="G78">
        <f>LN(ΧΑΑ!AP77/ΧΑΑ!AP76)</f>
        <v>1.1969364898471955E-2</v>
      </c>
      <c r="H78">
        <f>LN(ΧΑΑ!AX77/ΧΑΑ!AX76)</f>
        <v>1.3845406822052916E-2</v>
      </c>
    </row>
    <row r="79" spans="1:8">
      <c r="A79" t="s">
        <v>575</v>
      </c>
      <c r="B79">
        <f>LN(ΧΑΑ!B78/ΧΑΑ!B77)</f>
        <v>2.461703626621178E-2</v>
      </c>
      <c r="C79">
        <f>LN(ΧΑΑ!J78/ΧΑΑ!J77)</f>
        <v>7.0630075844819147E-3</v>
      </c>
      <c r="D79">
        <f>LN(ΧΑΑ!R78/ΧΑΑ!R77)</f>
        <v>3.1237750495280228E-2</v>
      </c>
      <c r="E79">
        <f>LN(ΧΑΑ!Z78/ΧΑΑ!Z77)</f>
        <v>3.1347081364439165E-2</v>
      </c>
      <c r="F79">
        <f>LN(ΧΑΑ!AH78/ΧΑΑ!AH77)</f>
        <v>-8.7677132533101505E-3</v>
      </c>
      <c r="G79">
        <f>LN(ΧΑΑ!AP78/ΧΑΑ!AP77)</f>
        <v>1.8524245664168524E-2</v>
      </c>
      <c r="H79">
        <f>LN(ΧΑΑ!AX78/ΧΑΑ!AX77)</f>
        <v>2.4692612590371633E-2</v>
      </c>
    </row>
    <row r="80" spans="1:8">
      <c r="A80" t="s">
        <v>577</v>
      </c>
      <c r="B80">
        <f>LN(ΧΑΑ!B79/ΧΑΑ!B78)</f>
        <v>2.0715955568765547E-3</v>
      </c>
      <c r="C80">
        <f>LN(ΧΑΑ!J79/ΧΑΑ!J78)</f>
        <v>-1.1799546931155055E-2</v>
      </c>
      <c r="D80">
        <f>LN(ΧΑΑ!R79/ΧΑΑ!R78)</f>
        <v>1.8621979310646209E-3</v>
      </c>
      <c r="E80">
        <f>LN(ΧΑΑ!Z79/ΧΑΑ!Z78)</f>
        <v>1.2375729649392479E-2</v>
      </c>
      <c r="F80">
        <f>LN(ΧΑΑ!AH79/ΧΑΑ!AH78)</f>
        <v>-2.9397375409250691E-3</v>
      </c>
      <c r="G80">
        <f>LN(ΧΑΑ!AP79/ΧΑΑ!AP78)</f>
        <v>3.8856557354157162E-3</v>
      </c>
      <c r="H80">
        <f>LN(ΧΑΑ!AX79/ΧΑΑ!AX78)</f>
        <v>-6.5253086349225152E-3</v>
      </c>
    </row>
    <row r="81" spans="1:8">
      <c r="A81" t="s">
        <v>579</v>
      </c>
      <c r="B81">
        <f>LN(ΧΑΑ!B80/ΧΑΑ!B79)</f>
        <v>6.6660493915480096E-3</v>
      </c>
      <c r="C81">
        <f>LN(ΧΑΑ!J80/ΧΑΑ!J79)</f>
        <v>1.0038466346857185E-2</v>
      </c>
      <c r="D81">
        <f>LN(ΧΑΑ!R80/ΧΑΑ!R79)</f>
        <v>4.6403795565023009E-3</v>
      </c>
      <c r="E81">
        <f>LN(ΧΑΑ!Z80/ΧΑΑ!Z79)</f>
        <v>0</v>
      </c>
      <c r="F81">
        <f>LN(ΧΑΑ!AH80/ΧΑΑ!AH79)</f>
        <v>-1.3834212729548523E-2</v>
      </c>
      <c r="G81">
        <f>LN(ΧΑΑ!AP80/ΧΑΑ!AP79)</f>
        <v>2.0834086902841834E-2</v>
      </c>
      <c r="H81">
        <f>LN(ΧΑΑ!AX80/ΧΑΑ!AX79)</f>
        <v>6.525308634922641E-3</v>
      </c>
    </row>
    <row r="82" spans="1:8">
      <c r="A82" t="s">
        <v>581</v>
      </c>
      <c r="B82">
        <f>LN(ΧΑΑ!B81/ΧΑΑ!B80)</f>
        <v>6.4065988380986273E-3</v>
      </c>
      <c r="C82">
        <f>LN(ΧΑΑ!J81/ΧΑΑ!J80)</f>
        <v>0</v>
      </c>
      <c r="D82">
        <f>LN(ΧΑΑ!R81/ΧΑΑ!R80)</f>
        <v>2.1072699135236947E-2</v>
      </c>
      <c r="E82">
        <f>LN(ΧΑΑ!Z81/ΧΑΑ!Z80)</f>
        <v>9.5796368568135948E-3</v>
      </c>
      <c r="F82">
        <f>LN(ΧΑΑ!AH81/ΧΑΑ!AH80)</f>
        <v>1.9880722253861152E-3</v>
      </c>
      <c r="G82">
        <f>LN(ΧΑΑ!AP81/ΧΑΑ!AP80)</f>
        <v>3.7909604025473239E-3</v>
      </c>
      <c r="H82">
        <f>LN(ΧΑΑ!AX81/ΧΑΑ!AX80)</f>
        <v>1.6129381929883717E-2</v>
      </c>
    </row>
    <row r="83" spans="1:8">
      <c r="A83" t="s">
        <v>583</v>
      </c>
      <c r="B83">
        <f>LN(ΧΑΑ!B82/ΧΑΑ!B81)</f>
        <v>-7.1746860909247022E-3</v>
      </c>
      <c r="C83">
        <f>LN(ΧΑΑ!J82/ΧΑΑ!J81)</f>
        <v>-4.1212893187688162E-3</v>
      </c>
      <c r="D83">
        <f>LN(ΧΑΑ!R82/ΧΑΑ!R81)</f>
        <v>1.0820664640716841E-2</v>
      </c>
      <c r="E83">
        <f>LN(ΧΑΑ!Z82/ΧΑΑ!Z81)</f>
        <v>-1.4941579998198914E-2</v>
      </c>
      <c r="F83">
        <f>LN(ΧΑΑ!AH82/ΧΑΑ!AH81)</f>
        <v>0</v>
      </c>
      <c r="G83">
        <f>LN(ΧΑΑ!AP82/ΧΑΑ!AP81)</f>
        <v>-8.1411575836997738E-3</v>
      </c>
      <c r="H83">
        <f>LN(ΧΑΑ!AX82/ΧΑΑ!AX81)</f>
        <v>0</v>
      </c>
    </row>
    <row r="84" spans="1:8">
      <c r="A84" t="s">
        <v>585</v>
      </c>
      <c r="B84">
        <f>LN(ΧΑΑ!B83/ΧΑΑ!B82)</f>
        <v>2.3395877401981967E-3</v>
      </c>
      <c r="C84">
        <f>LN(ΧΑΑ!J83/ΧΑΑ!J82)</f>
        <v>2.562749453973245E-2</v>
      </c>
      <c r="D84">
        <f>LN(ΧΑΑ!R83/ΧΑΑ!R82)</f>
        <v>7.1492708442241117E-3</v>
      </c>
      <c r="E84">
        <f>LN(ΧΑΑ!Z83/ΧΑΑ!Z82)</f>
        <v>2.6845653706689828E-3</v>
      </c>
      <c r="F84">
        <f>LN(ΧΑΑ!AH83/ΧΑΑ!AH82)</f>
        <v>-6.9756137364253229E-3</v>
      </c>
      <c r="G84">
        <f>LN(ΧΑΑ!AP83/ΧΑΑ!AP82)</f>
        <v>-9.8576920924994954E-3</v>
      </c>
      <c r="H84">
        <f>LN(ΧΑΑ!AX83/ΧΑΑ!AX82)</f>
        <v>7.9968017056424414E-4</v>
      </c>
    </row>
    <row r="85" spans="1:8">
      <c r="A85" t="s">
        <v>587</v>
      </c>
      <c r="B85">
        <f>LN(ΧΑΑ!B84/ΧΑΑ!B83)</f>
        <v>3.7086027646214179E-4</v>
      </c>
      <c r="C85">
        <f>LN(ΧΑΑ!J84/ΧΑΑ!J83)</f>
        <v>-1.4480415196557886E-2</v>
      </c>
      <c r="D85">
        <f>LN(ΧΑΑ!R84/ΧΑΑ!R83)</f>
        <v>1.5024586650097902E-2</v>
      </c>
      <c r="E85">
        <f>LN(ΧΑΑ!Z84/ΧΑΑ!Z83)</f>
        <v>1.3315775975772156E-2</v>
      </c>
      <c r="F85">
        <f>LN(ΧΑΑ!AH84/ΧΑΑ!AH83)</f>
        <v>1.9980026626730579E-3</v>
      </c>
      <c r="G85">
        <f>LN(ΧΑΑ!AP84/ΧΑΑ!AP83)</f>
        <v>1.6917183805458213E-2</v>
      </c>
      <c r="H85">
        <f>LN(ΧΑΑ!AX84/ΧΑΑ!AX83)</f>
        <v>-7.2202479734870201E-3</v>
      </c>
    </row>
    <row r="86" spans="1:8">
      <c r="A86" t="s">
        <v>589</v>
      </c>
      <c r="B86">
        <f>LN(ΧΑΑ!B85/ΧΑΑ!B84)</f>
        <v>-8.8141297851892491E-3</v>
      </c>
      <c r="C86">
        <f>LN(ΧΑΑ!J85/ΧΑΑ!J84)</f>
        <v>-1.5878016611756814E-2</v>
      </c>
      <c r="D86">
        <f>LN(ΧΑΑ!R85/ΧΑΑ!R84)</f>
        <v>-2.4868066578013538E-2</v>
      </c>
      <c r="E86">
        <f>LN(ΧΑΑ!Z85/ΧΑΑ!Z84)</f>
        <v>-2.4097551579060416E-2</v>
      </c>
      <c r="F86">
        <f>LN(ΧΑΑ!AH85/ΧΑΑ!AH84)</f>
        <v>1.9940186068644495E-3</v>
      </c>
      <c r="G86">
        <f>LN(ΧΑΑ!AP85/ΧΑΑ!AP84)</f>
        <v>-5.4259492859972322E-3</v>
      </c>
      <c r="H86">
        <f>LN(ΧΑΑ!AX85/ΧΑΑ!AX84)</f>
        <v>-4.0338901009360816E-3</v>
      </c>
    </row>
    <row r="87" spans="1:8">
      <c r="A87" t="s">
        <v>591</v>
      </c>
      <c r="B87">
        <f>LN(ΧΑΑ!B86/ΧΑΑ!B85)</f>
        <v>-4.7182132104794322E-3</v>
      </c>
      <c r="C87">
        <f>LN(ΧΑΑ!J86/ΧΑΑ!J85)</f>
        <v>-1.4930107130574747E-2</v>
      </c>
      <c r="D87">
        <f>LN(ΧΑΑ!R86/ΧΑΑ!R85)</f>
        <v>-1.3581014535297354E-2</v>
      </c>
      <c r="E87">
        <f>LN(ΧΑΑ!Z86/ΧΑΑ!Z85)</f>
        <v>8.0972102326195231E-3</v>
      </c>
      <c r="F87">
        <f>LN(ΧΑΑ!AH86/ΧΑΑ!AH85)</f>
        <v>-1.6064602503806563E-2</v>
      </c>
      <c r="G87">
        <f>LN(ΧΑΑ!AP86/ΧΑΑ!AP85)</f>
        <v>-3.8157582411216706E-3</v>
      </c>
      <c r="H87">
        <f>LN(ΧΑΑ!AX86/ΧΑΑ!AX85)</f>
        <v>1.4446479173396106E-2</v>
      </c>
    </row>
    <row r="88" spans="1:8">
      <c r="A88" t="s">
        <v>593</v>
      </c>
      <c r="B88">
        <f>LN(ΧΑΑ!B87/ΧΑΑ!B86)</f>
        <v>2.3525153345697993E-3</v>
      </c>
      <c r="C88">
        <f>LN(ΧΑΑ!J87/ΧΑΑ!J86)</f>
        <v>2.2606554628913905E-2</v>
      </c>
      <c r="D88">
        <f>LN(ΧΑΑ!R87/ΧΑΑ!R86)</f>
        <v>-8.2380328593422911E-3</v>
      </c>
      <c r="E88">
        <f>LN(ΧΑΑ!Z87/ΧΑΑ!Z86)</f>
        <v>-8.6393625907078535E-3</v>
      </c>
      <c r="F88">
        <f>LN(ΧΑΑ!AH87/ΧΑΑ!AH86)</f>
        <v>-1.1707947431134232E-2</v>
      </c>
      <c r="G88">
        <f>LN(ΧΑΑ!AP87/ΧΑΑ!AP86)</f>
        <v>4.9033059285204942E-3</v>
      </c>
      <c r="H88">
        <f>LN(ΧΑΑ!AX87/ΧΑΑ!AX86)</f>
        <v>-1.5948966698160025E-3</v>
      </c>
    </row>
    <row r="89" spans="1:8">
      <c r="A89" t="s">
        <v>595</v>
      </c>
      <c r="B89">
        <f>LN(ΧΑΑ!B88/ΧΑΑ!B87)</f>
        <v>-1.4508979975029442E-3</v>
      </c>
      <c r="C89">
        <f>LN(ΧΑΑ!J88/ΧΑΑ!J87)</f>
        <v>4.6948443042076635E-3</v>
      </c>
      <c r="D89">
        <f>LN(ΧΑΑ!R88/ΧΑΑ!R87)</f>
        <v>-5.529968009461198E-3</v>
      </c>
      <c r="E89">
        <f>LN(ΧΑΑ!Z88/ΧΑΑ!Z87)</f>
        <v>-2.1715535135077954E-3</v>
      </c>
      <c r="F89">
        <f>LN(ΧΑΑ!AH88/ΧΑΑ!AH87)</f>
        <v>-1.5372793188864781E-3</v>
      </c>
      <c r="G89">
        <f>LN(ΧΑΑ!AP88/ΧΑΑ!AP87)</f>
        <v>-1.8097560010802677E-2</v>
      </c>
      <c r="H89">
        <f>LN(ΧΑΑ!AX88/ΧΑΑ!AX87)</f>
        <v>-2.3971245997214037E-3</v>
      </c>
    </row>
    <row r="90" spans="1:8">
      <c r="A90" t="s">
        <v>597</v>
      </c>
      <c r="B90">
        <f>LN(ΧΑΑ!B89/ΧΑΑ!B88)</f>
        <v>6.2015896092153244E-3</v>
      </c>
      <c r="C90">
        <f>LN(ΧΑΑ!J89/ΧΑΑ!J88)</f>
        <v>1.1702751481904663E-3</v>
      </c>
      <c r="D90">
        <f>LN(ΧΑΑ!R89/ΧΑΑ!R88)</f>
        <v>-4.6317822500383252E-3</v>
      </c>
      <c r="E90">
        <f>LN(ΧΑΑ!Z89/ΧΑΑ!Z88)</f>
        <v>5.652415476916841E-2</v>
      </c>
      <c r="F90">
        <f>LN(ΧΑΑ!AH89/ΧΑΑ!AH88)</f>
        <v>-1.1346176387301454E-2</v>
      </c>
      <c r="G90">
        <f>LN(ΧΑΑ!AP89/ΧΑΑ!AP88)</f>
        <v>-1.7867588682712349E-2</v>
      </c>
      <c r="H90">
        <f>LN(ΧΑΑ!AX89/ΧΑΑ!AX88)</f>
        <v>1.1992805754821869E-3</v>
      </c>
    </row>
    <row r="91" spans="1:8">
      <c r="A91" t="s">
        <v>599</v>
      </c>
      <c r="B91">
        <f>LN(ΧΑΑ!B90/ΧΑΑ!B89)</f>
        <v>-3.5140879916393504E-3</v>
      </c>
      <c r="C91">
        <f>LN(ΧΑΑ!J90/ΧΑΑ!J89)</f>
        <v>0</v>
      </c>
      <c r="D91">
        <f>LN(ΧΑΑ!R90/ΧΑΑ!R89)</f>
        <v>-3.7209345256899624E-3</v>
      </c>
      <c r="E91">
        <f>LN(ΧΑΑ!Z90/ΧΑΑ!Z89)</f>
        <v>1.7312041326351283E-2</v>
      </c>
      <c r="F91">
        <f>LN(ΧΑΑ!AH90/ΧΑΑ!AH89)</f>
        <v>-7.2879031575913255E-3</v>
      </c>
      <c r="G91">
        <f>LN(ΧΑΑ!AP90/ΧΑΑ!AP89)</f>
        <v>-1.7045867272988721E-2</v>
      </c>
      <c r="H91">
        <f>LN(ΧΑΑ!AX90/ΧΑΑ!AX89)</f>
        <v>-2.8005619424559254E-3</v>
      </c>
    </row>
    <row r="92" spans="1:8">
      <c r="A92" t="s">
        <v>601</v>
      </c>
      <c r="B92">
        <f>LN(ΧΑΑ!B91/ΧΑΑ!B90)</f>
        <v>1.7448238473491265E-2</v>
      </c>
      <c r="C92">
        <f>LN(ΧΑΑ!J91/ΧΑΑ!J90)</f>
        <v>-4.1019688340172963E-3</v>
      </c>
      <c r="D92">
        <f>LN(ΧΑΑ!R91/ΧΑΑ!R90)</f>
        <v>2.7575276622803908E-2</v>
      </c>
      <c r="E92">
        <f>LN(ΧΑΑ!Z91/ΧΑΑ!Z90)</f>
        <v>1.7513582492708211E-2</v>
      </c>
      <c r="F92">
        <f>LN(ΧΑΑ!AH91/ΧΑΑ!AH90)</f>
        <v>3.1298930089275656E-3</v>
      </c>
      <c r="G92">
        <f>LN(ΧΑΑ!AP91/ΧΑΑ!AP90)</f>
        <v>4.7561411198939203E-2</v>
      </c>
      <c r="H92">
        <f>LN(ΧΑΑ!AX91/ΧΑΑ!AX90)</f>
        <v>4.3894193557225347E-2</v>
      </c>
    </row>
    <row r="93" spans="1:8">
      <c r="A93" t="s">
        <v>603</v>
      </c>
      <c r="B93">
        <f>LN(ΧΑΑ!B92/ΧΑΑ!B91)</f>
        <v>-2.9546474231321464E-3</v>
      </c>
      <c r="C93">
        <f>LN(ΧΑΑ!J92/ΧΑΑ!J91)</f>
        <v>0</v>
      </c>
      <c r="D93">
        <f>LN(ΧΑΑ!R92/ΧΑΑ!R91)</f>
        <v>-4.5433971840264566E-3</v>
      </c>
      <c r="E93">
        <f>LN(ΧΑΑ!Z92/ΧΑΑ!Z91)</f>
        <v>1.9821612039912025E-3</v>
      </c>
      <c r="F93">
        <f>LN(ΧΑΑ!AH92/ΧΑΑ!AH91)</f>
        <v>1.2936791030719362E-2</v>
      </c>
      <c r="G93">
        <f>LN(ΧΑΑ!AP92/ΧΑΑ!AP91)</f>
        <v>-1.0989121575595206E-2</v>
      </c>
      <c r="H93">
        <f>LN(ΧΑΑ!AX92/ΧΑΑ!AX91)</f>
        <v>-1.4288715780654092E-2</v>
      </c>
    </row>
    <row r="94" spans="1:8">
      <c r="A94" t="s">
        <v>605</v>
      </c>
      <c r="B94">
        <f>LN(ΧΑΑ!B93/ΧΑΑ!B92)</f>
        <v>1.119001623112664E-3</v>
      </c>
      <c r="C94">
        <f>LN(ΧΑΑ!J93/ΧΑΑ!J92)</f>
        <v>3.5170024529024282E-3</v>
      </c>
      <c r="D94">
        <f>LN(ΧΑΑ!R93/ΧΑΑ!R92)</f>
        <v>-4.5641338929374225E-3</v>
      </c>
      <c r="E94">
        <f>LN(ΧΑΑ!Z93/ΧΑΑ!Z92)</f>
        <v>1.5717415895409724E-2</v>
      </c>
      <c r="F94">
        <f>LN(ΧΑΑ!AH93/ΧΑΑ!AH92)</f>
        <v>1.2771565679487539E-2</v>
      </c>
      <c r="G94">
        <f>LN(ΧΑΑ!AP93/ΧΑΑ!AP92)</f>
        <v>8.2531417567202614E-3</v>
      </c>
      <c r="H94">
        <f>LN(ΧΑΑ!AX93/ΧΑΑ!AX92)</f>
        <v>-3.2012217807136208E-2</v>
      </c>
    </row>
    <row r="95" spans="1:8">
      <c r="A95" t="s">
        <v>607</v>
      </c>
      <c r="B95">
        <f>LN(ΧΑΑ!B94/ΧΑΑ!B93)</f>
        <v>3.5634196918107056E-4</v>
      </c>
      <c r="C95">
        <f>LN(ΧΑΑ!J94/ΧΑΑ!J93)</f>
        <v>-1.1709603211502476E-3</v>
      </c>
      <c r="D95">
        <f>LN(ΧΑΑ!R94/ΧΑΑ!R93)</f>
        <v>8.2005015363211878E-3</v>
      </c>
      <c r="E95">
        <f>LN(ΧΑΑ!Z94/ΧΑΑ!Z93)</f>
        <v>-1.3739175883304046E-2</v>
      </c>
      <c r="F95">
        <f>LN(ΧΑΑ!AH94/ΧΑΑ!AH93)</f>
        <v>1.2109128789749617E-2</v>
      </c>
      <c r="G95">
        <f>LN(ΧΑΑ!AP94/ΧΑΑ!AP93)</f>
        <v>8.7289152164858989E-3</v>
      </c>
      <c r="H95">
        <f>LN(ΧΑΑ!AX94/ΧΑΑ!AX93)</f>
        <v>-2.6451186087169832E-2</v>
      </c>
    </row>
    <row r="96" spans="1:8">
      <c r="A96" t="s">
        <v>609</v>
      </c>
      <c r="B96">
        <f>LN(ΧΑΑ!B95/ΧΑΑ!B94)</f>
        <v>-2.2138324315964619E-3</v>
      </c>
      <c r="C96">
        <f>LN(ΧΑΑ!J95/ΧΑΑ!J94)</f>
        <v>-1.0008914877321608E-2</v>
      </c>
      <c r="D96">
        <f>LN(ΧΑΑ!R95/ΧΑΑ!R94)</f>
        <v>-8.2005015363212225E-3</v>
      </c>
      <c r="E96">
        <f>LN(ΧΑΑ!Z95/ΧΑΑ!Z94)</f>
        <v>2.3438572972017596E-2</v>
      </c>
      <c r="F96">
        <f>LN(ΧΑΑ!AH95/ΧΑΑ!AH94)</f>
        <v>-7.5510049192180247E-3</v>
      </c>
      <c r="G96">
        <f>LN(ΧΑΑ!AP95/ΧΑΑ!AP94)</f>
        <v>-6.5395328422122477E-3</v>
      </c>
      <c r="H96">
        <f>LN(ΧΑΑ!AX95/ΧΑΑ!AX94)</f>
        <v>1.2295236857037558E-2</v>
      </c>
    </row>
    <row r="97" spans="1:8">
      <c r="A97" t="s">
        <v>611</v>
      </c>
      <c r="B97">
        <f>LN(ΧΑΑ!B96/ΧΑΑ!B95)</f>
        <v>2.5450006788398736E-2</v>
      </c>
      <c r="C97">
        <f>LN(ΧΑΑ!J96/ΧΑΑ!J95)</f>
        <v>2.3970747259090194E-2</v>
      </c>
      <c r="D97">
        <f>LN(ΧΑΑ!R96/ΧΑΑ!R95)</f>
        <v>2.7077466561904677E-2</v>
      </c>
      <c r="E97">
        <f>LN(ΧΑΑ!Z96/ΧΑΑ!Z95)</f>
        <v>5.8123199250047566E-2</v>
      </c>
      <c r="F97">
        <f>LN(ΧΑΑ!AH96/ΧΑΑ!AH95)</f>
        <v>4.0342969492511279E-3</v>
      </c>
      <c r="G97">
        <f>LN(ΧΑΑ!AP96/ΧΑΑ!AP95)</f>
        <v>2.7502407433129254E-2</v>
      </c>
      <c r="H97">
        <f>LN(ΧΑΑ!AX96/ΧΑΑ!AX95)</f>
        <v>4.5389956881262482E-2</v>
      </c>
    </row>
    <row r="98" spans="1:8">
      <c r="A98" t="s">
        <v>613</v>
      </c>
      <c r="B98">
        <f>LN(ΧΑΑ!B97/ΧΑΑ!B96)</f>
        <v>3.0800968753198132E-3</v>
      </c>
      <c r="C98">
        <f>LN(ΧΑΑ!J97/ΧΑΑ!J96)</f>
        <v>5.7753394617128181E-4</v>
      </c>
      <c r="D98">
        <f>LN(ΧΑΑ!R97/ΧΑΑ!R96)</f>
        <v>1.2389539012092859E-2</v>
      </c>
      <c r="E98">
        <f>LN(ΧΑΑ!Z97/ΧΑΑ!Z96)</f>
        <v>1.0869672236903891E-2</v>
      </c>
      <c r="F98">
        <f>LN(ΧΑΑ!AH97/ΧΑΑ!AH96)</f>
        <v>1.5086751667211717E-3</v>
      </c>
      <c r="G98">
        <f>LN(ΧΑΑ!AP97/ΧΑΑ!AP96)</f>
        <v>9.5289233458783259E-3</v>
      </c>
      <c r="H98">
        <f>LN(ΧΑΑ!AX97/ΧΑΑ!AX96)</f>
        <v>2.0420667213761609E-2</v>
      </c>
    </row>
    <row r="99" spans="1:8">
      <c r="A99" t="s">
        <v>615</v>
      </c>
      <c r="B99">
        <f>LN(ΧΑΑ!B98/ΧΑΑ!B97)</f>
        <v>1.3230662306589832E-2</v>
      </c>
      <c r="C99">
        <f>LN(ΧΑΑ!J98/ΧΑΑ!J97)</f>
        <v>1.0338977795179293E-2</v>
      </c>
      <c r="D99">
        <f>LN(ΧΑΑ!R98/ΧΑΑ!R97)</f>
        <v>3.3725634708036335E-2</v>
      </c>
      <c r="E99">
        <f>LN(ΧΑΑ!Z98/ΧΑΑ!Z97)</f>
        <v>8.0754140055453311E-3</v>
      </c>
      <c r="F99">
        <f>LN(ΧΑΑ!AH98/ΧΑΑ!AH97)</f>
        <v>-1.7233067123775443E-2</v>
      </c>
      <c r="G99">
        <f>LN(ΧΑΑ!AP98/ΧΑΑ!AP97)</f>
        <v>6.3025418708025265E-3</v>
      </c>
      <c r="H99">
        <f>LN(ΧΑΑ!AX98/ΧΑΑ!AX97)</f>
        <v>3.0464608481650737E-3</v>
      </c>
    </row>
    <row r="100" spans="1:8">
      <c r="A100" t="s">
        <v>617</v>
      </c>
      <c r="B100">
        <f>LN(ΧΑΑ!B99/ΧΑΑ!B98)</f>
        <v>1.4691524926143003E-3</v>
      </c>
      <c r="C100">
        <f>LN(ΧΑΑ!J99/ΧΑΑ!J98)</f>
        <v>-1.7157567835032386E-3</v>
      </c>
      <c r="D100">
        <f>LN(ΧΑΑ!R99/ΧΑΑ!R98)</f>
        <v>9.3102661510956804E-3</v>
      </c>
      <c r="E100">
        <f>LN(ΧΑΑ!Z99/ΧΑΑ!Z98)</f>
        <v>1.7276177191869194E-2</v>
      </c>
      <c r="F100">
        <f>LN(ΧΑΑ!AH99/ΧΑΑ!AH98)</f>
        <v>-8.7291953521107142E-3</v>
      </c>
      <c r="G100">
        <f>LN(ΧΑΑ!AP99/ΧΑΑ!AP98)</f>
        <v>2.0920509722239509E-3</v>
      </c>
      <c r="H100">
        <f>LN(ΧΑΑ!AX99/ΧΑΑ!AX98)</f>
        <v>5.3090757997666929E-3</v>
      </c>
    </row>
    <row r="101" spans="1:8">
      <c r="A101" t="s">
        <v>619</v>
      </c>
      <c r="B101">
        <f>LN(ΧΑΑ!B100/ΧΑΑ!B99)</f>
        <v>5.3274500792012472E-3</v>
      </c>
      <c r="C101">
        <f>LN(ΧΑΑ!J100/ΧΑΑ!J99)</f>
        <v>1.7157567835032676E-3</v>
      </c>
      <c r="D101">
        <f>LN(ΧΑΑ!R100/ΧΑΑ!R99)</f>
        <v>-2.5305791657170467E-3</v>
      </c>
      <c r="E101">
        <f>LN(ΧΑΑ!Z100/ΧΑΑ!Z99)</f>
        <v>2.6437075968274121E-2</v>
      </c>
      <c r="F101">
        <f>LN(ΧΑΑ!AH100/ΧΑΑ!AH99)</f>
        <v>-2.0650497787695582E-3</v>
      </c>
      <c r="G101">
        <f>LN(ΧΑΑ!AP100/ΧΑΑ!AP99)</f>
        <v>9.8779071954312476E-3</v>
      </c>
      <c r="H101">
        <f>LN(ΧΑΑ!AX100/ΧΑΑ!AX99)</f>
        <v>-1.1793935450964421E-2</v>
      </c>
    </row>
    <row r="102" spans="1:8">
      <c r="A102" t="s">
        <v>621</v>
      </c>
      <c r="B102">
        <f>LN(ΧΑΑ!B101/ΧΑΑ!B100)</f>
        <v>-2.2780390542185241E-3</v>
      </c>
      <c r="C102">
        <f>LN(ΧΑΑ!J101/ΧΑΑ!J100)</f>
        <v>-2.0785967759834642E-2</v>
      </c>
      <c r="D102">
        <f>LN(ΧΑΑ!R101/ΧΑΑ!R100)</f>
        <v>2.8311632825891352E-2</v>
      </c>
      <c r="E102">
        <f>LN(ΧΑΑ!Z101/ΧΑΑ!Z100)</f>
        <v>-1.6386740114772744E-2</v>
      </c>
      <c r="F102">
        <f>LN(ΧΑΑ!AH101/ΧΑΑ!AH100)</f>
        <v>-1.0389703849135909E-2</v>
      </c>
      <c r="G102">
        <f>LN(ΧΑΑ!AP101/ΧΑΑ!AP100)</f>
        <v>5.6745058120536655E-3</v>
      </c>
      <c r="H102">
        <f>LN(ΧΑΑ!AX101/ΧΑΑ!AX100)</f>
        <v>1.4060653459655317E-2</v>
      </c>
    </row>
    <row r="103" spans="1:8">
      <c r="A103" t="s">
        <v>623</v>
      </c>
      <c r="B103">
        <f>LN(ΧΑΑ!B102/ΧΑΑ!B101)</f>
        <v>9.0479134282765434E-4</v>
      </c>
      <c r="C103">
        <f>LN(ΧΑΑ!J102/ΧΑΑ!J101)</f>
        <v>2.6483988874472342E-2</v>
      </c>
      <c r="D103">
        <f>LN(ΧΑΑ!R102/ΧΑΑ!R101)</f>
        <v>-4.9382816405825663E-3</v>
      </c>
      <c r="E103">
        <f>LN(ΧΑΑ!Z102/ΧΑΑ!Z101)</f>
        <v>0</v>
      </c>
      <c r="F103">
        <f>LN(ΧΑΑ!AH102/ΧΑΑ!AH101)</f>
        <v>7.2841112909828388E-3</v>
      </c>
      <c r="G103">
        <f>LN(ΧΑΑ!AP102/ΧΑΑ!AP101)</f>
        <v>-5.1453564294433774E-4</v>
      </c>
      <c r="H103">
        <f>LN(ΧΑΑ!AX102/ΧΑΑ!AX101)</f>
        <v>0</v>
      </c>
    </row>
    <row r="104" spans="1:8">
      <c r="A104" t="s">
        <v>625</v>
      </c>
      <c r="B104">
        <f>LN(ΧΑΑ!B103/ΧΑΑ!B102)</f>
        <v>-3.3588958410538062E-3</v>
      </c>
      <c r="C104">
        <f>LN(ΧΑΑ!J103/ΧΑΑ!J102)</f>
        <v>3.5718082602079031E-2</v>
      </c>
      <c r="D104">
        <f>LN(ΧΑΑ!R103/ΧΑΑ!R102)</f>
        <v>8.2474231479051825E-4</v>
      </c>
      <c r="E104">
        <f>LN(ΧΑΑ!Z103/ΧΑΑ!Z102)</f>
        <v>-7.8568714952200192E-3</v>
      </c>
      <c r="F104">
        <f>LN(ΧΑΑ!AH103/ΧΑΑ!AH102)</f>
        <v>-1.0422189179981382E-2</v>
      </c>
      <c r="G104">
        <f>LN(ΧΑΑ!AP103/ΧΑΑ!AP102)</f>
        <v>-1.5451973200663026E-3</v>
      </c>
      <c r="H104">
        <f>LN(ΧΑΑ!AX103/ΧΑΑ!AX102)</f>
        <v>-2.2901764286684455E-2</v>
      </c>
    </row>
    <row r="105" spans="1:8">
      <c r="A105" t="s">
        <v>627</v>
      </c>
      <c r="B105">
        <f>LN(ΧΑΑ!B104/ΧΑΑ!B103)</f>
        <v>1.7181017488143862E-2</v>
      </c>
      <c r="C105">
        <f>LN(ΧΑΑ!J104/ΧΑΑ!J103)</f>
        <v>8.7336799687546315E-3</v>
      </c>
      <c r="D105">
        <f>LN(ΧΑΑ!R104/ΧΑΑ!R103)</f>
        <v>8.210226743122143E-3</v>
      </c>
      <c r="E105">
        <f>LN(ΧΑΑ!Z104/ΧΑΑ!Z103)</f>
        <v>4.3307946676721262E-2</v>
      </c>
      <c r="F105">
        <f>LN(ΧΑΑ!AH104/ΧΑΑ!AH103)</f>
        <v>4.1819193198970196E-3</v>
      </c>
      <c r="G105">
        <f>LN(ΧΑΑ!AP104/ΧΑΑ!AP103)</f>
        <v>2.8457204814035585E-2</v>
      </c>
      <c r="H105">
        <f>LN(ΧΑΑ!AX104/ΧΑΑ!AX103)</f>
        <v>1.5325970478226772E-2</v>
      </c>
    </row>
    <row r="106" spans="1:8">
      <c r="A106" t="s">
        <v>629</v>
      </c>
      <c r="B106">
        <f>LN(ΧΑΑ!B105/ΧΑΑ!B104)</f>
        <v>1.1603296149410027E-2</v>
      </c>
      <c r="C106">
        <f>LN(ΧΑΑ!J105/ΧΑΑ!J104)</f>
        <v>5.4200674693393345E-3</v>
      </c>
      <c r="D106">
        <f>LN(ΧΑΑ!R105/ΧΑΑ!R104)</f>
        <v>1.6220955823538708E-2</v>
      </c>
      <c r="E106">
        <f>LN(ΧΑΑ!Z105/ΧΑΑ!Z104)</f>
        <v>4.6054090191762981E-3</v>
      </c>
      <c r="F106">
        <f>LN(ΧΑΑ!AH105/ΧΑΑ!AH104)</f>
        <v>1.6554956461916188E-2</v>
      </c>
      <c r="G106">
        <f>LN(ΧΑΑ!AP105/ΧΑΑ!AP104)</f>
        <v>4.7453265574590411E-2</v>
      </c>
      <c r="H106">
        <f>LN(ΧΑΑ!AX105/ΧΑΑ!AX104)</f>
        <v>2.9595716913284942E-2</v>
      </c>
    </row>
    <row r="107" spans="1:8">
      <c r="A107" t="s">
        <v>631</v>
      </c>
      <c r="B107">
        <f>LN(ΧΑΑ!B106/ΧΑΑ!B105)</f>
        <v>-2.8057317274690662E-4</v>
      </c>
      <c r="C107">
        <f>LN(ΧΑΑ!J106/ΧΑΑ!J105)</f>
        <v>1.3956211493799558E-2</v>
      </c>
      <c r="D107">
        <f>LN(ΧΑΑ!R106/ΧΑΑ!R105)</f>
        <v>-5.6474534930750402E-3</v>
      </c>
      <c r="E107">
        <f>LN(ΧΑΑ!Z106/ΧΑΑ!Z105)</f>
        <v>-1.049768195913291E-2</v>
      </c>
      <c r="F107">
        <f>LN(ΧΑΑ!AH106/ΧΑΑ!AH105)</f>
        <v>5.6280527170023166E-3</v>
      </c>
      <c r="G107">
        <f>LN(ΧΑΑ!AP106/ΧΑΑ!AP105)</f>
        <v>1.8462062839735352E-2</v>
      </c>
      <c r="H107">
        <f>LN(ΧΑΑ!AX106/ΧΑΑ!AX105)</f>
        <v>-1.9381896325281572E-2</v>
      </c>
    </row>
    <row r="108" spans="1:8">
      <c r="A108" t="s">
        <v>632</v>
      </c>
      <c r="B108">
        <f>LN(ΧΑΑ!B107/ΧΑΑ!B106)</f>
        <v>-6.0312774374901299E-3</v>
      </c>
      <c r="C108">
        <f>LN(ΧΑΑ!J107/ΧΑΑ!J106)</f>
        <v>5.3290702033865448E-4</v>
      </c>
      <c r="D108">
        <f>LN(ΧΑΑ!R107/ΧΑΑ!R106)</f>
        <v>-6.4935293105483427E-3</v>
      </c>
      <c r="E108">
        <f>LN(ΧΑΑ!Z107/ΧΑΑ!Z106)</f>
        <v>-1.2316995807038461E-2</v>
      </c>
      <c r="F108">
        <f>LN(ΧΑΑ!AH107/ΧΑΑ!AH106)</f>
        <v>-1.3354076211323326E-2</v>
      </c>
      <c r="G108">
        <f>LN(ΧΑΑ!AP107/ΧΑΑ!AP106)</f>
        <v>8.4073358359732283E-3</v>
      </c>
      <c r="H108">
        <f>LN(ΧΑΑ!AX107/ΧΑΑ!AX106)</f>
        <v>-3.4070280949961743E-2</v>
      </c>
    </row>
    <row r="109" spans="1:8">
      <c r="A109" t="s">
        <v>634</v>
      </c>
      <c r="B109">
        <f>LN(ΧΑΑ!B108/ΧΑΑ!B107)</f>
        <v>-2.949128055363328E-2</v>
      </c>
      <c r="C109">
        <f>LN(ΧΑΑ!J108/ΧΑΑ!J107)</f>
        <v>-2.3720788746803875E-2</v>
      </c>
      <c r="D109">
        <f>LN(ΧΑΑ!R108/ΧΑΑ!R107)</f>
        <v>-2.3898953679573426E-2</v>
      </c>
      <c r="E109">
        <f>LN(ΧΑΑ!Z108/ΧΑΑ!Z107)</f>
        <v>-6.1693569005339781E-2</v>
      </c>
      <c r="F109">
        <f>LN(ΧΑΑ!AH108/ΧΑΑ!AH107)</f>
        <v>-4.6644292913550428E-3</v>
      </c>
      <c r="G109">
        <f>LN(ΧΑΑ!AP108/ΧΑΑ!AP107)</f>
        <v>-5.7432049085875403E-2</v>
      </c>
      <c r="H109">
        <f>LN(ΧΑΑ!AX108/ΧΑΑ!AX107)</f>
        <v>-4.0124548280495144E-2</v>
      </c>
    </row>
    <row r="110" spans="1:8">
      <c r="A110" t="s">
        <v>636</v>
      </c>
      <c r="B110">
        <f>LN(ΧΑΑ!B109/ΧΑΑ!B108)</f>
        <v>7.7433165198532473E-3</v>
      </c>
      <c r="C110">
        <f>LN(ΧΑΑ!J109/ΧΑΑ!J108)</f>
        <v>1.3546671534078807E-2</v>
      </c>
      <c r="D110">
        <f>LN(ΧΑΑ!R109/ΧΑΑ!R108)</f>
        <v>7.4782234672460084E-3</v>
      </c>
      <c r="E110">
        <f>LN(ΧΑΑ!Z109/ΧΑΑ!Z108)</f>
        <v>2.2028312612908413E-2</v>
      </c>
      <c r="F110">
        <f>LN(ΧΑΑ!AH109/ΧΑΑ!AH108)</f>
        <v>-1.3072081567352775E-2</v>
      </c>
      <c r="G110">
        <f>LN(ΧΑΑ!AP109/ΧΑΑ!AP108)</f>
        <v>5.4040907740118037E-3</v>
      </c>
      <c r="H110">
        <f>LN(ΧΑΑ!AX109/ΧΑΑ!AX108)</f>
        <v>1.3287894326935371E-2</v>
      </c>
    </row>
    <row r="111" spans="1:8">
      <c r="A111" t="s">
        <v>638</v>
      </c>
      <c r="B111">
        <f>LN(ΧΑΑ!B110/ΧΑΑ!B109)</f>
        <v>6.1927335201762074E-3</v>
      </c>
      <c r="C111">
        <f>LN(ΧΑΑ!J110/ΧΑΑ!J109)</f>
        <v>5.3676994150041336E-3</v>
      </c>
      <c r="D111">
        <f>LN(ΧΑΑ!R110/ΧΑΑ!R109)</f>
        <v>-2.4299477957389428E-2</v>
      </c>
      <c r="E111">
        <f>LN(ΧΑΑ!Z110/ΧΑΑ!Z109)</f>
        <v>6.6474873637577779E-3</v>
      </c>
      <c r="F111">
        <f>LN(ΧΑΑ!AH110/ΧΑΑ!AH109)</f>
        <v>2.2379284222908177E-2</v>
      </c>
      <c r="G111">
        <f>LN(ΧΑΑ!AP110/ΧΑΑ!AP109)</f>
        <v>-4.9007597158279574E-4</v>
      </c>
      <c r="H111">
        <f>LN(ΧΑΑ!AX110/ΧΑΑ!AX109)</f>
        <v>3.8451186374252634E-2</v>
      </c>
    </row>
    <row r="112" spans="1:8">
      <c r="A112" t="s">
        <v>640</v>
      </c>
      <c r="B112">
        <f>LN(ΧΑΑ!B111/ΧΑΑ!B110)</f>
        <v>-1.7824352589894499E-2</v>
      </c>
      <c r="C112">
        <f>LN(ΧΑΑ!J111/ΧΑΑ!J110)</f>
        <v>-2.0552372953321237E-2</v>
      </c>
      <c r="D112">
        <f>LN(ΧΑΑ!R111/ΧΑΑ!R110)</f>
        <v>-3.8033970621867877E-2</v>
      </c>
      <c r="E112">
        <f>LN(ΧΑΑ!Z111/ΧΑΑ!Z110)</f>
        <v>-3.4145275781201516E-2</v>
      </c>
      <c r="F112">
        <f>LN(ΧΑΑ!AH111/ΧΑΑ!AH110)</f>
        <v>-1.5451973200663026E-3</v>
      </c>
      <c r="G112">
        <f>LN(ΧΑΑ!AP111/ΧΑΑ!AP110)</f>
        <v>-7.3801072976225337E-3</v>
      </c>
      <c r="H112">
        <f>LN(ΧΑΑ!AX111/ΧΑΑ!AX110)</f>
        <v>-4.9714378652963437E-2</v>
      </c>
    </row>
    <row r="113" spans="1:8">
      <c r="A113" t="s">
        <v>642</v>
      </c>
      <c r="B113">
        <f>LN(ΧΑΑ!B112/ΧΑΑ!B111)</f>
        <v>-4.9548478661940593E-2</v>
      </c>
      <c r="C113">
        <f>LN(ΧΑΑ!J112/ΧΑΑ!J111)</f>
        <v>-5.1580940010129361E-2</v>
      </c>
      <c r="D113">
        <f>LN(ΧΑΑ!R112/ΧΑΑ!R111)</f>
        <v>-3.4965462407542044E-2</v>
      </c>
      <c r="E113">
        <f>LN(ΧΑΑ!Z112/ΧΑΑ!Z111)</f>
        <v>-7.2492065665176478E-2</v>
      </c>
      <c r="F113">
        <f>LN(ΧΑΑ!AH112/ΧΑΑ!AH111)</f>
        <v>-2.0639842208514825E-3</v>
      </c>
      <c r="G113">
        <f>LN(ΧΑΑ!AP112/ΧΑΑ!AP111)</f>
        <v>-3.5179507121173341E-2</v>
      </c>
      <c r="H113">
        <f>LN(ΧΑΑ!AX112/ΧΑΑ!AX111)</f>
        <v>-8.0852096629095024E-2</v>
      </c>
    </row>
    <row r="114" spans="1:8">
      <c r="A114" t="s">
        <v>644</v>
      </c>
      <c r="B114">
        <f>LN(ΧΑΑ!B113/ΧΑΑ!B112)</f>
        <v>-7.7159114020335123E-2</v>
      </c>
      <c r="C114">
        <f>LN(ΧΑΑ!J113/ΧΑΑ!J112)</f>
        <v>-5.1959738930710986E-2</v>
      </c>
      <c r="D114">
        <f>LN(ΧΑΑ!R113/ΧΑΑ!R112)</f>
        <v>-4.6693822883092664E-2</v>
      </c>
      <c r="E114">
        <f>LN(ΧΑΑ!Z113/ΧΑΑ!Z112)</f>
        <v>-0.10672644948582981</v>
      </c>
      <c r="F114">
        <f>LN(ΧΑΑ!AH113/ΧΑΑ!AH112)</f>
        <v>-3.1039859375909962E-3</v>
      </c>
      <c r="G114">
        <f>LN(ΧΑΑ!AP113/ΧΑΑ!AP112)</f>
        <v>-7.15536923486252E-2</v>
      </c>
      <c r="H114">
        <f>LN(ΧΑΑ!AX113/ΧΑΑ!AX112)</f>
        <v>-0.10536051565782616</v>
      </c>
    </row>
    <row r="115" spans="1:8">
      <c r="A115" t="s">
        <v>646</v>
      </c>
      <c r="B115">
        <f>LN(ΧΑΑ!B114/ΧΑΑ!B113)</f>
        <v>6.010105034691661E-2</v>
      </c>
      <c r="C115">
        <f>LN(ΧΑΑ!J114/ΧΑΑ!J113)</f>
        <v>6.9073676302962461E-2</v>
      </c>
      <c r="D115">
        <f>LN(ΧΑΑ!R114/ΧΑΑ!R113)</f>
        <v>6.4777498316387891E-2</v>
      </c>
      <c r="E115">
        <f>LN(ΧΑΑ!Z114/ΧΑΑ!Z113)</f>
        <v>9.4365352662255722E-2</v>
      </c>
      <c r="F115">
        <f>LN(ΧΑΑ!AH114/ΧΑΑ!AH113)</f>
        <v>-1.4088414602781728E-2</v>
      </c>
      <c r="G115">
        <f>LN(ΧΑΑ!AP114/ΧΑΑ!AP113)</f>
        <v>5.1924962974803493E-2</v>
      </c>
      <c r="H115">
        <f>LN(ΧΑΑ!AX114/ΧΑΑ!AX113)</f>
        <v>8.5426300757008938E-2</v>
      </c>
    </row>
    <row r="116" spans="1:8">
      <c r="A116" t="s">
        <v>648</v>
      </c>
      <c r="B116">
        <f>LN(ΧΑΑ!B115/ΧΑΑ!B114)</f>
        <v>-2.7230962929903846E-2</v>
      </c>
      <c r="C116">
        <f>LN(ΧΑΑ!J115/ΧΑΑ!J114)</f>
        <v>5.0775849570625703E-3</v>
      </c>
      <c r="D116">
        <f>LN(ΧΑΑ!R115/ΧΑΑ!R114)</f>
        <v>1.7905107737882938E-3</v>
      </c>
      <c r="E116">
        <f>LN(ΧΑΑ!Z115/ΧΑΑ!Z114)</f>
        <v>-4.8939429040221798E-2</v>
      </c>
      <c r="F116">
        <f>LN(ΧΑΑ!AH115/ΧΑΑ!AH114)</f>
        <v>-1.5777021416176974E-3</v>
      </c>
      <c r="G116">
        <f>LN(ΧΑΑ!AP115/ΧΑΑ!AP114)</f>
        <v>-3.6116511658519798E-2</v>
      </c>
      <c r="H116">
        <f>LN(ΧΑΑ!AX115/ΧΑΑ!AX114)</f>
        <v>-1.7148434663058876E-2</v>
      </c>
    </row>
    <row r="117" spans="1:8">
      <c r="A117" t="s">
        <v>650</v>
      </c>
      <c r="B117">
        <f>LN(ΧΑΑ!B116/ΧΑΑ!B115)</f>
        <v>3.476050280534243E-2</v>
      </c>
      <c r="C117">
        <f>LN(ΧΑΑ!J116/ΧΑΑ!J115)</f>
        <v>2.938941768081536E-2</v>
      </c>
      <c r="D117">
        <f>LN(ΧΑΑ!R116/ΧΑΑ!R115)</f>
        <v>2.8220567642251247E-2</v>
      </c>
      <c r="E117">
        <f>LN(ΧΑΑ!Z116/ΧΑΑ!Z115)</f>
        <v>5.9332989567485256E-2</v>
      </c>
      <c r="F117">
        <f>LN(ΧΑΑ!AH116/ΧΑΑ!AH115)</f>
        <v>1.3072081567352701E-2</v>
      </c>
      <c r="G117">
        <f>LN(ΧΑΑ!AP116/ΧΑΑ!AP115)</f>
        <v>5.0617024665421895E-2</v>
      </c>
      <c r="H117">
        <f>LN(ΧΑΑ!AX116/ΧΑΑ!AX115)</f>
        <v>1.5805251116591444E-2</v>
      </c>
    </row>
    <row r="118" spans="1:8">
      <c r="A118" t="s">
        <v>652</v>
      </c>
      <c r="B118">
        <f>LN(ΧΑΑ!B117/ΧΑΑ!B116)</f>
        <v>1.2006357064505408E-4</v>
      </c>
      <c r="C118">
        <f>LN(ΧΑΑ!J117/ΧΑΑ!J116)</f>
        <v>5.9929353976113046E-3</v>
      </c>
      <c r="D118">
        <f>LN(ΧΑΑ!R117/ΧΑΑ!R116)</f>
        <v>-8.7336799687545534E-3</v>
      </c>
      <c r="E118">
        <f>LN(ΧΑΑ!Z117/ΧΑΑ!Z116)</f>
        <v>-2.4421846690451485E-2</v>
      </c>
      <c r="F118">
        <f>LN(ΧΑΑ!AH117/ΧΑΑ!AH116)</f>
        <v>-1.7291497110060883E-2</v>
      </c>
      <c r="G118">
        <f>LN(ΧΑΑ!AP117/ΧΑΑ!AP116)</f>
        <v>0</v>
      </c>
      <c r="H118">
        <f>LN(ΧΑΑ!AX117/ΧΑΑ!AX116)</f>
        <v>-9.4531426437553662E-3</v>
      </c>
    </row>
    <row r="119" spans="1:8">
      <c r="A119" t="s">
        <v>654</v>
      </c>
      <c r="B119">
        <f>LN(ΧΑΑ!B118/ΧΑΑ!B117)</f>
        <v>2.6918804248954001E-2</v>
      </c>
      <c r="C119">
        <f>LN(ΧΑΑ!J118/ΧΑΑ!J117)</f>
        <v>1.9898478535130389E-2</v>
      </c>
      <c r="D119">
        <f>LN(ΧΑΑ!R118/ΧΑΑ!R117)</f>
        <v>1.5666116744399456E-2</v>
      </c>
      <c r="E119">
        <f>LN(ΧΑΑ!Z118/ΧΑΑ!Z117)</f>
        <v>6.4475451540249668E-2</v>
      </c>
      <c r="F119">
        <f>LN(ΧΑΑ!AH118/ΧΑΑ!AH117)</f>
        <v>1.5843679047030986E-3</v>
      </c>
      <c r="G119">
        <f>LN(ΧΑΑ!AP118/ΧΑΑ!AP117)</f>
        <v>7.6675367658967708E-2</v>
      </c>
      <c r="H119">
        <f>LN(ΧΑΑ!AX118/ΧΑΑ!AX117)</f>
        <v>5.2423365702300037E-2</v>
      </c>
    </row>
    <row r="120" spans="1:8">
      <c r="A120" t="s">
        <v>656</v>
      </c>
      <c r="B120">
        <f>LN(ΧΑΑ!B119/ΧΑΑ!B118)</f>
        <v>1.871331932975602E-2</v>
      </c>
      <c r="C120">
        <f>LN(ΧΑΑ!J119/ΧΑΑ!J118)</f>
        <v>6.8984088902492744E-3</v>
      </c>
      <c r="D120">
        <f>LN(ΧΑΑ!R119/ΧΑΑ!R118)</f>
        <v>1.7256259674696358E-3</v>
      </c>
      <c r="E120">
        <f>LN(ΧΑΑ!Z119/ΧΑΑ!Z118)</f>
        <v>2.1989190076703066E-2</v>
      </c>
      <c r="F120">
        <f>LN(ΧΑΑ!AH119/ΧΑΑ!AH118)</f>
        <v>-3.1712500150170814E-3</v>
      </c>
      <c r="G120">
        <f>LN(ΧΑΑ!AP119/ΧΑΑ!AP118)</f>
        <v>-1.9065782705815315E-3</v>
      </c>
      <c r="H120">
        <f>LN(ΧΑΑ!AX119/ΧΑΑ!AX118)</f>
        <v>2.5425098365810177E-2</v>
      </c>
    </row>
    <row r="121" spans="1:8">
      <c r="A121" t="s">
        <v>658</v>
      </c>
      <c r="B121">
        <f>LN(ΧΑΑ!B120/ΧΑΑ!B119)</f>
        <v>-7.5489705279840099E-4</v>
      </c>
      <c r="C121">
        <f>LN(ΧΑΑ!J120/ΧΑΑ!J119)</f>
        <v>1.0570825508652622E-3</v>
      </c>
      <c r="D121">
        <f>LN(ΧΑΑ!R120/ΧΑΑ!R119)</f>
        <v>-6.9204428445737952E-3</v>
      </c>
      <c r="E121">
        <f>LN(ΧΑΑ!Z120/ΧΑΑ!Z119)</f>
        <v>-2.1516265026507515E-2</v>
      </c>
      <c r="F121">
        <f>LN(ΧΑΑ!AH120/ΧΑΑ!AH119)</f>
        <v>5.29240552178492E-4</v>
      </c>
      <c r="G121">
        <f>LN(ΧΑΑ!AP120/ΧΑΑ!AP119)</f>
        <v>-6.7017962660186701E-3</v>
      </c>
      <c r="H121">
        <f>LN(ΧΑΑ!AX120/ΧΑΑ!AX119)</f>
        <v>-3.7727984386936859E-3</v>
      </c>
    </row>
    <row r="122" spans="1:8">
      <c r="A122" t="s">
        <v>660</v>
      </c>
      <c r="B122">
        <f>LN(ΧΑΑ!B121/ΧΑΑ!B120)</f>
        <v>-7.9214340340173078E-3</v>
      </c>
      <c r="C122">
        <f>LN(ΧΑΑ!J121/ΧΑΑ!J120)</f>
        <v>-1.1689824935233198E-2</v>
      </c>
      <c r="D122">
        <f>LN(ΧΑΑ!R121/ΧΑΑ!R120)</f>
        <v>0</v>
      </c>
      <c r="E122">
        <f>LN(ΧΑΑ!Z121/ΧΑΑ!Z120)</f>
        <v>-2.150620522096373E-2</v>
      </c>
      <c r="F122">
        <f>LN(ΧΑΑ!AH121/ΧΑΑ!AH120)</f>
        <v>-3.2260862218221324E-2</v>
      </c>
      <c r="G122">
        <f>LN(ΧΑΑ!AP121/ΧΑΑ!AP120)</f>
        <v>-8.1987437797811334E-3</v>
      </c>
      <c r="H122">
        <f>LN(ΧΑΑ!AX121/ΧΑΑ!AX120)</f>
        <v>-3.1572588313109051E-2</v>
      </c>
    </row>
    <row r="123" spans="1:8">
      <c r="A123" t="s">
        <v>662</v>
      </c>
      <c r="B123">
        <f>LN(ΧΑΑ!B122/ΧΑΑ!B121)</f>
        <v>1.8079724887364351E-2</v>
      </c>
      <c r="C123">
        <f>LN(ΧΑΑ!J122/ΧΑΑ!J121)</f>
        <v>1.6021365242778537E-3</v>
      </c>
      <c r="D123">
        <f>LN(ΧΑΑ!R122/ΧΑΑ!R121)</f>
        <v>1.0362787035546658E-2</v>
      </c>
      <c r="E123">
        <f>LN(ΧΑΑ!Z122/ΧΑΑ!Z121)</f>
        <v>5.223487994221436E-2</v>
      </c>
      <c r="F123">
        <f>LN(ΧΑΑ!AH122/ΧΑΑ!AH121)</f>
        <v>-1.0934938213713295E-3</v>
      </c>
      <c r="G123">
        <f>LN(ΧΑΑ!AP122/ΧΑΑ!AP121)</f>
        <v>2.6757449169549332E-2</v>
      </c>
      <c r="H123">
        <f>LN(ΧΑΑ!AX122/ΧΑΑ!AX121)</f>
        <v>5.9323385458462996E-2</v>
      </c>
    </row>
    <row r="124" spans="1:8">
      <c r="A124" t="s">
        <v>664</v>
      </c>
      <c r="B124">
        <f>LN(ΧΑΑ!B123/ΧΑΑ!B122)</f>
        <v>1.9155949135370116E-2</v>
      </c>
      <c r="C124">
        <f>LN(ΧΑΑ!J123/ΧΑΑ!J122)</f>
        <v>6.383000395035289E-3</v>
      </c>
      <c r="D124">
        <f>LN(ΧΑΑ!R123/ΧΑΑ!R122)</f>
        <v>3.0459207484708439E-2</v>
      </c>
      <c r="E124">
        <f>LN(ΧΑΑ!Z123/ΧΑΑ!Z122)</f>
        <v>1.1850640055107289E-2</v>
      </c>
      <c r="F124">
        <f>LN(ΧΑΑ!AH123/ΧΑΑ!AH122)</f>
        <v>3.2769008023147911E-3</v>
      </c>
      <c r="G124">
        <f>LN(ΧΑΑ!AP123/ΧΑΑ!AP122)</f>
        <v>3.8839833316263957E-2</v>
      </c>
      <c r="H124">
        <f>LN(ΧΑΑ!AX123/ΧΑΑ!AX122)</f>
        <v>1.5805800171188128E-2</v>
      </c>
    </row>
    <row r="125" spans="1:8">
      <c r="A125" t="s">
        <v>666</v>
      </c>
      <c r="B125">
        <f>LN(ΧΑΑ!B124/ΧΑΑ!B123)</f>
        <v>6.8033198131575397E-4</v>
      </c>
      <c r="C125">
        <f>LN(ΧΑΑ!J124/ΧΑΑ!J123)</f>
        <v>4.7606543231239612E-3</v>
      </c>
      <c r="D125">
        <f>LN(ΧΑΑ!R124/ΧΑΑ!R123)</f>
        <v>0</v>
      </c>
      <c r="E125">
        <f>LN(ΧΑΑ!Z124/ΧΑΑ!Z123)</f>
        <v>-2.7223247302746766E-3</v>
      </c>
      <c r="F125">
        <f>LN(ΧΑΑ!AH124/ΧΑΑ!AH123)</f>
        <v>-3.2769008023147985E-3</v>
      </c>
      <c r="G125">
        <f>LN(ΧΑΑ!AP124/ΧΑΑ!AP123)</f>
        <v>-1.7845360320010512E-2</v>
      </c>
      <c r="H125">
        <f>LN(ΧΑΑ!AX124/ΧΑΑ!AX123)</f>
        <v>8.0385856418730187E-4</v>
      </c>
    </row>
    <row r="126" spans="1:8">
      <c r="A126" t="s">
        <v>668</v>
      </c>
      <c r="B126">
        <f>LN(ΧΑΑ!B125/ΧΑΑ!B124)</f>
        <v>-1.1725941300185484E-5</v>
      </c>
      <c r="C126">
        <f>LN(ΧΑΑ!J125/ΧΑΑ!J124)</f>
        <v>2.1085932957590971E-3</v>
      </c>
      <c r="D126">
        <f>LN(ΧΑΑ!R125/ΧΑΑ!R124)</f>
        <v>-1.6807118316381174E-2</v>
      </c>
      <c r="E126">
        <f>LN(ΧΑΑ!Z125/ΧΑΑ!Z124)</f>
        <v>-6.3810608496938908E-3</v>
      </c>
      <c r="F126">
        <f>LN(ΧΑΑ!AH125/ΧΑΑ!AH124)</f>
        <v>0</v>
      </c>
      <c r="G126">
        <f>LN(ΧΑΑ!AP125/ΧΑΑ!AP124)</f>
        <v>-4.6274955320482151E-3</v>
      </c>
      <c r="H126">
        <f>LN(ΧΑΑ!AX125/ΧΑΑ!AX124)</f>
        <v>4.0168709116153488E-4</v>
      </c>
    </row>
    <row r="127" spans="1:8">
      <c r="A127" t="s">
        <v>670</v>
      </c>
      <c r="B127">
        <f>LN(ΧΑΑ!B126/ΧΑΑ!B125)</f>
        <v>-2.2127993298865166E-3</v>
      </c>
      <c r="C127">
        <f>LN(ΧΑΑ!J126/ΧΑΑ!J125)</f>
        <v>3.6793734018615194E-3</v>
      </c>
      <c r="D127">
        <f>LN(ΧΑΑ!R126/ΧΑΑ!R125)</f>
        <v>3.3840979842404942E-3</v>
      </c>
      <c r="E127">
        <f>LN(ΧΑΑ!Z126/ΧΑΑ!Z125)</f>
        <v>-1.752812403425735E-2</v>
      </c>
      <c r="F127">
        <f>LN(ΧΑΑ!AH126/ΧΑΑ!AH125)</f>
        <v>1.1963166058275224E-2</v>
      </c>
      <c r="G127">
        <f>LN(ΧΑΑ!AP126/ΧΑΑ!AP125)</f>
        <v>9.272137891922675E-4</v>
      </c>
      <c r="H127">
        <f>LN(ΧΑΑ!AX126/ΧΑΑ!AX125)</f>
        <v>-2.8152039505867027E-3</v>
      </c>
    </row>
    <row r="128" spans="1:8">
      <c r="A128" t="s">
        <v>672</v>
      </c>
      <c r="B128">
        <f>LN(ΧΑΑ!B127/ΧΑΑ!B126)</f>
        <v>4.5669541515593482E-3</v>
      </c>
      <c r="C128">
        <f>LN(ΧΑΑ!J127/ΧΑΑ!J126)</f>
        <v>2.4359846662531555E-2</v>
      </c>
      <c r="D128">
        <f>LN(ΧΑΑ!R127/ΧΑΑ!R126)</f>
        <v>-1.0186845306993018E-2</v>
      </c>
      <c r="E128">
        <f>LN(ΧΑΑ!Z127/ΧΑΑ!Z126)</f>
        <v>1.3404406850395234E-2</v>
      </c>
      <c r="F128">
        <f>LN(ΧΑΑ!AH127/ΧΑΑ!AH126)</f>
        <v>2.1598280534299379E-3</v>
      </c>
      <c r="G128">
        <f>LN(ΧΑΑ!AP127/ΧΑΑ!AP126)</f>
        <v>-1.5410064459562715E-2</v>
      </c>
      <c r="H128">
        <f>LN(ΧΑΑ!AX127/ΧΑΑ!AX126)</f>
        <v>1.5981163132891253E-2</v>
      </c>
    </row>
    <row r="129" spans="1:8">
      <c r="A129" t="s">
        <v>674</v>
      </c>
      <c r="B129">
        <f>LN(ΧΑΑ!B128/ΧΑΑ!B127)</f>
        <v>-6.7139948554015986E-3</v>
      </c>
      <c r="C129">
        <f>LN(ΧΑΑ!J128/ΧΑΑ!J127)</f>
        <v>2.0460365193971895E-3</v>
      </c>
      <c r="D129">
        <f>LN(ΧΑΑ!R128/ΧΑΑ!R127)</f>
        <v>6.8027473227526203E-3</v>
      </c>
      <c r="E129">
        <f>LN(ΧΑΑ!Z128/ΧΑΑ!Z127)</f>
        <v>-2.3224453031370711E-2</v>
      </c>
      <c r="F129">
        <f>LN(ΧΑΑ!AH128/ΧΑΑ!AH127)</f>
        <v>1.6168152269054777E-3</v>
      </c>
      <c r="G129">
        <f>LN(ΧΑΑ!AP128/ΧΑΑ!AP127)</f>
        <v>-2.1403908663153493E-2</v>
      </c>
      <c r="H129">
        <f>LN(ΧΑΑ!AX128/ΧΑΑ!AX127)</f>
        <v>-1.6786964949256866E-2</v>
      </c>
    </row>
    <row r="130" spans="1:8">
      <c r="A130" t="s">
        <v>676</v>
      </c>
      <c r="B130">
        <f>LN(ΧΑΑ!B129/ΧΑΑ!B128)</f>
        <v>1.6318930502908884E-2</v>
      </c>
      <c r="C130">
        <f>LN(ΧΑΑ!J129/ΧΑΑ!J128)</f>
        <v>3.3663063011279928E-2</v>
      </c>
      <c r="D130">
        <f>LN(ΧΑΑ!R129/ΧΑΑ!R128)</f>
        <v>2.0134908409055807E-2</v>
      </c>
      <c r="E130">
        <f>LN(ΧΑΑ!Z129/ΧΑΑ!Z128)</f>
        <v>4.6819013992629381E-2</v>
      </c>
      <c r="F130">
        <f>LN(ΧΑΑ!AH129/ΧΑΑ!AH128)</f>
        <v>-4.317329965581043E-3</v>
      </c>
      <c r="G130">
        <f>LN(ΧΑΑ!AP129/ΧΑΑ!AP128)</f>
        <v>-4.8192864359489947E-3</v>
      </c>
      <c r="H130">
        <f>LN(ΧΑΑ!AX129/ΧΑΑ!AX128)</f>
        <v>3.5244194197464516E-2</v>
      </c>
    </row>
    <row r="131" spans="1:8">
      <c r="A131" t="s">
        <v>678</v>
      </c>
      <c r="B131">
        <f>LN(ΧΑΑ!B130/ΧΑΑ!B129)</f>
        <v>3.0253183604210337E-3</v>
      </c>
      <c r="C131">
        <f>LN(ΧΑΑ!J130/ΧΑΑ!J129)</f>
        <v>-1.1928570865273732E-2</v>
      </c>
      <c r="D131">
        <f>LN(ΧΑΑ!R130/ΧΑΑ!R129)</f>
        <v>2.9462032730316282E-2</v>
      </c>
      <c r="E131">
        <f>LN(ΧΑΑ!Z130/ΧΑΑ!Z129)</f>
        <v>0</v>
      </c>
      <c r="F131">
        <f>LN(ΧΑΑ!AH130/ΧΑΑ!AH129)</f>
        <v>8.6161006907909711E-3</v>
      </c>
      <c r="G131">
        <f>LN(ΧΑΑ!AP130/ΧΑΑ!AP129)</f>
        <v>1.8665294219359876E-2</v>
      </c>
      <c r="H131">
        <f>LN(ΧΑΑ!AX130/ΧΑΑ!AX129)</f>
        <v>-3.1623188430512067E-2</v>
      </c>
    </row>
    <row r="132" spans="1:8">
      <c r="A132" t="s">
        <v>680</v>
      </c>
      <c r="B132">
        <f>LN(ΧΑΑ!B131/ΧΑΑ!B130)</f>
        <v>-8.7830288648009167E-3</v>
      </c>
      <c r="C132">
        <f>LN(ΧΑΑ!J131/ΧΑΑ!J130)</f>
        <v>0</v>
      </c>
      <c r="D132">
        <f>LN(ΧΑΑ!R131/ΧΑΑ!R130)</f>
        <v>-9.7245498919948572E-3</v>
      </c>
      <c r="E132">
        <f>LN(ΧΑΑ!Z131/ΧΑΑ!Z130)</f>
        <v>-9.46166103404723E-3</v>
      </c>
      <c r="F132">
        <f>LN(ΧΑΑ!AH131/ΧΑΑ!AH130)</f>
        <v>-5.3763570363802938E-3</v>
      </c>
      <c r="G132">
        <f>LN(ΧΑΑ!AP131/ΧΑΑ!AP130)</f>
        <v>-1.6252747813975916E-2</v>
      </c>
      <c r="H132">
        <f>LN(ΧΑΑ!AX131/ΧΑΑ!AX130)</f>
        <v>-2.5626783732152037E-2</v>
      </c>
    </row>
    <row r="133" spans="1:8">
      <c r="A133" t="s">
        <v>682</v>
      </c>
      <c r="B133">
        <f>LN(ΧΑΑ!B132/ΧΑΑ!B131)</f>
        <v>6.4468764382134419E-3</v>
      </c>
      <c r="C133">
        <f>LN(ΧΑΑ!J132/ΧΑΑ!J131)</f>
        <v>-4.0821994520255166E-2</v>
      </c>
      <c r="D133">
        <f>LN(ΧΑΑ!R132/ΧΑΑ!R131)</f>
        <v>3.2054026290083477E-2</v>
      </c>
      <c r="E133">
        <f>LN(ΧΑΑ!Z132/ΧΑΑ!Z131)</f>
        <v>3.4263640934638857E-2</v>
      </c>
      <c r="F133">
        <f>LN(ΧΑΑ!AH132/ΧΑΑ!AH131)</f>
        <v>-2.6990569691650581E-3</v>
      </c>
      <c r="G133">
        <f>LN(ΧΑΑ!AP132/ΧΑΑ!AP131)</f>
        <v>3.3678165101154916E-3</v>
      </c>
      <c r="H133">
        <f>LN(ΧΑΑ!AX132/ΧΑΑ!AX131)</f>
        <v>9.0238512255661953E-3</v>
      </c>
    </row>
    <row r="134" spans="1:8">
      <c r="A134" t="s">
        <v>684</v>
      </c>
      <c r="B134">
        <f>LN(ΧΑΑ!B133/ΧΑΑ!B132)</f>
        <v>-3.5725923026290705E-3</v>
      </c>
      <c r="C134">
        <f>LN(ΧΑΑ!J133/ΧΑΑ!J132)</f>
        <v>1.0362787035546658E-2</v>
      </c>
      <c r="D134">
        <f>LN(ΧΑΑ!R133/ΧΑΑ!R132)</f>
        <v>1.5760444554657142E-3</v>
      </c>
      <c r="E134">
        <f>LN(ΧΑΑ!Z133/ΧΑΑ!Z132)</f>
        <v>-7.464359574914212E-3</v>
      </c>
      <c r="F134">
        <f>LN(ΧΑΑ!AH133/ΧΑΑ!AH132)</f>
        <v>4.853069649073464E-3</v>
      </c>
      <c r="G134">
        <f>LN(ΧΑΑ!AP133/ΧΑΑ!AP132)</f>
        <v>-1.3053122244579217E-2</v>
      </c>
      <c r="H134">
        <f>LN(ΧΑΑ!AX133/ΧΑΑ!AX132)</f>
        <v>-1.4394655294690839E-2</v>
      </c>
    </row>
    <row r="135" spans="1:8">
      <c r="A135" t="s">
        <v>686</v>
      </c>
      <c r="B135">
        <f>LN(ΧΑΑ!B134/ΧΑΑ!B133)</f>
        <v>1.6891553928273788E-2</v>
      </c>
      <c r="C135">
        <f>LN(ΧΑΑ!J134/ΧΑΑ!J133)</f>
        <v>1.7373967936053017E-2</v>
      </c>
      <c r="D135">
        <f>LN(ΧΑΑ!R134/ΧΑΑ!R133)</f>
        <v>-1.108483242449293E-2</v>
      </c>
      <c r="E135">
        <f>LN(ΧΑΑ!Z134/ΧΑΑ!Z133)</f>
        <v>7.2658833507405665E-2</v>
      </c>
      <c r="F135">
        <f>LN(ΧΑΑ!AH134/ΧΑΑ!AH133)</f>
        <v>8.036475076923422E-3</v>
      </c>
      <c r="G135">
        <f>LN(ΧΑΑ!AP134/ΧΑΑ!AP133)</f>
        <v>9.2032618591374477E-3</v>
      </c>
      <c r="H135">
        <f>LN(ΧΑΑ!AX134/ΧΑΑ!AX133)</f>
        <v>3.099758780127642E-2</v>
      </c>
    </row>
    <row r="136" spans="1:8">
      <c r="A136" t="s">
        <v>688</v>
      </c>
      <c r="B136">
        <f>LN(ΧΑΑ!B135/ΧΑΑ!B134)</f>
        <v>1.3887851421931052E-2</v>
      </c>
      <c r="C136">
        <f>LN(ΧΑΑ!J135/ΧΑΑ!J134)</f>
        <v>-9.1603693986642785E-3</v>
      </c>
      <c r="D136">
        <f>LN(ΧΑΑ!R135/ΧΑΑ!R134)</f>
        <v>1.7364287909336071E-2</v>
      </c>
      <c r="E136">
        <f>LN(ΧΑΑ!Z135/ΧΑΑ!Z134)</f>
        <v>4.4095319865224164E-2</v>
      </c>
      <c r="F136">
        <f>LN(ΧΑΑ!AH135/ΧΑΑ!AH134)</f>
        <v>-1.559590632373991E-2</v>
      </c>
      <c r="G136">
        <f>LN(ΧΑΑ!AP135/ΧΑΑ!AP134)</f>
        <v>1.5786025014716393E-2</v>
      </c>
      <c r="H136">
        <f>LN(ΧΑΑ!AX135/ΧΑΑ!AX134)</f>
        <v>3.9375165234829972E-2</v>
      </c>
    </row>
    <row r="137" spans="1:8">
      <c r="A137" t="s">
        <v>690</v>
      </c>
      <c r="B137">
        <f>LN(ΧΑΑ!B136/ΧΑΑ!B135)</f>
        <v>7.6385304320854708E-3</v>
      </c>
      <c r="C137">
        <f>LN(ΧΑΑ!J136/ΧΑΑ!J135)</f>
        <v>2.7233150458358852E-2</v>
      </c>
      <c r="D137">
        <f>LN(ΧΑΑ!R136/ΧΑΑ!R135)</f>
        <v>3.1250025431352807E-3</v>
      </c>
      <c r="E137">
        <f>LN(ΧΑΑ!Z136/ΧΑΑ!Z135)</f>
        <v>-1.1834457647002796E-2</v>
      </c>
      <c r="F137">
        <f>LN(ΧΑΑ!AH136/ΧΑΑ!AH135)</f>
        <v>-2.4692612590371411E-2</v>
      </c>
      <c r="G137">
        <f>LN(ΧΑΑ!AP136/ΧΑΑ!AP135)</f>
        <v>2.8436038118676843E-3</v>
      </c>
      <c r="H137">
        <f>LN(ΧΑΑ!AX136/ΧΑΑ!AX135)</f>
        <v>8.458335702738318E-3</v>
      </c>
    </row>
    <row r="138" spans="1:8">
      <c r="A138" t="s">
        <v>692</v>
      </c>
      <c r="B138">
        <f>LN(ΧΑΑ!B137/ΧΑΑ!B136)</f>
        <v>1.3521216957914494E-3</v>
      </c>
      <c r="C138">
        <f>LN(ΧΑΑ!J137/ΧΑΑ!J136)</f>
        <v>4.962789342128876E-3</v>
      </c>
      <c r="D138">
        <f>LN(ΧΑΑ!R137/ΧΑΑ!R136)</f>
        <v>1.0861239431604634E-2</v>
      </c>
      <c r="E138">
        <f>LN(ΧΑΑ!Z137/ΧΑΑ!Z136)</f>
        <v>5.5401803756153509E-3</v>
      </c>
      <c r="F138">
        <f>LN(ΧΑΑ!AH137/ΧΑΑ!AH136)</f>
        <v>0</v>
      </c>
      <c r="G138">
        <f>LN(ΧΑΑ!AP137/ΧΑΑ!AP136)</f>
        <v>-3.318324922135922E-3</v>
      </c>
      <c r="H138">
        <f>LN(ΧΑΑ!AX137/ΧΑΑ!AX136)</f>
        <v>3.0581063588208724E-3</v>
      </c>
    </row>
    <row r="139" spans="1:8">
      <c r="A139" t="s">
        <v>694</v>
      </c>
      <c r="B139">
        <f>LN(ΧΑΑ!B138/ΧΑΑ!B137)</f>
        <v>-2.879646815088596E-3</v>
      </c>
      <c r="C139">
        <f>LN(ΧΑΑ!J138/ΧΑΑ!J137)</f>
        <v>0</v>
      </c>
      <c r="D139">
        <f>LN(ΧΑΑ!R138/ΧΑΑ!R137)</f>
        <v>-1.5444018513742473E-3</v>
      </c>
      <c r="E139">
        <f>LN(ΧΑΑ!Z138/ΧΑΑ!Z137)</f>
        <v>9.8174752787045412E-3</v>
      </c>
      <c r="F139">
        <f>LN(ΧΑΑ!AH138/ΧΑΑ!AH137)</f>
        <v>-4.3139492660617708E-2</v>
      </c>
      <c r="G139">
        <f>LN(ΧΑΑ!AP138/ΧΑΑ!AP137)</f>
        <v>9.4921696733215525E-4</v>
      </c>
      <c r="H139">
        <f>LN(ΧΑΑ!AX138/ΧΑΑ!AX137)</f>
        <v>-1.151644206155918E-2</v>
      </c>
    </row>
    <row r="140" spans="1:8">
      <c r="A140" t="s">
        <v>696</v>
      </c>
      <c r="B140">
        <f>LN(ΧΑΑ!B139/ΧΑΑ!B138)</f>
        <v>1.0150787735874356E-2</v>
      </c>
      <c r="C140">
        <f>LN(ΧΑΑ!J139/ΧΑΑ!J138)</f>
        <v>-3.9682591756205112E-3</v>
      </c>
      <c r="D140">
        <f>LN(ΧΑΑ!R139/ΧΑΑ!R138)</f>
        <v>6.1633477076687678E-3</v>
      </c>
      <c r="E140">
        <f>LN(ΧΑΑ!Z139/ΧΑΑ!Z138)</f>
        <v>1.5894887849784628E-2</v>
      </c>
      <c r="F140">
        <f>LN(ΧΑΑ!AH139/ΧΑΑ!AH138)</f>
        <v>3.6450504509821041E-2</v>
      </c>
      <c r="G140">
        <f>LN(ΧΑΑ!AP139/ΧΑΑ!AP138)</f>
        <v>4.0442415848018769E-2</v>
      </c>
      <c r="H140">
        <f>LN(ΧΑΑ!AX139/ΧΑΑ!AX138)</f>
        <v>3.8535693159899723E-3</v>
      </c>
    </row>
    <row r="141" spans="1:8">
      <c r="A141" t="s">
        <v>698</v>
      </c>
      <c r="B141">
        <f>LN(ΧΑΑ!B140/ΧΑΑ!B139)</f>
        <v>3.6848757246415948E-3</v>
      </c>
      <c r="C141">
        <f>LN(ΧΑΑ!J140/ΧΑΑ!J139)</f>
        <v>-2.9865626977490789E-3</v>
      </c>
      <c r="D141">
        <f>LN(ΧΑΑ!R140/ΧΑΑ!R139)</f>
        <v>-1.5372793188863669E-3</v>
      </c>
      <c r="E141">
        <f>LN(ΧΑΑ!Z140/ΧΑΑ!Z139)</f>
        <v>-8.4975405104407761E-3</v>
      </c>
      <c r="F141">
        <f>LN(ΧΑΑ!AH140/ΧΑΑ!AH139)</f>
        <v>-4.8706275070770993E-2</v>
      </c>
      <c r="G141">
        <f>LN(ΧΑΑ!AP140/ΧΑΑ!AP139)</f>
        <v>9.1074687533839393E-4</v>
      </c>
      <c r="H141">
        <f>LN(ΧΑΑ!AX140/ΧΑΑ!AX139)</f>
        <v>0</v>
      </c>
    </row>
    <row r="142" spans="1:8">
      <c r="A142" t="s">
        <v>700</v>
      </c>
      <c r="B142">
        <f>LN(ΧΑΑ!B141/ΧΑΑ!B140)</f>
        <v>9.2298283475552752E-3</v>
      </c>
      <c r="C142">
        <f>LN(ΧΑΑ!J141/ΧΑΑ!J140)</f>
        <v>1.6807118316381191E-2</v>
      </c>
      <c r="D142">
        <f>LN(ΧΑΑ!R141/ΧΑΑ!R140)</f>
        <v>-5.0483905431992097E-2</v>
      </c>
      <c r="E142">
        <f>LN(ΧΑΑ!Z141/ΧΑΑ!Z140)</f>
        <v>3.8802890005769697E-2</v>
      </c>
      <c r="F142">
        <f>LN(ΧΑΑ!AH141/ΧΑΑ!AH140)</f>
        <v>7.1924565172778343E-2</v>
      </c>
      <c r="G142">
        <f>LN(ΧΑΑ!AP141/ΧΑΑ!AP140)</f>
        <v>-9.1074687533847969E-4</v>
      </c>
      <c r="H142">
        <f>LN(ΧΑΑ!AX141/ΧΑΑ!AX140)</f>
        <v>2.3941861804358647E-2</v>
      </c>
    </row>
    <row r="143" spans="1:8">
      <c r="A143" t="s">
        <v>702</v>
      </c>
      <c r="B143">
        <f>LN(ΧΑΑ!B142/ΧΑΑ!B141)</f>
        <v>4.5205219884952063E-3</v>
      </c>
      <c r="C143">
        <f>LN(ΧΑΑ!J142/ΧΑΑ!J141)</f>
        <v>1.2664562841321956E-2</v>
      </c>
      <c r="D143">
        <f>LN(ΧΑΑ!R142/ΧΑΑ!R141)</f>
        <v>-4.8661896511727884E-3</v>
      </c>
      <c r="E143">
        <f>LN(ΧΑΑ!Z142/ΧΑΑ!Z141)</f>
        <v>7.4349784875179905E-3</v>
      </c>
      <c r="F143">
        <f>LN(ΧΑΑ!AH142/ΧΑΑ!AH141)</f>
        <v>5.6308022001055717E-2</v>
      </c>
      <c r="G143">
        <f>LN(ΧΑΑ!AP142/ΧΑΑ!AP141)</f>
        <v>1.4024206326218468E-2</v>
      </c>
      <c r="H143">
        <f>LN(ΧΑΑ!AX142/ΧΑΑ!AX141)</f>
        <v>-1.1271840381873871E-3</v>
      </c>
    </row>
    <row r="144" spans="1:8">
      <c r="A144" t="s">
        <v>704</v>
      </c>
      <c r="B144">
        <f>LN(ΧΑΑ!B143/ΧΑΑ!B142)</f>
        <v>-4.0828636722927544E-3</v>
      </c>
      <c r="C144">
        <f>LN(ΧΑΑ!J143/ΧΑΑ!J142)</f>
        <v>-1.7578577643750773E-2</v>
      </c>
      <c r="D144">
        <f>LN(ΧΑΑ!R143/ΧΑΑ!R142)</f>
        <v>1.9324272826402623E-2</v>
      </c>
      <c r="E144">
        <f>LN(ΧΑΑ!Z143/ΧΑΑ!Z142)</f>
        <v>-1.8692133012152633E-2</v>
      </c>
      <c r="F144">
        <f>LN(ΧΑΑ!AH143/ΧΑΑ!AH142)</f>
        <v>1.435922107788888E-2</v>
      </c>
      <c r="G144">
        <f>LN(ΧΑΑ!AP143/ΧΑΑ!AP142)</f>
        <v>2.6597312519265635E-2</v>
      </c>
      <c r="H144">
        <f>LN(ΧΑΑ!AX143/ΧΑΑ!AX142)</f>
        <v>-6.0332008041678086E-3</v>
      </c>
    </row>
    <row r="145" spans="1:8">
      <c r="A145" t="s">
        <v>706</v>
      </c>
      <c r="B145">
        <f>LN(ΧΑΑ!B144/ΧΑΑ!B143)</f>
        <v>-1.4306222265513192E-2</v>
      </c>
      <c r="C145">
        <f>LN(ΧΑΑ!J144/ΧΑΑ!J143)</f>
        <v>-9.9010709827115698E-3</v>
      </c>
      <c r="D145">
        <f>LN(ΧΑΑ!R144/ΧΑΑ!R143)</f>
        <v>-2.7487583465563757E-2</v>
      </c>
      <c r="E145">
        <f>LN(ΧΑΑ!Z144/ΧΑΑ!Z143)</f>
        <v>-1.9048194970694363E-2</v>
      </c>
      <c r="F145">
        <f>LN(ΧΑΑ!AH144/ΧΑΑ!AH143)</f>
        <v>-9.207226168460805E-3</v>
      </c>
      <c r="G145">
        <f>LN(ΧΑΑ!AP144/ΧΑΑ!AP143)</f>
        <v>-1.3653592417977155E-2</v>
      </c>
      <c r="H145">
        <f>LN(ΧΑΑ!AX144/ΧΑΑ!AX143)</f>
        <v>-2.2567414029047508E-2</v>
      </c>
    </row>
    <row r="146" spans="1:8">
      <c r="A146" t="s">
        <v>707</v>
      </c>
      <c r="B146">
        <f>LN(ΧΑΑ!B145/ΧΑΑ!B144)</f>
        <v>1.7718850104141728E-2</v>
      </c>
      <c r="C146">
        <f>LN(ΧΑΑ!J145/ΧΑΑ!J144)</f>
        <v>9.9010709827115368E-3</v>
      </c>
      <c r="D146">
        <f>LN(ΧΑΑ!R145/ΧΑΑ!R144)</f>
        <v>3.2260862218221477E-2</v>
      </c>
      <c r="E146">
        <f>LN(ΧΑΑ!Z145/ΧΑΑ!Z144)</f>
        <v>2.8811697238545597E-2</v>
      </c>
      <c r="F146">
        <f>LN(ΧΑΑ!AH145/ΧΑΑ!AH144)</f>
        <v>-1.3450797724123217E-2</v>
      </c>
      <c r="G146">
        <f>LN(ΧΑΑ!AP145/ΧΑΑ!AP144)</f>
        <v>2.6691586756107184E-2</v>
      </c>
      <c r="H146">
        <f>LN(ΧΑΑ!AX145/ΧΑΑ!AX144)</f>
        <v>2.0674549560794453E-2</v>
      </c>
    </row>
    <row r="147" spans="1:8">
      <c r="A147" t="s">
        <v>709</v>
      </c>
      <c r="B147">
        <f>LN(ΧΑΑ!B146/ΧΑΑ!B145)</f>
        <v>8.4512361537830965E-3</v>
      </c>
      <c r="C147">
        <f>LN(ΧΑΑ!J146/ΧΑΑ!J145)</f>
        <v>-4.9382816405826773E-3</v>
      </c>
      <c r="D147">
        <f>LN(ΧΑΑ!R146/ΧΑΑ!R145)</f>
        <v>-1.5885626851378416E-3</v>
      </c>
      <c r="E147">
        <f>LN(ΧΑΑ!Z146/ΧΑΑ!Z145)</f>
        <v>4.1718453567292257E-2</v>
      </c>
      <c r="F147">
        <f>LN(ΧΑΑ!AH146/ΧΑΑ!AH145)</f>
        <v>3.379737958329071E-2</v>
      </c>
      <c r="G147">
        <f>LN(ΧΑΑ!AP146/ΧΑΑ!AP145)</f>
        <v>3.4482792789159236E-3</v>
      </c>
      <c r="H147">
        <f>LN(ΧΑΑ!AX146/ΧΑΑ!AX145)</f>
        <v>2.2851715489096487E-2</v>
      </c>
    </row>
    <row r="148" spans="1:8">
      <c r="A148" t="s">
        <v>711</v>
      </c>
      <c r="B148">
        <f>LN(ΧΑΑ!B147/ΧΑΑ!B146)</f>
        <v>1.4109799231862835E-2</v>
      </c>
      <c r="C148">
        <f>LN(ΧΑΑ!J147/ΧΑΑ!J146)</f>
        <v>1.0832208329360431E-2</v>
      </c>
      <c r="D148">
        <f>LN(ΧΑΑ!R147/ΧΑΑ!R146)</f>
        <v>4.7581374464170179E-3</v>
      </c>
      <c r="E148">
        <f>LN(ΧΑΑ!Z147/ΧΑΑ!Z146)</f>
        <v>6.5881704684038908E-2</v>
      </c>
      <c r="F148">
        <f>LN(ΧΑΑ!AH147/ΧΑΑ!AH146)</f>
        <v>-1.2158204479809406E-2</v>
      </c>
      <c r="G148">
        <f>LN(ΧΑΑ!AP147/ΧΑΑ!AP146)</f>
        <v>-6.0423144559624744E-3</v>
      </c>
      <c r="H148">
        <f>LN(ΧΑΑ!AX147/ΧΑΑ!AX146)</f>
        <v>3.6367644170874791E-2</v>
      </c>
    </row>
    <row r="149" spans="1:8">
      <c r="A149" t="s">
        <v>713</v>
      </c>
      <c r="B149">
        <f>LN(ΧΑΑ!B148/ΧΑΑ!B147)</f>
        <v>-9.257069759283169E-3</v>
      </c>
      <c r="C149">
        <f>LN(ΧΑΑ!J148/ΧΑΑ!J147)</f>
        <v>-3.4374492701995552E-2</v>
      </c>
      <c r="D149">
        <f>LN(ΧΑΑ!R148/ΧΑΑ!R147)</f>
        <v>1.1015060230677221E-2</v>
      </c>
      <c r="E149">
        <f>LN(ΧΑΑ!Z148/ΧΑΑ!Z147)</f>
        <v>-1.0118130165584554E-2</v>
      </c>
      <c r="F149">
        <f>LN(ΧΑΑ!AH148/ΧΑΑ!AH147)</f>
        <v>-1.0198879007454116E-3</v>
      </c>
      <c r="G149">
        <f>LN(ΧΑΑ!AP148/ΧΑΑ!AP147)</f>
        <v>-2.409755157906053E-2</v>
      </c>
      <c r="H149">
        <f>LN(ΧΑΑ!AX148/ΧΑΑ!AX147)</f>
        <v>-1.801850550267825E-2</v>
      </c>
    </row>
    <row r="150" spans="1:8">
      <c r="A150" t="s">
        <v>715</v>
      </c>
      <c r="B150">
        <f>LN(ΧΑΑ!B149/ΧΑΑ!B148)</f>
        <v>-1.5153529542090677E-2</v>
      </c>
      <c r="C150">
        <f>LN(ΧΑΑ!J149/ΧΑΑ!J148)</f>
        <v>-4.0864232276591708E-2</v>
      </c>
      <c r="D150">
        <f>LN(ΧΑΑ!R149/ΧΑΑ!R148)</f>
        <v>6.2402698600846733E-3</v>
      </c>
      <c r="E150">
        <f>LN(ΧΑΑ!Z149/ΧΑΑ!Z148)</f>
        <v>-4.1528458696582227E-2</v>
      </c>
      <c r="F150">
        <f>LN(ΧΑΑ!AH149/ΧΑΑ!AH148)</f>
        <v>-2.8987536873252413E-2</v>
      </c>
      <c r="G150">
        <f>LN(ΧΑΑ!AP149/ΧΑΑ!AP148)</f>
        <v>-8.908744889109442E-3</v>
      </c>
      <c r="H150">
        <f>LN(ΧΑΑ!AX149/ΧΑΑ!AX148)</f>
        <v>-1.3545878001685163E-2</v>
      </c>
    </row>
    <row r="151" spans="1:8">
      <c r="A151" t="s">
        <v>717</v>
      </c>
      <c r="B151">
        <f>LN(ΧΑΑ!B150/ΧΑΑ!B149)</f>
        <v>-5.0203079843865539E-3</v>
      </c>
      <c r="C151">
        <f>LN(ΧΑΑ!J150/ΧΑΑ!J149)</f>
        <v>0</v>
      </c>
      <c r="D151">
        <f>LN(ΧΑΑ!R150/ΧΑΑ!R149)</f>
        <v>-4.6765478839017934E-3</v>
      </c>
      <c r="E151">
        <f>LN(ΧΑΑ!Z150/ΧΑΑ!Z149)</f>
        <v>-1.0657294473988093E-2</v>
      </c>
      <c r="F151">
        <f>LN(ΧΑΑ!AH150/ΧΑΑ!AH149)</f>
        <v>-1.694955831377332E-2</v>
      </c>
      <c r="G151">
        <f>LN(ΧΑΑ!AP150/ΧΑΑ!AP149)</f>
        <v>-1.351371916672282E-2</v>
      </c>
      <c r="H151">
        <f>LN(ΧΑΑ!AX150/ΧΑΑ!AX149)</f>
        <v>9.1726931894624709E-3</v>
      </c>
    </row>
    <row r="152" spans="1:8">
      <c r="A152" t="s">
        <v>719</v>
      </c>
      <c r="B152">
        <f>LN(ΧΑΑ!B151/ΧΑΑ!B150)</f>
        <v>1.3602160891446589E-3</v>
      </c>
      <c r="C152">
        <f>LN(ΧΑΑ!J151/ΧΑΑ!J150)</f>
        <v>3.162891408508217E-3</v>
      </c>
      <c r="D152">
        <f>LN(ΧΑΑ!R151/ΧΑΑ!R150)</f>
        <v>2.0108952922713478E-2</v>
      </c>
      <c r="E152">
        <f>LN(ΧΑΑ!Z151/ΧΑΑ!Z150)</f>
        <v>-3.5778213478838551E-3</v>
      </c>
      <c r="F152">
        <f>LN(ΧΑΑ!AH151/ΧΑΑ!AH150)</f>
        <v>2.0095864003138349E-2</v>
      </c>
      <c r="G152">
        <f>LN(ΧΑΑ!AP151/ΧΑΑ!AP150)</f>
        <v>-1.8157063544847099E-3</v>
      </c>
      <c r="H152">
        <f>LN(ΧΑΑ!AX151/ΧΑΑ!AX150)</f>
        <v>4.3731848122228485E-3</v>
      </c>
    </row>
    <row r="153" spans="1:8">
      <c r="A153" t="s">
        <v>721</v>
      </c>
      <c r="B153">
        <f>LN(ΧΑΑ!B152/ΧΑΑ!B151)</f>
        <v>5.7167684973620037E-3</v>
      </c>
      <c r="C153">
        <f>LN(ΧΑΑ!J152/ΧΑΑ!J151)</f>
        <v>-2.1074823395646983E-3</v>
      </c>
      <c r="D153">
        <f>LN(ΧΑΑ!R152/ΧΑΑ!R151)</f>
        <v>4.5836596676578929E-3</v>
      </c>
      <c r="E153">
        <f>LN(ΧΑΑ!Z152/ΧΑΑ!Z151)</f>
        <v>7.1428875123802039E-3</v>
      </c>
      <c r="F153">
        <f>LN(ΧΑΑ!AH152/ΧΑΑ!AH151)</f>
        <v>-1.7961391474505581E-2</v>
      </c>
      <c r="G153">
        <f>LN(ΧΑΑ!AP152/ΧΑΑ!AP151)</f>
        <v>2.7337575149603964E-2</v>
      </c>
      <c r="H153">
        <f>LN(ΧΑΑ!AX152/ΧΑΑ!AX151)</f>
        <v>0</v>
      </c>
    </row>
    <row r="154" spans="1:8">
      <c r="A154" t="s">
        <v>723</v>
      </c>
      <c r="B154">
        <f>LN(ΧΑΑ!B153/ΧΑΑ!B152)</f>
        <v>2.3297852766078421E-3</v>
      </c>
      <c r="C154">
        <f>LN(ΧΑΑ!J153/ΧΑΑ!J152)</f>
        <v>-7.4113626696422465E-3</v>
      </c>
      <c r="D154">
        <f>LN(ΧΑΑ!R153/ΧΑΑ!R152)</f>
        <v>-3.0534374868902317E-3</v>
      </c>
      <c r="E154">
        <f>LN(ΧΑΑ!Z153/ΧΑΑ!Z152)</f>
        <v>-8.9366099664069682E-3</v>
      </c>
      <c r="F154">
        <f>LN(ΧΑΑ!AH153/ΧΑΑ!AH152)</f>
        <v>-6.4171343206335402E-3</v>
      </c>
      <c r="G154">
        <f>LN(ΧΑΑ!AP153/ΧΑΑ!AP152)</f>
        <v>-1.3271402080625746E-3</v>
      </c>
      <c r="H154">
        <f>LN(ΧΑΑ!AX153/ΧΑΑ!AX152)</f>
        <v>1.1928570865273812E-2</v>
      </c>
    </row>
    <row r="155" spans="1:8">
      <c r="A155" t="s">
        <v>725</v>
      </c>
      <c r="B155">
        <f>LN(ΧΑΑ!B154/ΧΑΑ!B153)</f>
        <v>1.9608648207935292E-3</v>
      </c>
      <c r="C155">
        <f>LN(ΧΑΑ!J154/ΧΑΑ!J153)</f>
        <v>4.2417879083631238E-3</v>
      </c>
      <c r="D155">
        <f>LN(ΧΑΑ!R154/ΧΑΑ!R153)</f>
        <v>-1.3857034661426241E-2</v>
      </c>
      <c r="E155">
        <f>LN(ΧΑΑ!Z154/ΧΑΑ!Z153)</f>
        <v>-1.7385443320705372E-2</v>
      </c>
      <c r="F155">
        <f>LN(ΧΑΑ!AH154/ΧΑΑ!AH153)</f>
        <v>6.417134320633509E-3</v>
      </c>
      <c r="G155">
        <f>LN(ΧΑΑ!AP154/ΧΑΑ!AP153)</f>
        <v>1.3629580080281905E-2</v>
      </c>
      <c r="H155">
        <f>LN(ΧΑΑ!AX154/ΧΑΑ!AX153)</f>
        <v>-4.6821623445066083E-3</v>
      </c>
    </row>
    <row r="156" spans="1:8">
      <c r="A156" t="s">
        <v>727</v>
      </c>
      <c r="B156">
        <f>LN(ΧΑΑ!B155/ΧΑΑ!B154)</f>
        <v>6.9757161220145476E-3</v>
      </c>
      <c r="C156">
        <f>LN(ΧΑΑ!J155/ΧΑΑ!J154)</f>
        <v>3.125254350410453E-2</v>
      </c>
      <c r="D156">
        <f>LN(ΧΑΑ!R155/ΧΑΑ!R154)</f>
        <v>7.7220460939103185E-3</v>
      </c>
      <c r="E156">
        <f>LN(ΧΑΑ!Z155/ΧΑΑ!Z154)</f>
        <v>4.7384816199379032E-3</v>
      </c>
      <c r="F156">
        <f>LN(ΧΑΑ!AH155/ΧΑΑ!AH154)</f>
        <v>2.129926257824849E-3</v>
      </c>
      <c r="G156">
        <f>LN(ΧΑΑ!AP155/ΧΑΑ!AP154)</f>
        <v>-4.3677659571855884E-4</v>
      </c>
      <c r="H156">
        <f>LN(ΧΑΑ!AX155/ΧΑΑ!AX154)</f>
        <v>8.626940635522844E-3</v>
      </c>
    </row>
    <row r="157" spans="1:8">
      <c r="A157" t="s">
        <v>729</v>
      </c>
      <c r="B157">
        <f>LN(ΧΑΑ!B156/ΧΑΑ!B155)</f>
        <v>6.183255127736419E-3</v>
      </c>
      <c r="C157">
        <f>LN(ΧΑΑ!J156/ΧΑΑ!J155)</f>
        <v>2.0807652506403863E-2</v>
      </c>
      <c r="D157">
        <f>LN(ΧΑΑ!R156/ΧΑΑ!R155)</f>
        <v>-7.7220460939102778E-3</v>
      </c>
      <c r="E157">
        <f>LN(ΧΑΑ!Z156/ΧΑΑ!Z155)</f>
        <v>1.0850016024065623E-2</v>
      </c>
      <c r="F157">
        <f>LN(ΧΑΑ!AH156/ΧΑΑ!AH155)</f>
        <v>-1.0643960557867014E-3</v>
      </c>
      <c r="G157">
        <f>LN(ΧΑΑ!AP156/ΧΑΑ!AP155)</f>
        <v>-6.134988567515944E-3</v>
      </c>
      <c r="H157">
        <f>LN(ΧΑΑ!AX156/ΧΑΑ!AX155)</f>
        <v>-1.2243581105711502E-2</v>
      </c>
    </row>
    <row r="158" spans="1:8">
      <c r="A158" t="s">
        <v>731</v>
      </c>
      <c r="B158">
        <f>LN(ΧΑΑ!B157/ΧΑΑ!B156)</f>
        <v>-6.5874904413086386E-3</v>
      </c>
      <c r="C158">
        <f>LN(ΧΑΑ!J157/ΧΑΑ!J156)</f>
        <v>-5.0352573656454293E-3</v>
      </c>
      <c r="D158">
        <f>LN(ΧΑΑ!R157/ΧΑΑ!R156)</f>
        <v>-7.7821404420549628E-3</v>
      </c>
      <c r="E158">
        <f>LN(ΧΑΑ!Z157/ΧΑΑ!Z156)</f>
        <v>7.1916579870564114E-4</v>
      </c>
      <c r="F158">
        <f>LN(ΧΑΑ!AH157/ΧΑΑ!AH156)</f>
        <v>-9.6308930609613E-3</v>
      </c>
      <c r="G158">
        <f>LN(ΧΑΑ!AP157/ΧΑΑ!AP156)</f>
        <v>8.7873467868873547E-4</v>
      </c>
      <c r="H158">
        <f>LN(ΧΑΑ!AX157/ΧΑΑ!AX156)</f>
        <v>-1.8651116626100521E-2</v>
      </c>
    </row>
    <row r="159" spans="1:8">
      <c r="A159" t="s">
        <v>733</v>
      </c>
      <c r="B159">
        <f>LN(ΧΑΑ!B158/ΧΑΑ!B157)</f>
        <v>-1.061147292734106E-2</v>
      </c>
      <c r="C159">
        <f>LN(ΧΑΑ!J158/ΧΑΑ!J157)</f>
        <v>-3.440647468565123E-2</v>
      </c>
      <c r="D159">
        <f>LN(ΧΑΑ!R158/ΧΑΑ!R157)</f>
        <v>-3.1748698314580298E-2</v>
      </c>
      <c r="E159">
        <f>LN(ΧΑΑ!Z158/ΧΑΑ!Z157)</f>
        <v>-2.8068181202806259E-2</v>
      </c>
      <c r="F159">
        <f>LN(ΧΑΑ!AH158/ΧΑΑ!AH157)</f>
        <v>-1.6260520871780291E-2</v>
      </c>
      <c r="G159">
        <f>LN(ΧΑΑ!AP158/ΧΑΑ!AP157)</f>
        <v>-1.1040076804158616E-2</v>
      </c>
      <c r="H159">
        <f>LN(ΧΑΑ!AX158/ΧΑΑ!AX157)</f>
        <v>-4.8103700528973666E-3</v>
      </c>
    </row>
    <row r="160" spans="1:8">
      <c r="A160" t="s">
        <v>735</v>
      </c>
      <c r="B160">
        <f>LN(ΧΑΑ!B159/ΧΑΑ!B158)</f>
        <v>-5.4498884121813383E-4</v>
      </c>
      <c r="C160">
        <f>LN(ΧΑΑ!J159/ΧΑΑ!J158)</f>
        <v>3.6505907556571879E-3</v>
      </c>
      <c r="D160">
        <f>LN(ΧΑΑ!R159/ΧΑΑ!R158)</f>
        <v>-1.9544596072970283E-2</v>
      </c>
      <c r="E160">
        <f>LN(ΧΑΑ!Z159/ΧΑΑ!Z158)</f>
        <v>1.1395087461859197E-2</v>
      </c>
      <c r="F160">
        <f>LN(ΧΑΑ!AH159/ΧΑΑ!AH158)</f>
        <v>1.5184673538317088E-2</v>
      </c>
      <c r="G160">
        <f>LN(ΧΑΑ!AP159/ΧΑΑ!AP158)</f>
        <v>-1.0265655873712162E-2</v>
      </c>
      <c r="H160">
        <f>LN(ΧΑΑ!AX159/ΧΑΑ!AX158)</f>
        <v>1.5458533816196557E-2</v>
      </c>
    </row>
    <row r="161" spans="1:8">
      <c r="A161" t="s">
        <v>737</v>
      </c>
      <c r="B161">
        <f>LN(ΧΑΑ!B160/ΧΑΑ!B159)</f>
        <v>-9.7012886003013128E-3</v>
      </c>
      <c r="C161">
        <f>LN(ΧΑΑ!J160/ΧΑΑ!J159)</f>
        <v>-1.204518359868346E-2</v>
      </c>
      <c r="D161">
        <f>LN(ΧΑΑ!R160/ΧΑΑ!R159)</f>
        <v>-2.1613476420537188E-2</v>
      </c>
      <c r="E161">
        <f>LN(ΧΑΑ!Z160/ΧΑΑ!Z159)</f>
        <v>-6.2328341099705453E-3</v>
      </c>
      <c r="F161">
        <f>LN(ΧΑΑ!AH160/ΧΑΑ!AH159)</f>
        <v>-2.1551732479832644E-3</v>
      </c>
      <c r="G161">
        <f>LN(ΧΑΑ!AP160/ΧΑΑ!AP159)</f>
        <v>-1.2641251859407066E-2</v>
      </c>
      <c r="H161">
        <f>LN(ΧΑΑ!AX160/ΧΑΑ!AX159)</f>
        <v>-1.3975953855973715E-2</v>
      </c>
    </row>
    <row r="162" spans="1:8">
      <c r="A162" t="s">
        <v>739</v>
      </c>
      <c r="B162">
        <f>LN(ΧΑΑ!B161/ΧΑΑ!B160)</f>
        <v>-8.157851256595022E-3</v>
      </c>
      <c r="C162">
        <f>LN(ΧΑΑ!J161/ΧΑΑ!J160)</f>
        <v>-9.5289233458782808E-3</v>
      </c>
      <c r="D162">
        <f>LN(ΧΑΑ!R161/ΧΑΑ!R160)</f>
        <v>-4.1172195889619623E-2</v>
      </c>
      <c r="E162">
        <f>LN(ΧΑΑ!Z161/ΧΑΑ!Z160)</f>
        <v>-5.5320074696158811E-3</v>
      </c>
      <c r="F162">
        <f>LN(ΧΑΑ!AH161/ΧΑΑ!AH160)</f>
        <v>1.3926309698194517E-2</v>
      </c>
      <c r="G162">
        <f>LN(ΧΑΑ!AP161/ΧΑΑ!AP160)</f>
        <v>-1.0964020291914289E-2</v>
      </c>
      <c r="H162">
        <f>LN(ΧΑΑ!AX161/ΧΑΑ!AX160)</f>
        <v>-2.9673612278020007E-3</v>
      </c>
    </row>
    <row r="163" spans="1:8">
      <c r="A163" t="s">
        <v>741</v>
      </c>
      <c r="B163">
        <f>LN(ΧΑΑ!B162/ΧΑΑ!B161)</f>
        <v>-1.2565224402652357E-2</v>
      </c>
      <c r="C163">
        <f>LN(ΧΑΑ!J162/ΧΑΑ!J161)</f>
        <v>-1.123306810255096E-2</v>
      </c>
      <c r="D163">
        <f>LN(ΧΑΑ!R162/ΧΑΑ!R161)</f>
        <v>-1.9452425926815405E-2</v>
      </c>
      <c r="E163">
        <f>LN(ΧΑΑ!Z162/ΧΑΑ!Z161)</f>
        <v>-8.1693733212310025E-3</v>
      </c>
      <c r="F163">
        <f>LN(ΧΑΑ!AH162/ΧΑΑ!AH161)</f>
        <v>-3.1965930256274808E-3</v>
      </c>
      <c r="G163">
        <f>LN(ΧΑΑ!AP162/ΧΑΑ!AP161)</f>
        <v>-1.7141953218650311E-2</v>
      </c>
      <c r="H163">
        <f>LN(ΧΑΑ!AX162/ΧΑΑ!AX161)</f>
        <v>-2.4441901079078697E-2</v>
      </c>
    </row>
    <row r="164" spans="1:8">
      <c r="A164" t="s">
        <v>743</v>
      </c>
      <c r="B164">
        <f>LN(ΧΑΑ!B163/ΧΑΑ!B162)</f>
        <v>1.2637366667229344E-2</v>
      </c>
      <c r="C164">
        <f>LN(ΧΑΑ!J163/ΧΑΑ!J162)</f>
        <v>7.5027147226445151E-3</v>
      </c>
      <c r="D164">
        <f>LN(ΧΑΑ!R163/ΧΑΑ!R162)</f>
        <v>1.5943650397136164E-2</v>
      </c>
      <c r="E164">
        <f>LN(ΧΑΑ!Z163/ΧΑΑ!Z162)</f>
        <v>1.773882433738163E-2</v>
      </c>
      <c r="F164">
        <f>LN(ΧΑΑ!AH163/ΧΑΑ!AH162)</f>
        <v>-2.9238682727526378E-2</v>
      </c>
      <c r="G164">
        <f>LN(ΧΑΑ!AP163/ΧΑΑ!AP162)</f>
        <v>1.8519047767237531E-2</v>
      </c>
      <c r="H164">
        <f>LN(ΧΑΑ!AX163/ΧΑΑ!AX162)</f>
        <v>3.8459098493465668E-2</v>
      </c>
    </row>
    <row r="165" spans="1:8">
      <c r="A165" t="s">
        <v>745</v>
      </c>
      <c r="B165">
        <f>LN(ΧΑΑ!B164/ΧΑΑ!B163)</f>
        <v>9.2574842002929002E-3</v>
      </c>
      <c r="C165">
        <f>LN(ΧΑΑ!J164/ΧΑΑ!J163)</f>
        <v>1.1149571301935137E-2</v>
      </c>
      <c r="D165">
        <f>LN(ΧΑΑ!R164/ΧΑΑ!R163)</f>
        <v>-7.0547029798900384E-3</v>
      </c>
      <c r="E165">
        <f>LN(ΧΑΑ!Z164/ΧΑΑ!Z163)</f>
        <v>4.5120435280469641E-2</v>
      </c>
      <c r="F165">
        <f>LN(ΧΑΑ!AH164/ΧΑΑ!AH163)</f>
        <v>7.6628727455690972E-3</v>
      </c>
      <c r="G165">
        <f>LN(ΧΑΑ!AP164/ΧΑΑ!AP163)</f>
        <v>8.6778347716264491E-3</v>
      </c>
      <c r="H165">
        <f>LN(ΧΑΑ!AX164/ΧΑΑ!AX163)</f>
        <v>1.9227873346885294E-2</v>
      </c>
    </row>
    <row r="166" spans="1:8">
      <c r="A166" t="s">
        <v>747</v>
      </c>
      <c r="B166">
        <f>LN(ΧΑΑ!B165/ΧΑΑ!B164)</f>
        <v>2.6450181419223052E-2</v>
      </c>
      <c r="C166">
        <f>LN(ΧΑΑ!J165/ΧΑΑ!J164)</f>
        <v>1.2591981697359967E-2</v>
      </c>
      <c r="D166">
        <f>LN(ΧΑΑ!R165/ΧΑΑ!R164)</f>
        <v>4.8368667851284457E-2</v>
      </c>
      <c r="E166">
        <f>LN(ΧΑΑ!Z165/ΧΑΑ!Z164)</f>
        <v>4.5851342925257159E-2</v>
      </c>
      <c r="F166">
        <f>LN(ΧΑΑ!AH165/ΧΑΑ!AH164)</f>
        <v>8.6862652559604528E-3</v>
      </c>
      <c r="G166">
        <f>LN(ΧΑΑ!AP165/ΧΑΑ!AP164)</f>
        <v>3.7925580221139656E-2</v>
      </c>
      <c r="H166">
        <f>LN(ΧΑΑ!AX165/ΧΑΑ!AX164)</f>
        <v>3.321860202565706E-2</v>
      </c>
    </row>
    <row r="167" spans="1:8">
      <c r="A167" t="s">
        <v>749</v>
      </c>
      <c r="B167">
        <f>LN(ΧΑΑ!B166/ΧΑΑ!B165)</f>
        <v>1.9525039703038477E-3</v>
      </c>
      <c r="C167">
        <f>LN(ΧΑΑ!J166/ΧΑΑ!J165)</f>
        <v>1.6546396114408935E-2</v>
      </c>
      <c r="D167">
        <f>LN(ΧΑΑ!R166/ΧΑΑ!R165)</f>
        <v>3.1537883514600733E-2</v>
      </c>
      <c r="E167">
        <f>LN(ΧΑΑ!Z166/ΧΑΑ!Z165)</f>
        <v>0</v>
      </c>
      <c r="F167">
        <f>LN(ΧΑΑ!AH166/ΧΑΑ!AH165)</f>
        <v>-1.1963166058275174E-2</v>
      </c>
      <c r="G167">
        <f>LN(ΧΑΑ!AP166/ΧΑΑ!AP165)</f>
        <v>1.0019687397852904E-2</v>
      </c>
      <c r="H167">
        <f>LN(ΧΑΑ!AX166/ΧΑΑ!AX165)</f>
        <v>-1.2944032396296172E-2</v>
      </c>
    </row>
    <row r="168" spans="1:8">
      <c r="A168" t="s">
        <v>751</v>
      </c>
      <c r="B168">
        <f>LN(ΧΑΑ!B167/ΧΑΑ!B166)</f>
        <v>6.1853395745943354E-3</v>
      </c>
      <c r="C168">
        <f>LN(ΧΑΑ!J167/ΧΑΑ!J166)</f>
        <v>-2.5673955052458097E-3</v>
      </c>
      <c r="D168">
        <f>LN(ΧΑΑ!R167/ΧΑΑ!R166)</f>
        <v>-6.5574005461590517E-3</v>
      </c>
      <c r="E168">
        <f>LN(ΧΑΑ!Z167/ΧΑΑ!Z166)</f>
        <v>3.6128724088505482E-2</v>
      </c>
      <c r="F168">
        <f>LN(ΧΑΑ!AH167/ΧΑΑ!AH166)</f>
        <v>1.0881500187534207E-2</v>
      </c>
      <c r="G168">
        <f>LN(ΧΑΑ!AP167/ΧΑΑ!AP166)</f>
        <v>1.1635554672747541E-2</v>
      </c>
      <c r="H168">
        <f>LN(ΧΑΑ!AX167/ΧΑΑ!AX166)</f>
        <v>2.1596102288881511E-2</v>
      </c>
    </row>
    <row r="169" spans="1:8">
      <c r="A169" t="s">
        <v>753</v>
      </c>
      <c r="B169">
        <f>LN(ΧΑΑ!B168/ΧΑΑ!B167)</f>
        <v>-3.0852237054882522E-3</v>
      </c>
      <c r="C169">
        <f>LN(ΧΑΑ!J168/ΧΑΑ!J167)</f>
        <v>1.5412281499338238E-3</v>
      </c>
      <c r="D169">
        <f>LN(ΧΑΑ!R168/ΧΑΑ!R167)</f>
        <v>1.6433857437300632E-3</v>
      </c>
      <c r="E169">
        <f>LN(ΧΑΑ!Z168/ΧΑΑ!Z167)</f>
        <v>0</v>
      </c>
      <c r="F169">
        <f>LN(ΧΑΑ!AH168/ΧΑΑ!AH167)</f>
        <v>1.6103407566578892E-2</v>
      </c>
      <c r="G169">
        <f>LN(ΧΑΑ!AP168/ΧΑΑ!AP167)</f>
        <v>-4.7240800760921806E-3</v>
      </c>
      <c r="H169">
        <f>LN(ΧΑΑ!AX168/ΧΑΑ!AX167)</f>
        <v>-6.8941746956788154E-4</v>
      </c>
    </row>
    <row r="170" spans="1:8">
      <c r="A170" t="s">
        <v>755</v>
      </c>
      <c r="B170">
        <f>LN(ΧΑΑ!B169/ΧΑΑ!B168)</f>
        <v>-4.8116940407132731E-3</v>
      </c>
      <c r="C170">
        <f>LN(ΧΑΑ!J169/ΧΑΑ!J168)</f>
        <v>-1.1877237480595835E-2</v>
      </c>
      <c r="D170">
        <f>LN(ΧΑΑ!R169/ΧΑΑ!R168)</f>
        <v>1.6406894574597963E-3</v>
      </c>
      <c r="E170">
        <f>LN(ΧΑΑ!Z169/ΧΑΑ!Z168)</f>
        <v>1.1227062593783402E-2</v>
      </c>
      <c r="F170">
        <f>LN(ΧΑΑ!AH169/ΧΑΑ!AH168)</f>
        <v>6.3694482854797074E-3</v>
      </c>
      <c r="G170">
        <f>LN(ΧΑΑ!AP169/ΧΑΑ!AP168)</f>
        <v>-9.5156427350432671E-3</v>
      </c>
      <c r="H170">
        <f>LN(ΧΑΑ!AX169/ΧΑΑ!AX168)</f>
        <v>5.5020771539833384E-3</v>
      </c>
    </row>
    <row r="171" spans="1:8">
      <c r="A171" t="s">
        <v>757</v>
      </c>
      <c r="B171">
        <f>LN(ΧΑΑ!B170/ΧΑΑ!B169)</f>
        <v>9.0699944465299324E-3</v>
      </c>
      <c r="C171">
        <f>LN(ΧΑΑ!J170/ΧΑΑ!J169)</f>
        <v>1.2390452785676041E-2</v>
      </c>
      <c r="D171">
        <f>LN(ΧΑΑ!R170/ΧΑΑ!R169)</f>
        <v>-3.2840752011898846E-3</v>
      </c>
      <c r="E171">
        <f>LN(ΧΑΑ!Z170/ΧΑΑ!Z169)</f>
        <v>4.7732787526578117E-3</v>
      </c>
      <c r="F171">
        <f>LN(ΧΑΑ!AH170/ΧΑΑ!AH169)</f>
        <v>0</v>
      </c>
      <c r="G171">
        <f>LN(ΧΑΑ!AP170/ΧΑΑ!AP169)</f>
        <v>-1.0485023971626362E-2</v>
      </c>
      <c r="H171">
        <f>LN(ΧΑΑ!AX170/ΧΑΑ!AX169)</f>
        <v>1.1592356205316817E-2</v>
      </c>
    </row>
    <row r="172" spans="1:8">
      <c r="A172" t="s">
        <v>759</v>
      </c>
      <c r="B172">
        <f>LN(ΧΑΑ!B171/ΧΑΑ!B170)</f>
        <v>4.7261143113232398E-3</v>
      </c>
      <c r="C172">
        <f>LN(ΧΑΑ!J171/ΧΑΑ!J170)</f>
        <v>1.981268770895863E-2</v>
      </c>
      <c r="D172">
        <f>LN(ΧΑΑ!R171/ΧΑΑ!R170)</f>
        <v>1.6313575491523787E-2</v>
      </c>
      <c r="E172">
        <f>LN(ΧΑΑ!Z171/ΧΑΑ!Z170)</f>
        <v>3.1695747612790395E-3</v>
      </c>
      <c r="F172">
        <f>LN(ΧΑΑ!AH171/ΧΑΑ!AH170)</f>
        <v>-2.1186448602852144E-3</v>
      </c>
      <c r="G172">
        <f>LN(ΧΑΑ!AP171/ΧΑΑ!AP170)</f>
        <v>1.1787955752042173E-2</v>
      </c>
      <c r="H172">
        <f>LN(ΧΑΑ!AX171/ΧΑΑ!AX170)</f>
        <v>6.7567824628799074E-3</v>
      </c>
    </row>
    <row r="173" spans="1:8">
      <c r="A173" t="s">
        <v>761</v>
      </c>
      <c r="B173">
        <f>LN(ΧΑΑ!B172/ΧΑΑ!B171)</f>
        <v>1.1167786005368717E-2</v>
      </c>
      <c r="C173">
        <f>LN(ΧΑΑ!J172/ΧΑΑ!J171)</f>
        <v>-1.4694969271978605E-2</v>
      </c>
      <c r="D173">
        <f>LN(ΧΑΑ!R172/ΧΑΑ!R171)</f>
        <v>-1.6194335523028827E-3</v>
      </c>
      <c r="E173">
        <f>LN(ΧΑΑ!Z172/ΧΑΑ!Z171)</f>
        <v>3.1155167779795479E-2</v>
      </c>
      <c r="F173">
        <f>LN(ΧΑΑ!AH172/ΧΑΑ!AH171)</f>
        <v>8.4477799119328373E-3</v>
      </c>
      <c r="G173">
        <f>LN(ΧΑΑ!AP172/ΧΑΑ!AP171)</f>
        <v>9.0732962056749751E-3</v>
      </c>
      <c r="H173">
        <f>LN(ΧΑΑ!AX172/ΧΑΑ!AX171)</f>
        <v>2.3295562603522082E-2</v>
      </c>
    </row>
    <row r="174" spans="1:8">
      <c r="A174" t="s">
        <v>763</v>
      </c>
      <c r="B174">
        <f>LN(ΧΑΑ!B173/ΧΑΑ!B172)</f>
        <v>1.4869580887232712E-3</v>
      </c>
      <c r="C174">
        <f>LN(ΧΑΑ!J173/ΧΑΑ!J172)</f>
        <v>3.5668827625710896E-3</v>
      </c>
      <c r="D174">
        <f>LN(ΧΑΑ!R173/ΧΑΑ!R172)</f>
        <v>1.1281344464039979E-2</v>
      </c>
      <c r="E174">
        <f>LN(ΧΑΑ!Z173/ΧΑΑ!Z172)</f>
        <v>1.5220994010355388E-2</v>
      </c>
      <c r="F174">
        <f>LN(ΧΑΑ!AH173/ΧΑΑ!AH172)</f>
        <v>1.0509722459750015E-3</v>
      </c>
      <c r="G174">
        <f>LN(ΧΑΑ!AP173/ΧΑΑ!AP172)</f>
        <v>3.0062294489262369E-3</v>
      </c>
      <c r="H174">
        <f>LN(ΧΑΑ!AX173/ΧΑΑ!AX172)</f>
        <v>-4.9464239353255741E-3</v>
      </c>
    </row>
    <row r="175" spans="1:8">
      <c r="A175" t="s">
        <v>765</v>
      </c>
      <c r="B175">
        <f>LN(ΧΑΑ!B174/ΧΑΑ!B173)</f>
        <v>5.8895425840686138E-4</v>
      </c>
      <c r="C175">
        <f>LN(ΧΑΑ!J174/ΧΑΑ!J173)</f>
        <v>7.6007459914389499E-3</v>
      </c>
      <c r="D175">
        <f>LN(ΧΑΑ!R174/ΧΑΑ!R173)</f>
        <v>1.6012813669738276E-3</v>
      </c>
      <c r="E175">
        <f>LN(ΧΑΑ!Z174/ΧΑΑ!Z173)</f>
        <v>-1.8600932702008272E-2</v>
      </c>
      <c r="F175">
        <f>LN(ΧΑΑ!AH174/ΧΑΑ!AH173)</f>
        <v>1.0498688628367949E-3</v>
      </c>
      <c r="G175">
        <f>LN(ΧΑΑ!AP174/ΧΑΑ!AP173)</f>
        <v>-6.8847087774971437E-3</v>
      </c>
      <c r="H175">
        <f>LN(ΧΑΑ!AX174/ΧΑΑ!AX173)</f>
        <v>0</v>
      </c>
    </row>
    <row r="176" spans="1:8">
      <c r="A176" t="s">
        <v>767</v>
      </c>
      <c r="B176">
        <f>LN(ΧΑΑ!B175/ΧΑΑ!B174)</f>
        <v>1.430923771087864E-2</v>
      </c>
      <c r="C176">
        <f>LN(ΧΑΑ!J175/ΧΑΑ!J174)</f>
        <v>-1.0147220502204563E-2</v>
      </c>
      <c r="D176">
        <f>LN(ΧΑΑ!R175/ΧΑΑ!R174)</f>
        <v>2.215280464113328E-2</v>
      </c>
      <c r="E176">
        <f>LN(ΧΑΑ!Z175/ΧΑΑ!Z174)</f>
        <v>-2.7739268827252079E-3</v>
      </c>
      <c r="F176">
        <f>LN(ΧΑΑ!AH175/ΧΑΑ!AH174)</f>
        <v>-4.2061050442742005E-3</v>
      </c>
      <c r="G176">
        <f>LN(ΧΑΑ!AP175/ΧΑΑ!AP174)</f>
        <v>7.7419741536154593E-3</v>
      </c>
      <c r="H176">
        <f>LN(ΧΑΑ!AX175/ΧΑΑ!AX174)</f>
        <v>2.4491020008295911E-2</v>
      </c>
    </row>
    <row r="177" spans="1:8">
      <c r="A177" t="s">
        <v>769</v>
      </c>
      <c r="B177">
        <f>LN(ΧΑΑ!B176/ΧΑΑ!B175)</f>
        <v>7.7566570865071583E-3</v>
      </c>
      <c r="C177">
        <f>LN(ΧΑΑ!J176/ΧΑΑ!J175)</f>
        <v>-6.1381266887855414E-3</v>
      </c>
      <c r="D177">
        <f>LN(ΧΑΑ!R176/ΧΑΑ!R175)</f>
        <v>-1.5661710327448349E-3</v>
      </c>
      <c r="E177">
        <f>LN(ΧΑΑ!Z176/ΧΑΑ!Z175)</f>
        <v>3.6968618813259814E-3</v>
      </c>
      <c r="F177">
        <f>LN(ΧΑΑ!AH176/ΧΑΑ!AH175)</f>
        <v>-8.4656590245482388E-3</v>
      </c>
      <c r="G177">
        <f>LN(ΧΑΑ!AP176/ΧΑΑ!AP175)</f>
        <v>6.8317942917032722E-3</v>
      </c>
      <c r="H177">
        <f>LN(ΧΑΑ!AX176/ΧΑΑ!AX175)</f>
        <v>3.5421064243995096E-3</v>
      </c>
    </row>
    <row r="178" spans="1:8">
      <c r="A178" t="s">
        <v>771</v>
      </c>
      <c r="B178">
        <f>LN(ΧΑΑ!B177/ΧΑΑ!B176)</f>
        <v>3.4089959186379506E-3</v>
      </c>
      <c r="C178">
        <f>LN(ΧΑΑ!J177/ΧΑΑ!J176)</f>
        <v>9.1931188814983883E-3</v>
      </c>
      <c r="D178">
        <f>LN(ΧΑΑ!R177/ΧΑΑ!R176)</f>
        <v>3.1298930089277868E-3</v>
      </c>
      <c r="E178">
        <f>LN(ΧΑΑ!Z177/ΧΑΑ!Z176)</f>
        <v>4.9079853121922253E-3</v>
      </c>
      <c r="F178">
        <f>LN(ΧΑΑ!AH177/ΧΑΑ!AH176)</f>
        <v>-6.3966102966926432E-3</v>
      </c>
      <c r="G178">
        <f>LN(ΧΑΑ!AP177/ΧΑΑ!AP176)</f>
        <v>-9.4057982868761495E-3</v>
      </c>
      <c r="H178">
        <f>LN(ΧΑΑ!AX177/ΧΑΑ!AX176)</f>
        <v>1.4994697917950345E-2</v>
      </c>
    </row>
    <row r="179" spans="1:8">
      <c r="A179" t="s">
        <v>773</v>
      </c>
      <c r="B179">
        <f>LN(ΧΑΑ!B178/ΧΑΑ!B177)</f>
        <v>-4.3625400387593402E-3</v>
      </c>
      <c r="C179">
        <f>LN(ΧΑΑ!J178/ΧΑΑ!J177)</f>
        <v>1.0162602500663716E-3</v>
      </c>
      <c r="D179">
        <f>LN(ΧΑΑ!R178/ΧΑΑ!R177)</f>
        <v>6.2305497506361628E-3</v>
      </c>
      <c r="E179">
        <f>LN(ΧΑΑ!Z178/ΧΑΑ!Z177)</f>
        <v>-2.4509816191401849E-3</v>
      </c>
      <c r="F179">
        <f>LN(ΧΑΑ!AH178/ΧΑΑ!AH177)</f>
        <v>2.1367529497352418E-3</v>
      </c>
      <c r="G179">
        <f>LN(ΧΑΑ!AP178/ΧΑΑ!AP177)</f>
        <v>-1.4276686356682975E-2</v>
      </c>
      <c r="H179">
        <f>LN(ΧΑΑ!AX178/ΧΑΑ!AX177)</f>
        <v>-2.5364629959086313E-3</v>
      </c>
    </row>
    <row r="180" spans="1:8">
      <c r="A180" t="s">
        <v>775</v>
      </c>
      <c r="B180">
        <f>LN(ΧΑΑ!B179/ΧΑΑ!B178)</f>
        <v>-3.418806748785609E-3</v>
      </c>
      <c r="C180">
        <f>LN(ΧΑΑ!J179/ΧΑΑ!J178)</f>
        <v>5.5710450494554295E-3</v>
      </c>
      <c r="D180">
        <f>LN(ΧΑΑ!R179/ΧΑΑ!R178)</f>
        <v>-1.5649771667127776E-2</v>
      </c>
      <c r="E180">
        <f>LN(ΧΑΑ!Z179/ΧΑΑ!Z178)</f>
        <v>2.7829987241220388E-2</v>
      </c>
      <c r="F180">
        <f>LN(ΧΑΑ!AH179/ΧΑΑ!AH178)</f>
        <v>-4.2780813910783125E-3</v>
      </c>
      <c r="G180">
        <f>LN(ΧΑΑ!AP179/ΧΑΑ!AP178)</f>
        <v>-8.7527911095947441E-3</v>
      </c>
      <c r="H180">
        <f>LN(ΧΑΑ!AX179/ΧΑΑ!AX178)</f>
        <v>3.1740993759581408E-4</v>
      </c>
    </row>
    <row r="181" spans="1:8">
      <c r="A181" t="s">
        <v>777</v>
      </c>
      <c r="B181">
        <f>LN(ΧΑΑ!B180/ΧΑΑ!B179)</f>
        <v>3.7911540970524188E-3</v>
      </c>
      <c r="C181">
        <f>LN(ΧΑΑ!J180/ΧΑΑ!J179)</f>
        <v>-1.5267472130788421E-2</v>
      </c>
      <c r="D181">
        <f>LN(ΧΑΑ!R180/ΧΑΑ!R179)</f>
        <v>1.5760444554657142E-3</v>
      </c>
      <c r="E181">
        <f>LN(ΧΑΑ!Z180/ΧΑΑ!Z179)</f>
        <v>-2.9837386466325164E-4</v>
      </c>
      <c r="F181">
        <f>LN(ΧΑΑ!AH180/ΧΑΑ!AH179)</f>
        <v>-8.611463334918695E-3</v>
      </c>
      <c r="G181">
        <f>LN(ΧΑΑ!AP180/ΧΑΑ!AP179)</f>
        <v>1.092907053219023E-2</v>
      </c>
      <c r="H181">
        <f>LN(ΧΑΑ!AX180/ΧΑΑ!AX179)</f>
        <v>2.8521648236831923E-3</v>
      </c>
    </row>
    <row r="182" spans="1:8">
      <c r="A182" t="s">
        <v>779</v>
      </c>
      <c r="B182">
        <f>LN(ΧΑΑ!B181/ΧΑΑ!B180)</f>
        <v>-1.1940421782687932E-3</v>
      </c>
      <c r="C182">
        <f>LN(ΧΑΑ!J181/ΧΑΑ!J180)</f>
        <v>-9.2736367853292149E-3</v>
      </c>
      <c r="D182">
        <f>LN(ΧΑΑ!R181/ΧΑΑ!R180)</f>
        <v>-4.7356047458341271E-3</v>
      </c>
      <c r="E182">
        <f>LN(ΧΑΑ!Z181/ΧΑΑ!Z180)</f>
        <v>-2.6305371653312849E-2</v>
      </c>
      <c r="F182">
        <f>LN(ΧΑΑ!AH181/ΧΑΑ!AH180)</f>
        <v>-1.4153747438093884E-2</v>
      </c>
      <c r="G182">
        <f>LN(ΧΑΑ!AP181/ΧΑΑ!AP180)</f>
        <v>-4.348771540595304E-4</v>
      </c>
      <c r="H182">
        <f>LN(ΧΑΑ!AX181/ΧΑΑ!AX180)</f>
        <v>-3.1695747612791787E-3</v>
      </c>
    </row>
    <row r="183" spans="1:8">
      <c r="A183" t="s">
        <v>781</v>
      </c>
      <c r="B183">
        <f>LN(ΧΑΑ!B182/ΧΑΑ!B181)</f>
        <v>1.1901971958681146E-2</v>
      </c>
      <c r="C183">
        <f>LN(ΧΑΑ!J182/ΧΑΑ!J181)</f>
        <v>0</v>
      </c>
      <c r="D183">
        <f>LN(ΧΑΑ!R182/ΧΑΑ!R181)</f>
        <v>3.1595602903685179E-3</v>
      </c>
      <c r="E183">
        <f>LN(ΧΑΑ!Z182/ΧΑΑ!Z181)</f>
        <v>-5.2219439811516007E-3</v>
      </c>
      <c r="F183">
        <f>LN(ΧΑΑ!AH182/ΧΑΑ!AH181)</f>
        <v>-8.8106296821549197E-3</v>
      </c>
      <c r="G183">
        <f>LN(ΧΑΑ!AP182/ΧΑΑ!AP181)</f>
        <v>4.7732787526578117E-3</v>
      </c>
      <c r="H183">
        <f>LN(ΧΑΑ!AX182/ΧΑΑ!AX181)</f>
        <v>1.1049836186584935E-2</v>
      </c>
    </row>
    <row r="184" spans="1:8">
      <c r="A184" t="s">
        <v>783</v>
      </c>
      <c r="B184">
        <f>LN(ΧΑΑ!B183/ΧΑΑ!B182)</f>
        <v>1.7693632641536954E-3</v>
      </c>
      <c r="C184">
        <f>LN(ΧΑΑ!J183/ΧΑΑ!J182)</f>
        <v>-6.2305497506360864E-3</v>
      </c>
      <c r="D184">
        <f>LN(ΧΑΑ!R183/ΧΑΑ!R182)</f>
        <v>4.7207011349373936E-3</v>
      </c>
      <c r="E184">
        <f>LN(ΧΑΑ!Z183/ΧΑΑ!Z182)</f>
        <v>-1.1460555978784393E-2</v>
      </c>
      <c r="F184">
        <f>LN(ΧΑΑ!AH183/ΧΑΑ!AH182)</f>
        <v>6.6152391187191831E-3</v>
      </c>
      <c r="G184">
        <f>LN(ΧΑΑ!AP183/ΧΑΑ!AP182)</f>
        <v>-5.6436008267411056E-3</v>
      </c>
      <c r="H184">
        <f>LN(ΧΑΑ!AX183/ΧΑΑ!AX182)</f>
        <v>-2.5149337367476095E-3</v>
      </c>
    </row>
    <row r="185" spans="1:8">
      <c r="A185" t="s">
        <v>785</v>
      </c>
      <c r="B185">
        <f>LN(ΧΑΑ!B184/ΧΑΑ!B183)</f>
        <v>-7.6392016449348069E-3</v>
      </c>
      <c r="C185">
        <f>LN(ΧΑΑ!J184/ΧΑΑ!J183)</f>
        <v>-9.4192219164916397E-3</v>
      </c>
      <c r="D185">
        <f>LN(ΧΑΑ!R184/ΧΑΑ!R183)</f>
        <v>1.2480661223609224E-2</v>
      </c>
      <c r="E185">
        <f>LN(ΧΑΑ!Z184/ΧΑΑ!Z183)</f>
        <v>-6.2500203451712946E-3</v>
      </c>
      <c r="F185">
        <f>LN(ΧΑΑ!AH184/ΧΑΑ!AH183)</f>
        <v>2.6031838717947019E-2</v>
      </c>
      <c r="G185">
        <f>LN(ΧΑΑ!AP184/ΧΑΑ!AP183)</f>
        <v>4.7774249388918841E-3</v>
      </c>
      <c r="H185">
        <f>LN(ΧΑΑ!AX184/ΧΑΑ!AX183)</f>
        <v>-1.1714555367217071E-2</v>
      </c>
    </row>
    <row r="186" spans="1:8">
      <c r="A186" t="s">
        <v>786</v>
      </c>
      <c r="B186">
        <f>LN(ΧΑΑ!B185/ΧΑΑ!B184)</f>
        <v>-7.4269871528518487E-3</v>
      </c>
      <c r="C186">
        <f>LN(ΧΑΑ!J185/ΧΑΑ!J184)</f>
        <v>-1.1634187281340653E-2</v>
      </c>
      <c r="D186">
        <f>LN(ΧΑΑ!R185/ΧΑΑ!R184)</f>
        <v>-1.091203345098265E-2</v>
      </c>
      <c r="E186">
        <f>LN(ΧΑΑ!Z185/ΧΑΑ!Z184)</f>
        <v>3.1298930089277868E-3</v>
      </c>
      <c r="F186">
        <f>LN(ΧΑΑ!AH185/ΧΑΑ!AH184)</f>
        <v>-1.1847203725990442E-2</v>
      </c>
      <c r="G186">
        <f>LN(ΧΑΑ!AP185/ΧΑΑ!AP184)</f>
        <v>8.661758878492588E-4</v>
      </c>
      <c r="H186">
        <f>LN(ΧΑΑ!AX185/ΧΑΑ!AX184)</f>
        <v>-6.38979809877101E-3</v>
      </c>
    </row>
    <row r="187" spans="1:8">
      <c r="A187" t="s">
        <v>788</v>
      </c>
      <c r="B187">
        <f>LN(ΧΑΑ!B186/ΧΑΑ!B185)</f>
        <v>5.7050513532920814E-3</v>
      </c>
      <c r="C187">
        <f>LN(ΧΑΑ!J186/ΧΑΑ!J185)</f>
        <v>1.9489687221649593E-2</v>
      </c>
      <c r="D187">
        <f>LN(ΧΑΑ!R186/ΧΑΑ!R185)</f>
        <v>-3.1397200046676412E-3</v>
      </c>
      <c r="E187">
        <f>LN(ΧΑΑ!Z186/ΧΑΑ!Z185)</f>
        <v>-3.1298930089277044E-3</v>
      </c>
      <c r="F187">
        <f>LN(ΧΑΑ!AH186/ΧΑΑ!AH185)</f>
        <v>0</v>
      </c>
      <c r="G187">
        <f>LN(ΧΑΑ!AP186/ΧΑΑ!AP185)</f>
        <v>-3.4692142340113094E-3</v>
      </c>
      <c r="H187">
        <f>LN(ΧΑΑ!AX186/ΧΑΑ!AX185)</f>
        <v>1.4951765735111703E-2</v>
      </c>
    </row>
    <row r="188" spans="1:8">
      <c r="A188" t="s">
        <v>790</v>
      </c>
      <c r="B188">
        <f>LN(ΧΑΑ!B187/ΧΑΑ!B186)</f>
        <v>1.6356556173027881E-3</v>
      </c>
      <c r="C188">
        <f>LN(ΧΑΑ!J187/ΧΑΑ!J186)</f>
        <v>-3.6582220049689172E-3</v>
      </c>
      <c r="D188">
        <f>LN(ΧΑΑ!R187/ΧΑΑ!R186)</f>
        <v>-4.728141195946012E-3</v>
      </c>
      <c r="E188">
        <f>LN(ΧΑΑ!Z187/ΧΑΑ!Z186)</f>
        <v>2.9345735139820622E-2</v>
      </c>
      <c r="F188">
        <f>LN(ΧΑΑ!AH187/ΧΑΑ!AH186)</f>
        <v>-1.0840109462583367E-3</v>
      </c>
      <c r="G188">
        <f>LN(ΧΑΑ!AP187/ΧΑΑ!AP186)</f>
        <v>-8.6918736458685116E-4</v>
      </c>
      <c r="H188">
        <f>LN(ΧΑΑ!AX187/ΧΑΑ!AX186)</f>
        <v>9.4682033268650022E-4</v>
      </c>
    </row>
    <row r="189" spans="1:8">
      <c r="A189" t="s">
        <v>792</v>
      </c>
      <c r="B189">
        <f>LN(ΧΑΑ!B188/ΧΑΑ!B187)</f>
        <v>-7.7177736024115751E-4</v>
      </c>
      <c r="C189">
        <f>LN(ΧΑΑ!J188/ΧΑΑ!J187)</f>
        <v>-1.3706065904367215E-2</v>
      </c>
      <c r="D189">
        <f>LN(ΧΑΑ!R188/ΧΑΑ!R187)</f>
        <v>-3.1645596029631368E-3</v>
      </c>
      <c r="E189">
        <f>LN(ΧΑΑ!Z188/ΧΑΑ!Z187)</f>
        <v>-1.2251301780520517E-2</v>
      </c>
      <c r="F189">
        <f>LN(ΧΑΑ!AH188/ΧΑΑ!AH187)</f>
        <v>3.2485139558313084E-3</v>
      </c>
      <c r="G189">
        <f>LN(ΧΑΑ!AP188/ΧΑΑ!AP187)</f>
        <v>-4.7940819646743564E-3</v>
      </c>
      <c r="H189">
        <f>LN(ΧΑΑ!AX188/ΧΑΑ!AX187)</f>
        <v>9.4192219164917785E-3</v>
      </c>
    </row>
    <row r="190" spans="1:8">
      <c r="A190" t="s">
        <v>794</v>
      </c>
      <c r="B190">
        <f>LN(ΧΑΑ!B189/ΧΑΑ!B188)</f>
        <v>-9.4926762366866826E-3</v>
      </c>
      <c r="C190">
        <f>LN(ΧΑΑ!J189/ΧΑΑ!J188)</f>
        <v>-3.1897953681000379E-3</v>
      </c>
      <c r="D190">
        <f>LN(ΧΑΑ!R189/ΧΑΑ!R188)</f>
        <v>-6.359321908292504E-3</v>
      </c>
      <c r="E190">
        <f>LN(ΧΑΑ!Z189/ΧΑΑ!Z188)</f>
        <v>1.6807118316381191E-2</v>
      </c>
      <c r="F190">
        <f>LN(ΧΑΑ!AH189/ΧΑΑ!AH188)</f>
        <v>1.0752791776261697E-2</v>
      </c>
      <c r="G190">
        <f>LN(ΧΑΑ!AP189/ΧΑΑ!AP188)</f>
        <v>2.6178025420788799E-3</v>
      </c>
      <c r="H190">
        <f>LN(ΧΑΑ!AX189/ΧΑΑ!AX188)</f>
        <v>-1.5748356968139282E-2</v>
      </c>
    </row>
    <row r="191" spans="1:8">
      <c r="A191" t="s">
        <v>796</v>
      </c>
      <c r="B191">
        <f>LN(ΧΑΑ!B190/ΧΑΑ!B189)</f>
        <v>1.2960993322013229E-2</v>
      </c>
      <c r="C191">
        <f>LN(ΧΑΑ!J190/ΧΑΑ!J189)</f>
        <v>9.5390230467589099E-3</v>
      </c>
      <c r="D191">
        <f>LN(ΧΑΑ!R190/ΧΑΑ!R189)</f>
        <v>-1.5961695328221036E-3</v>
      </c>
      <c r="E191">
        <f>LN(ΧΑΑ!Z190/ΧΑΑ!Z189)</f>
        <v>-3.034903695153936E-3</v>
      </c>
      <c r="F191">
        <f>LN(ΧΑΑ!AH190/ΧΑΑ!AH189)</f>
        <v>1.0689471889049637E-3</v>
      </c>
      <c r="G191">
        <f>LN(ΧΑΑ!AP190/ΧΑΑ!AP189)</f>
        <v>5.6485051333447049E-3</v>
      </c>
      <c r="H191">
        <f>LN(ΧΑΑ!AX190/ΧΑΑ!AX189)</f>
        <v>1.9491343246973606E-2</v>
      </c>
    </row>
    <row r="192" spans="1:8">
      <c r="A192" t="s">
        <v>797</v>
      </c>
      <c r="B192">
        <f>LN(ΧΑΑ!B191/ΧΑΑ!B190)</f>
        <v>7.1852533363007379E-4</v>
      </c>
      <c r="C192">
        <f>LN(ΧΑΑ!J191/ΧΑΑ!J190)</f>
        <v>9.9712187997791565E-3</v>
      </c>
      <c r="D192">
        <f>LN(ΧΑΑ!R191/ΧΑΑ!R190)</f>
        <v>-1.5987213636969929E-3</v>
      </c>
      <c r="E192">
        <f>LN(ΧΑΑ!Z191/ΧΑΑ!Z190)</f>
        <v>6.387340638076057E-2</v>
      </c>
      <c r="F192">
        <f>LN(ΧΑΑ!AH191/ΧΑΑ!AH190)</f>
        <v>0</v>
      </c>
      <c r="G192">
        <f>LN(ΧΑΑ!AP191/ΧΑΑ!AP190)</f>
        <v>2.9878449622737144E-2</v>
      </c>
      <c r="H192">
        <f>LN(ΧΑΑ!AX191/ΧΑΑ!AX190)</f>
        <v>2.4875634718017074E-3</v>
      </c>
    </row>
    <row r="193" spans="1:8">
      <c r="A193" t="s">
        <v>798</v>
      </c>
      <c r="B193">
        <f>LN(ΧΑΑ!B192/ΧΑΑ!B191)</f>
        <v>8.8881416827440371E-3</v>
      </c>
      <c r="C193">
        <f>LN(ΧΑΑ!J192/ΧΑΑ!J191)</f>
        <v>2.6283399092365649E-2</v>
      </c>
      <c r="D193">
        <f>LN(ΧΑΑ!R192/ΧΑΑ!R191)</f>
        <v>9.5542128048114912E-3</v>
      </c>
      <c r="E193">
        <f>LN(ΧΑΑ!Z192/ΧΑΑ!Z191)</f>
        <v>-1.9980026626731087E-3</v>
      </c>
      <c r="F193">
        <f>LN(ΧΑΑ!AH192/ΧΑΑ!AH191)</f>
        <v>-1.0741241831412625E-2</v>
      </c>
      <c r="G193">
        <f>LN(ΧΑΑ!AP192/ΧΑΑ!AP191)</f>
        <v>1.709443335930004E-2</v>
      </c>
      <c r="H193">
        <f>LN(ΧΑΑ!AX192/ΧΑΑ!AX191)</f>
        <v>5.5744956991264499E-3</v>
      </c>
    </row>
    <row r="194" spans="1:8">
      <c r="A194" t="s">
        <v>800</v>
      </c>
      <c r="B194">
        <f>LN(ΧΑΑ!B193/ΧΑΑ!B192)</f>
        <v>-1.748348446338922E-2</v>
      </c>
      <c r="C194">
        <f>LN(ΧΑΑ!J193/ΧΑΑ!J192)</f>
        <v>-1.4860637300115886E-2</v>
      </c>
      <c r="D194">
        <f>LN(ΧΑΑ!R193/ΧΑΑ!R192)</f>
        <v>-1.9200589856616958E-2</v>
      </c>
      <c r="E194">
        <f>LN(ΧΑΑ!Z193/ΧΑΑ!Z192)</f>
        <v>-3.4344624486348191E-3</v>
      </c>
      <c r="F194">
        <f>LN(ΧΑΑ!AH193/ΧΑΑ!AH192)</f>
        <v>-6.500564603093428E-3</v>
      </c>
      <c r="G194">
        <f>LN(ΧΑΑ!AP193/ΧΑΑ!AP192)</f>
        <v>-2.5540429512711148E-2</v>
      </c>
      <c r="H194">
        <f>LN(ΧΑΑ!AX193/ΧΑΑ!AX192)</f>
        <v>-1.9333311870554051E-2</v>
      </c>
    </row>
    <row r="195" spans="1:8">
      <c r="A195" t="s">
        <v>802</v>
      </c>
      <c r="B195">
        <f>LN(ΧΑΑ!B194/ΧΑΑ!B193)</f>
        <v>2.315264927453976E-2</v>
      </c>
      <c r="C195">
        <f>LN(ΧΑΑ!J194/ΧΑΑ!J193)</f>
        <v>6.6889881507964889E-3</v>
      </c>
      <c r="D195">
        <f>LN(ΧΑΑ!R194/ΧΑΑ!R193)</f>
        <v>8.0450956848314385E-3</v>
      </c>
      <c r="E195">
        <f>LN(ΧΑΑ!Z194/ΧΑΑ!Z193)</f>
        <v>-1.1474470564767983E-3</v>
      </c>
      <c r="F195">
        <f>LN(ΧΑΑ!AH194/ΧΑΑ!AH193)</f>
        <v>0</v>
      </c>
      <c r="G195">
        <f>LN(ΧΑΑ!AP194/ΧΑΑ!AP193)</f>
        <v>8.4781692233958019E-4</v>
      </c>
      <c r="H195">
        <f>LN(ΧΑΑ!AX194/ΧΑΑ!AX193)</f>
        <v>2.916744152427261E-2</v>
      </c>
    </row>
    <row r="196" spans="1:8">
      <c r="A196" t="s">
        <v>804</v>
      </c>
      <c r="B196">
        <f>LN(ΧΑΑ!B195/ΧΑΑ!B194)</f>
        <v>1.4196079637244065E-2</v>
      </c>
      <c r="C196">
        <f>LN(ΧΑΑ!J195/ΧΑΑ!J194)</f>
        <v>2.4817682942607576E-2</v>
      </c>
      <c r="D196">
        <f>LN(ΧΑΑ!R195/ΧΑΑ!R194)</f>
        <v>1.5898586067798204E-2</v>
      </c>
      <c r="E196">
        <f>LN(ΧΑΑ!Z195/ΧΑΑ!Z194)</f>
        <v>6.2947275087864374E-3</v>
      </c>
      <c r="F196">
        <f>LN(ΧΑΑ!AH195/ΧΑΑ!AH194)</f>
        <v>-2.1762794225955173E-3</v>
      </c>
      <c r="G196">
        <f>LN(ΧΑΑ!AP195/ΧΑΑ!AP194)</f>
        <v>-3.8208494795862104E-3</v>
      </c>
      <c r="H196">
        <f>LN(ΧΑΑ!AX195/ΧΑΑ!AX194)</f>
        <v>1.6378892084039681E-2</v>
      </c>
    </row>
    <row r="197" spans="1:8">
      <c r="A197" t="s">
        <v>806</v>
      </c>
      <c r="B197">
        <f>LN(ΧΑΑ!B196/ΧΑΑ!B195)</f>
        <v>2.3073157020704824E-3</v>
      </c>
      <c r="C197">
        <f>LN(ΧΑΑ!J196/ΧΑΑ!J195)</f>
        <v>5.001250416823734E-4</v>
      </c>
      <c r="D197">
        <f>LN(ΧΑΑ!R196/ΧΑΑ!R195)</f>
        <v>3.8674580065281274E-2</v>
      </c>
      <c r="E197">
        <f>LN(ΧΑΑ!Z196/ΧΑΑ!Z195)</f>
        <v>2.0887013913566305E-2</v>
      </c>
      <c r="F197">
        <f>LN(ΧΑΑ!AH196/ΧΑΑ!AH195)</f>
        <v>0</v>
      </c>
      <c r="G197">
        <f>LN(ΧΑΑ!AP196/ΧΑΑ!AP195)</f>
        <v>1.7289066530452941E-2</v>
      </c>
      <c r="H197">
        <f>LN(ΧΑΑ!AX196/ΧΑΑ!AX195)</f>
        <v>-6.018658020985623E-4</v>
      </c>
    </row>
    <row r="198" spans="1:8">
      <c r="A198" t="s">
        <v>808</v>
      </c>
      <c r="B198">
        <f>LN(ΧΑΑ!B197/ΧΑΑ!B196)</f>
        <v>1.3665486501241018E-2</v>
      </c>
      <c r="C198">
        <f>LN(ΧΑΑ!J197/ΧΑΑ!J196)</f>
        <v>-5.0125418235443982E-3</v>
      </c>
      <c r="D198">
        <f>LN(ΧΑΑ!R197/ΧΑΑ!R196)</f>
        <v>7.5586149739266242E-3</v>
      </c>
      <c r="E198">
        <f>LN(ΧΑΑ!Z197/ΧΑΑ!Z196)</f>
        <v>-3.9182809716603517E-3</v>
      </c>
      <c r="F198">
        <f>LN(ΧΑΑ!AH197/ΧΑΑ!AH196)</f>
        <v>2.1762794225954484E-3</v>
      </c>
      <c r="G198">
        <f>LN(ΧΑΑ!AP197/ΧΑΑ!AP196)</f>
        <v>5.8063800954761116E-2</v>
      </c>
      <c r="H198">
        <f>LN(ΧΑΑ!AX197/ΧΑΑ!AX196)</f>
        <v>1.730869830382431E-2</v>
      </c>
    </row>
    <row r="199" spans="1:8">
      <c r="A199" t="s">
        <v>810</v>
      </c>
      <c r="B199">
        <f>LN(ΧΑΑ!B198/ΧΑΑ!B197)</f>
        <v>1.3147911038120358E-3</v>
      </c>
      <c r="C199">
        <f>LN(ΧΑΑ!J198/ΧΑΑ!J197)</f>
        <v>-2.5157245972471359E-3</v>
      </c>
      <c r="D199">
        <f>LN(ΧΑΑ!R198/ΧΑΑ!R197)</f>
        <v>-3.0165935394255677E-3</v>
      </c>
      <c r="E199">
        <f>LN(ΧΑΑ!Z198/ΧΑΑ!Z197)</f>
        <v>0</v>
      </c>
      <c r="F199">
        <f>LN(ΧΑΑ!AH198/ΧΑΑ!AH197)</f>
        <v>3.2555644597662002E-3</v>
      </c>
      <c r="G199">
        <f>LN(ΧΑΑ!AP198/ΧΑΑ!AP197)</f>
        <v>1.4684551682921099E-2</v>
      </c>
      <c r="H199">
        <f>LN(ΧΑΑ!AX198/ΧΑΑ!AX197)</f>
        <v>-1.7767253711507979E-3</v>
      </c>
    </row>
    <row r="200" spans="1:8">
      <c r="A200" t="s">
        <v>812</v>
      </c>
      <c r="B200">
        <f>LN(ΧΑΑ!B199/ΧΑΑ!B198)</f>
        <v>1.7292960095097076E-2</v>
      </c>
      <c r="C200">
        <f>LN(ΧΑΑ!J199/ΧΑΑ!J198)</f>
        <v>7.5282664207915878E-3</v>
      </c>
      <c r="D200">
        <f>LN(ΧΑΑ!R199/ΧΑΑ!R198)</f>
        <v>7.70169867569995E-2</v>
      </c>
      <c r="E200">
        <f>LN(ΧΑΑ!Z199/ΧΑΑ!Z198)</f>
        <v>1.9610596003241574E-3</v>
      </c>
      <c r="F200">
        <f>LN(ΧΑΑ!AH199/ΧΑΑ!AH198)</f>
        <v>1.0828371388318981E-3</v>
      </c>
      <c r="G200">
        <f>LN(ΧΑΑ!AP199/ΧΑΑ!AP198)</f>
        <v>6.9446283419452845E-2</v>
      </c>
      <c r="H200">
        <f>LN(ΧΑΑ!AX199/ΧΑΑ!AX198)</f>
        <v>9.145955477699098E-3</v>
      </c>
    </row>
    <row r="201" spans="1:8">
      <c r="A201" t="s">
        <v>814</v>
      </c>
      <c r="B201">
        <f>LN(ΧΑΑ!B200/ΧΑΑ!B199)</f>
        <v>1.6224297304013415E-3</v>
      </c>
      <c r="C201">
        <f>LN(ΧΑΑ!J200/ΧΑΑ!J199)</f>
        <v>9.9950033308342321E-4</v>
      </c>
      <c r="D201">
        <f>LN(ΧΑΑ!R200/ΧΑΑ!R199)</f>
        <v>1.3976242666379351E-3</v>
      </c>
      <c r="E201">
        <f>LN(ΧΑΑ!Z200/ΧΑΑ!Z199)</f>
        <v>-3.2426049086241041E-2</v>
      </c>
      <c r="F201">
        <f>LN(ΧΑΑ!AH200/ΧΑΑ!AH199)</f>
        <v>5.3966671721542587E-3</v>
      </c>
      <c r="G201">
        <f>LN(ΧΑΑ!AP200/ΧΑΑ!AP199)</f>
        <v>2.2412412804501815E-2</v>
      </c>
      <c r="H201">
        <f>LN(ΧΑΑ!AX200/ΧΑΑ!AX199)</f>
        <v>1.1098244754911193E-2</v>
      </c>
    </row>
    <row r="202" spans="1:8">
      <c r="A202" t="s">
        <v>816</v>
      </c>
      <c r="B202">
        <f>LN(ΧΑΑ!B201/ΧΑΑ!B200)</f>
        <v>6.6377621548534948E-3</v>
      </c>
      <c r="C202">
        <f>LN(ΧΑΑ!J201/ΧΑΑ!J200)</f>
        <v>3.9880411779556271E-3</v>
      </c>
      <c r="D202">
        <f>LN(ΧΑΑ!R201/ΧΑΑ!R200)</f>
        <v>0</v>
      </c>
      <c r="E202">
        <f>LN(ΧΑΑ!Z201/ΧΑΑ!Z200)</f>
        <v>2.8905911460114648E-4</v>
      </c>
      <c r="F202">
        <f>LN(ΧΑΑ!AH201/ΧΑΑ!AH200)</f>
        <v>-1.0770060276379489E-3</v>
      </c>
      <c r="G202">
        <f>LN(ΧΑΑ!AP201/ΧΑΑ!AP200)</f>
        <v>-7.1174677688639896E-3</v>
      </c>
      <c r="H202">
        <f>LN(ΧΑΑ!AX201/ΧΑΑ!AX200)</f>
        <v>1.0114231575704541E-2</v>
      </c>
    </row>
    <row r="203" spans="1:8">
      <c r="A203" t="s">
        <v>818</v>
      </c>
      <c r="B203">
        <f>LN(ΧΑΑ!B202/ΧΑΑ!B201)</f>
        <v>1.1623831572622149E-3</v>
      </c>
      <c r="C203">
        <f>LN(ΧΑΑ!J202/ΧΑΑ!J201)</f>
        <v>-1.4532954354570676E-2</v>
      </c>
      <c r="D203">
        <f>LN(ΧΑΑ!R202/ΧΑΑ!R201)</f>
        <v>1.2491487894029053E-2</v>
      </c>
      <c r="E203">
        <f>LN(ΧΑΑ!Z202/ΧΑΑ!Z201)</f>
        <v>-1.3969959440200196E-2</v>
      </c>
      <c r="F203">
        <f>LN(ΧΑΑ!AH202/ΧΑΑ!AH201)</f>
        <v>-2.1574981400211257E-3</v>
      </c>
      <c r="G203">
        <f>LN(ΧΑΑ!AP202/ΧΑΑ!AP201)</f>
        <v>-1.7109827566460314E-2</v>
      </c>
      <c r="H203">
        <f>LN(ΧΑΑ!AX202/ΧΑΑ!AX201)</f>
        <v>1.1719442407356713E-2</v>
      </c>
    </row>
    <row r="204" spans="1:8">
      <c r="A204" t="s">
        <v>820</v>
      </c>
      <c r="B204">
        <f>LN(ΧΑΑ!B203/ΧΑΑ!B202)</f>
        <v>-1.6053444199244957E-2</v>
      </c>
      <c r="C204">
        <f>LN(ΧΑΑ!J203/ΧΑΑ!J202)</f>
        <v>-1.1678223608095305E-2</v>
      </c>
      <c r="D204">
        <f>LN(ΧΑΑ!R203/ΧΑΑ!R202)</f>
        <v>0</v>
      </c>
      <c r="E204">
        <f>LN(ΧΑΑ!Z203/ΧΑΑ!Z202)</f>
        <v>1.3969959440200132E-2</v>
      </c>
      <c r="F204">
        <f>LN(ΧΑΑ!AH203/ΧΑΑ!AH202)</f>
        <v>-1.0804971337541407E-3</v>
      </c>
      <c r="G204">
        <f>LN(ΧΑΑ!AP203/ΧΑΑ!AP202)</f>
        <v>-1.9257816604414533E-2</v>
      </c>
      <c r="H204">
        <f>LN(ΧΑΑ!AX203/ΧΑΑ!AX202)</f>
        <v>-3.0585188414878176E-2</v>
      </c>
    </row>
    <row r="205" spans="1:8">
      <c r="A205" t="s">
        <v>822</v>
      </c>
      <c r="B205">
        <f>LN(ΧΑΑ!B204/ΧΑΑ!B203)</f>
        <v>1.7286419188116122E-3</v>
      </c>
      <c r="C205">
        <f>LN(ΧΑΑ!J204/ΧΑΑ!J203)</f>
        <v>-8.205174239185287E-3</v>
      </c>
      <c r="D205">
        <f>LN(ΧΑΑ!R204/ΧΑΑ!R203)</f>
        <v>-6.9204428445737952E-3</v>
      </c>
      <c r="E205">
        <f>LN(ΧΑΑ!Z204/ΧΑΑ!Z203)</f>
        <v>2.7930000174010525E-2</v>
      </c>
      <c r="F205">
        <f>LN(ΧΑΑ!AH204/ΧΑΑ!AH203)</f>
        <v>-1.0816658707410232E-3</v>
      </c>
      <c r="G205">
        <f>LN(ΧΑΑ!AP204/ΧΑΑ!AP203)</f>
        <v>1.1965168058273214E-2</v>
      </c>
      <c r="H205">
        <f>LN(ΧΑΑ!AX204/ΧΑΑ!AX203)</f>
        <v>7.0073279431267762E-3</v>
      </c>
    </row>
    <row r="206" spans="1:8">
      <c r="A206" t="s">
        <v>824</v>
      </c>
      <c r="B206">
        <f>LN(ΧΑΑ!B205/ΧΑΑ!B204)</f>
        <v>6.1051810079162288E-4</v>
      </c>
      <c r="C206">
        <f>LN(ΧΑΑ!J205/ΧΑΑ!J204)</f>
        <v>2.8928685649129621E-2</v>
      </c>
      <c r="D206">
        <f>LN(ΧΑΑ!R205/ΧΑΑ!R204)</f>
        <v>1.3793322132335769E-2</v>
      </c>
      <c r="E206">
        <f>LN(ΧΑΑ!Z205/ΧΑΑ!Z204)</f>
        <v>6.0260835123708639E-2</v>
      </c>
      <c r="F206">
        <f>LN(ΧΑΑ!AH205/ΧΑΑ!AH204)</f>
        <v>0</v>
      </c>
      <c r="G206">
        <f>LN(ΧΑΑ!AP205/ΧΑΑ!AP204)</f>
        <v>-1.1039670537330329E-2</v>
      </c>
      <c r="H206">
        <f>LN(ΧΑΑ!AX205/ΧΑΑ!AX204)</f>
        <v>-6.1287219413733874E-3</v>
      </c>
    </row>
    <row r="207" spans="1:8">
      <c r="A207" t="s">
        <v>826</v>
      </c>
      <c r="B207">
        <f>LN(ΧΑΑ!B206/ΧΑΑ!B205)</f>
        <v>-7.1525812503971591E-5</v>
      </c>
      <c r="C207">
        <f>LN(ΧΑΑ!J206/ΧΑΑ!J205)</f>
        <v>-1.4106027347679753E-2</v>
      </c>
      <c r="D207">
        <f>LN(ΧΑΑ!R206/ΧΑΑ!R205)</f>
        <v>-6.8728792877620643E-3</v>
      </c>
      <c r="E207">
        <f>LN(ΧΑΑ!Z206/ΧΑΑ!Z205)</f>
        <v>-6.533269722166879E-2</v>
      </c>
      <c r="F207">
        <f>LN(ΧΑΑ!AH206/ΧΑΑ!AH205)</f>
        <v>-8.695706967553932E-3</v>
      </c>
      <c r="G207">
        <f>LN(ΧΑΑ!AP206/ΧΑΑ!AP205)</f>
        <v>-2.7790661702657648E-3</v>
      </c>
      <c r="H207">
        <f>LN(ΧΑΑ!AX206/ΧΑΑ!AX205)</f>
        <v>1.7548995436784732E-3</v>
      </c>
    </row>
    <row r="208" spans="1:8">
      <c r="A208" t="s">
        <v>828</v>
      </c>
      <c r="B208">
        <f>LN(ΧΑΑ!B207/ΧΑΑ!B206)</f>
        <v>3.2658919768741219E-3</v>
      </c>
      <c r="C208">
        <f>LN(ΧΑΑ!J207/ΧΑΑ!J206)</f>
        <v>2.0273701825020401E-3</v>
      </c>
      <c r="D208">
        <f>LN(ΧΑΑ!R207/ΧΑΑ!R206)</f>
        <v>6.8728792877620504E-3</v>
      </c>
      <c r="E208">
        <f>LN(ΧΑΑ!Z207/ΧΑΑ!Z206)</f>
        <v>5.9146771499576653E-3</v>
      </c>
      <c r="F208">
        <f>LN(ΧΑΑ!AH207/ΧΑΑ!AH206)</f>
        <v>8.695706967553913E-3</v>
      </c>
      <c r="G208">
        <f>LN(ΧΑΑ!AP207/ΧΑΑ!AP206)</f>
        <v>-1.6838564362829593E-2</v>
      </c>
      <c r="H208">
        <f>LN(ΧΑΑ!AX207/ΧΑΑ!AX206)</f>
        <v>9.5972817496315574E-3</v>
      </c>
    </row>
    <row r="209" spans="1:8">
      <c r="A209" t="s">
        <v>830</v>
      </c>
      <c r="B209">
        <f>LN(ΧΑΑ!B208/ΧΑΑ!B207)</f>
        <v>5.7677474985598203E-3</v>
      </c>
      <c r="C209">
        <f>LN(ΧΑΑ!J208/ΧΑΑ!J207)</f>
        <v>-2.3048395436291017E-2</v>
      </c>
      <c r="D209">
        <f>LN(ΧΑΑ!R208/ΧΑΑ!R207)</f>
        <v>2.5694449374782723E-2</v>
      </c>
      <c r="E209">
        <f>LN(ΧΑΑ!Z208/ΧΑΑ!Z207)</f>
        <v>-3.5733400173631788E-2</v>
      </c>
      <c r="F209">
        <f>LN(ΧΑΑ!AH208/ΧΑΑ!AH207)</f>
        <v>-3.2520353863772318E-3</v>
      </c>
      <c r="G209">
        <f>LN(ΧΑΑ!AP208/ΧΑΑ!AP207)</f>
        <v>3.2485455144488307E-2</v>
      </c>
      <c r="H209">
        <f>LN(ΧΑΑ!AX208/ΧΑΑ!AX207)</f>
        <v>-1.2816953783124554E-2</v>
      </c>
    </row>
    <row r="210" spans="1:8">
      <c r="A210" t="s">
        <v>832</v>
      </c>
      <c r="B210">
        <f>LN(ΧΑΑ!B209/ΧΑΑ!B208)</f>
        <v>-1.8857277767434049E-2</v>
      </c>
      <c r="C210">
        <f>LN(ΧΑΑ!J209/ΧΑΑ!J208)</f>
        <v>-7.8023802841850108E-3</v>
      </c>
      <c r="D210">
        <f>LN(ΧΑΑ!R209/ΧΑΑ!R208)</f>
        <v>2.6666682469152977E-3</v>
      </c>
      <c r="E210">
        <f>LN(ΧΑΑ!Z209/ΧΑΑ!Z208)</f>
        <v>-1.4363430286374273E-2</v>
      </c>
      <c r="F210">
        <f>LN(ΧΑΑ!AH209/ΧΑΑ!AH208)</f>
        <v>-1.2015436744411238E-2</v>
      </c>
      <c r="G210">
        <f>LN(ΧΑΑ!AP209/ΧΑΑ!AP208)</f>
        <v>-2.7434859457508326E-3</v>
      </c>
      <c r="H210">
        <f>LN(ΧΑΑ!AX209/ΧΑΑ!AX208)</f>
        <v>-2.0136895998547143E-2</v>
      </c>
    </row>
    <row r="211" spans="1:8">
      <c r="A211" t="s">
        <v>834</v>
      </c>
      <c r="B211">
        <f>LN(ΧΑΑ!B210/ΧΑΑ!B209)</f>
        <v>-3.2944985674372004E-3</v>
      </c>
      <c r="C211">
        <f>LN(ΧΑΑ!J210/ΧΑΑ!J209)</f>
        <v>3.1282611538104325E-3</v>
      </c>
      <c r="D211">
        <f>LN(ΧΑΑ!R210/ΧΑΑ!R209)</f>
        <v>-1.340502646804778E-2</v>
      </c>
      <c r="E211">
        <f>LN(ΧΑΑ!Z210/ΧΑΑ!Z209)</f>
        <v>1.9298844572220589E-2</v>
      </c>
      <c r="F211">
        <f>LN(ΧΑΑ!AH210/ΧΑΑ!AH209)</f>
        <v>1.2015436744411297E-2</v>
      </c>
      <c r="G211">
        <f>LN(ΧΑΑ!AP210/ΧΑΑ!AP209)</f>
        <v>1.8298266770761572E-3</v>
      </c>
      <c r="H211">
        <f>LN(ΧΑΑ!AX210/ΧΑΑ!AX209)</f>
        <v>-1.5677137476758654E-2</v>
      </c>
    </row>
    <row r="212" spans="1:8">
      <c r="A212" t="s">
        <v>836</v>
      </c>
      <c r="B212">
        <f>LN(ΧΑΑ!B211/ΧΑΑ!B210)</f>
        <v>-1.2871529830101026E-2</v>
      </c>
      <c r="C212">
        <f>LN(ΧΑΑ!J211/ΧΑΑ!J210)</f>
        <v>3.1185056458096034E-3</v>
      </c>
      <c r="D212">
        <f>LN(ΧΑΑ!R211/ΧΑΑ!R210)</f>
        <v>-2.4591403137322207E-2</v>
      </c>
      <c r="E212">
        <f>LN(ΧΑΑ!Z211/ΧΑΑ!Z210)</f>
        <v>-1.9298844572220562E-2</v>
      </c>
      <c r="F212">
        <f>LN(ΧΑΑ!AH211/ΧΑΑ!AH210)</f>
        <v>-2.1739138996199076E-3</v>
      </c>
      <c r="G212">
        <f>LN(ΧΑΑ!AP211/ΧΑΑ!AP210)</f>
        <v>-1.2879662863661139E-2</v>
      </c>
      <c r="H212">
        <f>LN(ΧΑΑ!AX211/ΧΑΑ!AX210)</f>
        <v>-1.8709332726637704E-2</v>
      </c>
    </row>
    <row r="213" spans="1:8">
      <c r="A213" t="s">
        <v>838</v>
      </c>
      <c r="B213">
        <f>LN(ΧΑΑ!B212/ΧΑΑ!B211)</f>
        <v>-1.0617670399999954E-2</v>
      </c>
      <c r="C213">
        <f>LN(ΧΑΑ!J212/ΧΑΑ!J211)</f>
        <v>-5.2029253687217308E-3</v>
      </c>
      <c r="D213">
        <f>LN(ΧΑΑ!R212/ΧΑΑ!R211)</f>
        <v>-8.3333815591444104E-3</v>
      </c>
      <c r="E213">
        <f>LN(ΧΑΑ!Z212/ΧΑΑ!Z211)</f>
        <v>2.4210020123133315E-2</v>
      </c>
      <c r="F213">
        <f>LN(ΧΑΑ!AH212/ΧΑΑ!AH211)</f>
        <v>0</v>
      </c>
      <c r="G213">
        <f>LN(ΧΑΑ!AP212/ΧΑΑ!AP211)</f>
        <v>1.4706147389695487E-2</v>
      </c>
      <c r="H213">
        <f>LN(ΧΑΑ!AX212/ΧΑΑ!AX211)</f>
        <v>-2.8259337314403162E-2</v>
      </c>
    </row>
    <row r="214" spans="1:8">
      <c r="A214" t="s">
        <v>840</v>
      </c>
      <c r="B214">
        <f>LN(ΧΑΑ!B213/ΧΑΑ!B212)</f>
        <v>4.7520327469706023E-3</v>
      </c>
      <c r="C214">
        <f>LN(ΧΑΑ!J213/ΧΑΑ!J212)</f>
        <v>9.8625247908776786E-3</v>
      </c>
      <c r="D214">
        <f>LN(ΧΑΑ!R213/ΧΑΑ!R212)</f>
        <v>-1.8297484441577951E-2</v>
      </c>
      <c r="E214">
        <f>LN(ΧΑΑ!Z213/ΧΑΑ!Z212)</f>
        <v>3.4522473872295356E-3</v>
      </c>
      <c r="F214">
        <f>LN(ΧΑΑ!AH213/ΧΑΑ!AH212)</f>
        <v>2.173913899619967E-3</v>
      </c>
      <c r="G214">
        <f>LN(ΧΑΑ!AP213/ΧΑΑ!AP212)</f>
        <v>3.6429912785012298E-3</v>
      </c>
      <c r="H214">
        <f>LN(ΧΑΑ!AX213/ΧΑΑ!AX212)</f>
        <v>9.8241956360482167E-3</v>
      </c>
    </row>
    <row r="215" spans="1:8">
      <c r="A215" t="s">
        <v>842</v>
      </c>
      <c r="B215">
        <f>LN(ΧΑΑ!B214/ΧΑΑ!B213)</f>
        <v>-1.4609079662709497E-2</v>
      </c>
      <c r="C215">
        <f>LN(ΧΑΑ!J214/ΧΑΑ!J213)</f>
        <v>-1.4044444110774735E-2</v>
      </c>
      <c r="D215">
        <f>LN(ΧΑΑ!R214/ΧΑΑ!R213)</f>
        <v>-2.8820438535491971E-2</v>
      </c>
      <c r="E215">
        <f>LN(ΧΑΑ!Z214/ΧΑΑ!Z213)</f>
        <v>1.0285804969368902E-2</v>
      </c>
      <c r="F215">
        <f>LN(ΧΑΑ!AH214/ΧΑΑ!AH213)</f>
        <v>6.4935293105480912E-3</v>
      </c>
      <c r="G215">
        <f>LN(ΧΑΑ!AP214/ΧΑΑ!AP213)</f>
        <v>-3.1396854060672157E-2</v>
      </c>
      <c r="H215">
        <f>LN(ΧΑΑ!AX214/ΧΑΑ!AX213)</f>
        <v>-3.4749679573894666E-3</v>
      </c>
    </row>
    <row r="216" spans="1:8">
      <c r="A216" t="s">
        <v>844</v>
      </c>
      <c r="B216">
        <f>LN(ΧΑΑ!B215/ΧΑΑ!B214)</f>
        <v>1.5027439256259696E-2</v>
      </c>
      <c r="C216">
        <f>LN(ΧΑΑ!J215/ΧΑΑ!J214)</f>
        <v>6.7867658044901084E-3</v>
      </c>
      <c r="D216">
        <f>LN(ΧΑΑ!R215/ΧΑΑ!R214)</f>
        <v>1.7391742711869239E-2</v>
      </c>
      <c r="E216">
        <f>LN(ΧΑΑ!Z215/ΧΑΑ!Z214)</f>
        <v>0</v>
      </c>
      <c r="F216">
        <f>LN(ΧΑΑ!AH215/ΧΑΑ!AH214)</f>
        <v>-4.3243310630028701E-3</v>
      </c>
      <c r="G216">
        <f>LN(ΧΑΑ!AP215/ΧΑΑ!AP214)</f>
        <v>3.7453227301621132E-3</v>
      </c>
      <c r="H216">
        <f>LN(ΧΑΑ!AX215/ΧΑΑ!AX214)</f>
        <v>2.53098965605895E-2</v>
      </c>
    </row>
    <row r="217" spans="1:8">
      <c r="A217" t="s">
        <v>846</v>
      </c>
      <c r="B217">
        <f>LN(ΧΑΑ!B216/ΧΑΑ!B215)</f>
        <v>1.6729484278866954E-4</v>
      </c>
      <c r="C217">
        <f>LN(ΧΑΑ!J216/ΧΑΑ!J215)</f>
        <v>1.0400416954139326E-3</v>
      </c>
      <c r="D217">
        <f>LN(ΧΑΑ!R216/ΧΑΑ!R215)</f>
        <v>-1.3015368112070248E-2</v>
      </c>
      <c r="E217">
        <f>LN(ΧΑΑ!Z216/ΧΑΑ!Z215)</f>
        <v>-9.4246021028791642E-3</v>
      </c>
      <c r="F217">
        <f>LN(ΧΑΑ!AH216/ΧΑΑ!AH215)</f>
        <v>6.4795043109861818E-3</v>
      </c>
      <c r="G217">
        <f>LN(ΧΑΑ!AP216/ΧΑΑ!AP215)</f>
        <v>1.8674141747954624E-3</v>
      </c>
      <c r="H217">
        <f>LN(ΧΑΑ!AX216/ΧΑΑ!AX215)</f>
        <v>-3.0859435517229672E-4</v>
      </c>
    </row>
    <row r="218" spans="1:8">
      <c r="A218" t="s">
        <v>848</v>
      </c>
      <c r="B218">
        <f>LN(ΧΑΑ!B217/ΧΑΑ!B216)</f>
        <v>-4.6652088280864359E-3</v>
      </c>
      <c r="C218">
        <f>LN(ΧΑΑ!J217/ΧΑΑ!J216)</f>
        <v>-2.4731594639142884E-2</v>
      </c>
      <c r="D218">
        <f>LN(ΧΑΑ!R217/ΧΑΑ!R216)</f>
        <v>-1.3187004281953801E-2</v>
      </c>
      <c r="E218">
        <f>LN(ΧΑΑ!Z217/ΧΑΑ!Z216)</f>
        <v>2.2929216122076226E-3</v>
      </c>
      <c r="F218">
        <f>LN(ΧΑΑ!AH217/ΧΑΑ!AH216)</f>
        <v>-9.7350687707524666E-3</v>
      </c>
      <c r="G218">
        <f>LN(ΧΑΑ!AP217/ΧΑΑ!AP216)</f>
        <v>-8.4309632887994077E-3</v>
      </c>
      <c r="H218">
        <f>LN(ΧΑΑ!AX217/ΧΑΑ!AX216)</f>
        <v>-1.7435061822101423E-2</v>
      </c>
    </row>
    <row r="219" spans="1:8">
      <c r="A219" t="s">
        <v>850</v>
      </c>
      <c r="B219">
        <f>LN(ΧΑΑ!B218/ΧΑΑ!B217)</f>
        <v>-2.7768927060599462E-3</v>
      </c>
      <c r="C219">
        <f>LN(ΧΑΑ!J218/ΧΑΑ!J217)</f>
        <v>5.3135087820414236E-3</v>
      </c>
      <c r="D219">
        <f>LN(ΧΑΑ!R218/ΧΑΑ!R217)</f>
        <v>1.7544309650909525E-2</v>
      </c>
      <c r="E219">
        <f>LN(ΧΑΑ!Z218/ΧΑΑ!Z217)</f>
        <v>-7.1829069063994271E-3</v>
      </c>
      <c r="F219">
        <f>LN(ΧΑΑ!AH218/ΧΑΑ!AH217)</f>
        <v>1.4031530804257916E-2</v>
      </c>
      <c r="G219">
        <f>LN(ΧΑΑ!AP218/ΧΑΑ!AP217)</f>
        <v>-1.89939233411755E-2</v>
      </c>
      <c r="H219">
        <f>LN(ΧΑΑ!AX218/ΧΑΑ!AX217)</f>
        <v>-1.3278728148707267E-2</v>
      </c>
    </row>
    <row r="220" spans="1:8">
      <c r="A220" t="s">
        <v>852</v>
      </c>
      <c r="B220">
        <f>LN(ΧΑΑ!B219/ΧΑΑ!B218)</f>
        <v>-1.3838979017222976E-3</v>
      </c>
      <c r="C220">
        <f>LN(ΧΑΑ!J219/ΧΑΑ!J218)</f>
        <v>1.5885626851377399E-3</v>
      </c>
      <c r="D220">
        <f>LN(ΧΑΑ!R219/ΧΑΑ!R218)</f>
        <v>1.0093813169218686E-2</v>
      </c>
      <c r="E220">
        <f>LN(ΧΑΑ!Z219/ΧΑΑ!Z218)</f>
        <v>1.4030294573549961E-2</v>
      </c>
      <c r="F220">
        <f>LN(ΧΑΑ!AH219/ΧΑΑ!AH218)</f>
        <v>3.2102756302481894E-3</v>
      </c>
      <c r="G220">
        <f>LN(ΧΑΑ!AP219/ΧΑΑ!AP218)</f>
        <v>-1.1571970983812584E-2</v>
      </c>
      <c r="H220">
        <f>LN(ΧΑΑ!AX219/ΧΑΑ!AX218)</f>
        <v>-1.2738855225885915E-3</v>
      </c>
    </row>
    <row r="221" spans="1:8">
      <c r="A221" t="s">
        <v>853</v>
      </c>
      <c r="B221">
        <f>LN(ΧΑΑ!B220/ΧΑΑ!B219)</f>
        <v>8.3338758635525395E-3</v>
      </c>
      <c r="C221">
        <f>LN(ΧΑΑ!J220/ΧΑΑ!J219)</f>
        <v>8.4299761604594015E-3</v>
      </c>
      <c r="D221">
        <f>LN(ΧΑΑ!R220/ΧΑΑ!R219)</f>
        <v>-1.4357504261041534E-3</v>
      </c>
      <c r="E221">
        <f>LN(ΧΑΑ!Z220/ΧΑΑ!Z219)</f>
        <v>-7.7066172775095646E-3</v>
      </c>
      <c r="F221">
        <f>LN(ΧΑΑ!AH220/ΧΑΑ!AH219)</f>
        <v>6.3897980987709883E-3</v>
      </c>
      <c r="G221">
        <f>LN(ΧΑΑ!AP220/ΧΑΑ!AP219)</f>
        <v>-6.8126784175067071E-3</v>
      </c>
      <c r="H221">
        <f>LN(ΧΑΑ!AX220/ΧΑΑ!AX219)</f>
        <v>3.4453767988590796E-2</v>
      </c>
    </row>
    <row r="222" spans="1:8">
      <c r="A222" t="s">
        <v>855</v>
      </c>
      <c r="B222">
        <f>LN(ΧΑΑ!B221/ΧΑΑ!B220)</f>
        <v>4.3174969629561294E-3</v>
      </c>
      <c r="C222">
        <f>LN(ΧΑΑ!J221/ΧΑΑ!J220)</f>
        <v>7.8390785544092366E-3</v>
      </c>
      <c r="D222">
        <f>LN(ΧΑΑ!R221/ΧΑΑ!R220)</f>
        <v>1.8505866197707735E-2</v>
      </c>
      <c r="E222">
        <f>LN(ΧΑΑ!Z221/ΧΑΑ!Z220)</f>
        <v>-1.7341475036487215E-2</v>
      </c>
      <c r="F222">
        <f>LN(ΧΑΑ!AH221/ΧΑΑ!AH220)</f>
        <v>4.2372944755152174E-3</v>
      </c>
      <c r="G222">
        <f>LN(ΧΑΑ!AP221/ΧΑΑ!AP220)</f>
        <v>4.8709302345965122E-3</v>
      </c>
      <c r="H222">
        <f>LN(ΧΑΑ!AX221/ΧΑΑ!AX220)</f>
        <v>-1.2322860462650562E-3</v>
      </c>
    </row>
    <row r="223" spans="1:8">
      <c r="A223" t="s">
        <v>857</v>
      </c>
      <c r="B223">
        <f>LN(ΧΑΑ!B222/ΧΑΑ!B221)</f>
        <v>1.0933492293296175E-2</v>
      </c>
      <c r="C223">
        <f>LN(ΧΑΑ!J222/ΧΑΑ!J221)</f>
        <v>6.7445132446829446E-3</v>
      </c>
      <c r="D223">
        <f>LN(ΧΑΑ!R222/ΧΑΑ!R221)</f>
        <v>1.4094435032336039E-3</v>
      </c>
      <c r="E223">
        <f>LN(ΧΑΑ!Z222/ΧΑΑ!Z221)</f>
        <v>-1.6757705098335317E-2</v>
      </c>
      <c r="F223">
        <f>LN(ΧΑΑ!AH222/ΧΑΑ!AH221)</f>
        <v>-7.4270898436154531E-3</v>
      </c>
      <c r="G223">
        <f>LN(ΧΑΑ!AP222/ΧΑΑ!AP221)</f>
        <v>9.7134538963188088E-4</v>
      </c>
      <c r="H223">
        <f>LN(ΧΑΑ!AX222/ΧΑΑ!AX221)</f>
        <v>1.3472340940766899E-2</v>
      </c>
    </row>
    <row r="224" spans="1:8">
      <c r="A224" t="s">
        <v>858</v>
      </c>
      <c r="B224">
        <f>LN(ΧΑΑ!B223/ΧΑΑ!B222)</f>
        <v>-2.5095334130771575E-3</v>
      </c>
      <c r="C224">
        <f>LN(ΧΑΑ!J223/ΧΑΑ!J222)</f>
        <v>1.0799796406226525E-2</v>
      </c>
      <c r="D224">
        <f>LN(ΧΑΑ!R223/ΧΑΑ!R222)</f>
        <v>-4.2343041387882321E-3</v>
      </c>
      <c r="E224">
        <f>LN(ΧΑΑ!Z223/ΧΑΑ!Z222)</f>
        <v>2.0731534154140923E-3</v>
      </c>
      <c r="F224">
        <f>LN(ΧΑΑ!AH223/ΧΑΑ!AH222)</f>
        <v>2.1276603771166066E-3</v>
      </c>
      <c r="G224">
        <f>LN(ΧΑΑ!AP223/ΧΑΑ!AP222)</f>
        <v>-3.8910554929666762E-3</v>
      </c>
      <c r="H224">
        <f>LN(ΧΑΑ!AX223/ΧΑΑ!AX222)</f>
        <v>-1.039446839708733E-2</v>
      </c>
    </row>
    <row r="225" spans="1:8">
      <c r="A225" t="s">
        <v>860</v>
      </c>
      <c r="B225">
        <f>LN(ΧΑΑ!B224/ΧΑΑ!B223)</f>
        <v>-1.1895153200123281E-2</v>
      </c>
      <c r="C225">
        <f>LN(ΧΑΑ!J224/ΧΑΑ!J223)</f>
        <v>6.1193459695929415E-3</v>
      </c>
      <c r="D225">
        <f>LN(ΧΑΑ!R224/ΧΑΑ!R223)</f>
        <v>-2.8328630843042009E-3</v>
      </c>
      <c r="E225">
        <f>LN(ΧΑΑ!Z224/ΧΑΑ!Z223)</f>
        <v>-5.3396745085034867E-3</v>
      </c>
      <c r="F225">
        <f>LN(ΧΑΑ!AH224/ΧΑΑ!AH223)</f>
        <v>-1.0683862308312577E-2</v>
      </c>
      <c r="G225">
        <f>LN(ΧΑΑ!AP224/ΧΑΑ!AP223)</f>
        <v>-1.769957709940086E-2</v>
      </c>
      <c r="H225">
        <f>LN(ΧΑΑ!AX224/ΧΑΑ!AX223)</f>
        <v>-1.5172918424212721E-2</v>
      </c>
    </row>
    <row r="226" spans="1:8">
      <c r="A226" t="s">
        <v>862</v>
      </c>
      <c r="B226">
        <f>LN(ΧΑΑ!B225/ΧΑΑ!B224)</f>
        <v>-6.8945538858682445E-3</v>
      </c>
      <c r="C226">
        <f>LN(ΧΑΑ!J225/ΧΑΑ!J224)</f>
        <v>-9.7063341865787252E-3</v>
      </c>
      <c r="D226">
        <f>LN(ΧΑΑ!R225/ΧΑΑ!R224)</f>
        <v>-2.8778964550043404E-2</v>
      </c>
      <c r="E226">
        <f>LN(ΧΑΑ!Z225/ΧΑΑ!Z224)</f>
        <v>2.148089068788879E-2</v>
      </c>
      <c r="F226">
        <f>LN(ΧΑΑ!AH225/ΧΑΑ!AH224)</f>
        <v>-2.1505384632286959E-3</v>
      </c>
      <c r="G226">
        <f>LN(ΧΑΑ!AP225/ΧΑΑ!AP224)</f>
        <v>5.9347355198145265E-3</v>
      </c>
      <c r="H226">
        <f>LN(ΧΑΑ!AX225/ΧΑΑ!AX224)</f>
        <v>-1.5612805669524645E-3</v>
      </c>
    </row>
    <row r="227" spans="1:8">
      <c r="A227" t="s">
        <v>864</v>
      </c>
      <c r="B227">
        <f>LN(ΧΑΑ!B226/ΧΑΑ!B225)</f>
        <v>3.8454932098128964E-3</v>
      </c>
      <c r="C227">
        <f>LN(ΧΑΑ!J226/ΧΑΑ!J225)</f>
        <v>1.6293639486100533E-2</v>
      </c>
      <c r="D227">
        <f>LN(ΧΑΑ!R226/ΧΑΑ!R225)</f>
        <v>-2.9239786914352006E-3</v>
      </c>
      <c r="E227">
        <f>LN(ΧΑΑ!Z226/ΧΑΑ!Z225)</f>
        <v>3.0109801471370382E-2</v>
      </c>
      <c r="F227">
        <f>LN(ΧΑΑ!AH226/ΧΑΑ!AH225)</f>
        <v>-4.3150013014132361E-3</v>
      </c>
      <c r="G227">
        <f>LN(ΧΑΑ!AP226/ΧΑΑ!AP225)</f>
        <v>8.8365818004979436E-3</v>
      </c>
      <c r="H227">
        <f>LN(ΧΑΑ!AX226/ΧΑΑ!AX225)</f>
        <v>5.9199425109901773E-3</v>
      </c>
    </row>
    <row r="228" spans="1:8">
      <c r="A228" t="s">
        <v>866</v>
      </c>
      <c r="B228">
        <f>LN(ΧΑΑ!B227/ΧΑΑ!B226)</f>
        <v>1.6857674971862214E-3</v>
      </c>
      <c r="C228">
        <f>LN(ΧΑΑ!J227/ΧΑΑ!J226)</f>
        <v>1.8018505502678212E-2</v>
      </c>
      <c r="D228">
        <f>LN(ΧΑΑ!R227/ΧΑΑ!R226)</f>
        <v>1.5977100936014413E-2</v>
      </c>
      <c r="E228">
        <f>LN(ΧΑΑ!Z227/ΧΑΑ!Z226)</f>
        <v>-2.8288562004777137E-3</v>
      </c>
      <c r="F228">
        <f>LN(ΧΑΑ!AH227/ΧΑΑ!AH226)</f>
        <v>-7.5963468919347634E-3</v>
      </c>
      <c r="G228">
        <f>LN(ΧΑΑ!AP227/ΧΑΑ!AP226)</f>
        <v>-1.2789156116321336E-2</v>
      </c>
      <c r="H228">
        <f>LN(ΧΑΑ!AX227/ΧΑΑ!AX226)</f>
        <v>1.2656443061945135E-2</v>
      </c>
    </row>
    <row r="229" spans="1:8">
      <c r="A229" t="s">
        <v>868</v>
      </c>
      <c r="B229">
        <f>LN(ΧΑΑ!B228/ΧΑΑ!B227)</f>
        <v>5.9758248486332073E-3</v>
      </c>
      <c r="C229">
        <f>LN(ΧΑΑ!J228/ΧΑΑ!J227)</f>
        <v>-1.1976191046715649E-2</v>
      </c>
      <c r="D229">
        <f>LN(ΧΑΑ!R228/ΧΑΑ!R227)</f>
        <v>-1.3053122244579329E-2</v>
      </c>
      <c r="E229">
        <f>LN(ΧΑΑ!Z228/ΧΑΑ!Z227)</f>
        <v>5.6497325421191276E-3</v>
      </c>
      <c r="F229">
        <f>LN(ΧΑΑ!AH228/ΧΑΑ!AH227)</f>
        <v>-8.7527911095947441E-3</v>
      </c>
      <c r="G229">
        <f>LN(ΧΑΑ!AP228/ΧΑΑ!AP227)</f>
        <v>-8.9508305200845569E-3</v>
      </c>
      <c r="H229">
        <f>LN(ΧΑΑ!AX228/ΧΑΑ!AX227)</f>
        <v>1.3709277925033363E-2</v>
      </c>
    </row>
    <row r="230" spans="1:8">
      <c r="A230" t="s">
        <v>870</v>
      </c>
      <c r="B230">
        <f>LN(ΧΑΑ!B229/ΧΑΑ!B228)</f>
        <v>9.9375826951859526E-3</v>
      </c>
      <c r="C230">
        <f>LN(ΧΑΑ!J229/ΧΑΑ!J228)</f>
        <v>1.3958352250706855E-2</v>
      </c>
      <c r="D230">
        <f>LN(ΧΑΑ!R229/ΧΑΑ!R228)</f>
        <v>-2.9239786914352006E-3</v>
      </c>
      <c r="E230">
        <f>LN(ΧΑΑ!Z229/ΧΑΑ!Z228)</f>
        <v>3.374581380145565E-3</v>
      </c>
      <c r="F230">
        <f>LN(ΧΑΑ!AH229/ΧΑΑ!AH228)</f>
        <v>-1.6620881236040407E-2</v>
      </c>
      <c r="G230">
        <f>LN(ΧΑΑ!AP229/ΧΑΑ!AP228)</f>
        <v>-1.3072081567352775E-2</v>
      </c>
      <c r="H230">
        <f>LN(ΧΑΑ!AX229/ΧΑΑ!AX228)</f>
        <v>6.6345237326899103E-3</v>
      </c>
    </row>
    <row r="231" spans="1:8">
      <c r="A231" t="s">
        <v>872</v>
      </c>
      <c r="B231">
        <f>LN(ΧΑΑ!B230/ΧΑΑ!B229)</f>
        <v>1.1287694463903678E-3</v>
      </c>
      <c r="C231">
        <f>LN(ΧΑΑ!J230/ΧΑΑ!J229)</f>
        <v>0</v>
      </c>
      <c r="D231">
        <f>LN(ΧΑΑ!R230/ΧΑΑ!R229)</f>
        <v>0</v>
      </c>
      <c r="E231">
        <f>LN(ΧΑΑ!Z230/ΧΑΑ!Z229)</f>
        <v>-5.6164000353079325E-4</v>
      </c>
      <c r="F231">
        <f>LN(ΧΑΑ!AH230/ΧΑΑ!AH229)</f>
        <v>-1.8038820589678355E-2</v>
      </c>
      <c r="G231">
        <f>LN(ΧΑΑ!AP230/ΧΑΑ!AP229)</f>
        <v>-4.056800695614318E-3</v>
      </c>
      <c r="H231">
        <f>LN(ΧΑΑ!AX230/ΧΑΑ!AX229)</f>
        <v>1.2248099343740704E-2</v>
      </c>
    </row>
    <row r="232" spans="1:8">
      <c r="A232" t="s">
        <v>874</v>
      </c>
      <c r="B232">
        <f>LN(ΧΑΑ!B231/ΧΑΑ!B230)</f>
        <v>-1.4705537685394425E-2</v>
      </c>
      <c r="C232">
        <f>LN(ΧΑΑ!J231/ΧΑΑ!J230)</f>
        <v>-6.9548218733696101E-3</v>
      </c>
      <c r="D232">
        <f>LN(ΧΑΑ!R231/ΧΑΑ!R230)</f>
        <v>-4.4020614006377639E-3</v>
      </c>
      <c r="E232">
        <f>LN(ΧΑΑ!Z231/ΧΑΑ!Z230)</f>
        <v>1.5054647306097686E-2</v>
      </c>
      <c r="F232">
        <f>LN(ΧΑΑ!AH231/ΧΑΑ!AH230)</f>
        <v>-2.4180798197214626E-2</v>
      </c>
      <c r="G232">
        <f>LN(ΧΑΑ!AP231/ΧΑΑ!AP230)</f>
        <v>-2.0949626311537142E-2</v>
      </c>
      <c r="H232">
        <f>LN(ΧΑΑ!AX231/ΧΑΑ!AX230)</f>
        <v>-2.3431531602799677E-2</v>
      </c>
    </row>
    <row r="233" spans="1:8">
      <c r="A233" t="s">
        <v>876</v>
      </c>
      <c r="B233">
        <f>LN(ΧΑΑ!B232/ΧΑΑ!B231)</f>
        <v>-1.6719862661452789E-3</v>
      </c>
      <c r="C233">
        <f>LN(ΧΑΑ!J232/ΧΑΑ!J231)</f>
        <v>-9.5167259700638471E-3</v>
      </c>
      <c r="D233">
        <f>LN(ΧΑΑ!R232/ΧΑΑ!R231)</f>
        <v>5.8651194523980576E-3</v>
      </c>
      <c r="E233">
        <f>LN(ΧΑΑ!Z232/ΧΑΑ!Z231)</f>
        <v>1.4558696919152203E-2</v>
      </c>
      <c r="F233">
        <f>LN(ΧΑΑ!AH232/ΧΑΑ!AH231)</f>
        <v>-4.6729056993924821E-3</v>
      </c>
      <c r="G233">
        <f>LN(ΧΑΑ!AP232/ΧΑΑ!AP231)</f>
        <v>-2.2246457843394053E-2</v>
      </c>
      <c r="H233">
        <f>LN(ΧΑΑ!AX232/ΧΑΑ!AX231)</f>
        <v>-3.044142381228244E-3</v>
      </c>
    </row>
    <row r="234" spans="1:8">
      <c r="A234" t="s">
        <v>877</v>
      </c>
      <c r="B234">
        <f>LN(ΧΑΑ!B233/ΧΑΑ!B232)</f>
        <v>1.3034060085368631E-3</v>
      </c>
      <c r="C234">
        <f>LN(ΧΑΑ!J233/ΧΑΑ!J232)</f>
        <v>4.0180867721469719E-3</v>
      </c>
      <c r="D234">
        <f>LN(ΧΑΑ!R233/ΧΑΑ!R232)</f>
        <v>-4.3956114730381093E-3</v>
      </c>
      <c r="E234">
        <f>LN(ΧΑΑ!Z233/ΧΑΑ!Z232)</f>
        <v>-2.7273967167560731E-4</v>
      </c>
      <c r="F234">
        <f>LN(ΧΑΑ!AH233/ΧΑΑ!AH232)</f>
        <v>1.5107782991972114E-2</v>
      </c>
      <c r="G234">
        <f>LN(ΧΑΑ!AP233/ΧΑΑ!AP232)</f>
        <v>1.9752690964991583E-2</v>
      </c>
      <c r="H234">
        <f>LN(ΧΑΑ!AX233/ΧΑΑ!AX232)</f>
        <v>-1.5255533088370686E-3</v>
      </c>
    </row>
    <row r="235" spans="1:8">
      <c r="A235" t="s">
        <v>879</v>
      </c>
      <c r="B235">
        <f>LN(ΧΑΑ!B234/ΧΑΑ!B233)</f>
        <v>-1.1797438003404257E-4</v>
      </c>
      <c r="C235">
        <f>LN(ΧΑΑ!J234/ΧΑΑ!J233)</f>
        <v>-4.0180867721469156E-3</v>
      </c>
      <c r="D235">
        <f>LN(ΧΑΑ!R234/ΧΑΑ!R233)</f>
        <v>-1.777824602128383E-2</v>
      </c>
      <c r="E235">
        <f>LN(ΧΑΑ!Z234/ΧΑΑ!Z233)</f>
        <v>2.2654690564806176E-2</v>
      </c>
      <c r="F235">
        <f>LN(ΧΑΑ!AH234/ΧΑΑ!AH233)</f>
        <v>9.1849095770725701E-3</v>
      </c>
      <c r="G235">
        <f>LN(ΧΑΑ!AP234/ΧΑΑ!AP233)</f>
        <v>-7.5188324140273398E-3</v>
      </c>
      <c r="H235">
        <f>LN(ΧΑΑ!AX234/ΧΑΑ!AX233)</f>
        <v>2.1351235806840096E-3</v>
      </c>
    </row>
    <row r="236" spans="1:8">
      <c r="A236" t="s">
        <v>881</v>
      </c>
      <c r="B236">
        <f>LN(ΧΑΑ!B235/ΧΑΑ!B234)</f>
        <v>1.0834702381659525E-2</v>
      </c>
      <c r="C236">
        <f>LN(ΧΑΑ!J235/ΧΑΑ!J234)</f>
        <v>-8.5924208197826913E-3</v>
      </c>
      <c r="D236">
        <f>LN(ΧΑΑ!R235/ΧΑΑ!R234)</f>
        <v>-4.4943895878393264E-3</v>
      </c>
      <c r="E236">
        <f>LN(ΧΑΑ!Z235/ΧΑΑ!Z234)</f>
        <v>-1.3423020332140661E-2</v>
      </c>
      <c r="F236">
        <f>LN(ΧΑΑ!AH235/ΧΑΑ!AH234)</f>
        <v>-3.434462448634708E-3</v>
      </c>
      <c r="G236">
        <f>LN(ΧΑΑ!AP235/ΧΑΑ!AP234)</f>
        <v>-7.5757938084576558E-3</v>
      </c>
      <c r="H236">
        <f>LN(ΧΑΑ!AX235/ΧΑΑ!AX234)</f>
        <v>2.2594725329998681E-2</v>
      </c>
    </row>
    <row r="237" spans="1:8">
      <c r="A237" t="s">
        <v>883</v>
      </c>
      <c r="B237">
        <f>LN(ΧΑΑ!B236/ΧΑΑ!B235)</f>
        <v>4.27844932188358E-4</v>
      </c>
      <c r="C237">
        <f>LN(ΧΑΑ!J236/ΧΑΑ!J235)</f>
        <v>2.7042208675321859E-2</v>
      </c>
      <c r="D237">
        <f>LN(ΧΑΑ!R236/ΧΑΑ!R235)</f>
        <v>2.9985029962566329E-3</v>
      </c>
      <c r="E237">
        <f>LN(ΧΑΑ!Z236/ΧΑΑ!Z235)</f>
        <v>8.0754140055453311E-3</v>
      </c>
      <c r="F237">
        <f>LN(ΧΑΑ!AH236/ΧΑΑ!AH235)</f>
        <v>-4.5977092486295425E-3</v>
      </c>
      <c r="G237">
        <f>LN(ΧΑΑ!AP236/ΧΑΑ!AP235)</f>
        <v>1.3845406822052916E-2</v>
      </c>
      <c r="H237">
        <f>LN(ΧΑΑ!AX236/ΧΑΑ!AX235)</f>
        <v>1.4197221603577753E-2</v>
      </c>
    </row>
    <row r="238" spans="1:8">
      <c r="A238" t="s">
        <v>885</v>
      </c>
      <c r="B238">
        <f>LN(ΧΑΑ!B237/ΧΑΑ!B236)</f>
        <v>9.4099103374069761E-3</v>
      </c>
      <c r="C238">
        <f>LN(ΧΑΑ!J237/ΧΑΑ!J236)</f>
        <v>-6.9410293542345762E-3</v>
      </c>
      <c r="D238">
        <f>LN(ΧΑΑ!R237/ΧΑΑ!R236)</f>
        <v>1.1904902506318458E-2</v>
      </c>
      <c r="E238">
        <f>LN(ΧΑΑ!Z237/ΧΑΑ!Z236)</f>
        <v>1.5957785438610816E-2</v>
      </c>
      <c r="F238">
        <f>LN(ΧΑΑ!AH237/ΧΑΑ!AH236)</f>
        <v>2.3014969882791674E-3</v>
      </c>
      <c r="G238">
        <f>LN(ΧΑΑ!AP237/ΧΑΑ!AP236)</f>
        <v>-1.4690715410003706E-2</v>
      </c>
      <c r="H238">
        <f>LN(ΧΑΑ!AX237/ΧΑΑ!AX236)</f>
        <v>3.2079040221454865E-2</v>
      </c>
    </row>
    <row r="239" spans="1:8">
      <c r="A239" t="s">
        <v>887</v>
      </c>
      <c r="B239">
        <f>LN(ΧΑΑ!B238/ΧΑΑ!B237)</f>
        <v>-1.144380604479934E-2</v>
      </c>
      <c r="C239">
        <f>LN(ΧΑΑ!J238/ΧΑΑ!J237)</f>
        <v>-1.0000083334583534E-2</v>
      </c>
      <c r="D239">
        <f>LN(ΧΑΑ!R238/ΧΑΑ!R237)</f>
        <v>-1.3403030127340386E-2</v>
      </c>
      <c r="E239">
        <f>LN(ΧΑΑ!Z238/ΧΑΑ!Z237)</f>
        <v>1.049878409821957E-2</v>
      </c>
      <c r="F239">
        <f>LN(ΧΑΑ!AH238/ΧΑΑ!AH237)</f>
        <v>2.2962122603503781E-3</v>
      </c>
      <c r="G239">
        <f>LN(ΧΑΑ!AP238/ΧΑΑ!AP237)</f>
        <v>-1.7057982904576625E-2</v>
      </c>
      <c r="H239">
        <f>LN(ΧΑΑ!AX238/ΧΑΑ!AX237)</f>
        <v>-9.717138476933224E-3</v>
      </c>
    </row>
    <row r="240" spans="1:8">
      <c r="A240" t="s">
        <v>889</v>
      </c>
      <c r="B240">
        <f>LN(ΧΑΑ!B239/ΧΑΑ!B238)</f>
        <v>8.0142472472618641E-3</v>
      </c>
      <c r="C240">
        <f>LN(ΧΑΑ!J239/ΧΑΑ!J238)</f>
        <v>1.0994613501091816E-2</v>
      </c>
      <c r="D240">
        <f>LN(ΧΑΑ!R239/ΧΑΑ!R238)</f>
        <v>-7.5244899786154253E-3</v>
      </c>
      <c r="E240">
        <f>LN(ΧΑΑ!Z239/ΧΑΑ!Z238)</f>
        <v>-1.4729356246196177E-2</v>
      </c>
      <c r="F240">
        <f>LN(ΧΑΑ!AH239/ΧΑΑ!AH238)</f>
        <v>1.1461319306225416E-3</v>
      </c>
      <c r="G240">
        <f>LN(ΧΑΑ!AP239/ΧΑΑ!AP238)</f>
        <v>8.1388326754466642E-3</v>
      </c>
      <c r="H240">
        <f>LN(ΧΑΑ!AX239/ΧΑΑ!AX238)</f>
        <v>5.1561271493705827E-3</v>
      </c>
    </row>
    <row r="241" spans="1:8">
      <c r="A241" t="s">
        <v>891</v>
      </c>
      <c r="B241">
        <f>LN(ΧΑΑ!B240/ΧΑΑ!B239)</f>
        <v>6.7370156020215939E-3</v>
      </c>
      <c r="C241">
        <f>LN(ΧΑΑ!J240/ΧΑΑ!J239)</f>
        <v>-8.9865806978461325E-3</v>
      </c>
      <c r="D241">
        <f>LN(ΧΑΑ!R240/ΧΑΑ!R239)</f>
        <v>-3.0257209165370676E-3</v>
      </c>
      <c r="E241">
        <f>LN(ΧΑΑ!Z240/ΧΑΑ!Z239)</f>
        <v>-1.9802627296179643E-2</v>
      </c>
      <c r="F241">
        <f>LN(ΧΑΑ!AH240/ΧΑΑ!AH239)</f>
        <v>1.1448198159332513E-3</v>
      </c>
      <c r="G241">
        <f>LN(ΧΑΑ!AP240/ΧΑΑ!AP239)</f>
        <v>2.1308339620095072E-3</v>
      </c>
      <c r="H241">
        <f>LN(ΧΑΑ!AX240/ΧΑΑ!AX239)</f>
        <v>1.8401085370891156E-2</v>
      </c>
    </row>
    <row r="242" spans="1:8">
      <c r="A242" t="s">
        <v>893</v>
      </c>
      <c r="B242">
        <f>LN(ΧΑΑ!B241/ΧΑΑ!B240)</f>
        <v>6.9159744195818711E-3</v>
      </c>
      <c r="C242">
        <f>LN(ΧΑΑ!J241/ΧΑΑ!J240)</f>
        <v>4.0040093533821814E-3</v>
      </c>
      <c r="D242">
        <f>LN(ΧΑΑ!R241/ΧΑΑ!R240)</f>
        <v>4.5351551653913628E-3</v>
      </c>
      <c r="E242">
        <f>LN(ΧΑΑ!Z241/ΧΑΑ!Z240)</f>
        <v>-2.7398974188114503E-2</v>
      </c>
      <c r="F242">
        <f>LN(ΧΑΑ!AH241/ΧΑΑ!AH240)</f>
        <v>-4.5871640069061539E-3</v>
      </c>
      <c r="G242">
        <f>LN(ΧΑΑ!AP241/ΧΑΑ!AP240)</f>
        <v>9.3221014064928873E-3</v>
      </c>
      <c r="H242">
        <f>LN(ΧΑΑ!AX241/ΧΑΑ!AX240)</f>
        <v>1.0047530800478903E-2</v>
      </c>
    </row>
    <row r="243" spans="1:8">
      <c r="A243" t="s">
        <v>895</v>
      </c>
      <c r="B243">
        <f>LN(ΧΑΑ!B242/ΧΑΑ!B241)</f>
        <v>5.7459540864788494E-3</v>
      </c>
      <c r="C243">
        <f>LN(ΧΑΑ!J242/ΧΑΑ!J241)</f>
        <v>4.9825713444640934E-3</v>
      </c>
      <c r="D243">
        <f>LN(ΧΑΑ!R242/ΧΑΑ!R241)</f>
        <v>2.6787315963649763E-2</v>
      </c>
      <c r="E243">
        <f>LN(ΧΑΑ!Z242/ΧΑΑ!Z241)</f>
        <v>-1.1173300598125189E-2</v>
      </c>
      <c r="F243">
        <f>LN(ΧΑΑ!AH242/ΧΑΑ!AH241)</f>
        <v>-1.5055293050849494E-2</v>
      </c>
      <c r="G243">
        <f>LN(ΧΑΑ!AP242/ΧΑΑ!AP241)</f>
        <v>4.2167405221043604E-4</v>
      </c>
      <c r="H243">
        <f>LN(ΧΑΑ!AX242/ΧΑΑ!AX241)</f>
        <v>1.6524749471360917E-2</v>
      </c>
    </row>
    <row r="244" spans="1:8">
      <c r="A244" t="s">
        <v>897</v>
      </c>
      <c r="B244">
        <f>LN(ΧΑΑ!B243/ΧΑΑ!B242)</f>
        <v>-1.0945214583792303E-2</v>
      </c>
      <c r="C244">
        <f>LN(ΧΑΑ!J243/ΧΑΑ!J242)</f>
        <v>-2.9865626977490789E-3</v>
      </c>
      <c r="D244">
        <f>LN(ΧΑΑ!R243/ΧΑΑ!R242)</f>
        <v>-1.6284593764500525E-2</v>
      </c>
      <c r="E244">
        <f>LN(ΧΑΑ!Z243/ΧΑΑ!Z242)</f>
        <v>-2.100559776610984E-2</v>
      </c>
      <c r="F244">
        <f>LN(ΧΑΑ!AH243/ΧΑΑ!AH242)</f>
        <v>-4.6783711061007252E-3</v>
      </c>
      <c r="G244">
        <f>LN(ΧΑΑ!AP243/ΧΑΑ!AP242)</f>
        <v>-3.0824358200374921E-2</v>
      </c>
      <c r="H244">
        <f>LN(ΧΑΑ!AX243/ΧΑΑ!AX242)</f>
        <v>-1.6402409363573606E-3</v>
      </c>
    </row>
    <row r="245" spans="1:8">
      <c r="A245" t="s">
        <v>899</v>
      </c>
      <c r="B245">
        <f>LN(ΧΑΑ!B244/ΧΑΑ!B243)</f>
        <v>-1.462853334132206E-2</v>
      </c>
      <c r="C245">
        <f>LN(ΧΑΑ!J244/ΧΑΑ!J243)</f>
        <v>-7.2345587114591617E-2</v>
      </c>
      <c r="D245">
        <f>LN(ΧΑΑ!R244/ΧΑΑ!R243)</f>
        <v>-7.4906717291576257E-3</v>
      </c>
      <c r="E245">
        <f>LN(ΧΑΑ!Z244/ΧΑΑ!Z243)</f>
        <v>-3.3842202733558868E-2</v>
      </c>
      <c r="F245">
        <f>LN(ΧΑΑ!AH244/ΧΑΑ!AH243)</f>
        <v>5.8445519962832251E-3</v>
      </c>
      <c r="G245">
        <f>LN(ΧΑΑ!AP244/ΧΑΑ!AP243)</f>
        <v>-2.6433257068155597E-2</v>
      </c>
      <c r="H245">
        <f>LN(ΧΑΑ!AX244/ΧΑΑ!AX243)</f>
        <v>-1.0174706228638366E-2</v>
      </c>
    </row>
    <row r="246" spans="1:8">
      <c r="A246" t="s">
        <v>901</v>
      </c>
      <c r="B246">
        <f>LN(ΧΑΑ!B245/ΧΑΑ!B244)</f>
        <v>-5.3867489804773393E-3</v>
      </c>
      <c r="C246">
        <f>LN(ΧΑΑ!J245/ΧΑΑ!J244)</f>
        <v>-3.2206147000421719E-3</v>
      </c>
      <c r="D246">
        <f>LN(ΧΑΑ!R245/ΧΑΑ!R244)</f>
        <v>2.9631797606371149E-2</v>
      </c>
      <c r="E246">
        <f>LN(ΧΑΑ!Z245/ΧΑΑ!Z244)</f>
        <v>2.9629651306570487E-3</v>
      </c>
      <c r="F246">
        <f>LN(ΧΑΑ!AH245/ΧΑΑ!AH244)</f>
        <v>8.1254074439171525E-3</v>
      </c>
      <c r="G246">
        <f>LN(ΧΑΑ!AP245/ΧΑΑ!AP244)</f>
        <v>-5.2233585947192109E-2</v>
      </c>
      <c r="H246">
        <f>LN(ΧΑΑ!AX245/ΧΑΑ!AX244)</f>
        <v>3.8620737659435626E-3</v>
      </c>
    </row>
    <row r="247" spans="1:8">
      <c r="A247" t="s">
        <v>903</v>
      </c>
      <c r="B247">
        <f>LN(ΧΑΑ!B246/ΧΑΑ!B245)</f>
        <v>-1.5790177735740939E-2</v>
      </c>
      <c r="C247">
        <f>LN(ΧΑΑ!J246/ΧΑΑ!J245)</f>
        <v>-5.0727523509658277E-2</v>
      </c>
      <c r="D247">
        <f>LN(ΧΑΑ!R246/ΧΑΑ!R245)</f>
        <v>-2.3634778133996743E-2</v>
      </c>
      <c r="E247">
        <f>LN(ΧΑΑ!Z246/ΧΑΑ!Z245)</f>
        <v>2.4836923146939104E-2</v>
      </c>
      <c r="F247">
        <f>LN(ΧΑΑ!AH246/ΧΑΑ!AH245)</f>
        <v>1.0350868723656188E-2</v>
      </c>
      <c r="G247">
        <f>LN(ΧΑΑ!AP246/ΧΑΑ!AP245)</f>
        <v>2.8182263838417909E-3</v>
      </c>
      <c r="H247">
        <f>LN(ΧΑΑ!AX246/ΧΑΑ!AX245)</f>
        <v>-3.7020492243678871E-2</v>
      </c>
    </row>
    <row r="248" spans="1:8">
      <c r="A248" t="s">
        <v>905</v>
      </c>
      <c r="B248">
        <f>LN(ΧΑΑ!B247/ΧΑΑ!B246)</f>
        <v>-1.3115990967630617E-2</v>
      </c>
      <c r="C248">
        <f>LN(ΧΑΑ!J247/ΧΑΑ!J246)</f>
        <v>1.6269643585970238E-2</v>
      </c>
      <c r="D248">
        <f>LN(ΧΑΑ!R247/ΧΑΑ!R246)</f>
        <v>-1.0518504191220234E-2</v>
      </c>
      <c r="E248">
        <f>LN(ΧΑΑ!Z247/ΧΑΑ!Z246)</f>
        <v>1.7451451333811947E-2</v>
      </c>
      <c r="F248">
        <f>LN(ΧΑΑ!AH247/ΧΑΑ!AH246)</f>
        <v>-1.1448198159331961E-3</v>
      </c>
      <c r="G248">
        <f>LN(ΧΑΑ!AP247/ΧΑΑ!AP246)</f>
        <v>-1.8779348242000977E-3</v>
      </c>
      <c r="H248">
        <f>LN(ΧΑΑ!AX247/ΧΑΑ!AX246)</f>
        <v>-2.8693462470309666E-2</v>
      </c>
    </row>
    <row r="249" spans="1:8">
      <c r="A249" t="s">
        <v>907</v>
      </c>
      <c r="B249">
        <f>LN(ΧΑΑ!B248/ΧΑΑ!B247)</f>
        <v>4.3727713228732855E-3</v>
      </c>
      <c r="C249">
        <f>LN(ΧΑΑ!J248/ΧΑΑ!J247)</f>
        <v>4.9958471933716697E-3</v>
      </c>
      <c r="D249">
        <f>LN(ΧΑΑ!R248/ΧΑΑ!R247)</f>
        <v>7.5244899786155008E-3</v>
      </c>
      <c r="F249">
        <f>LN(ΧΑΑ!AH248/ΧΑΑ!AH247)</f>
        <v>1.1448198159332513E-3</v>
      </c>
      <c r="G249">
        <f>LN(ΧΑΑ!AP248/ΧΑΑ!AP247)</f>
        <v>-1.5629018105296943E-2</v>
      </c>
      <c r="H249">
        <f>LN(ΧΑΑ!AX248/ΧΑΑ!AX247)</f>
        <v>-3.2395846326994005E-3</v>
      </c>
    </row>
    <row r="250" spans="1:8">
      <c r="A250" t="s">
        <v>909</v>
      </c>
      <c r="B250">
        <f>LN(ΧΑΑ!B249/ΧΑΑ!B248)</f>
        <v>1.1465753628594151E-2</v>
      </c>
      <c r="C250">
        <f>LN(ΧΑΑ!J249/ΧΑΑ!J248)</f>
        <v>4.4198966981512855E-3</v>
      </c>
      <c r="D250">
        <f>LN(ΧΑΑ!R249/ΧΑΑ!R248)</f>
        <v>8.9552837291042089E-3</v>
      </c>
      <c r="F250">
        <f>LN(ΧΑΑ!AH249/ΧΑΑ!AH248)</f>
        <v>1.1435107020790205E-3</v>
      </c>
      <c r="G250">
        <f>LN(ΧΑΑ!AP249/ΧΑΑ!AP248)</f>
        <v>2.2186418651456059E-2</v>
      </c>
      <c r="H250">
        <f>LN(ΧΑΑ!AX249/ΧΑΑ!AX248)</f>
        <v>1.0563478509569246E-2</v>
      </c>
    </row>
    <row r="251" spans="1:8">
      <c r="A251" t="s">
        <v>911</v>
      </c>
      <c r="B251">
        <f>LN(ΧΑΑ!B250/ΧΑΑ!B249)</f>
        <v>7.2633929147912545E-3</v>
      </c>
      <c r="C251">
        <f>LN(ΧΑΑ!J250/ΧΑΑ!J249)</f>
        <v>1.5317586140170409E-2</v>
      </c>
      <c r="D251">
        <f>LN(ΧΑΑ!R250/ΧΑΑ!R249)</f>
        <v>4.4477463982362702E-3</v>
      </c>
      <c r="F251">
        <f>LN(ΧΑΑ!AH250/ΧΑΑ!AH249)</f>
        <v>-8.0321716972642666E-3</v>
      </c>
      <c r="G251">
        <f>LN(ΧΑΑ!AP250/ΧΑΑ!AP249)</f>
        <v>2.7626066274931096E-2</v>
      </c>
      <c r="H251">
        <f>LN(ΧΑΑ!AX250/ΧΑΑ!AX249)</f>
        <v>1.0741865518356783E-2</v>
      </c>
    </row>
  </sheetData>
  <phoneticPr fontId="6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256"/>
  <sheetViews>
    <sheetView topLeftCell="I8" zoomScale="96" zoomScaleNormal="96" workbookViewId="0">
      <selection activeCell="L20" sqref="L20:L25"/>
    </sheetView>
  </sheetViews>
  <sheetFormatPr defaultColWidth="8.6640625" defaultRowHeight="14.4"/>
  <cols>
    <col min="1" max="1" width="17.33203125" customWidth="1"/>
    <col min="2" max="2" width="14.109375" customWidth="1"/>
    <col min="3" max="5" width="7.33203125" customWidth="1"/>
    <col min="6" max="8" width="7.33203125" style="124" customWidth="1"/>
    <col min="9" max="9" width="10.88671875" customWidth="1"/>
    <col min="10" max="10" width="15.44140625" customWidth="1"/>
    <col min="11" max="11" width="5.109375" customWidth="1"/>
    <col min="12" max="12" width="13.33203125" customWidth="1"/>
    <col min="13" max="13" width="8.44140625" customWidth="1"/>
    <col min="14" max="14" width="12.88671875" customWidth="1"/>
    <col min="15" max="15" width="16.88671875" customWidth="1"/>
    <col min="16" max="16" width="15.21875" customWidth="1"/>
    <col min="17" max="17" width="8.5546875" customWidth="1"/>
    <col min="18" max="18" width="11.44140625" customWidth="1"/>
    <col min="19" max="19" width="13.44140625" customWidth="1"/>
    <col min="20" max="20" width="8.44140625" customWidth="1"/>
    <col min="21" max="21" width="9.88671875" customWidth="1"/>
    <col min="22" max="22" width="9.33203125" customWidth="1"/>
    <col min="23" max="23" width="9.6640625" customWidth="1"/>
    <col min="24" max="24" width="6.44140625" customWidth="1"/>
    <col min="25" max="25" width="9.88671875" customWidth="1"/>
    <col min="26" max="26" width="10.44140625" customWidth="1"/>
    <col min="27" max="30" width="9.33203125" customWidth="1"/>
    <col min="31" max="1025" width="8.44140625" customWidth="1"/>
  </cols>
  <sheetData>
    <row r="1" spans="1:28" ht="24">
      <c r="R1" s="391" t="s">
        <v>1160</v>
      </c>
      <c r="S1" s="391" t="s">
        <v>177</v>
      </c>
      <c r="T1" s="391" t="s">
        <v>2573</v>
      </c>
      <c r="U1" s="391" t="s">
        <v>178</v>
      </c>
      <c r="V1" s="391" t="s">
        <v>179</v>
      </c>
      <c r="W1" s="391" t="s">
        <v>180</v>
      </c>
      <c r="Y1" s="138" t="s">
        <v>205</v>
      </c>
    </row>
    <row r="2" spans="1:28">
      <c r="B2" s="106"/>
      <c r="P2" s="139" t="s">
        <v>206</v>
      </c>
      <c r="Q2" s="140"/>
      <c r="R2" s="141">
        <f>AVERAGE(C5:C251)</f>
        <v>6.3142488420011417E-4</v>
      </c>
      <c r="S2" s="141">
        <f t="shared" ref="S2:W2" si="0">AVERAGE(D5:D251)</f>
        <v>1.0856283462936684E-3</v>
      </c>
      <c r="T2" s="141">
        <f t="shared" si="0"/>
        <v>3.631217913671356E-3</v>
      </c>
      <c r="U2" s="141">
        <f t="shared" si="0"/>
        <v>-1.1107071884842287E-3</v>
      </c>
      <c r="V2" s="141">
        <f t="shared" si="0"/>
        <v>1.1806706643042579E-3</v>
      </c>
      <c r="W2" s="141">
        <f t="shared" si="0"/>
        <v>2.45058267640257E-3</v>
      </c>
      <c r="Y2" s="142">
        <f>AVERAGE(R2:W2)</f>
        <v>1.3114695493979562E-3</v>
      </c>
      <c r="Z2" t="s">
        <v>207</v>
      </c>
      <c r="AB2" s="143"/>
    </row>
    <row r="3" spans="1:28" ht="76.5" customHeight="1">
      <c r="A3" s="390" t="s">
        <v>2571</v>
      </c>
      <c r="B3" s="138"/>
      <c r="C3" s="390" t="s">
        <v>1160</v>
      </c>
      <c r="D3" s="390" t="s">
        <v>177</v>
      </c>
      <c r="E3" s="390" t="s">
        <v>2573</v>
      </c>
      <c r="F3" s="390" t="s">
        <v>178</v>
      </c>
      <c r="G3" s="390" t="s">
        <v>179</v>
      </c>
      <c r="H3" s="390" t="s">
        <v>180</v>
      </c>
      <c r="J3" s="138" t="s">
        <v>205</v>
      </c>
      <c r="L3" s="144">
        <f>B4</f>
        <v>0</v>
      </c>
      <c r="M3" s="3" t="s">
        <v>208</v>
      </c>
      <c r="N3" s="144">
        <f>B256</f>
        <v>0</v>
      </c>
      <c r="P3" s="145" t="s">
        <v>209</v>
      </c>
      <c r="Q3" s="146"/>
      <c r="R3" s="147">
        <f>VARP(C5:C251)</f>
        <v>2.3895050122346289E-4</v>
      </c>
      <c r="S3" s="147">
        <f t="shared" ref="S3:W3" si="1">VARP(D5:D251)</f>
        <v>2.9754383031537699E-4</v>
      </c>
      <c r="T3" s="147">
        <f t="shared" si="1"/>
        <v>5.7836034246194095E-4</v>
      </c>
      <c r="U3" s="147">
        <f t="shared" si="1"/>
        <v>1.7390676652786157E-4</v>
      </c>
      <c r="V3" s="147">
        <f t="shared" si="1"/>
        <v>3.5113042696725073E-4</v>
      </c>
      <c r="W3" s="147">
        <f t="shared" si="1"/>
        <v>4.0863046717754485E-4</v>
      </c>
      <c r="Y3" s="148"/>
      <c r="Z3" t="s">
        <v>210</v>
      </c>
      <c r="AB3" s="143"/>
    </row>
    <row r="4" spans="1:28">
      <c r="B4" s="98"/>
      <c r="C4" s="149"/>
      <c r="D4" s="149"/>
      <c r="E4" s="149"/>
      <c r="F4" s="150"/>
      <c r="G4" s="150"/>
      <c r="H4" s="150"/>
      <c r="J4" s="124"/>
      <c r="P4" s="145" t="s">
        <v>211</v>
      </c>
      <c r="Q4" s="146"/>
      <c r="R4" s="147">
        <f>SQRT(R3)</f>
        <v>1.5458023845998649E-2</v>
      </c>
      <c r="S4" s="147">
        <f t="shared" ref="S4:W4" si="2">SQRT(S3)</f>
        <v>1.7249458841232586E-2</v>
      </c>
      <c r="T4" s="147">
        <f t="shared" si="2"/>
        <v>2.4049123527936336E-2</v>
      </c>
      <c r="U4" s="147">
        <f t="shared" si="2"/>
        <v>1.3187371479103089E-2</v>
      </c>
      <c r="V4" s="147">
        <f t="shared" si="2"/>
        <v>1.8738474510142246E-2</v>
      </c>
      <c r="W4" s="147">
        <f t="shared" si="2"/>
        <v>2.0214610240554848E-2</v>
      </c>
      <c r="Y4" s="148"/>
      <c r="Z4" t="s">
        <v>212</v>
      </c>
      <c r="AB4" s="143"/>
    </row>
    <row r="5" spans="1:28" ht="15" thickBot="1">
      <c r="A5" t="s">
        <v>427</v>
      </c>
      <c r="B5" s="98"/>
      <c r="C5" s="151">
        <f>'GREECE Ret'!C5</f>
        <v>-1.9053673595465471E-3</v>
      </c>
      <c r="D5" s="151">
        <f>'GREECE Ret'!D5</f>
        <v>5.7859370670439265E-3</v>
      </c>
      <c r="E5" s="151">
        <f>'GREECE Ret'!E5</f>
        <v>-1.7538155596464444E-2</v>
      </c>
      <c r="F5" s="151">
        <f>'GREECE Ret'!F5</f>
        <v>-5.2677909348589156E-3</v>
      </c>
      <c r="G5" s="151">
        <f>'GREECE Ret'!G5</f>
        <v>1.0882815993455487E-2</v>
      </c>
      <c r="H5" s="151">
        <f>'GREECE Ret'!H5</f>
        <v>5.0125418235441935E-3</v>
      </c>
      <c r="J5" s="124">
        <f>AVERAGE(C5:H5)</f>
        <v>-5.0500316780438331E-4</v>
      </c>
      <c r="L5" s="152" t="s">
        <v>213</v>
      </c>
      <c r="P5" s="153" t="s">
        <v>214</v>
      </c>
      <c r="Q5" s="154"/>
      <c r="R5" s="155">
        <f>COUNT(C5:C251)</f>
        <v>247</v>
      </c>
      <c r="S5" s="155">
        <f t="shared" ref="S5:W5" si="3">COUNT(D5:D251)</f>
        <v>247</v>
      </c>
      <c r="T5" s="155">
        <f t="shared" si="3"/>
        <v>247</v>
      </c>
      <c r="U5" s="155">
        <f t="shared" si="3"/>
        <v>247</v>
      </c>
      <c r="V5" s="155">
        <f t="shared" si="3"/>
        <v>247</v>
      </c>
      <c r="W5" s="155">
        <f t="shared" si="3"/>
        <v>247</v>
      </c>
      <c r="Y5" s="156"/>
      <c r="AB5" s="143"/>
    </row>
    <row r="6" spans="1:28">
      <c r="A6" t="s">
        <v>429</v>
      </c>
      <c r="B6" s="98"/>
      <c r="C6" s="151">
        <f>'GREECE Ret'!C6</f>
        <v>-3.8216607022570691E-3</v>
      </c>
      <c r="D6" s="151">
        <f>'GREECE Ret'!D6</f>
        <v>-2.4332100659530669E-2</v>
      </c>
      <c r="E6" s="151">
        <f>'GREECE Ret'!E6</f>
        <v>-8.5288363475204357E-3</v>
      </c>
      <c r="F6" s="151">
        <f>'GREECE Ret'!F6</f>
        <v>3.5149421074445919E-3</v>
      </c>
      <c r="G6" s="151">
        <f>'GREECE Ret'!G6</f>
        <v>-2.9288243536170763E-2</v>
      </c>
      <c r="H6" s="151">
        <f>'GREECE Ret'!H6</f>
        <v>-1.0582109330536972E-2</v>
      </c>
      <c r="J6" s="124">
        <f t="shared" ref="J6:J69" si="4">AVERAGE(C6:H6)</f>
        <v>-1.2173001411428552E-2</v>
      </c>
      <c r="L6" t="s">
        <v>215</v>
      </c>
      <c r="U6" s="146"/>
      <c r="Y6" s="124"/>
      <c r="Z6" s="124"/>
      <c r="AA6" s="124"/>
    </row>
    <row r="7" spans="1:28">
      <c r="A7" t="s">
        <v>431</v>
      </c>
      <c r="B7" s="98"/>
      <c r="C7" s="151">
        <f>'GREECE Ret'!C7</f>
        <v>6.9952590497987729E-3</v>
      </c>
      <c r="D7" s="151">
        <f>'GREECE Ret'!D7</f>
        <v>-1.972387227204235E-3</v>
      </c>
      <c r="E7" s="151">
        <f>'GREECE Ret'!E7</f>
        <v>1.4878064026179076E-2</v>
      </c>
      <c r="F7" s="151">
        <f>'GREECE Ret'!F7</f>
        <v>0</v>
      </c>
      <c r="G7" s="151">
        <f>'GREECE Ret'!G7</f>
        <v>3.0911925696728796E-3</v>
      </c>
      <c r="H7" s="151">
        <f>'GREECE Ret'!H7</f>
        <v>2.521141934649607E-2</v>
      </c>
      <c r="J7" s="124">
        <f t="shared" si="4"/>
        <v>8.0339246274904273E-3</v>
      </c>
      <c r="L7" t="s">
        <v>216</v>
      </c>
    </row>
    <row r="8" spans="1:28">
      <c r="A8" t="s">
        <v>433</v>
      </c>
      <c r="B8" s="98"/>
      <c r="C8" s="151">
        <f>'GREECE Ret'!C8</f>
        <v>-1.6613800662655446E-2</v>
      </c>
      <c r="D8" s="151">
        <f>'GREECE Ret'!D8</f>
        <v>-1.9940840203510848E-2</v>
      </c>
      <c r="E8" s="151">
        <f>'GREECE Ret'!E8</f>
        <v>-3.7253591541015506E-2</v>
      </c>
      <c r="F8" s="151">
        <f>'GREECE Ret'!F8</f>
        <v>1.3072081567352701E-2</v>
      </c>
      <c r="G8" s="151">
        <f>'GREECE Ret'!G8</f>
        <v>1.2270092591814401E-2</v>
      </c>
      <c r="H8" s="151">
        <f>'GREECE Ret'!H8</f>
        <v>-1.4103132682061712E-2</v>
      </c>
      <c r="J8" s="124">
        <f t="shared" si="4"/>
        <v>-1.0428198488346066E-2</v>
      </c>
      <c r="L8" t="s">
        <v>217</v>
      </c>
    </row>
    <row r="9" spans="1:28" ht="15" thickBot="1">
      <c r="A9" t="s">
        <v>435</v>
      </c>
      <c r="B9" s="98"/>
      <c r="C9" s="151">
        <f>'GREECE Ret'!C9</f>
        <v>1.0256500167189061E-2</v>
      </c>
      <c r="D9" s="151">
        <f>'GREECE Ret'!D9</f>
        <v>4.0201059166658521E-3</v>
      </c>
      <c r="E9" s="151">
        <f>'GREECE Ret'!E9</f>
        <v>7.2727593290796569E-3</v>
      </c>
      <c r="F9" s="151">
        <f>'GREECE Ret'!F9</f>
        <v>1.3757740641823358E-2</v>
      </c>
      <c r="G9" s="151">
        <f>'GREECE Ret'!G9</f>
        <v>-2.2819368208690946E-2</v>
      </c>
      <c r="H9" s="151">
        <f>'GREECE Ret'!H9</f>
        <v>-5.8032344347411502E-3</v>
      </c>
      <c r="J9" s="124">
        <f t="shared" si="4"/>
        <v>1.1140839018876382E-3</v>
      </c>
    </row>
    <row r="10" spans="1:28">
      <c r="A10" t="s">
        <v>437</v>
      </c>
      <c r="B10" s="98"/>
      <c r="C10" s="151">
        <f>'GREECE Ret'!C10</f>
        <v>6.3755182267951184E-4</v>
      </c>
      <c r="D10" s="151">
        <f>'GREECE Ret'!D10</f>
        <v>-7.0458268332027575E-3</v>
      </c>
      <c r="E10" s="151">
        <f>'GREECE Ret'!E10</f>
        <v>1.510276818575665E-2</v>
      </c>
      <c r="F10" s="151">
        <f>'GREECE Ret'!F10</f>
        <v>-8.5433580591564261E-4</v>
      </c>
      <c r="G10" s="151">
        <f>'GREECE Ret'!G10</f>
        <v>-6.2402498124856736E-4</v>
      </c>
      <c r="H10" s="151">
        <f>'GREECE Ret'!H10</f>
        <v>1.5227387954011939E-2</v>
      </c>
      <c r="J10" s="124">
        <f t="shared" si="4"/>
        <v>3.7405867236801893E-3</v>
      </c>
      <c r="L10" s="392"/>
      <c r="M10" s="391" t="s">
        <v>1160</v>
      </c>
      <c r="N10" s="391" t="s">
        <v>177</v>
      </c>
      <c r="O10" s="391" t="s">
        <v>2573</v>
      </c>
      <c r="P10" s="391" t="s">
        <v>178</v>
      </c>
      <c r="Q10" s="391" t="s">
        <v>179</v>
      </c>
      <c r="R10" s="391" t="s">
        <v>180</v>
      </c>
    </row>
    <row r="11" spans="1:28">
      <c r="A11" t="s">
        <v>439</v>
      </c>
      <c r="B11" s="98"/>
      <c r="C11" s="151">
        <f>'GREECE Ret'!C11</f>
        <v>-2.8444063691520565E-2</v>
      </c>
      <c r="D11" s="151">
        <f>'GREECE Ret'!D11</f>
        <v>-1.4242356715543216E-2</v>
      </c>
      <c r="E11" s="151">
        <f>'GREECE Ret'!E11</f>
        <v>0</v>
      </c>
      <c r="F11" s="151">
        <f>'GREECE Ret'!F11</f>
        <v>-1.7108644036294301E-3</v>
      </c>
      <c r="G11" s="151">
        <f>'GREECE Ret'!G11</f>
        <v>-3.1259794132919932E-3</v>
      </c>
      <c r="H11" s="151">
        <f>'GREECE Ret'!H11</f>
        <v>1.0883756049673879E-2</v>
      </c>
      <c r="J11" s="124">
        <f t="shared" si="4"/>
        <v>-6.1065846957185539E-3</v>
      </c>
      <c r="L11" s="393" t="s">
        <v>1160</v>
      </c>
      <c r="M11" s="397">
        <f>VARP('GREECE Markowitz'!$C$5:$C$251)</f>
        <v>2.3895050122346289E-4</v>
      </c>
      <c r="N11" s="397"/>
      <c r="O11" s="397"/>
      <c r="P11" s="397"/>
      <c r="Q11" s="397"/>
      <c r="R11" s="397"/>
    </row>
    <row r="12" spans="1:28">
      <c r="A12" t="s">
        <v>441</v>
      </c>
      <c r="B12" s="98"/>
      <c r="C12" s="151">
        <f>'GREECE Ret'!C12</f>
        <v>1.9652806849538231E-3</v>
      </c>
      <c r="D12" s="151">
        <f>'GREECE Ret'!D12</f>
        <v>4.0899852515252876E-3</v>
      </c>
      <c r="E12" s="151">
        <f>'GREECE Ret'!E12</f>
        <v>9.2363001195110584E-3</v>
      </c>
      <c r="F12" s="151">
        <f>'GREECE Ret'!F12</f>
        <v>-1.6400885539416668E-2</v>
      </c>
      <c r="G12" s="151">
        <f>'GREECE Ret'!G12</f>
        <v>4.9968873491037643E-3</v>
      </c>
      <c r="H12" s="151">
        <f>'GREECE Ret'!H12</f>
        <v>1.5345569674660321E-2</v>
      </c>
      <c r="J12" s="124">
        <f t="shared" si="4"/>
        <v>3.2055229233895976E-3</v>
      </c>
      <c r="L12" s="393" t="s">
        <v>177</v>
      </c>
      <c r="M12" s="397">
        <v>8.6918497171664105E-5</v>
      </c>
      <c r="N12" s="397">
        <f>VARP('GREECE Markowitz'!$D$5:$D$251)</f>
        <v>2.9754383031537699E-4</v>
      </c>
      <c r="O12" s="397"/>
      <c r="P12" s="397"/>
      <c r="Q12" s="397"/>
      <c r="R12" s="397"/>
    </row>
    <row r="13" spans="1:28">
      <c r="A13" t="s">
        <v>443</v>
      </c>
      <c r="B13" s="98"/>
      <c r="C13" s="151">
        <f>'GREECE Ret'!C13</f>
        <v>-1.185003991749573E-2</v>
      </c>
      <c r="D13" s="151">
        <f>'GREECE Ret'!D13</f>
        <v>-1.0209291341073447E-3</v>
      </c>
      <c r="E13" s="151">
        <f>'GREECE Ret'!E13</f>
        <v>1.1950933099932979E-2</v>
      </c>
      <c r="F13" s="151">
        <f>'GREECE Ret'!F13</f>
        <v>-1.7421607193849257E-3</v>
      </c>
      <c r="G13" s="151">
        <f>'GREECE Ret'!G13</f>
        <v>3.1104224143925518E-3</v>
      </c>
      <c r="H13" s="151">
        <f>'GREECE Ret'!H13</f>
        <v>1.0854580889664862E-2</v>
      </c>
      <c r="J13" s="124">
        <f t="shared" si="4"/>
        <v>1.8838011055003986E-3</v>
      </c>
      <c r="L13" s="393" t="s">
        <v>2573</v>
      </c>
      <c r="M13" s="397">
        <v>1.5923941769406441E-4</v>
      </c>
      <c r="N13" s="397">
        <v>1.3635720374834259E-4</v>
      </c>
      <c r="O13" s="397">
        <f>VARP('GREECE Markowitz'!$E$5:$E$251)</f>
        <v>5.7836034246194095E-4</v>
      </c>
      <c r="P13" s="397"/>
      <c r="Q13" s="397"/>
      <c r="R13" s="397"/>
    </row>
    <row r="14" spans="1:28">
      <c r="A14" t="s">
        <v>445</v>
      </c>
      <c r="B14" s="98"/>
      <c r="C14" s="151">
        <f>'GREECE Ret'!C14</f>
        <v>0</v>
      </c>
      <c r="D14" s="151">
        <f>'GREECE Ret'!D14</f>
        <v>1.0209291341073648E-3</v>
      </c>
      <c r="E14" s="151">
        <f>'GREECE Ret'!E14</f>
        <v>-3.5001785822097974E-3</v>
      </c>
      <c r="F14" s="151">
        <f>'GREECE Ret'!F14</f>
        <v>-1.847830842973509E-2</v>
      </c>
      <c r="G14" s="151">
        <f>'GREECE Ret'!G14</f>
        <v>-3.1104224143925024E-3</v>
      </c>
      <c r="H14" s="151">
        <f>'GREECE Ret'!H14</f>
        <v>-1.7590154051795588E-3</v>
      </c>
      <c r="J14" s="124">
        <f t="shared" si="4"/>
        <v>-4.3044992829015969E-3</v>
      </c>
      <c r="L14" s="393" t="s">
        <v>178</v>
      </c>
      <c r="M14" s="397">
        <v>8.5540557111861858E-7</v>
      </c>
      <c r="N14" s="397">
        <v>-1.6459101755245885E-5</v>
      </c>
      <c r="O14" s="397">
        <v>2.8102689095396972E-5</v>
      </c>
      <c r="P14" s="397">
        <f>VARP('GREECE Markowitz'!$F$5:$F$251)</f>
        <v>1.7390676652786157E-4</v>
      </c>
      <c r="Q14" s="397"/>
      <c r="R14" s="397"/>
    </row>
    <row r="15" spans="1:28">
      <c r="A15" t="s">
        <v>447</v>
      </c>
      <c r="B15" s="98"/>
      <c r="C15" s="151">
        <f>'GREECE Ret'!C15</f>
        <v>-2.652521449131117E-3</v>
      </c>
      <c r="D15" s="151">
        <f>'GREECE Ret'!D15</f>
        <v>5.0890695074712281E-3</v>
      </c>
      <c r="E15" s="151">
        <f>'GREECE Ret'!E15</f>
        <v>5.1924231349838756E-2</v>
      </c>
      <c r="F15" s="151">
        <f>'GREECE Ret'!F15</f>
        <v>-1.777778245999272E-3</v>
      </c>
      <c r="G15" s="151">
        <f>'GREECE Ret'!G15</f>
        <v>1.4842573037928849E-2</v>
      </c>
      <c r="H15" s="151">
        <f>'GREECE Ret'!H15</f>
        <v>2.826868126038266E-2</v>
      </c>
      <c r="J15" s="124">
        <f t="shared" si="4"/>
        <v>1.5949042576748517E-2</v>
      </c>
      <c r="L15" s="393" t="s">
        <v>179</v>
      </c>
      <c r="M15" s="397">
        <v>9.7956965640976613E-5</v>
      </c>
      <c r="N15" s="397">
        <v>1.7136648425781766E-4</v>
      </c>
      <c r="O15" s="397">
        <v>1.9921995566376217E-4</v>
      </c>
      <c r="P15" s="397">
        <v>1.2419309892229459E-5</v>
      </c>
      <c r="Q15" s="397">
        <f>VARP('GREECE Markowitz'!$G$5:$G$251)</f>
        <v>3.5113042696725073E-4</v>
      </c>
      <c r="R15" s="397"/>
    </row>
    <row r="16" spans="1:28" ht="15" thickBot="1">
      <c r="A16" t="s">
        <v>449</v>
      </c>
      <c r="B16" s="98"/>
      <c r="C16" s="151">
        <f>'GREECE Ret'!C16</f>
        <v>4.6373054285170278E-3</v>
      </c>
      <c r="D16" s="151">
        <f>'GREECE Ret'!D16</f>
        <v>1.71116404727213E-2</v>
      </c>
      <c r="E16" s="151">
        <f>'GREECE Ret'!E16</f>
        <v>4.6822596653268475E-2</v>
      </c>
      <c r="F16" s="151">
        <f>'GREECE Ret'!F16</f>
        <v>-1.7048416501783108E-2</v>
      </c>
      <c r="G16" s="151">
        <f>'GREECE Ret'!G16</f>
        <v>1.9453501011249694E-2</v>
      </c>
      <c r="H16" s="151">
        <f>'GREECE Ret'!H16</f>
        <v>-4.9019706002066685E-3</v>
      </c>
      <c r="J16" s="124">
        <f t="shared" si="4"/>
        <v>1.1012442743961119E-2</v>
      </c>
      <c r="L16" s="394" t="s">
        <v>180</v>
      </c>
      <c r="M16" s="398">
        <v>1.3694483497294447E-4</v>
      </c>
      <c r="N16" s="398">
        <v>1.4880840541971514E-4</v>
      </c>
      <c r="O16" s="398">
        <v>2.9244747673581243E-4</v>
      </c>
      <c r="P16" s="398">
        <v>9.8127949730054987E-6</v>
      </c>
      <c r="Q16" s="398">
        <v>1.7909391225643374E-4</v>
      </c>
      <c r="R16" s="398">
        <f>VARP('GREECE Markowitz'!$H$5:$H$251)</f>
        <v>4.0863046717754485E-4</v>
      </c>
    </row>
    <row r="17" spans="1:23">
      <c r="A17" t="s">
        <v>451</v>
      </c>
      <c r="B17" s="98"/>
      <c r="C17" s="151">
        <f>'GREECE Ret'!C17</f>
        <v>-1.9847839793860349E-3</v>
      </c>
      <c r="D17" s="151">
        <f>'GREECE Ret'!D17</f>
        <v>-1.2048338516174368E-2</v>
      </c>
      <c r="E17" s="151">
        <f>'GREECE Ret'!E17</f>
        <v>2.8805999249081223E-2</v>
      </c>
      <c r="F17" s="151">
        <f>'GREECE Ret'!F17</f>
        <v>2.2372297754532984E-2</v>
      </c>
      <c r="G17" s="151">
        <f>'GREECE Ret'!G17</f>
        <v>-6.6445427186685013E-3</v>
      </c>
      <c r="H17" s="151">
        <f>'GREECE Ret'!H17</f>
        <v>-4.9152126819022846E-4</v>
      </c>
      <c r="J17" s="124">
        <f t="shared" si="4"/>
        <v>5.0015184201991783E-3</v>
      </c>
    </row>
    <row r="18" spans="1:23" ht="15" thickBot="1">
      <c r="A18" t="s">
        <v>453</v>
      </c>
      <c r="B18" s="98"/>
      <c r="C18" s="151">
        <f>'GREECE Ret'!C18</f>
        <v>-6.6445427186685013E-3</v>
      </c>
      <c r="D18" s="151">
        <f>'GREECE Ret'!D18</f>
        <v>-1.0152371464017962E-2</v>
      </c>
      <c r="E18" s="151">
        <f>'GREECE Ret'!E18</f>
        <v>-9.3023926623135612E-3</v>
      </c>
      <c r="F18" s="151">
        <f>'GREECE Ret'!F18</f>
        <v>-7.9964886342263775E-3</v>
      </c>
      <c r="G18" s="151">
        <f>'GREECE Ret'!G18</f>
        <v>-6.0624433502750675E-4</v>
      </c>
      <c r="H18" s="151">
        <f>'GREECE Ret'!H18</f>
        <v>-1.6857117066422837E-2</v>
      </c>
      <c r="J18" s="124">
        <f t="shared" si="4"/>
        <v>-8.5931928134461242E-3</v>
      </c>
    </row>
    <row r="19" spans="1:23">
      <c r="A19" t="s">
        <v>455</v>
      </c>
      <c r="B19" s="98"/>
      <c r="C19" s="151">
        <f>'GREECE Ret'!C19</f>
        <v>5.9820716775474689E-3</v>
      </c>
      <c r="D19" s="151">
        <f>'GREECE Ret'!D19</f>
        <v>5.0890695074712281E-3</v>
      </c>
      <c r="E19" s="151">
        <f>'GREECE Ret'!E19</f>
        <v>1.2453301733964359E-3</v>
      </c>
      <c r="F19" s="151">
        <f>'GREECE Ret'!F19</f>
        <v>7.996488634226355E-3</v>
      </c>
      <c r="G19" s="151">
        <f>'GREECE Ret'!G19</f>
        <v>6.6485587909902114E-3</v>
      </c>
      <c r="H19" s="151">
        <f>'GREECE Ret'!H19</f>
        <v>-1.4352506224400478E-2</v>
      </c>
      <c r="J19" s="124">
        <f t="shared" si="4"/>
        <v>2.1015020932052034E-3</v>
      </c>
      <c r="M19" s="391" t="s">
        <v>1160</v>
      </c>
      <c r="N19" s="391" t="s">
        <v>177</v>
      </c>
      <c r="O19" s="391" t="s">
        <v>2573</v>
      </c>
      <c r="P19" s="391" t="s">
        <v>178</v>
      </c>
      <c r="Q19" s="391" t="s">
        <v>179</v>
      </c>
      <c r="R19" s="391" t="s">
        <v>180</v>
      </c>
      <c r="T19" s="157" t="s">
        <v>218</v>
      </c>
    </row>
    <row r="20" spans="1:23">
      <c r="A20" t="s">
        <v>457</v>
      </c>
      <c r="B20" s="98"/>
      <c r="C20" s="151">
        <f>'GREECE Ret'!C20</f>
        <v>3.3079752295453405E-3</v>
      </c>
      <c r="D20" s="151">
        <f>'GREECE Ret'!D20</f>
        <v>-1.6377029281322654E-2</v>
      </c>
      <c r="E20" s="151">
        <f>'GREECE Ret'!E20</f>
        <v>-1.7577351481870535E-2</v>
      </c>
      <c r="F20" s="151">
        <f>'GREECE Ret'!F20</f>
        <v>-1.1571112637185608E-2</v>
      </c>
      <c r="G20" s="151">
        <f>'GREECE Ret'!G20</f>
        <v>-6.0423144559626982E-3</v>
      </c>
      <c r="H20" s="151">
        <f>'GREECE Ret'!H20</f>
        <v>-7.6113158564772927E-4</v>
      </c>
      <c r="J20" s="124">
        <f t="shared" si="4"/>
        <v>-8.1701607020739798E-3</v>
      </c>
      <c r="L20" s="393" t="s">
        <v>1160</v>
      </c>
      <c r="M20" s="395">
        <f>M11</f>
        <v>2.3895050122346289E-4</v>
      </c>
      <c r="N20" s="158">
        <f>M21</f>
        <v>8.6918497171664105E-5</v>
      </c>
      <c r="O20" s="158">
        <f>M22</f>
        <v>1.5923941769406441E-4</v>
      </c>
      <c r="P20" s="158">
        <f>M23</f>
        <v>8.5540557111861858E-7</v>
      </c>
      <c r="Q20" s="158">
        <f>M24</f>
        <v>9.7956965640976613E-5</v>
      </c>
      <c r="R20" s="158">
        <f>M25</f>
        <v>1.3694483497294447E-4</v>
      </c>
      <c r="T20" s="159">
        <f>1/6</f>
        <v>0.16666666666666666</v>
      </c>
      <c r="U20" s="393" t="s">
        <v>1160</v>
      </c>
    </row>
    <row r="21" spans="1:23">
      <c r="A21" t="s">
        <v>459</v>
      </c>
      <c r="B21" s="98"/>
      <c r="C21" s="151">
        <f>'GREECE Ret'!C21</f>
        <v>-1.0624269920229334E-2</v>
      </c>
      <c r="D21" s="151">
        <f>'GREECE Ret'!D21</f>
        <v>-1.6649708236564125E-2</v>
      </c>
      <c r="E21" s="151">
        <f>'GREECE Ret'!E21</f>
        <v>-9.5450931503856737E-3</v>
      </c>
      <c r="F21" s="151">
        <f>'GREECE Ret'!F21</f>
        <v>2.1258550792874947E-2</v>
      </c>
      <c r="G21" s="151">
        <f>'GREECE Ret'!G21</f>
        <v>-2.0821327813585627E-2</v>
      </c>
      <c r="H21" s="151">
        <f>'GREECE Ret'!H21</f>
        <v>1.8109146789846573E-2</v>
      </c>
      <c r="J21" s="124">
        <f t="shared" si="4"/>
        <v>-3.045450256340539E-3</v>
      </c>
      <c r="L21" s="393" t="s">
        <v>177</v>
      </c>
      <c r="M21" s="395">
        <f t="shared" ref="M21:P25" si="5">M12</f>
        <v>8.6918497171664105E-5</v>
      </c>
      <c r="N21" s="395">
        <f>N12</f>
        <v>2.9754383031537699E-4</v>
      </c>
      <c r="O21" s="158">
        <f>N22</f>
        <v>1.3635720374834259E-4</v>
      </c>
      <c r="P21" s="158">
        <f>N23</f>
        <v>-1.6459101755245885E-5</v>
      </c>
      <c r="Q21" s="158">
        <f>N24</f>
        <v>1.7136648425781766E-4</v>
      </c>
      <c r="R21" s="158">
        <f>N25</f>
        <v>1.4880840541971514E-4</v>
      </c>
      <c r="T21" s="159">
        <f t="shared" ref="T21:T25" si="6">1/6</f>
        <v>0.16666666666666666</v>
      </c>
      <c r="U21" s="393" t="s">
        <v>177</v>
      </c>
      <c r="V21" t="s">
        <v>219</v>
      </c>
    </row>
    <row r="22" spans="1:23">
      <c r="A22" t="s">
        <v>461</v>
      </c>
      <c r="B22" s="98"/>
      <c r="C22" s="151">
        <f>'GREECE Ret'!C22</f>
        <v>-8.7161128403649007E-3</v>
      </c>
      <c r="D22" s="151">
        <f>'GREECE Ret'!D22</f>
        <v>-3.1985669151349878E-2</v>
      </c>
      <c r="E22" s="151">
        <f>'GREECE Ret'!E22</f>
        <v>-1.7414177566660635E-2</v>
      </c>
      <c r="F22" s="151">
        <f>'GREECE Ret'!F22</f>
        <v>-1.3233541162440032E-2</v>
      </c>
      <c r="G22" s="151">
        <f>'GREECE Ret'!G22</f>
        <v>-5.0121495542444931E-2</v>
      </c>
      <c r="H22" s="151">
        <f>'GREECE Ret'!H22</f>
        <v>-1.4562145351263739E-2</v>
      </c>
      <c r="J22" s="124">
        <f t="shared" si="4"/>
        <v>-2.2672190269087355E-2</v>
      </c>
      <c r="L22" s="393" t="s">
        <v>2573</v>
      </c>
      <c r="M22" s="395">
        <f t="shared" si="5"/>
        <v>1.5923941769406441E-4</v>
      </c>
      <c r="N22" s="395">
        <f t="shared" si="5"/>
        <v>1.3635720374834259E-4</v>
      </c>
      <c r="O22" s="395">
        <f>O13</f>
        <v>5.7836034246194095E-4</v>
      </c>
      <c r="P22" s="158">
        <f>O23</f>
        <v>2.8102689095396972E-5</v>
      </c>
      <c r="Q22" s="158">
        <f>O24</f>
        <v>1.9921995566376217E-4</v>
      </c>
      <c r="R22" s="158">
        <f>O25</f>
        <v>2.9244747673581243E-4</v>
      </c>
      <c r="T22" s="159">
        <f t="shared" si="6"/>
        <v>0.16666666666666666</v>
      </c>
      <c r="U22" s="393" t="s">
        <v>2573</v>
      </c>
      <c r="V22" t="s">
        <v>220</v>
      </c>
      <c r="W22" t="s">
        <v>221</v>
      </c>
    </row>
    <row r="23" spans="1:23">
      <c r="A23" t="s">
        <v>463</v>
      </c>
      <c r="B23" s="98"/>
      <c r="C23" s="151">
        <f>'GREECE Ret'!C23</f>
        <v>1.2048338516174574E-2</v>
      </c>
      <c r="D23" s="151">
        <f>'GREECE Ret'!D23</f>
        <v>2.1437048130605259E-2</v>
      </c>
      <c r="E23" s="151">
        <f>'GREECE Ret'!E23</f>
        <v>1.1643081074738592E-2</v>
      </c>
      <c r="F23" s="151">
        <f>'GREECE Ret'!F23</f>
        <v>-9.8171248054164731E-3</v>
      </c>
      <c r="G23" s="151">
        <f>'GREECE Ret'!G23</f>
        <v>1.7414177566660555E-2</v>
      </c>
      <c r="H23" s="151">
        <f>'GREECE Ret'!H23</f>
        <v>9.56463370079229E-3</v>
      </c>
      <c r="J23" s="124">
        <f t="shared" si="4"/>
        <v>1.0381692363925799E-2</v>
      </c>
      <c r="L23" s="393" t="s">
        <v>178</v>
      </c>
      <c r="M23" s="395">
        <f t="shared" si="5"/>
        <v>8.5540557111861858E-7</v>
      </c>
      <c r="N23" s="395">
        <f t="shared" si="5"/>
        <v>-1.6459101755245885E-5</v>
      </c>
      <c r="O23" s="395">
        <f t="shared" si="5"/>
        <v>2.8102689095396972E-5</v>
      </c>
      <c r="P23" s="395">
        <f>P14</f>
        <v>1.7390676652786157E-4</v>
      </c>
      <c r="Q23" s="158">
        <f>P24</f>
        <v>1.2419309892229459E-5</v>
      </c>
      <c r="R23" s="158">
        <f>P25</f>
        <v>9.8127949730054987E-6</v>
      </c>
      <c r="T23" s="159">
        <f t="shared" si="6"/>
        <v>0.16666666666666666</v>
      </c>
      <c r="U23" s="393" t="s">
        <v>178</v>
      </c>
      <c r="V23" t="s">
        <v>222</v>
      </c>
      <c r="W23" t="s">
        <v>223</v>
      </c>
    </row>
    <row r="24" spans="1:23">
      <c r="A24" t="s">
        <v>465</v>
      </c>
      <c r="B24" s="98"/>
      <c r="C24" s="151">
        <f>'GREECE Ret'!C24</f>
        <v>1.7804624633506686E-2</v>
      </c>
      <c r="D24" s="151">
        <f>'GREECE Ret'!D24</f>
        <v>1.0598835120432524E-3</v>
      </c>
      <c r="E24" s="151">
        <f>'GREECE Ret'!E24</f>
        <v>5.131505808142138E-3</v>
      </c>
      <c r="F24" s="151">
        <f>'GREECE Ret'!F24</f>
        <v>2.4801979900591419E-2</v>
      </c>
      <c r="G24" s="151">
        <f>'GREECE Ret'!G24</f>
        <v>3.8289772370972515E-3</v>
      </c>
      <c r="H24" s="151">
        <f>'GREECE Ret'!H24</f>
        <v>2.1804629966852705E-2</v>
      </c>
      <c r="J24" s="124">
        <f t="shared" si="4"/>
        <v>1.2405266843038908E-2</v>
      </c>
      <c r="L24" s="393" t="s">
        <v>179</v>
      </c>
      <c r="M24" s="395">
        <f t="shared" si="5"/>
        <v>9.7956965640976613E-5</v>
      </c>
      <c r="N24" s="395">
        <f t="shared" si="5"/>
        <v>1.7136648425781766E-4</v>
      </c>
      <c r="O24" s="395">
        <f t="shared" si="5"/>
        <v>1.9921995566376217E-4</v>
      </c>
      <c r="P24" s="395">
        <f t="shared" si="5"/>
        <v>1.2419309892229459E-5</v>
      </c>
      <c r="Q24" s="395">
        <f>Q15</f>
        <v>3.5113042696725073E-4</v>
      </c>
      <c r="R24" s="158">
        <f>Q25</f>
        <v>1.7909391225643374E-4</v>
      </c>
      <c r="T24" s="159">
        <f t="shared" si="6"/>
        <v>0.16666666666666666</v>
      </c>
      <c r="U24" s="393" t="s">
        <v>179</v>
      </c>
    </row>
    <row r="25" spans="1:23" ht="15" thickBot="1">
      <c r="A25" t="s">
        <v>467</v>
      </c>
      <c r="B25" s="98"/>
      <c r="C25" s="151">
        <f>'GREECE Ret'!C25</f>
        <v>3.2157111634531443E-2</v>
      </c>
      <c r="D25" s="151">
        <f>'GREECE Ret'!D25</f>
        <v>1.4721611825359927E-2</v>
      </c>
      <c r="E25" s="151">
        <f>'GREECE Ret'!E25</f>
        <v>-2.0685934763792869E-2</v>
      </c>
      <c r="F25" s="151">
        <f>'GREECE Ret'!F25</f>
        <v>0</v>
      </c>
      <c r="G25" s="151">
        <f>'GREECE Ret'!G25</f>
        <v>9.5087879690273561E-3</v>
      </c>
      <c r="H25" s="151">
        <f>'GREECE Ret'!H25</f>
        <v>-1.9627091678487058E-3</v>
      </c>
      <c r="J25" s="124">
        <f t="shared" si="4"/>
        <v>5.6231445828795251E-3</v>
      </c>
      <c r="L25" s="394" t="s">
        <v>180</v>
      </c>
      <c r="M25" s="395">
        <f t="shared" si="5"/>
        <v>1.3694483497294447E-4</v>
      </c>
      <c r="N25" s="395">
        <f t="shared" si="5"/>
        <v>1.4880840541971514E-4</v>
      </c>
      <c r="O25" s="395">
        <f t="shared" si="5"/>
        <v>2.9244747673581243E-4</v>
      </c>
      <c r="P25" s="395">
        <f t="shared" si="5"/>
        <v>9.8127949730054987E-6</v>
      </c>
      <c r="Q25" s="395">
        <f>Q16</f>
        <v>1.7909391225643374E-4</v>
      </c>
      <c r="R25" s="396">
        <f>R16</f>
        <v>4.0863046717754485E-4</v>
      </c>
      <c r="T25" s="159">
        <f t="shared" si="6"/>
        <v>0.16666666666666666</v>
      </c>
      <c r="U25" s="394" t="s">
        <v>180</v>
      </c>
      <c r="V25" t="s">
        <v>224</v>
      </c>
    </row>
    <row r="26" spans="1:23">
      <c r="A26" t="s">
        <v>469</v>
      </c>
      <c r="B26" s="98"/>
      <c r="C26" s="151">
        <f>'GREECE Ret'!C26</f>
        <v>-1.5306421282675545E-2</v>
      </c>
      <c r="D26" s="151">
        <f>'GREECE Ret'!D26</f>
        <v>1.8614808442232011E-2</v>
      </c>
      <c r="E26" s="151">
        <f>'GREECE Ret'!E26</f>
        <v>-5.2390427625219746E-3</v>
      </c>
      <c r="F26" s="151">
        <f>'GREECE Ret'!F26</f>
        <v>8.7450814493257568E-4</v>
      </c>
      <c r="G26" s="151">
        <f>'GREECE Ret'!G26</f>
        <v>-5.694415893556585E-3</v>
      </c>
      <c r="H26" s="151">
        <f>'GREECE Ret'!H26</f>
        <v>4.4106908064886494E-3</v>
      </c>
      <c r="J26" s="124">
        <f t="shared" si="4"/>
        <v>-3.8997875751681129E-4</v>
      </c>
      <c r="T26" s="159">
        <f>SUM(T20:T25)</f>
        <v>0.99999999999999989</v>
      </c>
    </row>
    <row r="27" spans="1:23">
      <c r="A27" t="s">
        <v>471</v>
      </c>
      <c r="B27" s="98"/>
      <c r="C27" s="151">
        <f>'GREECE Ret'!C27</f>
        <v>1.4039796667482615E-2</v>
      </c>
      <c r="D27" s="151">
        <f>'GREECE Ret'!D27</f>
        <v>-1.0298752200574473E-2</v>
      </c>
      <c r="E27" s="151">
        <f>'GREECE Ret'!E27</f>
        <v>-5.2666349516923457E-3</v>
      </c>
      <c r="F27" s="151">
        <f>'GREECE Ret'!F27</f>
        <v>8.7032751283016713E-3</v>
      </c>
      <c r="G27" s="151">
        <f>'GREECE Ret'!G27</f>
        <v>-3.8143720754706774E-3</v>
      </c>
      <c r="H27" s="151">
        <f>'GREECE Ret'!H27</f>
        <v>6.3368479170928362E-3</v>
      </c>
      <c r="J27" s="124">
        <f t="shared" si="4"/>
        <v>1.6166934141899375E-3</v>
      </c>
      <c r="L27" s="97" t="s">
        <v>213</v>
      </c>
      <c r="P27" s="121"/>
      <c r="U27" t="s">
        <v>225</v>
      </c>
    </row>
    <row r="28" spans="1:23">
      <c r="A28" t="s">
        <v>473</v>
      </c>
      <c r="B28" s="98"/>
      <c r="C28" s="151">
        <f>'GREECE Ret'!C28</f>
        <v>6.3351284982256261E-4</v>
      </c>
      <c r="D28" s="151">
        <f>'GREECE Ret'!D28</f>
        <v>1.0298752200574473E-2</v>
      </c>
      <c r="E28" s="151">
        <f>'GREECE Ret'!E28</f>
        <v>-1.6639319003964669E-2</v>
      </c>
      <c r="F28" s="151">
        <f>'GREECE Ret'!F28</f>
        <v>-8.703275128301588E-3</v>
      </c>
      <c r="G28" s="151">
        <f>'GREECE Ret'!G28</f>
        <v>-4.4685679208770193E-3</v>
      </c>
      <c r="H28" s="151">
        <f>'GREECE Ret'!H28</f>
        <v>-1.074753872358147E-2</v>
      </c>
      <c r="J28" s="124">
        <f t="shared" si="4"/>
        <v>-4.9377392877212852E-3</v>
      </c>
      <c r="L28" s="97" t="s">
        <v>226</v>
      </c>
      <c r="P28" s="121"/>
      <c r="S28" cm="1">
        <f t="array" ref="S28">SUM(TRANSPOSE(Wr)*AER)</f>
        <v>1.3114695493979562E-3</v>
      </c>
      <c r="T28" s="160"/>
      <c r="U28" s="161" t="s">
        <v>227</v>
      </c>
    </row>
    <row r="29" spans="1:23">
      <c r="A29" t="s">
        <v>475</v>
      </c>
      <c r="B29" s="98"/>
      <c r="C29" s="151">
        <f>'GREECE Ret'!C29</f>
        <v>-8.2671377048936633E-3</v>
      </c>
      <c r="D29" s="151">
        <f>'GREECE Ret'!D29</f>
        <v>-1.0298752200574473E-2</v>
      </c>
      <c r="E29" s="151">
        <f>'GREECE Ret'!E29</f>
        <v>-6.7340321813440683E-3</v>
      </c>
      <c r="F29" s="151">
        <f>'GREECE Ret'!F29</f>
        <v>1.7467253349418002E-3</v>
      </c>
      <c r="G29" s="151">
        <f>'GREECE Ret'!G29</f>
        <v>-5.131505808142132E-3</v>
      </c>
      <c r="H29" s="151">
        <f>'GREECE Ret'!H29</f>
        <v>-1.2852376617291994E-2</v>
      </c>
      <c r="J29" s="124">
        <f t="shared" si="4"/>
        <v>-6.9228465295507547E-3</v>
      </c>
      <c r="L29" t="s">
        <v>228</v>
      </c>
      <c r="M29" t="s">
        <v>229</v>
      </c>
      <c r="P29" s="121"/>
      <c r="S29" cm="1">
        <f t="array" ref="S29">MMULT(MMULT(TRANSPOSE(Wr),COVij),Wr)</f>
        <v>1.4818585659304205E-4</v>
      </c>
      <c r="T29" s="160"/>
      <c r="U29" s="161" t="s">
        <v>230</v>
      </c>
    </row>
    <row r="30" spans="1:23">
      <c r="A30" t="s">
        <v>477</v>
      </c>
      <c r="B30" s="98"/>
      <c r="C30" s="151">
        <f>'GREECE Ret'!C30</f>
        <v>-9.6247133742095575E-3</v>
      </c>
      <c r="D30" s="151">
        <f>'GREECE Ret'!D30</f>
        <v>-1.8809331957496116E-2</v>
      </c>
      <c r="E30" s="151">
        <f>'GREECE Ret'!E30</f>
        <v>-8.8225886151789955E-3</v>
      </c>
      <c r="F30" s="151">
        <f>'GREECE Ret'!F30</f>
        <v>1.7436796048268374E-3</v>
      </c>
      <c r="G30" s="151">
        <f>'GREECE Ret'!G30</f>
        <v>-1.2870014646475599E-3</v>
      </c>
      <c r="H30" s="151">
        <f>'GREECE Ret'!H30</f>
        <v>-4.9875415110389393E-3</v>
      </c>
      <c r="J30" s="124">
        <f t="shared" si="4"/>
        <v>-6.9645828862907218E-3</v>
      </c>
      <c r="L30" t="s">
        <v>222</v>
      </c>
      <c r="M30" t="s">
        <v>223</v>
      </c>
      <c r="P30" s="121"/>
      <c r="S30">
        <f>SQRT(S29)</f>
        <v>1.2173161322887415E-2</v>
      </c>
      <c r="T30" s="160"/>
      <c r="U30" s="161" t="s">
        <v>231</v>
      </c>
    </row>
    <row r="31" spans="1:23">
      <c r="A31" t="s">
        <v>479</v>
      </c>
      <c r="B31" s="98"/>
      <c r="C31" s="151">
        <f>'GREECE Ret'!C31</f>
        <v>0</v>
      </c>
      <c r="D31" s="151">
        <f>'GREECE Ret'!D31</f>
        <v>2.2941569242406534E-2</v>
      </c>
      <c r="E31" s="151">
        <f>'GREECE Ret'!E31</f>
        <v>4.7913355695897449E-2</v>
      </c>
      <c r="F31" s="151">
        <f>'GREECE Ret'!F31</f>
        <v>2.6098318423709499E-3</v>
      </c>
      <c r="G31" s="151">
        <f>'GREECE Ret'!G31</f>
        <v>3.666656002828729E-2</v>
      </c>
      <c r="H31" s="151">
        <f>'GREECE Ret'!H31</f>
        <v>5.4488185284069776E-2</v>
      </c>
      <c r="J31" s="124">
        <f t="shared" si="4"/>
        <v>2.7436583682172E-2</v>
      </c>
      <c r="L31" t="s">
        <v>224</v>
      </c>
      <c r="P31" s="121"/>
    </row>
    <row r="32" spans="1:23">
      <c r="A32" t="s">
        <v>481</v>
      </c>
      <c r="B32" s="98"/>
      <c r="C32" s="151">
        <f>'GREECE Ret'!C32</f>
        <v>-1.2978767518854985E-2</v>
      </c>
      <c r="D32" s="151">
        <f>'GREECE Ret'!D32</f>
        <v>1.8386626250439461E-2</v>
      </c>
      <c r="E32" s="151">
        <f>'GREECE Ret'!E32</f>
        <v>1.1628037995119214E-2</v>
      </c>
      <c r="F32" s="151">
        <f>'GREECE Ret'!F32</f>
        <v>-6.9747449270719745E-3</v>
      </c>
      <c r="G32" s="151">
        <f>'GREECE Ret'!G32</f>
        <v>-2.1330796213935972E-2</v>
      </c>
      <c r="H32" s="151">
        <f>'GREECE Ret'!H32</f>
        <v>1.5970278364491702E-2</v>
      </c>
      <c r="J32" s="124">
        <f t="shared" si="4"/>
        <v>7.8343899169790729E-4</v>
      </c>
      <c r="P32" s="121"/>
      <c r="T32" t="s">
        <v>232</v>
      </c>
    </row>
    <row r="33" spans="1:30">
      <c r="A33" t="s">
        <v>483</v>
      </c>
      <c r="B33" s="98"/>
      <c r="C33" s="151">
        <f>'GREECE Ret'!C33</f>
        <v>1.1042658491988695E-2</v>
      </c>
      <c r="D33" s="151">
        <f>'GREECE Ret'!D33</f>
        <v>2.022245380767649E-3</v>
      </c>
      <c r="E33" s="151">
        <f>'GREECE Ret'!E33</f>
        <v>1.022373122427944E-2</v>
      </c>
      <c r="F33" s="151">
        <f>'GREECE Ret'!F33</f>
        <v>-7.9051795071132611E-3</v>
      </c>
      <c r="G33" s="151">
        <f>'GREECE Ret'!G33</f>
        <v>-1.4048762349703836E-2</v>
      </c>
      <c r="H33" s="151">
        <f>'GREECE Ret'!H33</f>
        <v>2.4397067364117449E-2</v>
      </c>
      <c r="J33" s="124">
        <f t="shared" si="4"/>
        <v>4.2886267673893563E-3</v>
      </c>
      <c r="T33" t="s">
        <v>233</v>
      </c>
      <c r="Z33" s="162"/>
      <c r="AA33" s="162"/>
      <c r="AB33" s="162"/>
      <c r="AC33" s="162"/>
      <c r="AD33" s="162"/>
    </row>
    <row r="34" spans="1:30">
      <c r="A34" t="s">
        <v>485</v>
      </c>
      <c r="B34" s="98"/>
      <c r="C34" s="151">
        <f>'GREECE Ret'!C34</f>
        <v>2.0461071871340025E-2</v>
      </c>
      <c r="D34" s="151">
        <f>'GREECE Ret'!D34</f>
        <v>2.7890253981832404E-2</v>
      </c>
      <c r="E34" s="151">
        <f>'GREECE Ret'!E34</f>
        <v>3.6208699562736008E-2</v>
      </c>
      <c r="F34" s="151">
        <f>'GREECE Ret'!F34</f>
        <v>-9.7475295492541157E-3</v>
      </c>
      <c r="G34" s="151">
        <f>'GREECE Ret'!G34</f>
        <v>3.1648210950781637E-2</v>
      </c>
      <c r="H34" s="151">
        <f>'GREECE Ret'!H34</f>
        <v>9.5044843115642003E-3</v>
      </c>
      <c r="J34" s="124">
        <f t="shared" si="4"/>
        <v>1.9327531854833355E-2</v>
      </c>
      <c r="Y34" s="162"/>
      <c r="Z34" s="162"/>
      <c r="AA34" s="162"/>
      <c r="AB34" s="162"/>
      <c r="AC34" s="162"/>
      <c r="AD34" s="162"/>
    </row>
    <row r="35" spans="1:30">
      <c r="A35" t="s">
        <v>487</v>
      </c>
      <c r="B35" s="98"/>
      <c r="C35" s="151">
        <f>'GREECE Ret'!C35</f>
        <v>5.6800405157035223E-3</v>
      </c>
      <c r="D35" s="151">
        <f>'GREECE Ret'!D35</f>
        <v>-1.2852376617291881E-2</v>
      </c>
      <c r="E35" s="151">
        <f>'GREECE Ret'!E35</f>
        <v>7.3305154162541996E-3</v>
      </c>
      <c r="F35" s="151">
        <f>'GREECE Ret'!F35</f>
        <v>-1.7969935484940809E-2</v>
      </c>
      <c r="G35" s="151">
        <f>'GREECE Ret'!G35</f>
        <v>5.5918132657779345E-3</v>
      </c>
      <c r="H35" s="151">
        <f>'GREECE Ret'!H35</f>
        <v>7.1813594086645761E-3</v>
      </c>
      <c r="J35" s="124">
        <f t="shared" si="4"/>
        <v>-8.3976391597207628E-4</v>
      </c>
      <c r="P35" s="163"/>
      <c r="Z35" s="147"/>
      <c r="AA35" s="164"/>
      <c r="AB35" s="164"/>
      <c r="AC35" s="164"/>
      <c r="AD35" s="164"/>
    </row>
    <row r="36" spans="1:30">
      <c r="A36" t="s">
        <v>489</v>
      </c>
      <c r="B36" s="98"/>
      <c r="C36" s="151">
        <f>'GREECE Ret'!C36</f>
        <v>3.1416928134443615E-3</v>
      </c>
      <c r="D36" s="151">
        <f>'GREECE Ret'!D36</f>
        <v>1.2852376617291803E-2</v>
      </c>
      <c r="E36" s="151">
        <f>'GREECE Ret'!E36</f>
        <v>3.0385924321487921E-3</v>
      </c>
      <c r="F36" s="151">
        <f>'GREECE Ret'!F36</f>
        <v>0</v>
      </c>
      <c r="G36" s="151">
        <f>'GREECE Ret'!G36</f>
        <v>1.7808269207374012E-2</v>
      </c>
      <c r="H36" s="151">
        <f>'GREECE Ret'!H36</f>
        <v>6.2416609234759125E-3</v>
      </c>
      <c r="J36" s="124">
        <f t="shared" si="4"/>
        <v>7.180431998955814E-3</v>
      </c>
      <c r="L36" s="165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Z36" s="164"/>
      <c r="AA36" s="147"/>
      <c r="AB36" s="164"/>
      <c r="AC36" s="164"/>
      <c r="AD36" s="164"/>
    </row>
    <row r="37" spans="1:30">
      <c r="A37" t="s">
        <v>491</v>
      </c>
      <c r="B37" s="98"/>
      <c r="C37" s="151">
        <f>'GREECE Ret'!C37</f>
        <v>-1.2554929458319796E-3</v>
      </c>
      <c r="D37" s="151">
        <f>'GREECE Ret'!D37</f>
        <v>-1.6840417795247486E-2</v>
      </c>
      <c r="E37" s="151">
        <f>'GREECE Ret'!E37</f>
        <v>-1.6519188733740815E-2</v>
      </c>
      <c r="F37" s="151">
        <f>'GREECE Ret'!F37</f>
        <v>-4.5433971840264566E-3</v>
      </c>
      <c r="G37" s="151">
        <f>'GREECE Ret'!G37</f>
        <v>-4.2696008745757687E-3</v>
      </c>
      <c r="H37" s="151">
        <f>'GREECE Ret'!H37</f>
        <v>-2.2246950221110513E-3</v>
      </c>
      <c r="J37" s="124">
        <f t="shared" si="4"/>
        <v>-7.6087987592555932E-3</v>
      </c>
      <c r="Z37" s="164"/>
      <c r="AA37" s="164"/>
      <c r="AB37" s="147"/>
      <c r="AC37" s="164"/>
      <c r="AD37" s="164"/>
    </row>
    <row r="38" spans="1:30">
      <c r="A38" t="s">
        <v>493</v>
      </c>
      <c r="B38" s="98"/>
      <c r="C38" s="151">
        <f>'GREECE Ret'!C38</f>
        <v>-6.2833806654144465E-4</v>
      </c>
      <c r="D38" s="151">
        <f>'GREECE Ret'!D38</f>
        <v>-9.9950033308349932E-4</v>
      </c>
      <c r="E38" s="151">
        <f>'GREECE Ret'!E38</f>
        <v>-3.7082860789192091E-3</v>
      </c>
      <c r="F38" s="151">
        <f>'GREECE Ret'!F38</f>
        <v>8.1633106391608354E-3</v>
      </c>
      <c r="G38" s="151">
        <f>'GREECE Ret'!G38</f>
        <v>1.0942358420944227E-2</v>
      </c>
      <c r="H38" s="151">
        <f>'GREECE Ret'!H38</f>
        <v>-1.7833263754277052E-3</v>
      </c>
      <c r="J38" s="124">
        <f t="shared" si="4"/>
        <v>1.997703034355534E-3</v>
      </c>
      <c r="L38" s="167" t="s">
        <v>234</v>
      </c>
      <c r="P38" t="s">
        <v>235</v>
      </c>
      <c r="T38" t="s">
        <v>236</v>
      </c>
      <c r="Z38" s="164"/>
      <c r="AA38" s="164"/>
      <c r="AB38" s="164"/>
      <c r="AC38" s="164"/>
      <c r="AD38" s="164"/>
    </row>
    <row r="39" spans="1:30">
      <c r="A39" t="s">
        <v>495</v>
      </c>
      <c r="B39" s="98"/>
      <c r="C39" s="151">
        <f>'GREECE Ret'!C39</f>
        <v>6.8900992905175261E-3</v>
      </c>
      <c r="D39" s="151">
        <f>'GREECE Ret'!D39</f>
        <v>9.950330853168092E-3</v>
      </c>
      <c r="E39" s="151">
        <f>'GREECE Ret'!E39</f>
        <v>4.3249990186014983E-3</v>
      </c>
      <c r="F39" s="151">
        <f>'GREECE Ret'!F39</f>
        <v>2.7063615977428457E-3</v>
      </c>
      <c r="G39" s="151">
        <f>'GREECE Ret'!G39</f>
        <v>2.1531932333482502E-2</v>
      </c>
      <c r="H39" s="151">
        <f>'GREECE Ret'!H39</f>
        <v>-1.3929679289128522E-2</v>
      </c>
      <c r="J39" s="124">
        <f t="shared" si="4"/>
        <v>5.2456739673973247E-3</v>
      </c>
      <c r="L39" s="167"/>
      <c r="M39" s="167"/>
      <c r="N39" s="167"/>
      <c r="O39" s="414" t="s">
        <v>237</v>
      </c>
      <c r="P39" s="414"/>
      <c r="Q39" s="414"/>
      <c r="R39" s="414"/>
      <c r="T39" s="414" t="s">
        <v>238</v>
      </c>
      <c r="U39" s="414"/>
      <c r="V39" s="414"/>
      <c r="W39" s="167"/>
      <c r="Z39" s="164"/>
      <c r="AA39" s="164"/>
      <c r="AB39" s="164"/>
      <c r="AC39" s="147"/>
      <c r="AD39" s="164"/>
    </row>
    <row r="40" spans="1:30">
      <c r="A40" t="s">
        <v>497</v>
      </c>
      <c r="B40" s="98"/>
      <c r="C40" s="151">
        <f>'GREECE Ret'!C40</f>
        <v>-1.2492194004319278E-3</v>
      </c>
      <c r="D40" s="151">
        <f>'GREECE Ret'!D40</f>
        <v>1.9608471388376337E-2</v>
      </c>
      <c r="E40" s="151">
        <f>'GREECE Ret'!E40</f>
        <v>-1.2338064489284325E-3</v>
      </c>
      <c r="F40" s="151">
        <f>'GREECE Ret'!F40</f>
        <v>-9.9593399027583553E-3</v>
      </c>
      <c r="G40" s="151">
        <f>'GREECE Ret'!G40</f>
        <v>9.4229201345051878E-3</v>
      </c>
      <c r="H40" s="151">
        <f>'GREECE Ret'!H40</f>
        <v>9.0456813042691462E-4</v>
      </c>
      <c r="J40" s="124">
        <f t="shared" si="4"/>
        <v>2.9155989835316204E-3</v>
      </c>
      <c r="L40" s="167"/>
      <c r="M40" s="168" t="s">
        <v>239</v>
      </c>
      <c r="N40" s="167"/>
      <c r="O40" s="168" t="s">
        <v>240</v>
      </c>
      <c r="P40" s="168" t="s">
        <v>241</v>
      </c>
      <c r="Q40" s="169" t="s">
        <v>242</v>
      </c>
      <c r="R40" s="168" t="s">
        <v>243</v>
      </c>
      <c r="S40" s="168"/>
      <c r="T40" s="168" t="s">
        <v>241</v>
      </c>
      <c r="U40" s="169" t="s">
        <v>242</v>
      </c>
      <c r="V40" s="168" t="s">
        <v>243</v>
      </c>
      <c r="Z40" s="164"/>
      <c r="AA40" s="164"/>
      <c r="AB40" s="164"/>
      <c r="AC40" s="164"/>
      <c r="AD40" s="147"/>
    </row>
    <row r="41" spans="1:30">
      <c r="A41" t="s">
        <v>499</v>
      </c>
      <c r="B41" s="98"/>
      <c r="C41" s="151">
        <f>'GREECE Ret'!C41</f>
        <v>-1.3845406822053095E-2</v>
      </c>
      <c r="D41" s="151">
        <f>'GREECE Ret'!D41</f>
        <v>4.8426244757879908E-3</v>
      </c>
      <c r="E41" s="151">
        <f>'GREECE Ret'!E41</f>
        <v>-8.0570624889172316E-3</v>
      </c>
      <c r="F41" s="151">
        <f>'GREECE Ret'!F41</f>
        <v>9.9593399027584871E-3</v>
      </c>
      <c r="G41" s="151">
        <f>'GREECE Ret'!G41</f>
        <v>7.0093744925763275E-3</v>
      </c>
      <c r="H41" s="151">
        <f>'GREECE Ret'!H41</f>
        <v>-4.0770158398824438E-3</v>
      </c>
      <c r="J41" s="124">
        <f t="shared" si="4"/>
        <v>-6.9469104662166117E-4</v>
      </c>
      <c r="M41" s="168" t="s">
        <v>205</v>
      </c>
      <c r="O41" s="168" t="s">
        <v>244</v>
      </c>
      <c r="P41" s="168" t="s">
        <v>245</v>
      </c>
      <c r="Q41" s="168" t="s">
        <v>246</v>
      </c>
      <c r="R41" s="168" t="s">
        <v>246</v>
      </c>
      <c r="S41" s="168"/>
      <c r="T41" s="168" t="s">
        <v>245</v>
      </c>
      <c r="U41" s="168" t="s">
        <v>246</v>
      </c>
      <c r="V41" s="168" t="s">
        <v>246</v>
      </c>
    </row>
    <row r="42" spans="1:30">
      <c r="A42" t="s">
        <v>501</v>
      </c>
      <c r="B42" s="98"/>
      <c r="C42" s="151">
        <f>'GREECE Ret'!C42</f>
        <v>-2.4375805998144616E-2</v>
      </c>
      <c r="D42" s="151">
        <f>'GREECE Ret'!D42</f>
        <v>-4.8426244757879032E-3</v>
      </c>
      <c r="E42" s="151">
        <f>'GREECE Ret'!E42</f>
        <v>-1.3784679426131621E-2</v>
      </c>
      <c r="F42" s="151">
        <f>'GREECE Ret'!F42</f>
        <v>8.9686699827603161E-3</v>
      </c>
      <c r="G42" s="151">
        <f>'GREECE Ret'!G42</f>
        <v>-3.4985458425131699E-3</v>
      </c>
      <c r="H42" s="151">
        <f>'GREECE Ret'!H42</f>
        <v>-3.6380212930713978E-3</v>
      </c>
      <c r="J42" s="124">
        <f t="shared" si="4"/>
        <v>-6.8618345088147315E-3</v>
      </c>
      <c r="L42" s="170" t="s">
        <v>247</v>
      </c>
      <c r="M42" s="170"/>
      <c r="N42" s="170" t="s">
        <v>247</v>
      </c>
      <c r="O42" s="170" t="s">
        <v>248</v>
      </c>
      <c r="P42" s="170" t="s">
        <v>248</v>
      </c>
      <c r="Q42" s="170" t="s">
        <v>248</v>
      </c>
      <c r="R42" s="170" t="s">
        <v>248</v>
      </c>
      <c r="S42" s="170" t="s">
        <v>247</v>
      </c>
      <c r="T42" s="170" t="s">
        <v>248</v>
      </c>
      <c r="U42" s="170" t="s">
        <v>248</v>
      </c>
      <c r="V42" s="170" t="s">
        <v>248</v>
      </c>
      <c r="Y42" s="162"/>
      <c r="Z42" s="162"/>
      <c r="AA42" s="162"/>
      <c r="AB42" s="162"/>
      <c r="AC42" s="162"/>
      <c r="AD42" s="162"/>
    </row>
    <row r="43" spans="1:30">
      <c r="A43" t="s">
        <v>503</v>
      </c>
      <c r="B43" s="98"/>
      <c r="C43" s="151">
        <f>'GREECE Ret'!C43</f>
        <v>2.1837733569673754E-2</v>
      </c>
      <c r="D43" s="151">
        <f>'GREECE Ret'!D43</f>
        <v>0</v>
      </c>
      <c r="E43" s="151">
        <f>'GREECE Ret'!E43</f>
        <v>5.6621730387795017E-3</v>
      </c>
      <c r="F43" s="151">
        <f>'GREECE Ret'!F43</f>
        <v>-8.9325597721499092E-4</v>
      </c>
      <c r="G43" s="151">
        <f>'GREECE Ret'!G43</f>
        <v>-4.6838493124264262E-3</v>
      </c>
      <c r="H43" s="151">
        <f>'GREECE Ret'!H43</f>
        <v>7.2628553481745191E-3</v>
      </c>
      <c r="J43" s="124">
        <f t="shared" si="4"/>
        <v>4.8642761111643935E-3</v>
      </c>
      <c r="L43" s="393" t="s">
        <v>1160</v>
      </c>
      <c r="M43" s="27">
        <f>1/6</f>
        <v>0.16666666666666666</v>
      </c>
      <c r="N43" s="393" t="s">
        <v>1160</v>
      </c>
      <c r="O43" s="27">
        <v>0.2533729407328979</v>
      </c>
      <c r="P43" s="27">
        <v>0.24540734712874537</v>
      </c>
      <c r="Q43" s="27">
        <v>0.25</v>
      </c>
      <c r="R43" s="27">
        <v>0.25</v>
      </c>
      <c r="S43" s="393" t="s">
        <v>1160</v>
      </c>
      <c r="T43" s="27">
        <v>0</v>
      </c>
      <c r="U43" s="27">
        <v>0</v>
      </c>
      <c r="V43" s="27">
        <v>0.08</v>
      </c>
      <c r="Z43" s="147"/>
      <c r="AA43" s="164"/>
      <c r="AB43" s="164"/>
      <c r="AC43" s="164"/>
      <c r="AD43" s="164"/>
    </row>
    <row r="44" spans="1:30">
      <c r="A44" t="s">
        <v>505</v>
      </c>
      <c r="B44" s="98"/>
      <c r="C44" s="151">
        <f>'GREECE Ret'!C44</f>
        <v>-6.3552591907073169E-4</v>
      </c>
      <c r="D44" s="151">
        <f>'GREECE Ret'!D44</f>
        <v>-5.8422756242284025E-3</v>
      </c>
      <c r="E44" s="151">
        <f>'GREECE Ret'!E44</f>
        <v>-4.4011388237513395E-3</v>
      </c>
      <c r="F44" s="151">
        <f>'GREECE Ret'!F44</f>
        <v>2.0345681904030379E-2</v>
      </c>
      <c r="G44" s="151">
        <f>'GREECE Ret'!G44</f>
        <v>-8.2498994721419486E-3</v>
      </c>
      <c r="H44" s="151">
        <f>'GREECE Ret'!H44</f>
        <v>1.1243653417543542E-2</v>
      </c>
      <c r="J44" s="124">
        <f t="shared" si="4"/>
        <v>2.0767492470635833E-3</v>
      </c>
      <c r="L44" s="393" t="s">
        <v>177</v>
      </c>
      <c r="M44" s="27">
        <f t="shared" ref="M44:M48" si="7">1/6</f>
        <v>0.16666666666666666</v>
      </c>
      <c r="N44" s="393" t="s">
        <v>177</v>
      </c>
      <c r="O44" s="27">
        <v>0.20017504478748616</v>
      </c>
      <c r="P44" s="27">
        <v>0.20130427550959301</v>
      </c>
      <c r="Q44" s="27">
        <v>0.25</v>
      </c>
      <c r="R44" s="27">
        <v>0.25</v>
      </c>
      <c r="S44" s="393" t="s">
        <v>177</v>
      </c>
      <c r="T44" s="27">
        <v>0</v>
      </c>
      <c r="U44" s="27">
        <v>0.25</v>
      </c>
      <c r="V44" s="27">
        <v>8.9999999999999858E-2</v>
      </c>
      <c r="Z44" s="164"/>
      <c r="AA44" s="147"/>
      <c r="AB44" s="164"/>
      <c r="AC44" s="164"/>
      <c r="AD44" s="164"/>
    </row>
    <row r="45" spans="1:30">
      <c r="A45" t="s">
        <v>507</v>
      </c>
      <c r="B45" s="98"/>
      <c r="C45" s="151">
        <f>'GREECE Ret'!C45</f>
        <v>-2.5461503252453177E-3</v>
      </c>
      <c r="D45" s="151">
        <f>'GREECE Ret'!D45</f>
        <v>-1.6740912880890801E-2</v>
      </c>
      <c r="E45" s="151">
        <f>'GREECE Ret'!E45</f>
        <v>-5.0537062707669564E-3</v>
      </c>
      <c r="F45" s="151">
        <f>'GREECE Ret'!F45</f>
        <v>7.85001850592708E-3</v>
      </c>
      <c r="G45" s="151">
        <f>'GREECE Ret'!G45</f>
        <v>-1.1904902506318314E-2</v>
      </c>
      <c r="H45" s="151">
        <f>'GREECE Ret'!H45</f>
        <v>6.2416609234759125E-3</v>
      </c>
      <c r="J45" s="124">
        <f t="shared" si="4"/>
        <v>-3.6923320923030658E-3</v>
      </c>
      <c r="L45" s="393" t="s">
        <v>2573</v>
      </c>
      <c r="M45" s="27">
        <f t="shared" si="7"/>
        <v>0.16666666666666666</v>
      </c>
      <c r="N45" s="393" t="s">
        <v>2573</v>
      </c>
      <c r="O45" s="27">
        <v>-3.2477205587246566E-2</v>
      </c>
      <c r="P45" s="27">
        <v>0</v>
      </c>
      <c r="Q45" s="27">
        <v>3.8250241954182534E-3</v>
      </c>
      <c r="R45" s="27">
        <v>7.9999999999999988E-2</v>
      </c>
      <c r="S45" s="393" t="s">
        <v>2573</v>
      </c>
      <c r="T45" s="27">
        <v>0.99999999999999978</v>
      </c>
      <c r="U45" s="27">
        <v>0.25</v>
      </c>
      <c r="V45" s="27">
        <v>0.25</v>
      </c>
      <c r="Z45" s="164"/>
      <c r="AA45" s="164"/>
      <c r="AB45" s="147"/>
      <c r="AC45" s="164"/>
      <c r="AD45" s="164"/>
    </row>
    <row r="46" spans="1:30">
      <c r="A46" t="s">
        <v>509</v>
      </c>
      <c r="B46" s="98"/>
      <c r="C46" s="151">
        <f>'GREECE Ret'!C46</f>
        <v>-1.2183542819740292E-2</v>
      </c>
      <c r="D46" s="151">
        <f>'GREECE Ret'!D46</f>
        <v>9.9255591275164293E-4</v>
      </c>
      <c r="E46" s="151">
        <f>'GREECE Ret'!E46</f>
        <v>-1.9017438378175833E-3</v>
      </c>
      <c r="F46" s="151">
        <f>'GREECE Ret'!F46</f>
        <v>1.6372619069919114E-2</v>
      </c>
      <c r="G46" s="151">
        <f>'GREECE Ret'!G46</f>
        <v>-6.6086152203562523E-3</v>
      </c>
      <c r="H46" s="151">
        <f>'GREECE Ret'!H46</f>
        <v>-1.1622839827992695E-2</v>
      </c>
      <c r="J46" s="124">
        <f t="shared" si="4"/>
        <v>-2.491927787206011E-3</v>
      </c>
      <c r="L46" s="393" t="s">
        <v>178</v>
      </c>
      <c r="M46" s="27">
        <f t="shared" si="7"/>
        <v>0.16666666666666666</v>
      </c>
      <c r="N46" s="393" t="s">
        <v>178</v>
      </c>
      <c r="O46" s="27">
        <v>0.49379600475966001</v>
      </c>
      <c r="P46" s="27">
        <v>0.49196906992454897</v>
      </c>
      <c r="Q46" s="27">
        <v>0.25</v>
      </c>
      <c r="R46" s="27">
        <v>0.25</v>
      </c>
      <c r="S46" s="393" t="s">
        <v>178</v>
      </c>
      <c r="T46" s="27">
        <v>0</v>
      </c>
      <c r="U46" s="27">
        <v>0</v>
      </c>
      <c r="V46" s="27">
        <v>0.08</v>
      </c>
      <c r="Z46" s="164"/>
      <c r="AA46" s="164"/>
      <c r="AB46" s="164"/>
      <c r="AC46" s="164"/>
      <c r="AD46" s="164"/>
    </row>
    <row r="47" spans="1:30">
      <c r="A47" t="s">
        <v>511</v>
      </c>
      <c r="B47" s="98"/>
      <c r="C47" s="151">
        <f>'GREECE Ret'!C47</f>
        <v>1.0269666637456045E-2</v>
      </c>
      <c r="D47" s="151">
        <f>'GREECE Ret'!D47</f>
        <v>1.9821612039912025E-3</v>
      </c>
      <c r="E47" s="151">
        <f>'GREECE Ret'!E47</f>
        <v>2.5348556031881157E-3</v>
      </c>
      <c r="F47" s="151">
        <f>'GREECE Ret'!F47</f>
        <v>-1.2037978559478867E-2</v>
      </c>
      <c r="G47" s="151">
        <f>'GREECE Ret'!G47</f>
        <v>0</v>
      </c>
      <c r="H47" s="151">
        <f>'GREECE Ret'!H47</f>
        <v>4.9338516771961259E-3</v>
      </c>
      <c r="J47" s="124">
        <f t="shared" si="4"/>
        <v>1.2804260937254368E-3</v>
      </c>
      <c r="L47" s="393" t="s">
        <v>179</v>
      </c>
      <c r="M47" s="27">
        <f t="shared" si="7"/>
        <v>0.16666666666666666</v>
      </c>
      <c r="N47" s="393" t="s">
        <v>179</v>
      </c>
      <c r="O47" s="27">
        <v>5.1271453349817121E-2</v>
      </c>
      <c r="P47" s="27">
        <v>4.4542870717006078E-2</v>
      </c>
      <c r="Q47" s="27">
        <v>0.15020574444860618</v>
      </c>
      <c r="R47" s="27">
        <v>8.9999999999999983E-2</v>
      </c>
      <c r="S47" s="393" t="s">
        <v>179</v>
      </c>
      <c r="T47" s="27">
        <v>0</v>
      </c>
      <c r="U47" s="27">
        <v>0.25</v>
      </c>
      <c r="V47" s="27">
        <v>0.25</v>
      </c>
      <c r="Z47" s="164"/>
      <c r="AA47" s="164"/>
      <c r="AB47" s="164"/>
      <c r="AC47" s="147"/>
      <c r="AD47" s="164"/>
    </row>
    <row r="48" spans="1:30" ht="15" thickBot="1">
      <c r="A48" t="s">
        <v>513</v>
      </c>
      <c r="B48" s="98"/>
      <c r="C48" s="151">
        <f>'GREECE Ret'!C48</f>
        <v>-3.8387763071657129E-3</v>
      </c>
      <c r="D48" s="151">
        <f>'GREECE Ret'!D48</f>
        <v>-8.9508305200845569E-3</v>
      </c>
      <c r="E48" s="151">
        <f>'GREECE Ret'!E48</f>
        <v>2.6235108654345664E-2</v>
      </c>
      <c r="F48" s="151">
        <f>'GREECE Ret'!F48</f>
        <v>-9.5611332439828473E-3</v>
      </c>
      <c r="G48" s="151">
        <f>'GREECE Ret'!G48</f>
        <v>-1.2062727638815322E-3</v>
      </c>
      <c r="H48" s="151">
        <f>'GREECE Ret'!H48</f>
        <v>2.2346378014165844E-3</v>
      </c>
      <c r="J48" s="124">
        <f t="shared" si="4"/>
        <v>8.1878893677459982E-4</v>
      </c>
      <c r="L48" s="394" t="s">
        <v>180</v>
      </c>
      <c r="M48" s="27">
        <f t="shared" si="7"/>
        <v>0.16666666666666666</v>
      </c>
      <c r="N48" s="394" t="s">
        <v>180</v>
      </c>
      <c r="O48" s="27">
        <v>3.3861761957385265E-2</v>
      </c>
      <c r="P48" s="27">
        <v>1.6776436720106296E-2</v>
      </c>
      <c r="Q48" s="27">
        <v>9.5969231355975515E-2</v>
      </c>
      <c r="R48" s="27">
        <v>0.08</v>
      </c>
      <c r="S48" s="394" t="s">
        <v>180</v>
      </c>
      <c r="T48" s="27">
        <v>0</v>
      </c>
      <c r="U48" s="27">
        <v>0.25</v>
      </c>
      <c r="V48" s="27">
        <v>0.25</v>
      </c>
      <c r="Z48" s="164"/>
      <c r="AA48" s="164"/>
      <c r="AB48" s="164"/>
      <c r="AC48" s="164"/>
      <c r="AD48" s="147"/>
    </row>
    <row r="49" spans="1:30">
      <c r="A49" t="s">
        <v>515</v>
      </c>
      <c r="B49" s="98"/>
      <c r="C49" s="151">
        <f>'GREECE Ret'!C49</f>
        <v>6.3897980987709883E-3</v>
      </c>
      <c r="D49" s="151">
        <f>'GREECE Ret'!D49</f>
        <v>1.092907053219023E-2</v>
      </c>
      <c r="E49" s="151">
        <f>'GREECE Ret'!E49</f>
        <v>-3.0873750982514541E-3</v>
      </c>
      <c r="F49" s="151">
        <f>'GREECE Ret'!F49</f>
        <v>8.695706967553913E-3</v>
      </c>
      <c r="G49" s="151">
        <f>'GREECE Ret'!G49</f>
        <v>1.1401263615465599E-2</v>
      </c>
      <c r="H49" s="151">
        <f>'GREECE Ret'!H49</f>
        <v>-4.4742803949211893E-3</v>
      </c>
      <c r="J49" s="124">
        <f t="shared" si="4"/>
        <v>4.9756972868013477E-3</v>
      </c>
      <c r="L49" s="161" t="s">
        <v>249</v>
      </c>
      <c r="M49" s="172">
        <f>SUM(M43:M48)</f>
        <v>0.99999999999999989</v>
      </c>
      <c r="N49" s="161" t="s">
        <v>249</v>
      </c>
      <c r="O49" s="173">
        <f>SUM(O43:O48)</f>
        <v>0.99999999999999978</v>
      </c>
      <c r="P49" s="173">
        <f>SUM(P43:P48)</f>
        <v>0.99999999999999989</v>
      </c>
      <c r="Q49" s="173">
        <f t="shared" ref="Q49:R49" si="8">SUM(Q43:Q48)</f>
        <v>1</v>
      </c>
      <c r="R49" s="173">
        <f t="shared" si="8"/>
        <v>0.99999999999999989</v>
      </c>
      <c r="S49" s="399" t="s">
        <v>3766</v>
      </c>
      <c r="T49" s="173">
        <f t="shared" ref="T49" si="9">SUM(T43:T48)</f>
        <v>0.99999999999999978</v>
      </c>
      <c r="U49" s="173">
        <f t="shared" ref="U49:V49" si="10">SUM(U43:U48)</f>
        <v>1</v>
      </c>
      <c r="V49" s="173">
        <f t="shared" si="10"/>
        <v>0.99999999999999989</v>
      </c>
    </row>
    <row r="50" spans="1:30">
      <c r="A50" t="s">
        <v>517</v>
      </c>
      <c r="B50" s="98"/>
      <c r="C50" s="151">
        <f>'GREECE Ret'!C50</f>
        <v>5.0826030634658096E-3</v>
      </c>
      <c r="D50" s="151">
        <f>'GREECE Ret'!D50</f>
        <v>6.8931833753140305E-3</v>
      </c>
      <c r="E50" s="151">
        <f>'GREECE Ret'!E50</f>
        <v>0</v>
      </c>
      <c r="F50" s="151">
        <f>'GREECE Ret'!F50</f>
        <v>-3.2558969240849493E-2</v>
      </c>
      <c r="G50" s="151">
        <f>'GREECE Ret'!G50</f>
        <v>2.8237170181609771E-2</v>
      </c>
      <c r="H50" s="151">
        <f>'GREECE Ret'!H50</f>
        <v>1.2034912363371264E-2</v>
      </c>
      <c r="J50" s="124">
        <f t="shared" si="4"/>
        <v>3.28148329048523E-3</v>
      </c>
      <c r="L50" s="161"/>
      <c r="M50" s="172"/>
      <c r="N50" s="161"/>
      <c r="O50" s="172"/>
      <c r="P50" s="172"/>
      <c r="Q50" s="172"/>
      <c r="R50" s="172"/>
      <c r="S50" s="161"/>
      <c r="T50" s="172"/>
      <c r="U50" s="172"/>
      <c r="V50" s="172"/>
      <c r="Y50" s="162"/>
      <c r="Z50" s="162"/>
      <c r="AA50" s="162"/>
      <c r="AB50" s="162"/>
      <c r="AC50" s="162"/>
      <c r="AD50" s="162"/>
    </row>
    <row r="51" spans="1:30">
      <c r="A51" t="s">
        <v>519</v>
      </c>
      <c r="B51" s="98"/>
      <c r="C51" s="151">
        <f>'GREECE Ret'!C51</f>
        <v>-2.5380724284710002E-3</v>
      </c>
      <c r="D51" s="151">
        <f>'GREECE Ret'!D51</f>
        <v>1.7510175006802558E-2</v>
      </c>
      <c r="E51" s="151">
        <f>'GREECE Ret'!E51</f>
        <v>2.0202707317519469E-2</v>
      </c>
      <c r="F51" s="151">
        <f>'GREECE Ret'!F51</f>
        <v>8.9047783429596853E-3</v>
      </c>
      <c r="G51" s="151">
        <f>'GREECE Ret'!G51</f>
        <v>1.738626923040219E-3</v>
      </c>
      <c r="H51" s="151">
        <f>'GREECE Ret'!H51</f>
        <v>1.1891793958365007E-2</v>
      </c>
      <c r="J51" s="124">
        <f t="shared" si="4"/>
        <v>9.6183348533693241E-3</v>
      </c>
      <c r="L51" s="161" t="s">
        <v>250</v>
      </c>
      <c r="M51" s="160" cm="1">
        <f t="array" ref="M51">SUM(TRANSPOSE(M43:M48)*AER)</f>
        <v>1.3114695493979562E-3</v>
      </c>
      <c r="N51" s="161" t="s">
        <v>250</v>
      </c>
      <c r="O51" s="160" cm="1">
        <f t="array" ref="O51">SUM(TRANSPOSE(O43:O48)*AER)</f>
        <v>-1.4557715211052267E-4</v>
      </c>
      <c r="P51" s="160" cm="1">
        <f t="array" ref="P51">SUM(TRANSPOSE(P43:P48)*AER)</f>
        <v>-7.9233143053624371E-5</v>
      </c>
      <c r="Q51" s="160" cm="1">
        <f t="array" ref="Q51">SUM(TRANSPOSE(Q43:Q48)*AER)</f>
        <v>5.7800005879009297E-4</v>
      </c>
      <c r="R51" s="160" cm="1">
        <f t="array" ref="R51">SUM(TRANSPOSE(R43:R48)*AER)</f>
        <v>7.443909174956857E-4</v>
      </c>
      <c r="S51" s="174" t="s">
        <v>250</v>
      </c>
      <c r="T51" s="160" cm="1">
        <f t="array" ref="T51">SUM(TRANSPOSE(T43:T48)*AER)</f>
        <v>3.6312179136713551E-3</v>
      </c>
      <c r="U51" s="160" cm="1">
        <f t="array" ref="U51">SUM(TRANSPOSE(U43:U48)*AER)</f>
        <v>2.0870249001679634E-3</v>
      </c>
      <c r="V51" s="160" cm="1">
        <f t="array" ref="V51">SUM(TRANSPOSE(V43:V48)*AER)</f>
        <v>1.8749817804182467E-3</v>
      </c>
      <c r="Z51" s="147"/>
      <c r="AA51" s="164"/>
      <c r="AB51" s="164"/>
      <c r="AC51" s="164"/>
      <c r="AD51" s="164"/>
    </row>
    <row r="52" spans="1:30">
      <c r="A52" t="s">
        <v>521</v>
      </c>
      <c r="B52" s="98"/>
      <c r="C52" s="151">
        <f>'GREECE Ret'!C52</f>
        <v>1.5758283856605625E-2</v>
      </c>
      <c r="D52" s="151">
        <f>'GREECE Ret'!D52</f>
        <v>2.1936978876585536E-2</v>
      </c>
      <c r="E52" s="151">
        <f>'GREECE Ret'!E52</f>
        <v>3.1028742238693133E-2</v>
      </c>
      <c r="F52" s="151">
        <f>'GREECE Ret'!F52</f>
        <v>1.9315789299291706E-2</v>
      </c>
      <c r="G52" s="151">
        <f>'GREECE Ret'!G52</f>
        <v>9.795526322246435E-3</v>
      </c>
      <c r="H52" s="151">
        <f>'GREECE Ret'!H52</f>
        <v>2.1655242070600475E-2</v>
      </c>
      <c r="J52" s="124">
        <f t="shared" si="4"/>
        <v>1.9915093777337151E-2</v>
      </c>
      <c r="L52" s="161" t="s">
        <v>251</v>
      </c>
      <c r="M52" s="160" cm="1">
        <f t="array" ref="M52">MMULT(MMULT(TRANSPOSE(M43:M48),COVij),M43:M48)</f>
        <v>1.4818585659304205E-4</v>
      </c>
      <c r="N52" s="161" t="s">
        <v>251</v>
      </c>
      <c r="O52" s="160" cm="1">
        <f t="array" ref="O52">MMULT(MMULT(TRANSPOSE(O43:O48),COVij),O43:O48)</f>
        <v>8.2852837853959537E-5</v>
      </c>
      <c r="P52" s="160" cm="1">
        <f t="array" ref="P52">MMULT(MMULT(TRANSPOSE(P43:P48),COVij),P43:P48)</f>
        <v>8.3206886011332094E-5</v>
      </c>
      <c r="Q52" s="160" cm="1">
        <f t="array" ref="Q52">MMULT(MMULT(TRANSPOSE(Q43:Q48),COVij),Q43:Q48)</f>
        <v>1.0657686960472053E-4</v>
      </c>
      <c r="R52" s="160" cm="1">
        <f t="array" ref="R52">MMULT(MMULT(TRANSPOSE(R43:R48),COVij),R43:R48)</f>
        <v>1.0911540181974241E-4</v>
      </c>
      <c r="S52" s="174" t="s">
        <v>251</v>
      </c>
      <c r="T52" s="160" cm="1">
        <f t="array" ref="T52">MMULT(MMULT(TRANSPOSE(T43:T48),COVij),T43:T48)</f>
        <v>5.7836034246194074E-4</v>
      </c>
      <c r="U52" s="160" cm="1">
        <f t="array" ref="U52">MMULT(MMULT(TRANSPOSE(U43:U48),COVij),U43:U48)</f>
        <v>2.4314074644286754E-4</v>
      </c>
      <c r="V52" s="160" cm="1">
        <f t="array" ref="V52">MMULT(MMULT(TRANSPOSE(V43:V48),COVij),V43:V48)</f>
        <v>2.1187868608930088E-4</v>
      </c>
      <c r="Z52" s="164"/>
      <c r="AA52" s="147"/>
      <c r="AB52" s="164"/>
      <c r="AC52" s="164"/>
      <c r="AD52" s="164"/>
    </row>
    <row r="53" spans="1:30">
      <c r="A53" t="s">
        <v>523</v>
      </c>
      <c r="B53" s="98"/>
      <c r="C53" s="151">
        <f>'GREECE Ret'!C53</f>
        <v>-1.1953586812941671E-2</v>
      </c>
      <c r="D53" s="151">
        <f>'GREECE Ret'!D53</f>
        <v>-1.3295542481244501E-2</v>
      </c>
      <c r="E53" s="151">
        <f>'GREECE Ret'!E53</f>
        <v>1.4581769013359305E-2</v>
      </c>
      <c r="F53" s="151">
        <f>'GREECE Ret'!F53</f>
        <v>-2.612104227924955E-3</v>
      </c>
      <c r="G53" s="151">
        <f>'GREECE Ret'!G53</f>
        <v>-2.0858230120409924E-2</v>
      </c>
      <c r="H53" s="151">
        <f>'GREECE Ret'!H53</f>
        <v>5.1282163669195292E-3</v>
      </c>
      <c r="J53" s="124">
        <f t="shared" si="4"/>
        <v>-4.8349130437070368E-3</v>
      </c>
      <c r="M53" s="121"/>
      <c r="O53" s="121"/>
      <c r="P53" s="121"/>
      <c r="Q53" s="121"/>
      <c r="R53" s="121"/>
      <c r="S53" s="121"/>
      <c r="T53" s="121"/>
      <c r="U53" s="121"/>
      <c r="V53" s="121"/>
      <c r="Z53" s="164"/>
      <c r="AA53" s="164"/>
      <c r="AB53" s="147"/>
      <c r="AC53" s="164"/>
      <c r="AD53" s="164"/>
    </row>
    <row r="54" spans="1:30">
      <c r="A54" t="s">
        <v>525</v>
      </c>
      <c r="B54" s="98"/>
      <c r="C54" s="151">
        <f>'GREECE Ret'!C54</f>
        <v>-6.3492276786588919E-3</v>
      </c>
      <c r="D54" s="151">
        <f>'GREECE Ret'!D54</f>
        <v>-7.677580899034306E-3</v>
      </c>
      <c r="E54" s="151">
        <f>'GREECE Ret'!E54</f>
        <v>-2.3188416187490098E-3</v>
      </c>
      <c r="F54" s="151">
        <f>'GREECE Ret'!F54</f>
        <v>-1.847830842973509E-2</v>
      </c>
      <c r="G54" s="151">
        <f>'GREECE Ret'!G54</f>
        <v>5.8530876707577322E-4</v>
      </c>
      <c r="H54" s="151">
        <f>'GREECE Ret'!H54</f>
        <v>4.6778737227104409E-3</v>
      </c>
      <c r="J54" s="124">
        <f t="shared" si="4"/>
        <v>-4.9267960227318474E-3</v>
      </c>
      <c r="L54" s="161" t="s">
        <v>252</v>
      </c>
      <c r="M54" s="160">
        <f>SQRT(M52)</f>
        <v>1.2173161322887415E-2</v>
      </c>
      <c r="N54" s="161" t="s">
        <v>252</v>
      </c>
      <c r="O54" s="160">
        <f>SQRT(O52)</f>
        <v>9.1023534239206248E-3</v>
      </c>
      <c r="P54" s="160">
        <f>SQRT(P52)</f>
        <v>9.121780857449498E-3</v>
      </c>
      <c r="Q54" s="160">
        <f>SQRT(Q52)</f>
        <v>1.0323607392995945E-2</v>
      </c>
      <c r="R54" s="160">
        <f>SQRT(R52)</f>
        <v>1.0445831791664195E-2</v>
      </c>
      <c r="S54" s="174" t="s">
        <v>252</v>
      </c>
      <c r="T54" s="160">
        <f>SQRT(T52)</f>
        <v>2.4049123527936329E-2</v>
      </c>
      <c r="U54" s="160">
        <f>SQRT(U52)</f>
        <v>1.5592971058873532E-2</v>
      </c>
      <c r="V54" s="160">
        <f>SQRT(V52)</f>
        <v>1.4556053245619188E-2</v>
      </c>
      <c r="Z54" s="164"/>
      <c r="AA54" s="164"/>
      <c r="AB54" s="164"/>
      <c r="AC54" s="164"/>
      <c r="AD54" s="164"/>
    </row>
    <row r="55" spans="1:30">
      <c r="A55" t="s">
        <v>527</v>
      </c>
      <c r="B55" s="98"/>
      <c r="C55" s="151">
        <f>'GREECE Ret'!C55</f>
        <v>-8.9571936040167156E-3</v>
      </c>
      <c r="D55" s="151">
        <f>'GREECE Ret'!D55</f>
        <v>-9.6385549630673866E-4</v>
      </c>
      <c r="E55" s="151">
        <f>'GREECE Ret'!E55</f>
        <v>-2.9061339837290028E-3</v>
      </c>
      <c r="F55" s="151">
        <f>'GREECE Ret'!F55</f>
        <v>7.9611212158674192E-3</v>
      </c>
      <c r="G55" s="151">
        <f>'GREECE Ret'!G55</f>
        <v>-8.8158079035911309E-3</v>
      </c>
      <c r="H55" s="151">
        <f>'GREECE Ret'!H55</f>
        <v>-5.9574644283355033E-3</v>
      </c>
      <c r="J55" s="124">
        <f t="shared" si="4"/>
        <v>-3.2732223666852786E-3</v>
      </c>
      <c r="Z55" s="164"/>
      <c r="AA55" s="164"/>
      <c r="AB55" s="164"/>
      <c r="AC55" s="147"/>
      <c r="AD55" s="164"/>
    </row>
    <row r="56" spans="1:30">
      <c r="A56" t="s">
        <v>529</v>
      </c>
      <c r="B56" s="98"/>
      <c r="C56" s="151">
        <f>'GREECE Ret'!C56</f>
        <v>2.5673955052457334E-3</v>
      </c>
      <c r="D56" s="151">
        <f>'GREECE Ret'!D56</f>
        <v>-1.261540263007409E-2</v>
      </c>
      <c r="E56" s="151">
        <f>'GREECE Ret'!E56</f>
        <v>-1.1120980872268583E-2</v>
      </c>
      <c r="F56" s="151">
        <f>'GREECE Ret'!F56</f>
        <v>-3.5304537993825335E-3</v>
      </c>
      <c r="G56" s="151">
        <f>'GREECE Ret'!G56</f>
        <v>-2.2083857785436815E-2</v>
      </c>
      <c r="H56" s="151">
        <f>'GREECE Ret'!H56</f>
        <v>-2.4628594153039678E-2</v>
      </c>
      <c r="J56" s="124">
        <f t="shared" si="4"/>
        <v>-1.1901982289159329E-2</v>
      </c>
      <c r="L56" s="175" t="s">
        <v>253</v>
      </c>
      <c r="N56" s="161" t="s">
        <v>3767</v>
      </c>
      <c r="O56">
        <f>O54/O51</f>
        <v>-62.525975346805019</v>
      </c>
      <c r="P56">
        <f t="shared" ref="P56:V56" si="11">P54/P51</f>
        <v>-115.12582368814964</v>
      </c>
      <c r="Q56">
        <f t="shared" si="11"/>
        <v>17.860910627943511</v>
      </c>
      <c r="R56">
        <f t="shared" si="11"/>
        <v>14.032723326080529</v>
      </c>
      <c r="T56">
        <f>T54/T51</f>
        <v>6.6228808349376589</v>
      </c>
      <c r="U56">
        <f t="shared" si="11"/>
        <v>7.4713871682214297</v>
      </c>
      <c r="V56">
        <f t="shared" si="11"/>
        <v>7.7633038345429739</v>
      </c>
      <c r="Z56" s="164"/>
      <c r="AA56" s="164"/>
      <c r="AB56" s="164"/>
      <c r="AC56" s="164"/>
      <c r="AD56" s="147"/>
    </row>
    <row r="57" spans="1:30">
      <c r="A57" t="s">
        <v>531</v>
      </c>
      <c r="B57" s="98"/>
      <c r="C57" s="151">
        <f>'GREECE Ret'!C57</f>
        <v>2.1560759106577544E-2</v>
      </c>
      <c r="D57" s="151">
        <f>'GREECE Ret'!D57</f>
        <v>-9.7703964782661274E-4</v>
      </c>
      <c r="E57" s="151">
        <f>'GREECE Ret'!E57</f>
        <v>1.1764707239298113E-3</v>
      </c>
      <c r="F57" s="151">
        <f>'GREECE Ret'!F57</f>
        <v>-8.8456440973421803E-4</v>
      </c>
      <c r="G57" s="151">
        <f>'GREECE Ret'!G57</f>
        <v>-9.7029263364720418E-3</v>
      </c>
      <c r="H57" s="151">
        <f>'GREECE Ret'!H57</f>
        <v>2.0351427666673992E-2</v>
      </c>
      <c r="J57" s="124">
        <f t="shared" si="4"/>
        <v>5.2540211838580791E-3</v>
      </c>
      <c r="L57" s="176" t="s">
        <v>254</v>
      </c>
    </row>
    <row r="58" spans="1:30">
      <c r="A58" t="s">
        <v>533</v>
      </c>
      <c r="B58" s="98"/>
      <c r="C58" s="151">
        <f>'GREECE Ret'!C58</f>
        <v>3.7570488777123423E-3</v>
      </c>
      <c r="D58" s="151">
        <f>'GREECE Ret'!D58</f>
        <v>9.7703964782661188E-4</v>
      </c>
      <c r="E58" s="151">
        <f>'GREECE Ret'!E58</f>
        <v>1.6905095095962778E-2</v>
      </c>
      <c r="F58" s="151">
        <f>'GREECE Ret'!F58</f>
        <v>-2.0563978997749453E-2</v>
      </c>
      <c r="G58" s="151">
        <f>'GREECE Ret'!G58</f>
        <v>7.8907844935456693E-3</v>
      </c>
      <c r="H58" s="151">
        <f>'GREECE Ret'!H58</f>
        <v>2.9959363303170353E-3</v>
      </c>
      <c r="J58" s="124">
        <f t="shared" si="4"/>
        <v>1.993654241269164E-3</v>
      </c>
      <c r="Z58" s="162"/>
      <c r="AA58" s="162"/>
      <c r="AB58" s="162"/>
      <c r="AC58" s="162"/>
    </row>
    <row r="59" spans="1:30">
      <c r="A59" t="s">
        <v>535</v>
      </c>
      <c r="B59" s="98"/>
      <c r="C59" s="151">
        <f>'GREECE Ret'!C59</f>
        <v>-5.0125418235442863E-3</v>
      </c>
      <c r="D59" s="151">
        <f>'GREECE Ret'!D59</f>
        <v>-1.4756785245844138E-2</v>
      </c>
      <c r="E59" s="151">
        <f>'GREECE Ret'!E59</f>
        <v>0</v>
      </c>
      <c r="F59" s="151">
        <f>'GREECE Ret'!F59</f>
        <v>-4.5269429957771803E-3</v>
      </c>
      <c r="G59" s="151">
        <f>'GREECE Ret'!G59</f>
        <v>-1.2099215027131982E-3</v>
      </c>
      <c r="H59" s="151">
        <f>'GREECE Ret'!H59</f>
        <v>1.7789541563498459E-2</v>
      </c>
      <c r="J59" s="124">
        <f t="shared" si="4"/>
        <v>-1.2861083340633902E-3</v>
      </c>
      <c r="Z59" s="147"/>
      <c r="AA59" s="164"/>
      <c r="AB59" s="164"/>
      <c r="AC59" s="164"/>
    </row>
    <row r="60" spans="1:30">
      <c r="A60" t="s">
        <v>537</v>
      </c>
      <c r="B60" s="98"/>
      <c r="C60" s="151">
        <f>'GREECE Ret'!C60</f>
        <v>9.3779993331843167E-3</v>
      </c>
      <c r="D60" s="151">
        <f>'GREECE Ret'!D60</f>
        <v>2.9688294938018489E-3</v>
      </c>
      <c r="E60" s="151">
        <f>'GREECE Ret'!E60</f>
        <v>2.7367728582025245E-2</v>
      </c>
      <c r="F60" s="151">
        <f>'GREECE Ret'!F60</f>
        <v>-2.2947312556471183E-2</v>
      </c>
      <c r="G60" s="151">
        <f>'GREECE Ret'!G60</f>
        <v>-1.2113871862970932E-3</v>
      </c>
      <c r="H60" s="151">
        <f>'GREECE Ret'!H60</f>
        <v>4.4342239543507966E-2</v>
      </c>
      <c r="J60" s="124">
        <f t="shared" si="4"/>
        <v>9.9830162016251844E-3</v>
      </c>
      <c r="Z60" s="147"/>
      <c r="AA60" s="147"/>
      <c r="AB60" s="164"/>
      <c r="AC60" s="164"/>
    </row>
    <row r="61" spans="1:30">
      <c r="A61" t="s">
        <v>539</v>
      </c>
      <c r="B61" s="98"/>
      <c r="C61" s="151">
        <f>'GREECE Ret'!C61</f>
        <v>4.9658699192442765E-3</v>
      </c>
      <c r="D61" s="151">
        <f>'GREECE Ret'!D61</f>
        <v>-3.9604012160967938E-3</v>
      </c>
      <c r="E61" s="151">
        <f>'GREECE Ret'!E61</f>
        <v>-7.33844670645286E-3</v>
      </c>
      <c r="F61" s="151">
        <f>'GREECE Ret'!F61</f>
        <v>-2.2536165022413058E-2</v>
      </c>
      <c r="G61" s="151">
        <f>'GREECE Ret'!G61</f>
        <v>2.7497249457222046E-2</v>
      </c>
      <c r="H61" s="151">
        <f>'GREECE Ret'!H61</f>
        <v>-1.6194685919980606E-2</v>
      </c>
      <c r="J61" s="124">
        <f t="shared" si="4"/>
        <v>-2.9277632480794991E-3</v>
      </c>
      <c r="Z61" s="147"/>
      <c r="AA61" s="164"/>
      <c r="AB61" s="147"/>
      <c r="AC61" s="164"/>
    </row>
    <row r="62" spans="1:30">
      <c r="A62" t="s">
        <v>541</v>
      </c>
      <c r="B62" s="98"/>
      <c r="C62" s="151">
        <f>'GREECE Ret'!C62</f>
        <v>-1.0582109330536859E-2</v>
      </c>
      <c r="D62" s="151">
        <f>'GREECE Ret'!D62</f>
        <v>5.5945156094475944E-2</v>
      </c>
      <c r="E62" s="151">
        <f>'GREECE Ret'!E62</f>
        <v>1.6982738301916103E-3</v>
      </c>
      <c r="F62" s="151">
        <f>'GREECE Ret'!F62</f>
        <v>2.8091734867015085E-2</v>
      </c>
      <c r="G62" s="151">
        <f>'GREECE Ret'!G62</f>
        <v>1.1140543248191736E-2</v>
      </c>
      <c r="H62" s="151">
        <f>'GREECE Ret'!H62</f>
        <v>1.0556330265713959E-2</v>
      </c>
      <c r="J62" s="124">
        <f t="shared" si="4"/>
        <v>1.6141654829175244E-2</v>
      </c>
      <c r="M62" s="146"/>
      <c r="Q62" s="124"/>
      <c r="R62" s="124"/>
      <c r="S62" s="124"/>
      <c r="Z62" s="147"/>
      <c r="AA62" s="164"/>
      <c r="AB62" s="164"/>
      <c r="AC62" s="164"/>
    </row>
    <row r="63" spans="1:30">
      <c r="A63" t="s">
        <v>543</v>
      </c>
      <c r="B63" s="98"/>
      <c r="C63" s="151">
        <f>'GREECE Ret'!C63</f>
        <v>1.0582109330536788E-2</v>
      </c>
      <c r="D63" s="151">
        <f>'GREECE Ret'!D63</f>
        <v>3.0487349677831607E-2</v>
      </c>
      <c r="E63" s="151">
        <f>'GREECE Ret'!E63</f>
        <v>-2.8688140653388074E-2</v>
      </c>
      <c r="F63" s="151">
        <f>'GREECE Ret'!F63</f>
        <v>-1.2076319545038863E-2</v>
      </c>
      <c r="G63" s="151">
        <f>'GREECE Ret'!G63</f>
        <v>-1.3501819433871463E-2</v>
      </c>
      <c r="H63" s="151">
        <f>'GREECE Ret'!H63</f>
        <v>-3.4514518733964376E-2</v>
      </c>
      <c r="J63" s="124">
        <f t="shared" si="4"/>
        <v>-7.9518898929823983E-3</v>
      </c>
      <c r="Z63" s="147"/>
      <c r="AA63" s="164"/>
      <c r="AB63" s="164"/>
      <c r="AC63" s="147"/>
    </row>
    <row r="64" spans="1:30">
      <c r="A64" t="s">
        <v>545</v>
      </c>
      <c r="B64" s="98"/>
      <c r="C64" s="151">
        <f>'GREECE Ret'!C64</f>
        <v>1.8558619616801941E-3</v>
      </c>
      <c r="D64" s="151">
        <f>'GREECE Ret'!D64</f>
        <v>-2.6742026947669563E-2</v>
      </c>
      <c r="E64" s="151">
        <f>'GREECE Ret'!E64</f>
        <v>-1.1648224962930943E-3</v>
      </c>
      <c r="F64" s="151">
        <f>'GREECE Ret'!F64</f>
        <v>-2.8437935320533399E-2</v>
      </c>
      <c r="G64" s="151">
        <f>'GREECE Ret'!G64</f>
        <v>-3.5524016043679946E-3</v>
      </c>
      <c r="H64" s="151">
        <f>'GREECE Ret'!H64</f>
        <v>-8.3647014496594807E-4</v>
      </c>
      <c r="J64" s="124">
        <f t="shared" si="4"/>
        <v>-9.8129657586916354E-3</v>
      </c>
      <c r="Z64" s="147"/>
      <c r="AA64" s="164"/>
      <c r="AB64" s="164"/>
      <c r="AC64" s="164"/>
    </row>
    <row r="65" spans="1:10">
      <c r="A65" t="s">
        <v>547</v>
      </c>
      <c r="B65" s="98"/>
      <c r="C65" s="151">
        <f>'GREECE Ret'!C65</f>
        <v>1.6549565581035142E-2</v>
      </c>
      <c r="D65" s="151">
        <f>'GREECE Ret'!D65</f>
        <v>1.3921338518608014E-2</v>
      </c>
      <c r="E65" s="151">
        <f>'GREECE Ret'!E65</f>
        <v>1.618532442101735E-2</v>
      </c>
      <c r="F65" s="151">
        <f>'GREECE Ret'!F65</f>
        <v>-3.8535693159900777E-3</v>
      </c>
      <c r="G65" s="151">
        <f>'GREECE Ret'!G65</f>
        <v>2.2868190903659345E-2</v>
      </c>
      <c r="H65" s="151">
        <f>'GREECE Ret'!H65</f>
        <v>1.4538158446027067E-2</v>
      </c>
      <c r="J65" s="124">
        <f t="shared" si="4"/>
        <v>1.3368168092392808E-2</v>
      </c>
    </row>
    <row r="66" spans="1:10">
      <c r="A66" t="s">
        <v>549</v>
      </c>
      <c r="B66" s="98"/>
      <c r="C66" s="151">
        <f>'GREECE Ret'!C66</f>
        <v>0</v>
      </c>
      <c r="D66" s="151">
        <f>'GREECE Ret'!D66</f>
        <v>-1.2053924343812531E-2</v>
      </c>
      <c r="E66" s="151">
        <f>'GREECE Ret'!E66</f>
        <v>2.4356910690503133E-2</v>
      </c>
      <c r="F66" s="151">
        <f>'GREECE Ret'!F66</f>
        <v>1.9286409064056863E-3</v>
      </c>
      <c r="G66" s="151">
        <f>'GREECE Ret'!G66</f>
        <v>-1.4598799421152636E-2</v>
      </c>
      <c r="H66" s="151">
        <f>'GREECE Ret'!H66</f>
        <v>-6.2047768868827577E-3</v>
      </c>
      <c r="J66" s="124">
        <f t="shared" si="4"/>
        <v>-1.0953248424898511E-3</v>
      </c>
    </row>
    <row r="67" spans="1:10">
      <c r="A67" t="s">
        <v>551</v>
      </c>
      <c r="B67" s="98"/>
      <c r="C67" s="151">
        <f>'GREECE Ret'!C67</f>
        <v>1.328521955132188E-2</v>
      </c>
      <c r="D67" s="151">
        <f>'GREECE Ret'!D67</f>
        <v>1.2975158863133241E-2</v>
      </c>
      <c r="E67" s="151">
        <f>'GREECE Ret'!E67</f>
        <v>-1.1198209456885679E-3</v>
      </c>
      <c r="F67" s="151">
        <f>'GREECE Ret'!F67</f>
        <v>9.5878011551533918E-3</v>
      </c>
      <c r="G67" s="151">
        <f>'GREECE Ret'!G67</f>
        <v>1.1696039763191236E-2</v>
      </c>
      <c r="H67" s="151">
        <f>'GREECE Ret'!H67</f>
        <v>8.2645098498934314E-3</v>
      </c>
      <c r="J67" s="124">
        <f t="shared" si="4"/>
        <v>9.1148180395007692E-3</v>
      </c>
    </row>
    <row r="68" spans="1:10">
      <c r="A68" t="s">
        <v>553</v>
      </c>
      <c r="B68" s="98"/>
      <c r="C68" s="151">
        <f>'GREECE Ret'!C68</f>
        <v>7.7681896465105439E-3</v>
      </c>
      <c r="D68" s="151">
        <f>'GREECE Ret'!D68</f>
        <v>-7.3937490249382648E-3</v>
      </c>
      <c r="E68" s="151">
        <f>'GREECE Ret'!E68</f>
        <v>1.390843004613215E-2</v>
      </c>
      <c r="F68" s="151">
        <f>'GREECE Ret'!F68</f>
        <v>1.138532222512521E-2</v>
      </c>
      <c r="G68" s="151">
        <f>'GREECE Ret'!G68</f>
        <v>5.7971176843259146E-3</v>
      </c>
      <c r="H68" s="151">
        <f>'GREECE Ret'!H68</f>
        <v>0</v>
      </c>
      <c r="J68" s="124">
        <f t="shared" si="4"/>
        <v>5.2442184295259263E-3</v>
      </c>
    </row>
    <row r="69" spans="1:10">
      <c r="A69" t="s">
        <v>555</v>
      </c>
      <c r="B69" s="98"/>
      <c r="C69" s="151">
        <f>'GREECE Ret'!C69</f>
        <v>-1.6201974576280372E-2</v>
      </c>
      <c r="D69" s="151">
        <f>'GREECE Ret'!D69</f>
        <v>8.3141356522669595E-3</v>
      </c>
      <c r="E69" s="151">
        <f>'GREECE Ret'!E69</f>
        <v>0</v>
      </c>
      <c r="F69" s="151">
        <f>'GREECE Ret'!F69</f>
        <v>-4.7281411959459001E-3</v>
      </c>
      <c r="G69" s="151">
        <f>'GREECE Ret'!G69</f>
        <v>2.3094698486624183E-3</v>
      </c>
      <c r="H69" s="151">
        <f>'GREECE Ret'!H69</f>
        <v>3.2867737066227228E-3</v>
      </c>
      <c r="J69" s="124">
        <f t="shared" si="4"/>
        <v>-1.169956094112362E-3</v>
      </c>
    </row>
    <row r="70" spans="1:10">
      <c r="A70" t="s">
        <v>557</v>
      </c>
      <c r="B70" s="98"/>
      <c r="C70" s="151">
        <f>'GREECE Ret'!C70</f>
        <v>1.8132371241807218E-3</v>
      </c>
      <c r="D70" s="151">
        <f>'GREECE Ret'!D70</f>
        <v>0</v>
      </c>
      <c r="E70" s="151">
        <f>'GREECE Ret'!E70</f>
        <v>-1.4468811119916774E-2</v>
      </c>
      <c r="F70" s="151">
        <f>'GREECE Ret'!F70</f>
        <v>8.4946239914227995E-3</v>
      </c>
      <c r="G70" s="151">
        <f>'GREECE Ret'!G70</f>
        <v>2.3041484848500739E-3</v>
      </c>
      <c r="H70" s="151">
        <f>'GREECE Ret'!H70</f>
        <v>-6.1715892246912082E-3</v>
      </c>
      <c r="J70" s="124">
        <f t="shared" ref="J70:J133" si="12">AVERAGE(C70:H70)</f>
        <v>-1.3380651240257311E-3</v>
      </c>
    </row>
    <row r="71" spans="1:10">
      <c r="A71" t="s">
        <v>559</v>
      </c>
      <c r="B71" s="98"/>
      <c r="C71" s="151">
        <f>'GREECE Ret'!C71</f>
        <v>-1.0929070532190206E-2</v>
      </c>
      <c r="D71" s="151">
        <f>'GREECE Ret'!D71</f>
        <v>-4.8054464301781022E-2</v>
      </c>
      <c r="E71" s="151">
        <f>'GREECE Ret'!E71</f>
        <v>-5.235593100681938E-2</v>
      </c>
      <c r="F71" s="151">
        <f>'GREECE Ret'!F71</f>
        <v>1.1215070820140003E-2</v>
      </c>
      <c r="G71" s="151">
        <f>'GREECE Ret'!G71</f>
        <v>-3.9911400414536592E-2</v>
      </c>
      <c r="H71" s="151">
        <f>'GREECE Ret'!H71</f>
        <v>-4.3870383560994104E-2</v>
      </c>
      <c r="J71" s="124">
        <f t="shared" si="12"/>
        <v>-3.065102983269688E-2</v>
      </c>
    </row>
    <row r="72" spans="1:10">
      <c r="A72" t="s">
        <v>561</v>
      </c>
      <c r="B72" s="98"/>
      <c r="C72" s="151">
        <f>'GREECE Ret'!C72</f>
        <v>1.4545711002378935E-2</v>
      </c>
      <c r="D72" s="151">
        <f>'GREECE Ret'!D72</f>
        <v>2.8915682797990738E-3</v>
      </c>
      <c r="E72" s="151">
        <f>'GREECE Ret'!E72</f>
        <v>9.9912673635700472E-3</v>
      </c>
      <c r="F72" s="151">
        <f>'GREECE Ret'!F72</f>
        <v>-9.298001599665276E-4</v>
      </c>
      <c r="G72" s="151">
        <f>'GREECE Ret'!G72</f>
        <v>3.5863756312276532E-3</v>
      </c>
      <c r="H72" s="151">
        <f>'GREECE Ret'!H72</f>
        <v>3.0139958230781952E-3</v>
      </c>
      <c r="J72" s="124">
        <f t="shared" si="12"/>
        <v>5.5165196566812303E-3</v>
      </c>
    </row>
    <row r="73" spans="1:10">
      <c r="A73" t="s">
        <v>563</v>
      </c>
      <c r="B73" s="98"/>
      <c r="C73" s="151">
        <f>'GREECE Ret'!C73</f>
        <v>-1.3325454597149509E-2</v>
      </c>
      <c r="D73" s="151">
        <f>'GREECE Ret'!D73</f>
        <v>-1.0643545084117049E-2</v>
      </c>
      <c r="E73" s="151">
        <f>'GREECE Ret'!E73</f>
        <v>-2.9282597790883341E-3</v>
      </c>
      <c r="F73" s="151">
        <f>'GREECE Ret'!F73</f>
        <v>-1.9728211460455568E-2</v>
      </c>
      <c r="G73" s="151">
        <f>'GREECE Ret'!G73</f>
        <v>-9.5923996914394089E-3</v>
      </c>
      <c r="H73" s="151">
        <f>'GREECE Ret'!H73</f>
        <v>-2.582868418254189E-3</v>
      </c>
      <c r="J73" s="124">
        <f t="shared" si="12"/>
        <v>-9.8001231717506753E-3</v>
      </c>
    </row>
    <row r="74" spans="1:10">
      <c r="A74" t="s">
        <v>565</v>
      </c>
      <c r="B74" s="98"/>
      <c r="C74" s="151">
        <f>'GREECE Ret'!C74</f>
        <v>2.3502136259296841E-2</v>
      </c>
      <c r="D74" s="151">
        <f>'GREECE Ret'!D74</f>
        <v>1.160554612030811E-2</v>
      </c>
      <c r="E74" s="151">
        <f>'GREECE Ret'!E74</f>
        <v>2.3189444918910354E-2</v>
      </c>
      <c r="F74" s="151">
        <f>'GREECE Ret'!F74</f>
        <v>-6.6635182307706242E-3</v>
      </c>
      <c r="G74" s="151">
        <f>'GREECE Ret'!G74</f>
        <v>7.202912294057796E-3</v>
      </c>
      <c r="H74" s="151">
        <f>'GREECE Ret'!H74</f>
        <v>2.2587791775408012E-2</v>
      </c>
      <c r="J74" s="124">
        <f t="shared" si="12"/>
        <v>1.3570718856201749E-2</v>
      </c>
    </row>
    <row r="75" spans="1:10">
      <c r="A75" t="s">
        <v>567</v>
      </c>
      <c r="B75" s="98"/>
      <c r="C75" s="151">
        <f>'GREECE Ret'!C75</f>
        <v>5.3460180783615578E-3</v>
      </c>
      <c r="D75" s="151">
        <f>'GREECE Ret'!D75</f>
        <v>9.5694510161506725E-3</v>
      </c>
      <c r="E75" s="151">
        <f>'GREECE Ret'!E75</f>
        <v>8.5592533956699111E-3</v>
      </c>
      <c r="F75" s="151">
        <f>'GREECE Ret'!F75</f>
        <v>-1.9120464716256575E-3</v>
      </c>
      <c r="G75" s="151">
        <f>'GREECE Ret'!G75</f>
        <v>1.0116123163153207E-2</v>
      </c>
      <c r="H75" s="151">
        <f>'GREECE Ret'!H75</f>
        <v>1.6715809189268089E-2</v>
      </c>
      <c r="J75" s="124">
        <f t="shared" si="12"/>
        <v>8.0657680618296309E-3</v>
      </c>
    </row>
    <row r="76" spans="1:10">
      <c r="A76" t="s">
        <v>569</v>
      </c>
      <c r="B76" s="98"/>
      <c r="C76" s="151">
        <f>'GREECE Ret'!C76</f>
        <v>-6.5379133326935708E-3</v>
      </c>
      <c r="D76" s="151">
        <f>'GREECE Ret'!D76</f>
        <v>0</v>
      </c>
      <c r="E76" s="151">
        <f>'GREECE Ret'!E76</f>
        <v>-1.7192400540372875E-2</v>
      </c>
      <c r="F76" s="151">
        <f>'GREECE Ret'!F76</f>
        <v>4.7732787526578117E-3</v>
      </c>
      <c r="G76" s="151">
        <f>'GREECE Ret'!G76</f>
        <v>2.3984770684024662E-2</v>
      </c>
      <c r="H76" s="151">
        <f>'GREECE Ret'!H76</f>
        <v>-1.0833439286201577E-2</v>
      </c>
      <c r="J76" s="124">
        <f t="shared" si="12"/>
        <v>-9.6761728709759097E-4</v>
      </c>
    </row>
    <row r="77" spans="1:10">
      <c r="A77" t="s">
        <v>571</v>
      </c>
      <c r="B77" s="98"/>
      <c r="C77" s="151">
        <f>'GREECE Ret'!C77</f>
        <v>0</v>
      </c>
      <c r="D77" s="151">
        <f>'GREECE Ret'!D77</f>
        <v>-9.5694510161506725E-3</v>
      </c>
      <c r="E77" s="151">
        <f>'GREECE Ret'!E77</f>
        <v>1.8895494906045616E-2</v>
      </c>
      <c r="F77" s="151">
        <f>'GREECE Ret'!F77</f>
        <v>-3.8167985267007422E-3</v>
      </c>
      <c r="G77" s="151">
        <f>'GREECE Ret'!G77</f>
        <v>8.0599169771002482E-3</v>
      </c>
      <c r="H77" s="151">
        <f>'GREECE Ret'!H77</f>
        <v>-8.414016824846186E-3</v>
      </c>
      <c r="J77" s="124">
        <f t="shared" si="12"/>
        <v>8.5919091924137726E-4</v>
      </c>
    </row>
    <row r="78" spans="1:10">
      <c r="A78" t="s">
        <v>573</v>
      </c>
      <c r="B78" s="98"/>
      <c r="C78" s="151">
        <f>'GREECE Ret'!C78</f>
        <v>9.4956203099263795E-3</v>
      </c>
      <c r="D78" s="151">
        <f>'GREECE Ret'!D78</f>
        <v>0</v>
      </c>
      <c r="E78" s="151">
        <f>'GREECE Ret'!E78</f>
        <v>1.519871643693063E-2</v>
      </c>
      <c r="F78" s="151">
        <f>'GREECE Ret'!F78</f>
        <v>-1.4444160607908268E-2</v>
      </c>
      <c r="G78" s="151">
        <f>'GREECE Ret'!G78</f>
        <v>1.1969364898471955E-2</v>
      </c>
      <c r="H78" s="151">
        <f>'GREECE Ret'!H78</f>
        <v>1.3845406822052916E-2</v>
      </c>
      <c r="J78" s="124">
        <f t="shared" si="12"/>
        <v>6.0108246432456032E-3</v>
      </c>
    </row>
    <row r="79" spans="1:10">
      <c r="A79" t="s">
        <v>575</v>
      </c>
      <c r="B79" s="98"/>
      <c r="C79" s="151">
        <f>'GREECE Ret'!C79</f>
        <v>7.0630075844819147E-3</v>
      </c>
      <c r="D79" s="151">
        <f>'GREECE Ret'!D79</f>
        <v>3.1237750495280228E-2</v>
      </c>
      <c r="E79" s="151">
        <f>'GREECE Ret'!E79</f>
        <v>3.1347081364439165E-2</v>
      </c>
      <c r="F79" s="151">
        <f>'GREECE Ret'!F79</f>
        <v>-8.7677132533101505E-3</v>
      </c>
      <c r="G79" s="151">
        <f>'GREECE Ret'!G79</f>
        <v>1.8524245664168524E-2</v>
      </c>
      <c r="H79" s="151">
        <f>'GREECE Ret'!H79</f>
        <v>2.4692612590371633E-2</v>
      </c>
      <c r="J79" s="124">
        <f t="shared" si="12"/>
        <v>1.7349497407571884E-2</v>
      </c>
    </row>
    <row r="80" spans="1:10">
      <c r="A80" t="s">
        <v>577</v>
      </c>
      <c r="B80" s="98"/>
      <c r="C80" s="151">
        <f>'GREECE Ret'!C80</f>
        <v>-1.1799546931155055E-2</v>
      </c>
      <c r="D80" s="151">
        <f>'GREECE Ret'!D80</f>
        <v>1.8621979310646209E-3</v>
      </c>
      <c r="E80" s="151">
        <f>'GREECE Ret'!E80</f>
        <v>1.2375729649392479E-2</v>
      </c>
      <c r="F80" s="151">
        <f>'GREECE Ret'!F80</f>
        <v>-2.9397375409250691E-3</v>
      </c>
      <c r="G80" s="151">
        <f>'GREECE Ret'!G80</f>
        <v>3.8856557354157162E-3</v>
      </c>
      <c r="H80" s="151">
        <f>'GREECE Ret'!H80</f>
        <v>-6.5253086349225152E-3</v>
      </c>
      <c r="J80" s="124">
        <f t="shared" si="12"/>
        <v>-5.2350163185497058E-4</v>
      </c>
    </row>
    <row r="81" spans="1:10">
      <c r="A81" t="s">
        <v>579</v>
      </c>
      <c r="B81" s="98"/>
      <c r="C81" s="151">
        <f>'GREECE Ret'!C81</f>
        <v>1.0038466346857185E-2</v>
      </c>
      <c r="D81" s="151">
        <f>'GREECE Ret'!D81</f>
        <v>4.6403795565023009E-3</v>
      </c>
      <c r="E81" s="151">
        <f>'GREECE Ret'!E81</f>
        <v>0</v>
      </c>
      <c r="F81" s="151">
        <f>'GREECE Ret'!F81</f>
        <v>-1.3834212729548523E-2</v>
      </c>
      <c r="G81" s="151">
        <f>'GREECE Ret'!G81</f>
        <v>2.0834086902841834E-2</v>
      </c>
      <c r="H81" s="151">
        <f>'GREECE Ret'!H81</f>
        <v>6.525308634922641E-3</v>
      </c>
      <c r="J81" s="124">
        <f t="shared" si="12"/>
        <v>4.7006714519292397E-3</v>
      </c>
    </row>
    <row r="82" spans="1:10">
      <c r="A82" t="s">
        <v>581</v>
      </c>
      <c r="B82" s="98"/>
      <c r="C82" s="151">
        <f>'GREECE Ret'!C82</f>
        <v>0</v>
      </c>
      <c r="D82" s="151">
        <f>'GREECE Ret'!D82</f>
        <v>2.1072699135236947E-2</v>
      </c>
      <c r="E82" s="151">
        <f>'GREECE Ret'!E82</f>
        <v>9.5796368568135948E-3</v>
      </c>
      <c r="F82" s="151">
        <f>'GREECE Ret'!F82</f>
        <v>1.9880722253861152E-3</v>
      </c>
      <c r="G82" s="151">
        <f>'GREECE Ret'!G82</f>
        <v>3.7909604025473239E-3</v>
      </c>
      <c r="H82" s="151">
        <f>'GREECE Ret'!H82</f>
        <v>1.6129381929883717E-2</v>
      </c>
      <c r="J82" s="124">
        <f t="shared" si="12"/>
        <v>8.7601250916446161E-3</v>
      </c>
    </row>
    <row r="83" spans="1:10">
      <c r="A83" t="s">
        <v>583</v>
      </c>
      <c r="B83" s="98"/>
      <c r="C83" s="151">
        <f>'GREECE Ret'!C83</f>
        <v>-4.1212893187688162E-3</v>
      </c>
      <c r="D83" s="151">
        <f>'GREECE Ret'!D83</f>
        <v>1.0820664640716841E-2</v>
      </c>
      <c r="E83" s="151">
        <f>'GREECE Ret'!E83</f>
        <v>-1.4941579998198914E-2</v>
      </c>
      <c r="F83" s="151">
        <f>'GREECE Ret'!F83</f>
        <v>0</v>
      </c>
      <c r="G83" s="151">
        <f>'GREECE Ret'!G83</f>
        <v>-8.1411575836997738E-3</v>
      </c>
      <c r="H83" s="151">
        <f>'GREECE Ret'!H83</f>
        <v>0</v>
      </c>
      <c r="J83" s="124">
        <f t="shared" si="12"/>
        <v>-2.7305603766584439E-3</v>
      </c>
    </row>
    <row r="84" spans="1:10">
      <c r="A84" t="s">
        <v>585</v>
      </c>
      <c r="B84" s="98"/>
      <c r="C84" s="151">
        <f>'GREECE Ret'!C84</f>
        <v>2.562749453973245E-2</v>
      </c>
      <c r="D84" s="151">
        <f>'GREECE Ret'!D84</f>
        <v>7.1492708442241117E-3</v>
      </c>
      <c r="E84" s="151">
        <f>'GREECE Ret'!E84</f>
        <v>2.6845653706689828E-3</v>
      </c>
      <c r="F84" s="151">
        <f>'GREECE Ret'!F84</f>
        <v>-6.9756137364253229E-3</v>
      </c>
      <c r="G84" s="151">
        <f>'GREECE Ret'!G84</f>
        <v>-9.8576920924994954E-3</v>
      </c>
      <c r="H84" s="151">
        <f>'GREECE Ret'!H84</f>
        <v>7.9968017056424414E-4</v>
      </c>
      <c r="J84" s="124">
        <f t="shared" si="12"/>
        <v>3.2379508493774948E-3</v>
      </c>
    </row>
    <row r="85" spans="1:10">
      <c r="A85" t="s">
        <v>587</v>
      </c>
      <c r="B85" s="98"/>
      <c r="C85" s="151">
        <f>'GREECE Ret'!C85</f>
        <v>-1.4480415196557886E-2</v>
      </c>
      <c r="D85" s="151">
        <f>'GREECE Ret'!D85</f>
        <v>1.5024586650097902E-2</v>
      </c>
      <c r="E85" s="151">
        <f>'GREECE Ret'!E85</f>
        <v>1.3315775975772156E-2</v>
      </c>
      <c r="F85" s="151">
        <f>'GREECE Ret'!F85</f>
        <v>1.9980026626730579E-3</v>
      </c>
      <c r="G85" s="151">
        <f>'GREECE Ret'!G85</f>
        <v>1.6917183805458213E-2</v>
      </c>
      <c r="H85" s="151">
        <f>'GREECE Ret'!H85</f>
        <v>-7.2202479734870201E-3</v>
      </c>
      <c r="J85" s="124">
        <f t="shared" si="12"/>
        <v>4.2591476539927372E-3</v>
      </c>
    </row>
    <row r="86" spans="1:10">
      <c r="A86" t="s">
        <v>589</v>
      </c>
      <c r="B86" s="98"/>
      <c r="C86" s="151">
        <f>'GREECE Ret'!C86</f>
        <v>-1.5878016611756814E-2</v>
      </c>
      <c r="D86" s="151">
        <f>'GREECE Ret'!D86</f>
        <v>-2.4868066578013538E-2</v>
      </c>
      <c r="E86" s="151">
        <f>'GREECE Ret'!E86</f>
        <v>-2.4097551579060416E-2</v>
      </c>
      <c r="F86" s="151">
        <f>'GREECE Ret'!F86</f>
        <v>1.9940186068644495E-3</v>
      </c>
      <c r="G86" s="151">
        <f>'GREECE Ret'!G86</f>
        <v>-5.4259492859972322E-3</v>
      </c>
      <c r="H86" s="151">
        <f>'GREECE Ret'!H86</f>
        <v>-4.0338901009360816E-3</v>
      </c>
      <c r="J86" s="124">
        <f t="shared" si="12"/>
        <v>-1.2051575924816607E-2</v>
      </c>
    </row>
    <row r="87" spans="1:10">
      <c r="A87" t="s">
        <v>591</v>
      </c>
      <c r="B87" s="98"/>
      <c r="C87" s="151">
        <f>'GREECE Ret'!C87</f>
        <v>-1.4930107130574747E-2</v>
      </c>
      <c r="D87" s="151">
        <f>'GREECE Ret'!D87</f>
        <v>-1.3581014535297354E-2</v>
      </c>
      <c r="E87" s="151">
        <f>'GREECE Ret'!E87</f>
        <v>8.0972102326195231E-3</v>
      </c>
      <c r="F87" s="151">
        <f>'GREECE Ret'!F87</f>
        <v>-1.6064602503806563E-2</v>
      </c>
      <c r="G87" s="151">
        <f>'GREECE Ret'!G87</f>
        <v>-3.8157582411216706E-3</v>
      </c>
      <c r="H87" s="151">
        <f>'GREECE Ret'!H87</f>
        <v>1.4446479173396106E-2</v>
      </c>
      <c r="J87" s="124">
        <f t="shared" si="12"/>
        <v>-4.3079655007974517E-3</v>
      </c>
    </row>
    <row r="88" spans="1:10">
      <c r="A88" t="s">
        <v>593</v>
      </c>
      <c r="B88" s="98"/>
      <c r="C88" s="151">
        <f>'GREECE Ret'!C88</f>
        <v>2.2606554628913905E-2</v>
      </c>
      <c r="D88" s="151">
        <f>'GREECE Ret'!D88</f>
        <v>-8.2380328593422911E-3</v>
      </c>
      <c r="E88" s="151">
        <f>'GREECE Ret'!E88</f>
        <v>-8.6393625907078535E-3</v>
      </c>
      <c r="F88" s="151">
        <f>'GREECE Ret'!F88</f>
        <v>-1.1707947431134232E-2</v>
      </c>
      <c r="G88" s="151">
        <f>'GREECE Ret'!G88</f>
        <v>4.9033059285204942E-3</v>
      </c>
      <c r="H88" s="151">
        <f>'GREECE Ret'!H88</f>
        <v>-1.5948966698160025E-3</v>
      </c>
      <c r="J88" s="124">
        <f t="shared" si="12"/>
        <v>-4.4506316559433007E-4</v>
      </c>
    </row>
    <row r="89" spans="1:10">
      <c r="A89" t="s">
        <v>595</v>
      </c>
      <c r="B89" s="98"/>
      <c r="C89" s="151">
        <f>'GREECE Ret'!C89</f>
        <v>4.6948443042076635E-3</v>
      </c>
      <c r="D89" s="151">
        <f>'GREECE Ret'!D89</f>
        <v>-5.529968009461198E-3</v>
      </c>
      <c r="E89" s="151">
        <f>'GREECE Ret'!E89</f>
        <v>-2.1715535135077954E-3</v>
      </c>
      <c r="F89" s="151">
        <f>'GREECE Ret'!F89</f>
        <v>-1.5372793188864781E-3</v>
      </c>
      <c r="G89" s="151">
        <f>'GREECE Ret'!G89</f>
        <v>-1.8097560010802677E-2</v>
      </c>
      <c r="H89" s="151">
        <f>'GREECE Ret'!H89</f>
        <v>-2.3971245997214037E-3</v>
      </c>
      <c r="J89" s="124">
        <f t="shared" si="12"/>
        <v>-4.1731068580286483E-3</v>
      </c>
    </row>
    <row r="90" spans="1:10">
      <c r="A90" t="s">
        <v>597</v>
      </c>
      <c r="B90" s="98"/>
      <c r="C90" s="151">
        <f>'GREECE Ret'!C90</f>
        <v>1.1702751481904663E-3</v>
      </c>
      <c r="D90" s="151">
        <f>'GREECE Ret'!D90</f>
        <v>-4.6317822500383252E-3</v>
      </c>
      <c r="E90" s="151">
        <f>'GREECE Ret'!E90</f>
        <v>5.652415476916841E-2</v>
      </c>
      <c r="F90" s="151">
        <f>'GREECE Ret'!F90</f>
        <v>-1.1346176387301454E-2</v>
      </c>
      <c r="G90" s="151">
        <f>'GREECE Ret'!G90</f>
        <v>-1.7867588682712349E-2</v>
      </c>
      <c r="H90" s="151">
        <f>'GREECE Ret'!H90</f>
        <v>1.1992805754821869E-3</v>
      </c>
      <c r="J90" s="124">
        <f t="shared" si="12"/>
        <v>4.1746938621314887E-3</v>
      </c>
    </row>
    <row r="91" spans="1:10">
      <c r="A91" t="s">
        <v>599</v>
      </c>
      <c r="B91" s="98"/>
      <c r="C91" s="151">
        <f>'GREECE Ret'!C91</f>
        <v>0</v>
      </c>
      <c r="D91" s="151">
        <f>'GREECE Ret'!D91</f>
        <v>-3.7209345256899624E-3</v>
      </c>
      <c r="E91" s="151">
        <f>'GREECE Ret'!E91</f>
        <v>1.7312041326351283E-2</v>
      </c>
      <c r="F91" s="151">
        <f>'GREECE Ret'!F91</f>
        <v>-7.2879031575913255E-3</v>
      </c>
      <c r="G91" s="151">
        <f>'GREECE Ret'!G91</f>
        <v>-1.7045867272988721E-2</v>
      </c>
      <c r="H91" s="151">
        <f>'GREECE Ret'!H91</f>
        <v>-2.8005619424559254E-3</v>
      </c>
      <c r="J91" s="124">
        <f t="shared" si="12"/>
        <v>-2.2572042620624421E-3</v>
      </c>
    </row>
    <row r="92" spans="1:10">
      <c r="A92" t="s">
        <v>601</v>
      </c>
      <c r="B92" s="98"/>
      <c r="C92" s="151">
        <f>'GREECE Ret'!C92</f>
        <v>-4.1019688340172963E-3</v>
      </c>
      <c r="D92" s="151">
        <f>'GREECE Ret'!D92</f>
        <v>2.7575276622803908E-2</v>
      </c>
      <c r="E92" s="151">
        <f>'GREECE Ret'!E92</f>
        <v>1.7513582492708211E-2</v>
      </c>
      <c r="F92" s="151">
        <f>'GREECE Ret'!F92</f>
        <v>3.1298930089275656E-3</v>
      </c>
      <c r="G92" s="151">
        <f>'GREECE Ret'!G92</f>
        <v>4.7561411198939203E-2</v>
      </c>
      <c r="H92" s="151">
        <f>'GREECE Ret'!H92</f>
        <v>4.3894193557225347E-2</v>
      </c>
      <c r="J92" s="124">
        <f t="shared" si="12"/>
        <v>2.259539800776449E-2</v>
      </c>
    </row>
    <row r="93" spans="1:10">
      <c r="A93" t="s">
        <v>603</v>
      </c>
      <c r="B93" s="98"/>
      <c r="C93" s="151">
        <f>'GREECE Ret'!C93</f>
        <v>0</v>
      </c>
      <c r="D93" s="151">
        <f>'GREECE Ret'!D93</f>
        <v>-4.5433971840264566E-3</v>
      </c>
      <c r="E93" s="151">
        <f>'GREECE Ret'!E93</f>
        <v>1.9821612039912025E-3</v>
      </c>
      <c r="F93" s="151">
        <f>'GREECE Ret'!F93</f>
        <v>1.2936791030719362E-2</v>
      </c>
      <c r="G93" s="151">
        <f>'GREECE Ret'!G93</f>
        <v>-1.0989121575595206E-2</v>
      </c>
      <c r="H93" s="151">
        <f>'GREECE Ret'!H93</f>
        <v>-1.4288715780654092E-2</v>
      </c>
      <c r="J93" s="124">
        <f t="shared" si="12"/>
        <v>-2.4837137175941983E-3</v>
      </c>
    </row>
    <row r="94" spans="1:10">
      <c r="A94" t="s">
        <v>605</v>
      </c>
      <c r="B94" s="98"/>
      <c r="C94" s="151">
        <f>'GREECE Ret'!C94</f>
        <v>3.5170024529024282E-3</v>
      </c>
      <c r="D94" s="151">
        <f>'GREECE Ret'!D94</f>
        <v>-4.5641338929374225E-3</v>
      </c>
      <c r="E94" s="151">
        <f>'GREECE Ret'!E94</f>
        <v>1.5717415895409724E-2</v>
      </c>
      <c r="F94" s="151">
        <f>'GREECE Ret'!F94</f>
        <v>1.2771565679487539E-2</v>
      </c>
      <c r="G94" s="151">
        <f>'GREECE Ret'!G94</f>
        <v>8.2531417567202614E-3</v>
      </c>
      <c r="H94" s="151">
        <f>'GREECE Ret'!H94</f>
        <v>-3.2012217807136208E-2</v>
      </c>
      <c r="J94" s="124">
        <f t="shared" si="12"/>
        <v>6.1379568074105412E-4</v>
      </c>
    </row>
    <row r="95" spans="1:10">
      <c r="A95" t="s">
        <v>607</v>
      </c>
      <c r="B95" s="98"/>
      <c r="C95" s="151">
        <f>'GREECE Ret'!C95</f>
        <v>-1.1709603211502476E-3</v>
      </c>
      <c r="D95" s="151">
        <f>'GREECE Ret'!D95</f>
        <v>8.2005015363211878E-3</v>
      </c>
      <c r="E95" s="151">
        <f>'GREECE Ret'!E95</f>
        <v>-1.3739175883304046E-2</v>
      </c>
      <c r="F95" s="151">
        <f>'GREECE Ret'!F95</f>
        <v>1.2109128789749617E-2</v>
      </c>
      <c r="G95" s="151">
        <f>'GREECE Ret'!G95</f>
        <v>8.7289152164858989E-3</v>
      </c>
      <c r="H95" s="151">
        <f>'GREECE Ret'!H95</f>
        <v>-2.6451186087169832E-2</v>
      </c>
      <c r="J95" s="124">
        <f t="shared" si="12"/>
        <v>-2.0537961248445701E-3</v>
      </c>
    </row>
    <row r="96" spans="1:10">
      <c r="A96" t="s">
        <v>609</v>
      </c>
      <c r="B96" s="98"/>
      <c r="C96" s="151">
        <f>'GREECE Ret'!C96</f>
        <v>-1.0008914877321608E-2</v>
      </c>
      <c r="D96" s="151">
        <f>'GREECE Ret'!D96</f>
        <v>-8.2005015363212225E-3</v>
      </c>
      <c r="E96" s="151">
        <f>'GREECE Ret'!E96</f>
        <v>2.3438572972017596E-2</v>
      </c>
      <c r="F96" s="151">
        <f>'GREECE Ret'!F96</f>
        <v>-7.5510049192180247E-3</v>
      </c>
      <c r="G96" s="151">
        <f>'GREECE Ret'!G96</f>
        <v>-6.5395328422122477E-3</v>
      </c>
      <c r="H96" s="151">
        <f>'GREECE Ret'!H96</f>
        <v>1.2295236857037558E-2</v>
      </c>
      <c r="J96" s="124">
        <f t="shared" si="12"/>
        <v>5.7230927566367506E-4</v>
      </c>
    </row>
    <row r="97" spans="1:10">
      <c r="A97" t="s">
        <v>611</v>
      </c>
      <c r="B97" s="98"/>
      <c r="C97" s="151">
        <f>'GREECE Ret'!C97</f>
        <v>2.3970747259090194E-2</v>
      </c>
      <c r="D97" s="151">
        <f>'GREECE Ret'!D97</f>
        <v>2.7077466561904677E-2</v>
      </c>
      <c r="E97" s="151">
        <f>'GREECE Ret'!E97</f>
        <v>5.8123199250047566E-2</v>
      </c>
      <c r="F97" s="151">
        <f>'GREECE Ret'!F97</f>
        <v>4.0342969492511279E-3</v>
      </c>
      <c r="G97" s="151">
        <f>'GREECE Ret'!G97</f>
        <v>2.7502407433129254E-2</v>
      </c>
      <c r="H97" s="151">
        <f>'GREECE Ret'!H97</f>
        <v>4.5389956881262482E-2</v>
      </c>
      <c r="J97" s="124">
        <f t="shared" si="12"/>
        <v>3.101634572244755E-2</v>
      </c>
    </row>
    <row r="98" spans="1:10">
      <c r="A98" t="s">
        <v>613</v>
      </c>
      <c r="B98" s="98"/>
      <c r="C98" s="151">
        <f>'GREECE Ret'!C98</f>
        <v>5.7753394617128181E-4</v>
      </c>
      <c r="D98" s="151">
        <f>'GREECE Ret'!D98</f>
        <v>1.2389539012092859E-2</v>
      </c>
      <c r="E98" s="151">
        <f>'GREECE Ret'!E98</f>
        <v>1.0869672236903891E-2</v>
      </c>
      <c r="F98" s="151">
        <f>'GREECE Ret'!F98</f>
        <v>1.5086751667211717E-3</v>
      </c>
      <c r="G98" s="151">
        <f>'GREECE Ret'!G98</f>
        <v>9.5289233458783259E-3</v>
      </c>
      <c r="H98" s="151">
        <f>'GREECE Ret'!H98</f>
        <v>2.0420667213761609E-2</v>
      </c>
      <c r="J98" s="124">
        <f t="shared" si="12"/>
        <v>9.2158351535881911E-3</v>
      </c>
    </row>
    <row r="99" spans="1:10">
      <c r="A99" t="s">
        <v>615</v>
      </c>
      <c r="B99" s="98"/>
      <c r="C99" s="151">
        <f>'GREECE Ret'!C99</f>
        <v>1.0338977795179293E-2</v>
      </c>
      <c r="D99" s="151">
        <f>'GREECE Ret'!D99</f>
        <v>3.3725634708036335E-2</v>
      </c>
      <c r="E99" s="151">
        <f>'GREECE Ret'!E99</f>
        <v>8.0754140055453311E-3</v>
      </c>
      <c r="F99" s="151">
        <f>'GREECE Ret'!F99</f>
        <v>-1.7233067123775443E-2</v>
      </c>
      <c r="G99" s="151">
        <f>'GREECE Ret'!G99</f>
        <v>6.3025418708025265E-3</v>
      </c>
      <c r="H99" s="151">
        <f>'GREECE Ret'!H99</f>
        <v>3.0464608481650737E-3</v>
      </c>
      <c r="J99" s="124">
        <f t="shared" si="12"/>
        <v>7.3759936839921866E-3</v>
      </c>
    </row>
    <row r="100" spans="1:10">
      <c r="A100" t="s">
        <v>617</v>
      </c>
      <c r="B100" s="98"/>
      <c r="C100" s="151">
        <f>'GREECE Ret'!C100</f>
        <v>-1.7157567835032386E-3</v>
      </c>
      <c r="D100" s="151">
        <f>'GREECE Ret'!D100</f>
        <v>9.3102661510956804E-3</v>
      </c>
      <c r="E100" s="151">
        <f>'GREECE Ret'!E100</f>
        <v>1.7276177191869194E-2</v>
      </c>
      <c r="F100" s="151">
        <f>'GREECE Ret'!F100</f>
        <v>-8.7291953521107142E-3</v>
      </c>
      <c r="G100" s="151">
        <f>'GREECE Ret'!G100</f>
        <v>2.0920509722239509E-3</v>
      </c>
      <c r="H100" s="151">
        <f>'GREECE Ret'!H100</f>
        <v>5.3090757997666929E-3</v>
      </c>
      <c r="J100" s="124">
        <f t="shared" si="12"/>
        <v>3.9237696632235947E-3</v>
      </c>
    </row>
    <row r="101" spans="1:10">
      <c r="A101" t="s">
        <v>619</v>
      </c>
      <c r="B101" s="98"/>
      <c r="C101" s="151">
        <f>'GREECE Ret'!C101</f>
        <v>1.7157567835032676E-3</v>
      </c>
      <c r="D101" s="151">
        <f>'GREECE Ret'!D101</f>
        <v>-2.5305791657170467E-3</v>
      </c>
      <c r="E101" s="151">
        <f>'GREECE Ret'!E101</f>
        <v>2.6437075968274121E-2</v>
      </c>
      <c r="F101" s="151">
        <f>'GREECE Ret'!F101</f>
        <v>-2.0650497787695582E-3</v>
      </c>
      <c r="G101" s="151">
        <f>'GREECE Ret'!G101</f>
        <v>9.8779071954312476E-3</v>
      </c>
      <c r="H101" s="151">
        <f>'GREECE Ret'!H101</f>
        <v>-1.1793935450964421E-2</v>
      </c>
      <c r="J101" s="124">
        <f t="shared" si="12"/>
        <v>3.6068625919596022E-3</v>
      </c>
    </row>
    <row r="102" spans="1:10">
      <c r="A102" t="s">
        <v>621</v>
      </c>
      <c r="B102" s="98"/>
      <c r="C102" s="151">
        <f>'GREECE Ret'!C102</f>
        <v>-2.0785967759834642E-2</v>
      </c>
      <c r="D102" s="151">
        <f>'GREECE Ret'!D102</f>
        <v>2.8311632825891352E-2</v>
      </c>
      <c r="E102" s="151">
        <f>'GREECE Ret'!E102</f>
        <v>-1.6386740114772744E-2</v>
      </c>
      <c r="F102" s="151">
        <f>'GREECE Ret'!F102</f>
        <v>-1.0389703849135909E-2</v>
      </c>
      <c r="G102" s="151">
        <f>'GREECE Ret'!G102</f>
        <v>5.6745058120536655E-3</v>
      </c>
      <c r="H102" s="151">
        <f>'GREECE Ret'!H102</f>
        <v>1.4060653459655317E-2</v>
      </c>
      <c r="J102" s="124">
        <f t="shared" si="12"/>
        <v>8.0730062309506724E-5</v>
      </c>
    </row>
    <row r="103" spans="1:10">
      <c r="A103" t="s">
        <v>623</v>
      </c>
      <c r="B103" s="98"/>
      <c r="C103" s="151">
        <f>'GREECE Ret'!C103</f>
        <v>2.6483988874472342E-2</v>
      </c>
      <c r="D103" s="151">
        <f>'GREECE Ret'!D103</f>
        <v>-4.9382816405825663E-3</v>
      </c>
      <c r="E103" s="151">
        <f>'GREECE Ret'!E103</f>
        <v>0</v>
      </c>
      <c r="F103" s="151">
        <f>'GREECE Ret'!F103</f>
        <v>7.2841112909828388E-3</v>
      </c>
      <c r="G103" s="151">
        <f>'GREECE Ret'!G103</f>
        <v>-5.1453564294433774E-4</v>
      </c>
      <c r="H103" s="151">
        <f>'GREECE Ret'!H103</f>
        <v>0</v>
      </c>
      <c r="J103" s="124">
        <f t="shared" si="12"/>
        <v>4.7192138136547129E-3</v>
      </c>
    </row>
    <row r="104" spans="1:10">
      <c r="A104" t="s">
        <v>625</v>
      </c>
      <c r="B104" s="98"/>
      <c r="C104" s="151">
        <f>'GREECE Ret'!C104</f>
        <v>3.5718082602079031E-2</v>
      </c>
      <c r="D104" s="151">
        <f>'GREECE Ret'!D104</f>
        <v>8.2474231479051825E-4</v>
      </c>
      <c r="E104" s="151">
        <f>'GREECE Ret'!E104</f>
        <v>-7.8568714952200192E-3</v>
      </c>
      <c r="F104" s="151">
        <f>'GREECE Ret'!F104</f>
        <v>-1.0422189179981382E-2</v>
      </c>
      <c r="G104" s="151">
        <f>'GREECE Ret'!G104</f>
        <v>-1.5451973200663026E-3</v>
      </c>
      <c r="H104" s="151">
        <f>'GREECE Ret'!H104</f>
        <v>-2.2901764286684455E-2</v>
      </c>
      <c r="J104" s="124">
        <f t="shared" si="12"/>
        <v>-1.0305328941804352E-3</v>
      </c>
    </row>
    <row r="105" spans="1:10">
      <c r="A105" t="s">
        <v>627</v>
      </c>
      <c r="B105" s="98"/>
      <c r="C105" s="151">
        <f>'GREECE Ret'!C105</f>
        <v>8.7336799687546315E-3</v>
      </c>
      <c r="D105" s="151">
        <f>'GREECE Ret'!D105</f>
        <v>8.210226743122143E-3</v>
      </c>
      <c r="E105" s="151">
        <f>'GREECE Ret'!E105</f>
        <v>4.3307946676721262E-2</v>
      </c>
      <c r="F105" s="151">
        <f>'GREECE Ret'!F105</f>
        <v>4.1819193198970196E-3</v>
      </c>
      <c r="G105" s="151">
        <f>'GREECE Ret'!G105</f>
        <v>2.8457204814035585E-2</v>
      </c>
      <c r="H105" s="151">
        <f>'GREECE Ret'!H105</f>
        <v>1.5325970478226772E-2</v>
      </c>
      <c r="J105" s="124">
        <f t="shared" si="12"/>
        <v>1.8036158000126236E-2</v>
      </c>
    </row>
    <row r="106" spans="1:10">
      <c r="A106" t="s">
        <v>629</v>
      </c>
      <c r="B106" s="98"/>
      <c r="C106" s="151">
        <f>'GREECE Ret'!C106</f>
        <v>5.4200674693393345E-3</v>
      </c>
      <c r="D106" s="151">
        <f>'GREECE Ret'!D106</f>
        <v>1.6220955823538708E-2</v>
      </c>
      <c r="E106" s="151">
        <f>'GREECE Ret'!E106</f>
        <v>4.6054090191762981E-3</v>
      </c>
      <c r="F106" s="151">
        <f>'GREECE Ret'!F106</f>
        <v>1.6554956461916188E-2</v>
      </c>
      <c r="G106" s="151">
        <f>'GREECE Ret'!G106</f>
        <v>4.7453265574590411E-2</v>
      </c>
      <c r="H106" s="151">
        <f>'GREECE Ret'!H106</f>
        <v>2.9595716913284942E-2</v>
      </c>
      <c r="J106" s="124">
        <f t="shared" si="12"/>
        <v>1.9975061876974315E-2</v>
      </c>
    </row>
    <row r="107" spans="1:10">
      <c r="A107" t="s">
        <v>631</v>
      </c>
      <c r="B107" s="98"/>
      <c r="C107" s="151">
        <f>'GREECE Ret'!C107</f>
        <v>1.3956211493799558E-2</v>
      </c>
      <c r="D107" s="151">
        <f>'GREECE Ret'!D107</f>
        <v>-5.6474534930750402E-3</v>
      </c>
      <c r="E107" s="151">
        <f>'GREECE Ret'!E107</f>
        <v>-1.049768195913291E-2</v>
      </c>
      <c r="F107" s="151">
        <f>'GREECE Ret'!F107</f>
        <v>5.6280527170023166E-3</v>
      </c>
      <c r="G107" s="151">
        <f>'GREECE Ret'!G107</f>
        <v>1.8462062839735352E-2</v>
      </c>
      <c r="H107" s="151">
        <f>'GREECE Ret'!H107</f>
        <v>-1.9381896325281572E-2</v>
      </c>
      <c r="J107" s="124">
        <f t="shared" si="12"/>
        <v>4.1988254550795061E-4</v>
      </c>
    </row>
    <row r="108" spans="1:10">
      <c r="A108" t="s">
        <v>632</v>
      </c>
      <c r="B108" s="98"/>
      <c r="C108" s="151">
        <f>'GREECE Ret'!C108</f>
        <v>5.3290702033865448E-4</v>
      </c>
      <c r="D108" s="151">
        <f>'GREECE Ret'!D108</f>
        <v>-6.4935293105483427E-3</v>
      </c>
      <c r="E108" s="151">
        <f>'GREECE Ret'!E108</f>
        <v>-1.2316995807038461E-2</v>
      </c>
      <c r="F108" s="151">
        <f>'GREECE Ret'!F108</f>
        <v>-1.3354076211323326E-2</v>
      </c>
      <c r="G108" s="151">
        <f>'GREECE Ret'!G108</f>
        <v>8.4073358359732283E-3</v>
      </c>
      <c r="H108" s="151">
        <f>'GREECE Ret'!H108</f>
        <v>-3.4070280949961743E-2</v>
      </c>
      <c r="J108" s="124">
        <f t="shared" si="12"/>
        <v>-9.5491065704266642E-3</v>
      </c>
    </row>
    <row r="109" spans="1:10">
      <c r="A109" t="s">
        <v>634</v>
      </c>
      <c r="B109" s="98"/>
      <c r="C109" s="151">
        <f>'GREECE Ret'!C109</f>
        <v>-2.3720788746803875E-2</v>
      </c>
      <c r="D109" s="151">
        <f>'GREECE Ret'!D109</f>
        <v>-2.3898953679573426E-2</v>
      </c>
      <c r="E109" s="151">
        <f>'GREECE Ret'!E109</f>
        <v>-6.1693569005339781E-2</v>
      </c>
      <c r="F109" s="151">
        <f>'GREECE Ret'!F109</f>
        <v>-4.6644292913550428E-3</v>
      </c>
      <c r="G109" s="151">
        <f>'GREECE Ret'!G109</f>
        <v>-5.7432049085875403E-2</v>
      </c>
      <c r="H109" s="151">
        <f>'GREECE Ret'!H109</f>
        <v>-4.0124548280495144E-2</v>
      </c>
      <c r="J109" s="124">
        <f t="shared" si="12"/>
        <v>-3.5255723014907113E-2</v>
      </c>
    </row>
    <row r="110" spans="1:10">
      <c r="A110" t="s">
        <v>636</v>
      </c>
      <c r="B110" s="98"/>
      <c r="C110" s="151">
        <f>'GREECE Ret'!C110</f>
        <v>1.3546671534078807E-2</v>
      </c>
      <c r="D110" s="151">
        <f>'GREECE Ret'!D110</f>
        <v>7.4782234672460084E-3</v>
      </c>
      <c r="E110" s="151">
        <f>'GREECE Ret'!E110</f>
        <v>2.2028312612908413E-2</v>
      </c>
      <c r="F110" s="151">
        <f>'GREECE Ret'!F110</f>
        <v>-1.3072081567352775E-2</v>
      </c>
      <c r="G110" s="151">
        <f>'GREECE Ret'!G110</f>
        <v>5.4040907740118037E-3</v>
      </c>
      <c r="H110" s="151">
        <f>'GREECE Ret'!H110</f>
        <v>1.3287894326935371E-2</v>
      </c>
      <c r="J110" s="124">
        <f t="shared" si="12"/>
        <v>8.112185191304605E-3</v>
      </c>
    </row>
    <row r="111" spans="1:10">
      <c r="A111" t="s">
        <v>638</v>
      </c>
      <c r="B111" s="98"/>
      <c r="C111" s="151">
        <f>'GREECE Ret'!C111</f>
        <v>5.3676994150041336E-3</v>
      </c>
      <c r="D111" s="151">
        <f>'GREECE Ret'!D111</f>
        <v>-2.4299477957389428E-2</v>
      </c>
      <c r="E111" s="151">
        <f>'GREECE Ret'!E111</f>
        <v>6.6474873637577779E-3</v>
      </c>
      <c r="F111" s="151">
        <f>'GREECE Ret'!F111</f>
        <v>2.2379284222908177E-2</v>
      </c>
      <c r="G111" s="151">
        <f>'GREECE Ret'!G111</f>
        <v>-4.9007597158279574E-4</v>
      </c>
      <c r="H111" s="151">
        <f>'GREECE Ret'!H111</f>
        <v>3.8451186374252634E-2</v>
      </c>
      <c r="J111" s="124">
        <f t="shared" si="12"/>
        <v>8.0093505744917495E-3</v>
      </c>
    </row>
    <row r="112" spans="1:10">
      <c r="A112" t="s">
        <v>640</v>
      </c>
      <c r="B112" s="98"/>
      <c r="C112" s="151">
        <f>'GREECE Ret'!C112</f>
        <v>-2.0552372953321237E-2</v>
      </c>
      <c r="D112" s="151">
        <f>'GREECE Ret'!D112</f>
        <v>-3.8033970621867877E-2</v>
      </c>
      <c r="E112" s="151">
        <f>'GREECE Ret'!E112</f>
        <v>-3.4145275781201516E-2</v>
      </c>
      <c r="F112" s="151">
        <f>'GREECE Ret'!F112</f>
        <v>-1.5451973200663026E-3</v>
      </c>
      <c r="G112" s="151">
        <f>'GREECE Ret'!G112</f>
        <v>-7.3801072976225337E-3</v>
      </c>
      <c r="H112" s="151">
        <f>'GREECE Ret'!H112</f>
        <v>-4.9714378652963437E-2</v>
      </c>
      <c r="J112" s="124">
        <f t="shared" si="12"/>
        <v>-2.5228550437840485E-2</v>
      </c>
    </row>
    <row r="113" spans="1:10">
      <c r="A113" t="s">
        <v>642</v>
      </c>
      <c r="B113" s="98"/>
      <c r="C113" s="151">
        <f>'GREECE Ret'!C113</f>
        <v>-5.1580940010129361E-2</v>
      </c>
      <c r="D113" s="151">
        <f>'GREECE Ret'!D113</f>
        <v>-3.4965462407542044E-2</v>
      </c>
      <c r="E113" s="151">
        <f>'GREECE Ret'!E113</f>
        <v>-7.2492065665176478E-2</v>
      </c>
      <c r="F113" s="151">
        <f>'GREECE Ret'!F113</f>
        <v>-2.0639842208514825E-3</v>
      </c>
      <c r="G113" s="151">
        <f>'GREECE Ret'!G113</f>
        <v>-3.5179507121173341E-2</v>
      </c>
      <c r="H113" s="151">
        <f>'GREECE Ret'!H113</f>
        <v>-8.0852096629095024E-2</v>
      </c>
      <c r="J113" s="124">
        <f t="shared" si="12"/>
        <v>-4.6189009342327954E-2</v>
      </c>
    </row>
    <row r="114" spans="1:10">
      <c r="A114" t="s">
        <v>644</v>
      </c>
      <c r="B114" s="98"/>
      <c r="C114" s="151">
        <f>'GREECE Ret'!C114</f>
        <v>-5.1959738930710986E-2</v>
      </c>
      <c r="D114" s="151">
        <f>'GREECE Ret'!D114</f>
        <v>-4.6693822883092664E-2</v>
      </c>
      <c r="E114" s="151">
        <f>'GREECE Ret'!E114</f>
        <v>-0.10672644948582981</v>
      </c>
      <c r="F114" s="151">
        <f>'GREECE Ret'!F114</f>
        <v>-3.1039859375909962E-3</v>
      </c>
      <c r="G114" s="151">
        <f>'GREECE Ret'!G114</f>
        <v>-7.15536923486252E-2</v>
      </c>
      <c r="H114" s="151">
        <f>'GREECE Ret'!H114</f>
        <v>-0.10536051565782616</v>
      </c>
      <c r="J114" s="124">
        <f t="shared" si="12"/>
        <v>-6.4233034207279313E-2</v>
      </c>
    </row>
    <row r="115" spans="1:10">
      <c r="A115" t="s">
        <v>646</v>
      </c>
      <c r="B115" s="98"/>
      <c r="C115" s="151">
        <f>'GREECE Ret'!C115</f>
        <v>6.9073676302962461E-2</v>
      </c>
      <c r="D115" s="151">
        <f>'GREECE Ret'!D115</f>
        <v>6.4777498316387891E-2</v>
      </c>
      <c r="E115" s="151">
        <f>'GREECE Ret'!E115</f>
        <v>9.4365352662255722E-2</v>
      </c>
      <c r="F115" s="151">
        <f>'GREECE Ret'!F115</f>
        <v>-1.4088414602781728E-2</v>
      </c>
      <c r="G115" s="151">
        <f>'GREECE Ret'!G115</f>
        <v>5.1924962974803493E-2</v>
      </c>
      <c r="H115" s="151">
        <f>'GREECE Ret'!H115</f>
        <v>8.5426300757008938E-2</v>
      </c>
      <c r="J115" s="124">
        <f t="shared" si="12"/>
        <v>5.8579896068439462E-2</v>
      </c>
    </row>
    <row r="116" spans="1:10">
      <c r="A116" t="s">
        <v>648</v>
      </c>
      <c r="B116" s="98"/>
      <c r="C116" s="151">
        <f>'GREECE Ret'!C116</f>
        <v>5.0775849570625703E-3</v>
      </c>
      <c r="D116" s="151">
        <f>'GREECE Ret'!D116</f>
        <v>1.7905107737882938E-3</v>
      </c>
      <c r="E116" s="151">
        <f>'GREECE Ret'!E116</f>
        <v>-4.8939429040221798E-2</v>
      </c>
      <c r="F116" s="151">
        <f>'GREECE Ret'!F116</f>
        <v>-1.5777021416176974E-3</v>
      </c>
      <c r="G116" s="151">
        <f>'GREECE Ret'!G116</f>
        <v>-3.6116511658519798E-2</v>
      </c>
      <c r="H116" s="151">
        <f>'GREECE Ret'!H116</f>
        <v>-1.7148434663058876E-2</v>
      </c>
      <c r="J116" s="124">
        <f t="shared" si="12"/>
        <v>-1.6152330295427883E-2</v>
      </c>
    </row>
    <row r="117" spans="1:10">
      <c r="A117" t="s">
        <v>650</v>
      </c>
      <c r="B117" s="98"/>
      <c r="C117" s="151">
        <f>'GREECE Ret'!C117</f>
        <v>2.938941768081536E-2</v>
      </c>
      <c r="D117" s="151">
        <f>'GREECE Ret'!D117</f>
        <v>2.8220567642251247E-2</v>
      </c>
      <c r="E117" s="151">
        <f>'GREECE Ret'!E117</f>
        <v>5.9332989567485256E-2</v>
      </c>
      <c r="F117" s="151">
        <f>'GREECE Ret'!F117</f>
        <v>1.3072081567352701E-2</v>
      </c>
      <c r="G117" s="151">
        <f>'GREECE Ret'!G117</f>
        <v>5.0617024665421895E-2</v>
      </c>
      <c r="H117" s="151">
        <f>'GREECE Ret'!H117</f>
        <v>1.5805251116591444E-2</v>
      </c>
      <c r="J117" s="124">
        <f t="shared" si="12"/>
        <v>3.273955537331965E-2</v>
      </c>
    </row>
    <row r="118" spans="1:10">
      <c r="A118" t="s">
        <v>652</v>
      </c>
      <c r="B118" s="98"/>
      <c r="C118" s="151">
        <f>'GREECE Ret'!C118</f>
        <v>5.9929353976113046E-3</v>
      </c>
      <c r="D118" s="151">
        <f>'GREECE Ret'!D118</f>
        <v>-8.7336799687545534E-3</v>
      </c>
      <c r="E118" s="151">
        <f>'GREECE Ret'!E118</f>
        <v>-2.4421846690451485E-2</v>
      </c>
      <c r="F118" s="151">
        <f>'GREECE Ret'!F118</f>
        <v>-1.7291497110060883E-2</v>
      </c>
      <c r="G118" s="151">
        <f>'GREECE Ret'!G118</f>
        <v>0</v>
      </c>
      <c r="H118" s="151">
        <f>'GREECE Ret'!H118</f>
        <v>-9.4531426437553662E-3</v>
      </c>
      <c r="J118" s="124">
        <f t="shared" si="12"/>
        <v>-8.9845385025684957E-3</v>
      </c>
    </row>
    <row r="119" spans="1:10">
      <c r="A119" t="s">
        <v>654</v>
      </c>
      <c r="B119" s="98"/>
      <c r="C119" s="151">
        <f>'GREECE Ret'!C119</f>
        <v>1.9898478535130389E-2</v>
      </c>
      <c r="D119" s="151">
        <f>'GREECE Ret'!D119</f>
        <v>1.5666116744399456E-2</v>
      </c>
      <c r="E119" s="151">
        <f>'GREECE Ret'!E119</f>
        <v>6.4475451540249668E-2</v>
      </c>
      <c r="F119" s="151">
        <f>'GREECE Ret'!F119</f>
        <v>1.5843679047030986E-3</v>
      </c>
      <c r="G119" s="151">
        <f>'GREECE Ret'!G119</f>
        <v>7.6675367658967708E-2</v>
      </c>
      <c r="H119" s="151">
        <f>'GREECE Ret'!H119</f>
        <v>5.2423365702300037E-2</v>
      </c>
      <c r="J119" s="124">
        <f t="shared" si="12"/>
        <v>3.8453858014291721E-2</v>
      </c>
    </row>
    <row r="120" spans="1:10">
      <c r="A120" t="s">
        <v>656</v>
      </c>
      <c r="B120" s="98"/>
      <c r="C120" s="151">
        <f>'GREECE Ret'!C120</f>
        <v>6.8984088902492744E-3</v>
      </c>
      <c r="D120" s="151">
        <f>'GREECE Ret'!D120</f>
        <v>1.7256259674696358E-3</v>
      </c>
      <c r="E120" s="151">
        <f>'GREECE Ret'!E120</f>
        <v>2.1989190076703066E-2</v>
      </c>
      <c r="F120" s="151">
        <f>'GREECE Ret'!F120</f>
        <v>-3.1712500150170814E-3</v>
      </c>
      <c r="G120" s="151">
        <f>'GREECE Ret'!G120</f>
        <v>-1.9065782705815315E-3</v>
      </c>
      <c r="H120" s="151">
        <f>'GREECE Ret'!H120</f>
        <v>2.5425098365810177E-2</v>
      </c>
      <c r="J120" s="124">
        <f t="shared" si="12"/>
        <v>8.4934158357722559E-3</v>
      </c>
    </row>
    <row r="121" spans="1:10">
      <c r="A121" t="s">
        <v>658</v>
      </c>
      <c r="B121" s="98"/>
      <c r="C121" s="151">
        <f>'GREECE Ret'!C121</f>
        <v>1.0570825508652622E-3</v>
      </c>
      <c r="D121" s="151">
        <f>'GREECE Ret'!D121</f>
        <v>-6.9204428445737952E-3</v>
      </c>
      <c r="E121" s="151">
        <f>'GREECE Ret'!E121</f>
        <v>-2.1516265026507515E-2</v>
      </c>
      <c r="F121" s="151">
        <f>'GREECE Ret'!F121</f>
        <v>5.29240552178492E-4</v>
      </c>
      <c r="G121" s="151">
        <f>'GREECE Ret'!G121</f>
        <v>-6.7017962660186701E-3</v>
      </c>
      <c r="H121" s="151">
        <f>'GREECE Ret'!H121</f>
        <v>-3.7727984386936859E-3</v>
      </c>
      <c r="J121" s="124">
        <f t="shared" si="12"/>
        <v>-6.2208299121249847E-3</v>
      </c>
    </row>
    <row r="122" spans="1:10">
      <c r="A122" t="s">
        <v>660</v>
      </c>
      <c r="B122" s="98"/>
      <c r="C122" s="151">
        <f>'GREECE Ret'!C122</f>
        <v>-1.1689824935233198E-2</v>
      </c>
      <c r="D122" s="151">
        <f>'GREECE Ret'!D122</f>
        <v>0</v>
      </c>
      <c r="E122" s="151">
        <f>'GREECE Ret'!E122</f>
        <v>-2.150620522096373E-2</v>
      </c>
      <c r="F122" s="151">
        <f>'GREECE Ret'!F122</f>
        <v>-3.2260862218221324E-2</v>
      </c>
      <c r="G122" s="151">
        <f>'GREECE Ret'!G122</f>
        <v>-8.1987437797811334E-3</v>
      </c>
      <c r="H122" s="151">
        <f>'GREECE Ret'!H122</f>
        <v>-3.1572588313109051E-2</v>
      </c>
      <c r="J122" s="124">
        <f t="shared" si="12"/>
        <v>-1.7538037411218076E-2</v>
      </c>
    </row>
    <row r="123" spans="1:10">
      <c r="A123" t="s">
        <v>662</v>
      </c>
      <c r="B123" s="98"/>
      <c r="C123" s="151">
        <f>'GREECE Ret'!C123</f>
        <v>1.6021365242778537E-3</v>
      </c>
      <c r="D123" s="151">
        <f>'GREECE Ret'!D123</f>
        <v>1.0362787035546658E-2</v>
      </c>
      <c r="E123" s="151">
        <f>'GREECE Ret'!E123</f>
        <v>5.223487994221436E-2</v>
      </c>
      <c r="F123" s="151">
        <f>'GREECE Ret'!F123</f>
        <v>-1.0934938213713295E-3</v>
      </c>
      <c r="G123" s="151">
        <f>'GREECE Ret'!G123</f>
        <v>2.6757449169549332E-2</v>
      </c>
      <c r="H123" s="151">
        <f>'GREECE Ret'!H123</f>
        <v>5.9323385458462996E-2</v>
      </c>
      <c r="J123" s="124">
        <f t="shared" si="12"/>
        <v>2.4864524051446641E-2</v>
      </c>
    </row>
    <row r="124" spans="1:10">
      <c r="A124" t="s">
        <v>664</v>
      </c>
      <c r="B124" s="98"/>
      <c r="C124" s="151">
        <f>'GREECE Ret'!C124</f>
        <v>6.383000395035289E-3</v>
      </c>
      <c r="D124" s="151">
        <f>'GREECE Ret'!D124</f>
        <v>3.0459207484708439E-2</v>
      </c>
      <c r="E124" s="151">
        <f>'GREECE Ret'!E124</f>
        <v>1.1850640055107289E-2</v>
      </c>
      <c r="F124" s="151">
        <f>'GREECE Ret'!F124</f>
        <v>3.2769008023147911E-3</v>
      </c>
      <c r="G124" s="151">
        <f>'GREECE Ret'!G124</f>
        <v>3.8839833316263957E-2</v>
      </c>
      <c r="H124" s="151">
        <f>'GREECE Ret'!H124</f>
        <v>1.5805800171188128E-2</v>
      </c>
      <c r="J124" s="124">
        <f t="shared" si="12"/>
        <v>1.7769230370769648E-2</v>
      </c>
    </row>
    <row r="125" spans="1:10">
      <c r="A125" t="s">
        <v>666</v>
      </c>
      <c r="B125" s="98"/>
      <c r="C125" s="151">
        <f>'GREECE Ret'!C125</f>
        <v>4.7606543231239612E-3</v>
      </c>
      <c r="D125" s="151">
        <f>'GREECE Ret'!D125</f>
        <v>0</v>
      </c>
      <c r="E125" s="151">
        <f>'GREECE Ret'!E125</f>
        <v>-2.7223247302746766E-3</v>
      </c>
      <c r="F125" s="151">
        <f>'GREECE Ret'!F125</f>
        <v>-3.2769008023147985E-3</v>
      </c>
      <c r="G125" s="151">
        <f>'GREECE Ret'!G125</f>
        <v>-1.7845360320010512E-2</v>
      </c>
      <c r="H125" s="151">
        <f>'GREECE Ret'!H125</f>
        <v>8.0385856418730187E-4</v>
      </c>
      <c r="J125" s="124">
        <f t="shared" si="12"/>
        <v>-3.0466788275481209E-3</v>
      </c>
    </row>
    <row r="126" spans="1:10">
      <c r="A126" t="s">
        <v>668</v>
      </c>
      <c r="B126" s="98"/>
      <c r="C126" s="151">
        <f>'GREECE Ret'!C126</f>
        <v>2.1085932957590971E-3</v>
      </c>
      <c r="D126" s="151">
        <f>'GREECE Ret'!D126</f>
        <v>-1.6807118316381174E-2</v>
      </c>
      <c r="E126" s="151">
        <f>'GREECE Ret'!E126</f>
        <v>-6.3810608496938908E-3</v>
      </c>
      <c r="F126" s="151">
        <f>'GREECE Ret'!F126</f>
        <v>0</v>
      </c>
      <c r="G126" s="151">
        <f>'GREECE Ret'!G126</f>
        <v>-4.6274955320482151E-3</v>
      </c>
      <c r="H126" s="151">
        <f>'GREECE Ret'!H126</f>
        <v>4.0168709116153488E-4</v>
      </c>
      <c r="J126" s="124">
        <f t="shared" si="12"/>
        <v>-4.2175657185337745E-3</v>
      </c>
    </row>
    <row r="127" spans="1:10">
      <c r="A127" t="s">
        <v>670</v>
      </c>
      <c r="B127" s="98"/>
      <c r="C127" s="151">
        <f>'GREECE Ret'!C127</f>
        <v>3.6793734018615194E-3</v>
      </c>
      <c r="D127" s="151">
        <f>'GREECE Ret'!D127</f>
        <v>3.3840979842404942E-3</v>
      </c>
      <c r="E127" s="151">
        <f>'GREECE Ret'!E127</f>
        <v>-1.752812403425735E-2</v>
      </c>
      <c r="F127" s="151">
        <f>'GREECE Ret'!F127</f>
        <v>1.1963166058275224E-2</v>
      </c>
      <c r="G127" s="151">
        <f>'GREECE Ret'!G127</f>
        <v>9.272137891922675E-4</v>
      </c>
      <c r="H127" s="151">
        <f>'GREECE Ret'!H127</f>
        <v>-2.8152039505867027E-3</v>
      </c>
      <c r="J127" s="124">
        <f t="shared" si="12"/>
        <v>-6.4912791879091249E-5</v>
      </c>
    </row>
    <row r="128" spans="1:10">
      <c r="A128" t="s">
        <v>672</v>
      </c>
      <c r="B128" s="98"/>
      <c r="C128" s="151">
        <f>'GREECE Ret'!C128</f>
        <v>2.4359846662531555E-2</v>
      </c>
      <c r="D128" s="151">
        <f>'GREECE Ret'!D128</f>
        <v>-1.0186845306993018E-2</v>
      </c>
      <c r="E128" s="151">
        <f>'GREECE Ret'!E128</f>
        <v>1.3404406850395234E-2</v>
      </c>
      <c r="F128" s="151">
        <f>'GREECE Ret'!F128</f>
        <v>2.1598280534299379E-3</v>
      </c>
      <c r="G128" s="151">
        <f>'GREECE Ret'!G128</f>
        <v>-1.5410064459562715E-2</v>
      </c>
      <c r="H128" s="151">
        <f>'GREECE Ret'!H128</f>
        <v>1.5981163132891253E-2</v>
      </c>
      <c r="J128" s="124">
        <f t="shared" si="12"/>
        <v>5.0513891554487076E-3</v>
      </c>
    </row>
    <row r="129" spans="1:10">
      <c r="A129" t="s">
        <v>674</v>
      </c>
      <c r="B129" s="98"/>
      <c r="C129" s="151">
        <f>'GREECE Ret'!C129</f>
        <v>2.0460365193971895E-3</v>
      </c>
      <c r="D129" s="151">
        <f>'GREECE Ret'!D129</f>
        <v>6.8027473227526203E-3</v>
      </c>
      <c r="E129" s="151">
        <f>'GREECE Ret'!E129</f>
        <v>-2.3224453031370711E-2</v>
      </c>
      <c r="F129" s="151">
        <f>'GREECE Ret'!F129</f>
        <v>1.6168152269054777E-3</v>
      </c>
      <c r="G129" s="151">
        <f>'GREECE Ret'!G129</f>
        <v>-2.1403908663153493E-2</v>
      </c>
      <c r="H129" s="151">
        <f>'GREECE Ret'!H129</f>
        <v>-1.6786964949256866E-2</v>
      </c>
      <c r="J129" s="124">
        <f t="shared" si="12"/>
        <v>-8.4916212624542974E-3</v>
      </c>
    </row>
    <row r="130" spans="1:10">
      <c r="A130" t="s">
        <v>676</v>
      </c>
      <c r="B130" s="98"/>
      <c r="C130" s="151">
        <f>'GREECE Ret'!C130</f>
        <v>3.3663063011279928E-2</v>
      </c>
      <c r="D130" s="151">
        <f>'GREECE Ret'!D130</f>
        <v>2.0134908409055807E-2</v>
      </c>
      <c r="E130" s="151">
        <f>'GREECE Ret'!E130</f>
        <v>4.6819013992629381E-2</v>
      </c>
      <c r="F130" s="151">
        <f>'GREECE Ret'!F130</f>
        <v>-4.317329965581043E-3</v>
      </c>
      <c r="G130" s="151">
        <f>'GREECE Ret'!G130</f>
        <v>-4.8192864359489947E-3</v>
      </c>
      <c r="H130" s="151">
        <f>'GREECE Ret'!H130</f>
        <v>3.5244194197464516E-2</v>
      </c>
      <c r="J130" s="124">
        <f t="shared" si="12"/>
        <v>2.11207605348166E-2</v>
      </c>
    </row>
    <row r="131" spans="1:10">
      <c r="A131" t="s">
        <v>678</v>
      </c>
      <c r="B131" s="98"/>
      <c r="C131" s="151">
        <f>'GREECE Ret'!C131</f>
        <v>-1.1928570865273732E-2</v>
      </c>
      <c r="D131" s="151">
        <f>'GREECE Ret'!D131</f>
        <v>2.9462032730316282E-2</v>
      </c>
      <c r="E131" s="151">
        <f>'GREECE Ret'!E131</f>
        <v>0</v>
      </c>
      <c r="F131" s="151">
        <f>'GREECE Ret'!F131</f>
        <v>8.6161006907909711E-3</v>
      </c>
      <c r="G131" s="151">
        <f>'GREECE Ret'!G131</f>
        <v>1.8665294219359876E-2</v>
      </c>
      <c r="H131" s="151">
        <f>'GREECE Ret'!H131</f>
        <v>-3.1623188430512067E-2</v>
      </c>
      <c r="J131" s="124">
        <f t="shared" si="12"/>
        <v>2.1986113907802216E-3</v>
      </c>
    </row>
    <row r="132" spans="1:10">
      <c r="A132" t="s">
        <v>680</v>
      </c>
      <c r="B132" s="98"/>
      <c r="C132" s="151">
        <f>'GREECE Ret'!C132</f>
        <v>0</v>
      </c>
      <c r="D132" s="151">
        <f>'GREECE Ret'!D132</f>
        <v>-9.7245498919948572E-3</v>
      </c>
      <c r="E132" s="151">
        <f>'GREECE Ret'!E132</f>
        <v>-9.46166103404723E-3</v>
      </c>
      <c r="F132" s="151">
        <f>'GREECE Ret'!F132</f>
        <v>-5.3763570363802938E-3</v>
      </c>
      <c r="G132" s="151">
        <f>'GREECE Ret'!G132</f>
        <v>-1.6252747813975916E-2</v>
      </c>
      <c r="H132" s="151">
        <f>'GREECE Ret'!H132</f>
        <v>-2.5626783732152037E-2</v>
      </c>
      <c r="J132" s="124">
        <f t="shared" si="12"/>
        <v>-1.1073683251425055E-2</v>
      </c>
    </row>
    <row r="133" spans="1:10">
      <c r="A133" t="s">
        <v>682</v>
      </c>
      <c r="B133" s="98"/>
      <c r="C133" s="151">
        <f>'GREECE Ret'!C133</f>
        <v>-4.0821994520255166E-2</v>
      </c>
      <c r="D133" s="151">
        <f>'GREECE Ret'!D133</f>
        <v>3.2054026290083477E-2</v>
      </c>
      <c r="E133" s="151">
        <f>'GREECE Ret'!E133</f>
        <v>3.4263640934638857E-2</v>
      </c>
      <c r="F133" s="151">
        <f>'GREECE Ret'!F133</f>
        <v>-2.6990569691650581E-3</v>
      </c>
      <c r="G133" s="151">
        <f>'GREECE Ret'!G133</f>
        <v>3.3678165101154916E-3</v>
      </c>
      <c r="H133" s="151">
        <f>'GREECE Ret'!H133</f>
        <v>9.0238512255661953E-3</v>
      </c>
      <c r="J133" s="124">
        <f t="shared" si="12"/>
        <v>5.8647139118306324E-3</v>
      </c>
    </row>
    <row r="134" spans="1:10">
      <c r="A134" t="s">
        <v>684</v>
      </c>
      <c r="B134" s="98"/>
      <c r="C134" s="151">
        <f>'GREECE Ret'!C134</f>
        <v>1.0362787035546658E-2</v>
      </c>
      <c r="D134" s="151">
        <f>'GREECE Ret'!D134</f>
        <v>1.5760444554657142E-3</v>
      </c>
      <c r="E134" s="151">
        <f>'GREECE Ret'!E134</f>
        <v>-7.464359574914212E-3</v>
      </c>
      <c r="F134" s="151">
        <f>'GREECE Ret'!F134</f>
        <v>4.853069649073464E-3</v>
      </c>
      <c r="G134" s="151">
        <f>'GREECE Ret'!G134</f>
        <v>-1.3053122244579217E-2</v>
      </c>
      <c r="H134" s="151">
        <f>'GREECE Ret'!H134</f>
        <v>-1.4394655294690839E-2</v>
      </c>
      <c r="J134" s="124">
        <f t="shared" ref="J134:J197" si="13">AVERAGE(C134:H134)</f>
        <v>-3.0200393290164052E-3</v>
      </c>
    </row>
    <row r="135" spans="1:10">
      <c r="A135" t="s">
        <v>686</v>
      </c>
      <c r="B135" s="98"/>
      <c r="C135" s="151">
        <f>'GREECE Ret'!C135</f>
        <v>1.7373967936053017E-2</v>
      </c>
      <c r="D135" s="151">
        <f>'GREECE Ret'!D135</f>
        <v>-1.108483242449293E-2</v>
      </c>
      <c r="E135" s="151">
        <f>'GREECE Ret'!E135</f>
        <v>7.2658833507405665E-2</v>
      </c>
      <c r="F135" s="151">
        <f>'GREECE Ret'!F135</f>
        <v>8.036475076923422E-3</v>
      </c>
      <c r="G135" s="151">
        <f>'GREECE Ret'!G135</f>
        <v>9.2032618591374477E-3</v>
      </c>
      <c r="H135" s="151">
        <f>'GREECE Ret'!H135</f>
        <v>3.099758780127642E-2</v>
      </c>
      <c r="J135" s="124">
        <f t="shared" si="13"/>
        <v>2.1197548959383843E-2</v>
      </c>
    </row>
    <row r="136" spans="1:10">
      <c r="A136" t="s">
        <v>688</v>
      </c>
      <c r="B136" s="98"/>
      <c r="C136" s="151">
        <f>'GREECE Ret'!C136</f>
        <v>-9.1603693986642785E-3</v>
      </c>
      <c r="D136" s="151">
        <f>'GREECE Ret'!D136</f>
        <v>1.7364287909336071E-2</v>
      </c>
      <c r="E136" s="151">
        <f>'GREECE Ret'!E136</f>
        <v>4.4095319865224164E-2</v>
      </c>
      <c r="F136" s="151">
        <f>'GREECE Ret'!F136</f>
        <v>-1.559590632373991E-2</v>
      </c>
      <c r="G136" s="151">
        <f>'GREECE Ret'!G136</f>
        <v>1.5786025014716393E-2</v>
      </c>
      <c r="H136" s="151">
        <f>'GREECE Ret'!H136</f>
        <v>3.9375165234829972E-2</v>
      </c>
      <c r="J136" s="124">
        <f t="shared" si="13"/>
        <v>1.5310753716950403E-2</v>
      </c>
    </row>
    <row r="137" spans="1:10">
      <c r="A137" t="s">
        <v>690</v>
      </c>
      <c r="B137" s="98"/>
      <c r="C137" s="151">
        <f>'GREECE Ret'!C137</f>
        <v>2.7233150458358852E-2</v>
      </c>
      <c r="D137" s="151">
        <f>'GREECE Ret'!D137</f>
        <v>3.1250025431352807E-3</v>
      </c>
      <c r="E137" s="151">
        <f>'GREECE Ret'!E137</f>
        <v>-1.1834457647002796E-2</v>
      </c>
      <c r="F137" s="151">
        <f>'GREECE Ret'!F137</f>
        <v>-2.4692612590371411E-2</v>
      </c>
      <c r="G137" s="151">
        <f>'GREECE Ret'!G137</f>
        <v>2.8436038118676843E-3</v>
      </c>
      <c r="H137" s="151">
        <f>'GREECE Ret'!H137</f>
        <v>8.458335702738318E-3</v>
      </c>
      <c r="J137" s="124">
        <f t="shared" si="13"/>
        <v>8.5550371312098845E-4</v>
      </c>
    </row>
    <row r="138" spans="1:10">
      <c r="A138" t="s">
        <v>692</v>
      </c>
      <c r="B138" s="98"/>
      <c r="C138" s="151">
        <f>'GREECE Ret'!C138</f>
        <v>4.962789342128876E-3</v>
      </c>
      <c r="D138" s="151">
        <f>'GREECE Ret'!D138</f>
        <v>1.0861239431604634E-2</v>
      </c>
      <c r="E138" s="151">
        <f>'GREECE Ret'!E138</f>
        <v>5.5401803756153509E-3</v>
      </c>
      <c r="F138" s="151">
        <f>'GREECE Ret'!F138</f>
        <v>0</v>
      </c>
      <c r="G138" s="151">
        <f>'GREECE Ret'!G138</f>
        <v>-3.318324922135922E-3</v>
      </c>
      <c r="H138" s="151">
        <f>'GREECE Ret'!H138</f>
        <v>3.0581063588208724E-3</v>
      </c>
      <c r="J138" s="124">
        <f t="shared" si="13"/>
        <v>3.5173317643389691E-3</v>
      </c>
    </row>
    <row r="139" spans="1:10">
      <c r="A139" t="s">
        <v>694</v>
      </c>
      <c r="B139" s="98"/>
      <c r="C139" s="151">
        <f>'GREECE Ret'!C139</f>
        <v>0</v>
      </c>
      <c r="D139" s="151">
        <f>'GREECE Ret'!D139</f>
        <v>-1.5444018513742473E-3</v>
      </c>
      <c r="E139" s="151">
        <f>'GREECE Ret'!E139</f>
        <v>9.8174752787045412E-3</v>
      </c>
      <c r="F139" s="151">
        <f>'GREECE Ret'!F139</f>
        <v>-4.3139492660617708E-2</v>
      </c>
      <c r="G139" s="151">
        <f>'GREECE Ret'!G139</f>
        <v>9.4921696733215525E-4</v>
      </c>
      <c r="H139" s="151">
        <f>'GREECE Ret'!H139</f>
        <v>-1.151644206155918E-2</v>
      </c>
      <c r="J139" s="124">
        <f t="shared" si="13"/>
        <v>-7.5722740545857399E-3</v>
      </c>
    </row>
    <row r="140" spans="1:10">
      <c r="A140" t="s">
        <v>696</v>
      </c>
      <c r="B140" s="98"/>
      <c r="C140" s="151">
        <f>'GREECE Ret'!C140</f>
        <v>-3.9682591756205112E-3</v>
      </c>
      <c r="D140" s="151">
        <f>'GREECE Ret'!D140</f>
        <v>6.1633477076687678E-3</v>
      </c>
      <c r="E140" s="151">
        <f>'GREECE Ret'!E140</f>
        <v>1.5894887849784628E-2</v>
      </c>
      <c r="F140" s="151">
        <f>'GREECE Ret'!F140</f>
        <v>3.6450504509821041E-2</v>
      </c>
      <c r="G140" s="151">
        <f>'GREECE Ret'!G140</f>
        <v>4.0442415848018769E-2</v>
      </c>
      <c r="H140" s="151">
        <f>'GREECE Ret'!H140</f>
        <v>3.8535693159899723E-3</v>
      </c>
      <c r="J140" s="124">
        <f t="shared" si="13"/>
        <v>1.6472744342610444E-2</v>
      </c>
    </row>
    <row r="141" spans="1:10">
      <c r="A141" t="s">
        <v>698</v>
      </c>
      <c r="B141" s="98"/>
      <c r="C141" s="151">
        <f>'GREECE Ret'!C141</f>
        <v>-2.9865626977490789E-3</v>
      </c>
      <c r="D141" s="151">
        <f>'GREECE Ret'!D141</f>
        <v>-1.5372793188863669E-3</v>
      </c>
      <c r="E141" s="151">
        <f>'GREECE Ret'!E141</f>
        <v>-8.4975405104407761E-3</v>
      </c>
      <c r="F141" s="151">
        <f>'GREECE Ret'!F141</f>
        <v>-4.8706275070770993E-2</v>
      </c>
      <c r="G141" s="151">
        <f>'GREECE Ret'!G141</f>
        <v>9.1074687533839393E-4</v>
      </c>
      <c r="H141" s="151">
        <f>'GREECE Ret'!H141</f>
        <v>0</v>
      </c>
      <c r="J141" s="124">
        <f t="shared" si="13"/>
        <v>-1.0136151787084803E-2</v>
      </c>
    </row>
    <row r="142" spans="1:10">
      <c r="A142" t="s">
        <v>700</v>
      </c>
      <c r="B142" s="98"/>
      <c r="C142" s="151">
        <f>'GREECE Ret'!C142</f>
        <v>1.6807118316381191E-2</v>
      </c>
      <c r="D142" s="151">
        <f>'GREECE Ret'!D142</f>
        <v>-5.0483905431992097E-2</v>
      </c>
      <c r="E142" s="151">
        <f>'GREECE Ret'!E142</f>
        <v>3.8802890005769697E-2</v>
      </c>
      <c r="F142" s="151">
        <f>'GREECE Ret'!F142</f>
        <v>7.1924565172778343E-2</v>
      </c>
      <c r="G142" s="151">
        <f>'GREECE Ret'!G142</f>
        <v>-9.1074687533847969E-4</v>
      </c>
      <c r="H142" s="151">
        <f>'GREECE Ret'!H142</f>
        <v>2.3941861804358647E-2</v>
      </c>
      <c r="J142" s="124">
        <f t="shared" si="13"/>
        <v>1.6680297165326215E-2</v>
      </c>
    </row>
    <row r="143" spans="1:10">
      <c r="A143" t="s">
        <v>702</v>
      </c>
      <c r="B143" s="98"/>
      <c r="C143" s="151">
        <f>'GREECE Ret'!C143</f>
        <v>1.2664562841321956E-2</v>
      </c>
      <c r="D143" s="151">
        <f>'GREECE Ret'!D143</f>
        <v>-4.8661896511727884E-3</v>
      </c>
      <c r="E143" s="151">
        <f>'GREECE Ret'!E143</f>
        <v>7.4349784875179905E-3</v>
      </c>
      <c r="F143" s="151">
        <f>'GREECE Ret'!F143</f>
        <v>5.6308022001055717E-2</v>
      </c>
      <c r="G143" s="151">
        <f>'GREECE Ret'!G143</f>
        <v>1.4024206326218468E-2</v>
      </c>
      <c r="H143" s="151">
        <f>'GREECE Ret'!H143</f>
        <v>-1.1271840381873871E-3</v>
      </c>
      <c r="J143" s="124">
        <f t="shared" si="13"/>
        <v>1.4073065994458992E-2</v>
      </c>
    </row>
    <row r="144" spans="1:10">
      <c r="A144" t="s">
        <v>704</v>
      </c>
      <c r="B144" s="98"/>
      <c r="C144" s="151">
        <f>'GREECE Ret'!C144</f>
        <v>-1.7578577643750773E-2</v>
      </c>
      <c r="D144" s="151">
        <f>'GREECE Ret'!D144</f>
        <v>1.9324272826402623E-2</v>
      </c>
      <c r="E144" s="151">
        <f>'GREECE Ret'!E144</f>
        <v>-1.8692133012152633E-2</v>
      </c>
      <c r="F144" s="151">
        <f>'GREECE Ret'!F144</f>
        <v>1.435922107788888E-2</v>
      </c>
      <c r="G144" s="151">
        <f>'GREECE Ret'!G144</f>
        <v>2.6597312519265635E-2</v>
      </c>
      <c r="H144" s="151">
        <f>'GREECE Ret'!H144</f>
        <v>-6.0332008041678086E-3</v>
      </c>
      <c r="J144" s="124">
        <f t="shared" si="13"/>
        <v>2.9961491605809878E-3</v>
      </c>
    </row>
    <row r="145" spans="1:10">
      <c r="A145" t="s">
        <v>706</v>
      </c>
      <c r="B145" s="98"/>
      <c r="C145" s="151">
        <f>'GREECE Ret'!C145</f>
        <v>-9.9010709827115698E-3</v>
      </c>
      <c r="D145" s="151">
        <f>'GREECE Ret'!D145</f>
        <v>-2.7487583465563757E-2</v>
      </c>
      <c r="E145" s="151">
        <f>'GREECE Ret'!E145</f>
        <v>-1.9048194970694363E-2</v>
      </c>
      <c r="F145" s="151">
        <f>'GREECE Ret'!F145</f>
        <v>-9.207226168460805E-3</v>
      </c>
      <c r="G145" s="151">
        <f>'GREECE Ret'!G145</f>
        <v>-1.3653592417977155E-2</v>
      </c>
      <c r="H145" s="151">
        <f>'GREECE Ret'!H145</f>
        <v>-2.2567414029047508E-2</v>
      </c>
      <c r="J145" s="124">
        <f t="shared" si="13"/>
        <v>-1.6977513672409194E-2</v>
      </c>
    </row>
    <row r="146" spans="1:10">
      <c r="A146" t="s">
        <v>707</v>
      </c>
      <c r="B146" s="98"/>
      <c r="C146" s="151">
        <f>'GREECE Ret'!C146</f>
        <v>9.9010709827115368E-3</v>
      </c>
      <c r="D146" s="151">
        <f>'GREECE Ret'!D146</f>
        <v>3.2260862218221477E-2</v>
      </c>
      <c r="E146" s="151">
        <f>'GREECE Ret'!E146</f>
        <v>2.8811697238545597E-2</v>
      </c>
      <c r="F146" s="151">
        <f>'GREECE Ret'!F146</f>
        <v>-1.3450797724123217E-2</v>
      </c>
      <c r="G146" s="151">
        <f>'GREECE Ret'!G146</f>
        <v>2.6691586756107184E-2</v>
      </c>
      <c r="H146" s="151">
        <f>'GREECE Ret'!H146</f>
        <v>2.0674549560794453E-2</v>
      </c>
      <c r="J146" s="124">
        <f t="shared" si="13"/>
        <v>1.7481494838709501E-2</v>
      </c>
    </row>
    <row r="147" spans="1:10">
      <c r="A147" t="s">
        <v>709</v>
      </c>
      <c r="B147" s="98"/>
      <c r="C147" s="151">
        <f>'GREECE Ret'!C147</f>
        <v>-4.9382816405826773E-3</v>
      </c>
      <c r="D147" s="151">
        <f>'GREECE Ret'!D147</f>
        <v>-1.5885626851378416E-3</v>
      </c>
      <c r="E147" s="151">
        <f>'GREECE Ret'!E147</f>
        <v>4.1718453567292257E-2</v>
      </c>
      <c r="F147" s="151">
        <f>'GREECE Ret'!F147</f>
        <v>3.379737958329071E-2</v>
      </c>
      <c r="G147" s="151">
        <f>'GREECE Ret'!G147</f>
        <v>3.4482792789159236E-3</v>
      </c>
      <c r="H147" s="151">
        <f>'GREECE Ret'!H147</f>
        <v>2.2851715489096487E-2</v>
      </c>
      <c r="J147" s="124">
        <f t="shared" si="13"/>
        <v>1.5881497265479144E-2</v>
      </c>
    </row>
    <row r="148" spans="1:10">
      <c r="A148" t="s">
        <v>711</v>
      </c>
      <c r="B148" s="98"/>
      <c r="C148" s="151">
        <f>'GREECE Ret'!C148</f>
        <v>1.0832208329360431E-2</v>
      </c>
      <c r="D148" s="151">
        <f>'GREECE Ret'!D148</f>
        <v>4.7581374464170179E-3</v>
      </c>
      <c r="E148" s="151">
        <f>'GREECE Ret'!E148</f>
        <v>6.5881704684038908E-2</v>
      </c>
      <c r="F148" s="151">
        <f>'GREECE Ret'!F148</f>
        <v>-1.2158204479809406E-2</v>
      </c>
      <c r="G148" s="151">
        <f>'GREECE Ret'!G148</f>
        <v>-6.0423144559624744E-3</v>
      </c>
      <c r="H148" s="151">
        <f>'GREECE Ret'!H148</f>
        <v>3.6367644170874791E-2</v>
      </c>
      <c r="J148" s="124">
        <f t="shared" si="13"/>
        <v>1.6606529282486546E-2</v>
      </c>
    </row>
    <row r="149" spans="1:10">
      <c r="A149" t="s">
        <v>713</v>
      </c>
      <c r="B149" s="98"/>
      <c r="C149" s="151">
        <f>'GREECE Ret'!C149</f>
        <v>-3.4374492701995552E-2</v>
      </c>
      <c r="D149" s="151">
        <f>'GREECE Ret'!D149</f>
        <v>1.1015060230677221E-2</v>
      </c>
      <c r="E149" s="151">
        <f>'GREECE Ret'!E149</f>
        <v>-1.0118130165584554E-2</v>
      </c>
      <c r="F149" s="151">
        <f>'GREECE Ret'!F149</f>
        <v>-1.0198879007454116E-3</v>
      </c>
      <c r="G149" s="151">
        <f>'GREECE Ret'!G149</f>
        <v>-2.409755157906053E-2</v>
      </c>
      <c r="H149" s="151">
        <f>'GREECE Ret'!H149</f>
        <v>-1.801850550267825E-2</v>
      </c>
      <c r="J149" s="124">
        <f t="shared" si="13"/>
        <v>-1.2768917936564513E-2</v>
      </c>
    </row>
    <row r="150" spans="1:10">
      <c r="A150" t="s">
        <v>715</v>
      </c>
      <c r="B150" s="98"/>
      <c r="C150" s="151">
        <f>'GREECE Ret'!C150</f>
        <v>-4.0864232276591708E-2</v>
      </c>
      <c r="D150" s="151">
        <f>'GREECE Ret'!D150</f>
        <v>6.2402698600846733E-3</v>
      </c>
      <c r="E150" s="151">
        <f>'GREECE Ret'!E150</f>
        <v>-4.1528458696582227E-2</v>
      </c>
      <c r="F150" s="151">
        <f>'GREECE Ret'!F150</f>
        <v>-2.8987536873252413E-2</v>
      </c>
      <c r="G150" s="151">
        <f>'GREECE Ret'!G150</f>
        <v>-8.908744889109442E-3</v>
      </c>
      <c r="H150" s="151">
        <f>'GREECE Ret'!H150</f>
        <v>-1.3545878001685163E-2</v>
      </c>
      <c r="J150" s="124">
        <f t="shared" si="13"/>
        <v>-2.126576347952271E-2</v>
      </c>
    </row>
    <row r="151" spans="1:10">
      <c r="A151" t="s">
        <v>717</v>
      </c>
      <c r="B151" s="98"/>
      <c r="C151" s="151">
        <f>'GREECE Ret'!C151</f>
        <v>0</v>
      </c>
      <c r="D151" s="151">
        <f>'GREECE Ret'!D151</f>
        <v>-4.6765478839017934E-3</v>
      </c>
      <c r="E151" s="151">
        <f>'GREECE Ret'!E151</f>
        <v>-1.0657294473988093E-2</v>
      </c>
      <c r="F151" s="151">
        <f>'GREECE Ret'!F151</f>
        <v>-1.694955831377332E-2</v>
      </c>
      <c r="G151" s="151">
        <f>'GREECE Ret'!G151</f>
        <v>-1.351371916672282E-2</v>
      </c>
      <c r="H151" s="151">
        <f>'GREECE Ret'!H151</f>
        <v>9.1726931894624709E-3</v>
      </c>
      <c r="J151" s="124">
        <f t="shared" si="13"/>
        <v>-6.1040711081539259E-3</v>
      </c>
    </row>
    <row r="152" spans="1:10">
      <c r="A152" t="s">
        <v>719</v>
      </c>
      <c r="B152" s="98"/>
      <c r="C152" s="151">
        <f>'GREECE Ret'!C152</f>
        <v>3.162891408508217E-3</v>
      </c>
      <c r="D152" s="151">
        <f>'GREECE Ret'!D152</f>
        <v>2.0108952922713478E-2</v>
      </c>
      <c r="E152" s="151">
        <f>'GREECE Ret'!E152</f>
        <v>-3.5778213478838551E-3</v>
      </c>
      <c r="F152" s="151">
        <f>'GREECE Ret'!F152</f>
        <v>2.0095864003138349E-2</v>
      </c>
      <c r="G152" s="151">
        <f>'GREECE Ret'!G152</f>
        <v>-1.8157063544847099E-3</v>
      </c>
      <c r="H152" s="151">
        <f>'GREECE Ret'!H152</f>
        <v>4.3731848122228485E-3</v>
      </c>
      <c r="J152" s="124">
        <f t="shared" si="13"/>
        <v>7.0578942407023872E-3</v>
      </c>
    </row>
    <row r="153" spans="1:10">
      <c r="A153" t="s">
        <v>721</v>
      </c>
      <c r="B153" s="98"/>
      <c r="C153" s="151">
        <f>'GREECE Ret'!C153</f>
        <v>-2.1074823395646983E-3</v>
      </c>
      <c r="D153" s="151">
        <f>'GREECE Ret'!D153</f>
        <v>4.5836596676578929E-3</v>
      </c>
      <c r="E153" s="151">
        <f>'GREECE Ret'!E153</f>
        <v>7.1428875123802039E-3</v>
      </c>
      <c r="F153" s="151">
        <f>'GREECE Ret'!F153</f>
        <v>-1.7961391474505581E-2</v>
      </c>
      <c r="G153" s="151">
        <f>'GREECE Ret'!G153</f>
        <v>2.7337575149603964E-2</v>
      </c>
      <c r="H153" s="151">
        <f>'GREECE Ret'!H153</f>
        <v>0</v>
      </c>
      <c r="J153" s="124">
        <f t="shared" si="13"/>
        <v>3.1658747525952972E-3</v>
      </c>
    </row>
    <row r="154" spans="1:10">
      <c r="A154" t="s">
        <v>723</v>
      </c>
      <c r="B154" s="98"/>
      <c r="C154" s="151">
        <f>'GREECE Ret'!C154</f>
        <v>-7.4113626696422465E-3</v>
      </c>
      <c r="D154" s="151">
        <f>'GREECE Ret'!D154</f>
        <v>-3.0534374868902317E-3</v>
      </c>
      <c r="E154" s="151">
        <f>'GREECE Ret'!E154</f>
        <v>-8.9366099664069682E-3</v>
      </c>
      <c r="F154" s="151">
        <f>'GREECE Ret'!F154</f>
        <v>-6.4171343206335402E-3</v>
      </c>
      <c r="G154" s="151">
        <f>'GREECE Ret'!G154</f>
        <v>-1.3271402080625746E-3</v>
      </c>
      <c r="H154" s="151">
        <f>'GREECE Ret'!H154</f>
        <v>1.1928570865273812E-2</v>
      </c>
      <c r="J154" s="124">
        <f t="shared" si="13"/>
        <v>-2.5361856310602911E-3</v>
      </c>
    </row>
    <row r="155" spans="1:10">
      <c r="A155" t="s">
        <v>725</v>
      </c>
      <c r="B155" s="98"/>
      <c r="C155" s="151">
        <f>'GREECE Ret'!C155</f>
        <v>4.2417879083631238E-3</v>
      </c>
      <c r="D155" s="151">
        <f>'GREECE Ret'!D155</f>
        <v>-1.3857034661426241E-2</v>
      </c>
      <c r="E155" s="151">
        <f>'GREECE Ret'!E155</f>
        <v>-1.7385443320705372E-2</v>
      </c>
      <c r="F155" s="151">
        <f>'GREECE Ret'!F155</f>
        <v>6.417134320633509E-3</v>
      </c>
      <c r="G155" s="151">
        <f>'GREECE Ret'!G155</f>
        <v>1.3629580080281905E-2</v>
      </c>
      <c r="H155" s="151">
        <f>'GREECE Ret'!H155</f>
        <v>-4.6821623445066083E-3</v>
      </c>
      <c r="J155" s="124">
        <f t="shared" si="13"/>
        <v>-1.939356336226614E-3</v>
      </c>
    </row>
    <row r="156" spans="1:10">
      <c r="A156" t="s">
        <v>727</v>
      </c>
      <c r="B156" s="98"/>
      <c r="C156" s="151">
        <f>'GREECE Ret'!C156</f>
        <v>3.125254350410453E-2</v>
      </c>
      <c r="D156" s="151">
        <f>'GREECE Ret'!D156</f>
        <v>7.7220460939103185E-3</v>
      </c>
      <c r="E156" s="151">
        <f>'GREECE Ret'!E156</f>
        <v>4.7384816199379032E-3</v>
      </c>
      <c r="F156" s="151">
        <f>'GREECE Ret'!F156</f>
        <v>2.129926257824849E-3</v>
      </c>
      <c r="G156" s="151">
        <f>'GREECE Ret'!G156</f>
        <v>-4.3677659571855884E-4</v>
      </c>
      <c r="H156" s="151">
        <f>'GREECE Ret'!H156</f>
        <v>8.626940635522844E-3</v>
      </c>
      <c r="J156" s="124">
        <f t="shared" si="13"/>
        <v>9.0055269192636477E-3</v>
      </c>
    </row>
    <row r="157" spans="1:10">
      <c r="A157" t="s">
        <v>729</v>
      </c>
      <c r="B157" s="98"/>
      <c r="C157" s="151">
        <f>'GREECE Ret'!C157</f>
        <v>2.0807652506403863E-2</v>
      </c>
      <c r="D157" s="151">
        <f>'GREECE Ret'!D157</f>
        <v>-7.7220460939102778E-3</v>
      </c>
      <c r="E157" s="151">
        <f>'GREECE Ret'!E157</f>
        <v>1.0850016024065623E-2</v>
      </c>
      <c r="F157" s="151">
        <f>'GREECE Ret'!F157</f>
        <v>-1.0643960557867014E-3</v>
      </c>
      <c r="G157" s="151">
        <f>'GREECE Ret'!G157</f>
        <v>-6.134988567515944E-3</v>
      </c>
      <c r="H157" s="151">
        <f>'GREECE Ret'!H157</f>
        <v>-1.2243581105711502E-2</v>
      </c>
      <c r="J157" s="124">
        <f t="shared" si="13"/>
        <v>7.4877611792417698E-4</v>
      </c>
    </row>
    <row r="158" spans="1:10">
      <c r="A158" t="s">
        <v>731</v>
      </c>
      <c r="B158" s="98"/>
      <c r="C158" s="151">
        <f>'GREECE Ret'!C158</f>
        <v>-5.0352573656454293E-3</v>
      </c>
      <c r="D158" s="151">
        <f>'GREECE Ret'!D158</f>
        <v>-7.7821404420549628E-3</v>
      </c>
      <c r="E158" s="151">
        <f>'GREECE Ret'!E158</f>
        <v>7.1916579870564114E-4</v>
      </c>
      <c r="F158" s="151">
        <f>'GREECE Ret'!F158</f>
        <v>-9.6308930609613E-3</v>
      </c>
      <c r="G158" s="151">
        <f>'GREECE Ret'!G158</f>
        <v>8.7873467868873547E-4</v>
      </c>
      <c r="H158" s="151">
        <f>'GREECE Ret'!H158</f>
        <v>-1.8651116626100521E-2</v>
      </c>
      <c r="J158" s="124">
        <f t="shared" si="13"/>
        <v>-6.5835845028946391E-3</v>
      </c>
    </row>
    <row r="159" spans="1:10">
      <c r="A159" t="s">
        <v>733</v>
      </c>
      <c r="B159" s="98"/>
      <c r="C159" s="151">
        <f>'GREECE Ret'!C159</f>
        <v>-3.440647468565123E-2</v>
      </c>
      <c r="D159" s="151">
        <f>'GREECE Ret'!D159</f>
        <v>-3.1748698314580298E-2</v>
      </c>
      <c r="E159" s="151">
        <f>'GREECE Ret'!E159</f>
        <v>-2.8068181202806259E-2</v>
      </c>
      <c r="F159" s="151">
        <f>'GREECE Ret'!F159</f>
        <v>-1.6260520871780291E-2</v>
      </c>
      <c r="G159" s="151">
        <f>'GREECE Ret'!G159</f>
        <v>-1.1040076804158616E-2</v>
      </c>
      <c r="H159" s="151">
        <f>'GREECE Ret'!H159</f>
        <v>-4.8103700528973666E-3</v>
      </c>
      <c r="J159" s="124">
        <f t="shared" si="13"/>
        <v>-2.1055720321979009E-2</v>
      </c>
    </row>
    <row r="160" spans="1:10">
      <c r="A160" t="s">
        <v>735</v>
      </c>
      <c r="B160" s="98"/>
      <c r="C160" s="151">
        <f>'GREECE Ret'!C160</f>
        <v>3.6505907556571879E-3</v>
      </c>
      <c r="D160" s="151">
        <f>'GREECE Ret'!D160</f>
        <v>-1.9544596072970283E-2</v>
      </c>
      <c r="E160" s="151">
        <f>'GREECE Ret'!E160</f>
        <v>1.1395087461859197E-2</v>
      </c>
      <c r="F160" s="151">
        <f>'GREECE Ret'!F160</f>
        <v>1.5184673538317088E-2</v>
      </c>
      <c r="G160" s="151">
        <f>'GREECE Ret'!G160</f>
        <v>-1.0265655873712162E-2</v>
      </c>
      <c r="H160" s="151">
        <f>'GREECE Ret'!H160</f>
        <v>1.5458533816196557E-2</v>
      </c>
      <c r="J160" s="124">
        <f t="shared" si="13"/>
        <v>2.6464389375579303E-3</v>
      </c>
    </row>
    <row r="161" spans="1:10">
      <c r="A161" t="s">
        <v>737</v>
      </c>
      <c r="B161" s="98"/>
      <c r="C161" s="151">
        <f>'GREECE Ret'!C161</f>
        <v>-1.204518359868346E-2</v>
      </c>
      <c r="D161" s="151">
        <f>'GREECE Ret'!D161</f>
        <v>-2.1613476420537188E-2</v>
      </c>
      <c r="E161" s="151">
        <f>'GREECE Ret'!E161</f>
        <v>-6.2328341099705453E-3</v>
      </c>
      <c r="F161" s="151">
        <f>'GREECE Ret'!F161</f>
        <v>-2.1551732479832644E-3</v>
      </c>
      <c r="G161" s="151">
        <f>'GREECE Ret'!G161</f>
        <v>-1.2641251859407066E-2</v>
      </c>
      <c r="H161" s="151">
        <f>'GREECE Ret'!H161</f>
        <v>-1.3975953855973715E-2</v>
      </c>
      <c r="J161" s="124">
        <f t="shared" si="13"/>
        <v>-1.1443978848759204E-2</v>
      </c>
    </row>
    <row r="162" spans="1:10">
      <c r="A162" t="s">
        <v>739</v>
      </c>
      <c r="B162" s="98"/>
      <c r="C162" s="151">
        <f>'GREECE Ret'!C162</f>
        <v>-9.5289233458782808E-3</v>
      </c>
      <c r="D162" s="151">
        <f>'GREECE Ret'!D162</f>
        <v>-4.1172195889619623E-2</v>
      </c>
      <c r="E162" s="151">
        <f>'GREECE Ret'!E162</f>
        <v>-5.5320074696158811E-3</v>
      </c>
      <c r="F162" s="151">
        <f>'GREECE Ret'!F162</f>
        <v>1.3926309698194517E-2</v>
      </c>
      <c r="G162" s="151">
        <f>'GREECE Ret'!G162</f>
        <v>-1.0964020291914289E-2</v>
      </c>
      <c r="H162" s="151">
        <f>'GREECE Ret'!H162</f>
        <v>-2.9673612278020007E-3</v>
      </c>
      <c r="J162" s="124">
        <f t="shared" si="13"/>
        <v>-9.3730330877725924E-3</v>
      </c>
    </row>
    <row r="163" spans="1:10">
      <c r="A163" t="s">
        <v>741</v>
      </c>
      <c r="B163" s="98"/>
      <c r="C163" s="151">
        <f>'GREECE Ret'!C163</f>
        <v>-1.123306810255096E-2</v>
      </c>
      <c r="D163" s="151">
        <f>'GREECE Ret'!D163</f>
        <v>-1.9452425926815405E-2</v>
      </c>
      <c r="E163" s="151">
        <f>'GREECE Ret'!E163</f>
        <v>-8.1693733212310025E-3</v>
      </c>
      <c r="F163" s="151">
        <f>'GREECE Ret'!F163</f>
        <v>-3.1965930256274808E-3</v>
      </c>
      <c r="G163" s="151">
        <f>'GREECE Ret'!G163</f>
        <v>-1.7141953218650311E-2</v>
      </c>
      <c r="H163" s="151">
        <f>'GREECE Ret'!H163</f>
        <v>-2.4441901079078697E-2</v>
      </c>
      <c r="J163" s="124">
        <f t="shared" si="13"/>
        <v>-1.3939219112325643E-2</v>
      </c>
    </row>
    <row r="164" spans="1:10">
      <c r="A164" t="s">
        <v>743</v>
      </c>
      <c r="B164" s="98"/>
      <c r="C164" s="151">
        <f>'GREECE Ret'!C164</f>
        <v>7.5027147226445151E-3</v>
      </c>
      <c r="D164" s="151">
        <f>'GREECE Ret'!D164</f>
        <v>1.5943650397136164E-2</v>
      </c>
      <c r="E164" s="151">
        <f>'GREECE Ret'!E164</f>
        <v>1.773882433738163E-2</v>
      </c>
      <c r="F164" s="151">
        <f>'GREECE Ret'!F164</f>
        <v>-2.9238682727526378E-2</v>
      </c>
      <c r="G164" s="151">
        <f>'GREECE Ret'!G164</f>
        <v>1.8519047767237531E-2</v>
      </c>
      <c r="H164" s="151">
        <f>'GREECE Ret'!H164</f>
        <v>3.8459098493465668E-2</v>
      </c>
      <c r="J164" s="124">
        <f t="shared" si="13"/>
        <v>1.1487442165056519E-2</v>
      </c>
    </row>
    <row r="165" spans="1:10">
      <c r="A165" t="s">
        <v>745</v>
      </c>
      <c r="B165" s="98"/>
      <c r="C165" s="151">
        <f>'GREECE Ret'!C165</f>
        <v>1.1149571301935137E-2</v>
      </c>
      <c r="D165" s="151">
        <f>'GREECE Ret'!D165</f>
        <v>-7.0547029798900384E-3</v>
      </c>
      <c r="E165" s="151">
        <f>'GREECE Ret'!E165</f>
        <v>4.5120435280469641E-2</v>
      </c>
      <c r="F165" s="151">
        <f>'GREECE Ret'!F165</f>
        <v>7.6628727455690972E-3</v>
      </c>
      <c r="G165" s="151">
        <f>'GREECE Ret'!G165</f>
        <v>8.6778347716264491E-3</v>
      </c>
      <c r="H165" s="151">
        <f>'GREECE Ret'!H165</f>
        <v>1.9227873346885294E-2</v>
      </c>
      <c r="J165" s="124">
        <f t="shared" si="13"/>
        <v>1.4130647411099264E-2</v>
      </c>
    </row>
    <row r="166" spans="1:10">
      <c r="A166" t="s">
        <v>747</v>
      </c>
      <c r="B166" s="98"/>
      <c r="C166" s="151">
        <f>'GREECE Ret'!C166</f>
        <v>1.2591981697359967E-2</v>
      </c>
      <c r="D166" s="151">
        <f>'GREECE Ret'!D166</f>
        <v>4.8368667851284457E-2</v>
      </c>
      <c r="E166" s="151">
        <f>'GREECE Ret'!E166</f>
        <v>4.5851342925257159E-2</v>
      </c>
      <c r="F166" s="151">
        <f>'GREECE Ret'!F166</f>
        <v>8.6862652559604528E-3</v>
      </c>
      <c r="G166" s="151">
        <f>'GREECE Ret'!G166</f>
        <v>3.7925580221139656E-2</v>
      </c>
      <c r="H166" s="151">
        <f>'GREECE Ret'!H166</f>
        <v>3.321860202565706E-2</v>
      </c>
      <c r="J166" s="124">
        <f t="shared" si="13"/>
        <v>3.1107073329443125E-2</v>
      </c>
    </row>
    <row r="167" spans="1:10">
      <c r="A167" t="s">
        <v>749</v>
      </c>
      <c r="B167" s="98"/>
      <c r="C167" s="151">
        <f>'GREECE Ret'!C167</f>
        <v>1.6546396114408935E-2</v>
      </c>
      <c r="D167" s="151">
        <f>'GREECE Ret'!D167</f>
        <v>3.1537883514600733E-2</v>
      </c>
      <c r="E167" s="151">
        <f>'GREECE Ret'!E167</f>
        <v>0</v>
      </c>
      <c r="F167" s="151">
        <f>'GREECE Ret'!F167</f>
        <v>-1.1963166058275174E-2</v>
      </c>
      <c r="G167" s="151">
        <f>'GREECE Ret'!G167</f>
        <v>1.0019687397852904E-2</v>
      </c>
      <c r="H167" s="151">
        <f>'GREECE Ret'!H167</f>
        <v>-1.2944032396296172E-2</v>
      </c>
      <c r="J167" s="124">
        <f t="shared" si="13"/>
        <v>5.5327947620485386E-3</v>
      </c>
    </row>
    <row r="168" spans="1:10">
      <c r="A168" t="s">
        <v>751</v>
      </c>
      <c r="B168" s="98"/>
      <c r="C168" s="151">
        <f>'GREECE Ret'!C168</f>
        <v>-2.5673955052458097E-3</v>
      </c>
      <c r="D168" s="151">
        <f>'GREECE Ret'!D168</f>
        <v>-6.5574005461590517E-3</v>
      </c>
      <c r="E168" s="151">
        <f>'GREECE Ret'!E168</f>
        <v>3.6128724088505482E-2</v>
      </c>
      <c r="F168" s="151">
        <f>'GREECE Ret'!F168</f>
        <v>1.0881500187534207E-2</v>
      </c>
      <c r="G168" s="151">
        <f>'GREECE Ret'!G168</f>
        <v>1.1635554672747541E-2</v>
      </c>
      <c r="H168" s="151">
        <f>'GREECE Ret'!H168</f>
        <v>2.1596102288881511E-2</v>
      </c>
      <c r="J168" s="124">
        <f t="shared" si="13"/>
        <v>1.1852847531043979E-2</v>
      </c>
    </row>
    <row r="169" spans="1:10">
      <c r="A169" t="s">
        <v>753</v>
      </c>
      <c r="B169" s="98"/>
      <c r="C169" s="151">
        <f>'GREECE Ret'!C169</f>
        <v>1.5412281499338238E-3</v>
      </c>
      <c r="D169" s="151">
        <f>'GREECE Ret'!D169</f>
        <v>1.6433857437300632E-3</v>
      </c>
      <c r="E169" s="151">
        <f>'GREECE Ret'!E169</f>
        <v>0</v>
      </c>
      <c r="F169" s="151">
        <f>'GREECE Ret'!F169</f>
        <v>1.6103407566578892E-2</v>
      </c>
      <c r="G169" s="151">
        <f>'GREECE Ret'!G169</f>
        <v>-4.7240800760921806E-3</v>
      </c>
      <c r="H169" s="151">
        <f>'GREECE Ret'!H169</f>
        <v>-6.8941746956788154E-4</v>
      </c>
      <c r="J169" s="124">
        <f t="shared" si="13"/>
        <v>2.3124206524304525E-3</v>
      </c>
    </row>
    <row r="170" spans="1:10">
      <c r="A170" t="s">
        <v>755</v>
      </c>
      <c r="B170" s="98"/>
      <c r="C170" s="151">
        <f>'GREECE Ret'!C170</f>
        <v>-1.1877237480595835E-2</v>
      </c>
      <c r="D170" s="151">
        <f>'GREECE Ret'!D170</f>
        <v>1.6406894574597963E-3</v>
      </c>
      <c r="E170" s="151">
        <f>'GREECE Ret'!E170</f>
        <v>1.1227062593783402E-2</v>
      </c>
      <c r="F170" s="151">
        <f>'GREECE Ret'!F170</f>
        <v>6.3694482854797074E-3</v>
      </c>
      <c r="G170" s="151">
        <f>'GREECE Ret'!G170</f>
        <v>-9.5156427350432671E-3</v>
      </c>
      <c r="H170" s="151">
        <f>'GREECE Ret'!H170</f>
        <v>5.5020771539833384E-3</v>
      </c>
      <c r="J170" s="124">
        <f t="shared" si="13"/>
        <v>5.5773287917785716E-4</v>
      </c>
    </row>
    <row r="171" spans="1:10">
      <c r="A171" t="s">
        <v>757</v>
      </c>
      <c r="B171" s="98"/>
      <c r="C171" s="151">
        <f>'GREECE Ret'!C171</f>
        <v>1.2390452785676041E-2</v>
      </c>
      <c r="D171" s="151">
        <f>'GREECE Ret'!D171</f>
        <v>-3.2840752011898846E-3</v>
      </c>
      <c r="E171" s="151">
        <f>'GREECE Ret'!E171</f>
        <v>4.7732787526578117E-3</v>
      </c>
      <c r="F171" s="151">
        <f>'GREECE Ret'!F171</f>
        <v>0</v>
      </c>
      <c r="G171" s="151">
        <f>'GREECE Ret'!G171</f>
        <v>-1.0485023971626362E-2</v>
      </c>
      <c r="H171" s="151">
        <f>'GREECE Ret'!H171</f>
        <v>1.1592356205316817E-2</v>
      </c>
      <c r="J171" s="124">
        <f t="shared" si="13"/>
        <v>2.4978314284724037E-3</v>
      </c>
    </row>
    <row r="172" spans="1:10">
      <c r="A172" t="s">
        <v>759</v>
      </c>
      <c r="B172" s="98"/>
      <c r="C172" s="151">
        <f>'GREECE Ret'!C172</f>
        <v>1.981268770895863E-2</v>
      </c>
      <c r="D172" s="151">
        <f>'GREECE Ret'!D172</f>
        <v>1.6313575491523787E-2</v>
      </c>
      <c r="E172" s="151">
        <f>'GREECE Ret'!E172</f>
        <v>3.1695747612790395E-3</v>
      </c>
      <c r="F172" s="151">
        <f>'GREECE Ret'!F172</f>
        <v>-2.1186448602852144E-3</v>
      </c>
      <c r="G172" s="151">
        <f>'GREECE Ret'!G172</f>
        <v>1.1787955752042173E-2</v>
      </c>
      <c r="H172" s="151">
        <f>'GREECE Ret'!H172</f>
        <v>6.7567824628799074E-3</v>
      </c>
      <c r="J172" s="124">
        <f t="shared" si="13"/>
        <v>9.286988552733055E-3</v>
      </c>
    </row>
    <row r="173" spans="1:10">
      <c r="A173" t="s">
        <v>761</v>
      </c>
      <c r="B173" s="98"/>
      <c r="C173" s="151">
        <f>'GREECE Ret'!C173</f>
        <v>-1.4694969271978605E-2</v>
      </c>
      <c r="D173" s="151">
        <f>'GREECE Ret'!D173</f>
        <v>-1.6194335523028827E-3</v>
      </c>
      <c r="E173" s="151">
        <f>'GREECE Ret'!E173</f>
        <v>3.1155167779795479E-2</v>
      </c>
      <c r="F173" s="151">
        <f>'GREECE Ret'!F173</f>
        <v>8.4477799119328373E-3</v>
      </c>
      <c r="G173" s="151">
        <f>'GREECE Ret'!G173</f>
        <v>9.0732962056749751E-3</v>
      </c>
      <c r="H173" s="151">
        <f>'GREECE Ret'!H173</f>
        <v>2.3295562603522082E-2</v>
      </c>
      <c r="J173" s="124">
        <f t="shared" si="13"/>
        <v>9.2762339461073141E-3</v>
      </c>
    </row>
    <row r="174" spans="1:10">
      <c r="A174" t="s">
        <v>763</v>
      </c>
      <c r="B174" s="98"/>
      <c r="C174" s="151">
        <f>'GREECE Ret'!C174</f>
        <v>3.5668827625710896E-3</v>
      </c>
      <c r="D174" s="151">
        <f>'GREECE Ret'!D174</f>
        <v>1.1281344464039979E-2</v>
      </c>
      <c r="E174" s="151">
        <f>'GREECE Ret'!E174</f>
        <v>1.5220994010355388E-2</v>
      </c>
      <c r="F174" s="151">
        <f>'GREECE Ret'!F174</f>
        <v>1.0509722459750015E-3</v>
      </c>
      <c r="G174" s="151">
        <f>'GREECE Ret'!G174</f>
        <v>3.0062294489262369E-3</v>
      </c>
      <c r="H174" s="151">
        <f>'GREECE Ret'!H174</f>
        <v>-4.9464239353255741E-3</v>
      </c>
      <c r="J174" s="124">
        <f t="shared" si="13"/>
        <v>4.8633331660903542E-3</v>
      </c>
    </row>
    <row r="175" spans="1:10">
      <c r="A175" t="s">
        <v>765</v>
      </c>
      <c r="B175" s="98"/>
      <c r="C175" s="151">
        <f>'GREECE Ret'!C175</f>
        <v>7.6007459914389499E-3</v>
      </c>
      <c r="D175" s="151">
        <f>'GREECE Ret'!D175</f>
        <v>1.6012813669738276E-3</v>
      </c>
      <c r="E175" s="151">
        <f>'GREECE Ret'!E175</f>
        <v>-1.8600932702008272E-2</v>
      </c>
      <c r="F175" s="151">
        <f>'GREECE Ret'!F175</f>
        <v>1.0498688628367949E-3</v>
      </c>
      <c r="G175" s="151">
        <f>'GREECE Ret'!G175</f>
        <v>-6.8847087774971437E-3</v>
      </c>
      <c r="H175" s="151">
        <f>'GREECE Ret'!H175</f>
        <v>0</v>
      </c>
      <c r="J175" s="124">
        <f t="shared" si="13"/>
        <v>-2.5389575430426405E-3</v>
      </c>
    </row>
    <row r="176" spans="1:10">
      <c r="A176" t="s">
        <v>767</v>
      </c>
      <c r="B176" s="98"/>
      <c r="C176" s="151">
        <f>'GREECE Ret'!C176</f>
        <v>-1.0147220502204563E-2</v>
      </c>
      <c r="D176" s="151">
        <f>'GREECE Ret'!D176</f>
        <v>2.215280464113328E-2</v>
      </c>
      <c r="E176" s="151">
        <f>'GREECE Ret'!E176</f>
        <v>-2.7739268827252079E-3</v>
      </c>
      <c r="F176" s="151">
        <f>'GREECE Ret'!F176</f>
        <v>-4.2061050442742005E-3</v>
      </c>
      <c r="G176" s="151">
        <f>'GREECE Ret'!G176</f>
        <v>7.7419741536154593E-3</v>
      </c>
      <c r="H176" s="151">
        <f>'GREECE Ret'!H176</f>
        <v>2.4491020008295911E-2</v>
      </c>
      <c r="J176" s="124">
        <f t="shared" si="13"/>
        <v>6.2097577289734465E-3</v>
      </c>
    </row>
    <row r="177" spans="1:10">
      <c r="A177" t="s">
        <v>769</v>
      </c>
      <c r="B177" s="98"/>
      <c r="C177" s="151">
        <f>'GREECE Ret'!C177</f>
        <v>-6.1381266887855414E-3</v>
      </c>
      <c r="D177" s="151">
        <f>'GREECE Ret'!D177</f>
        <v>-1.5661710327448349E-3</v>
      </c>
      <c r="E177" s="151">
        <f>'GREECE Ret'!E177</f>
        <v>3.6968618813259814E-3</v>
      </c>
      <c r="F177" s="151">
        <f>'GREECE Ret'!F177</f>
        <v>-8.4656590245482388E-3</v>
      </c>
      <c r="G177" s="151">
        <f>'GREECE Ret'!G177</f>
        <v>6.8317942917032722E-3</v>
      </c>
      <c r="H177" s="151">
        <f>'GREECE Ret'!H177</f>
        <v>3.5421064243995096E-3</v>
      </c>
      <c r="J177" s="124">
        <f t="shared" si="13"/>
        <v>-3.4986569144164183E-4</v>
      </c>
    </row>
    <row r="178" spans="1:10">
      <c r="A178" t="s">
        <v>771</v>
      </c>
      <c r="B178" s="98"/>
      <c r="C178" s="151">
        <f>'GREECE Ret'!C178</f>
        <v>9.1931188814983883E-3</v>
      </c>
      <c r="D178" s="151">
        <f>'GREECE Ret'!D178</f>
        <v>3.1298930089277868E-3</v>
      </c>
      <c r="E178" s="151">
        <f>'GREECE Ret'!E178</f>
        <v>4.9079853121922253E-3</v>
      </c>
      <c r="F178" s="151">
        <f>'GREECE Ret'!F178</f>
        <v>-6.3966102966926432E-3</v>
      </c>
      <c r="G178" s="151">
        <f>'GREECE Ret'!G178</f>
        <v>-9.4057982868761495E-3</v>
      </c>
      <c r="H178" s="151">
        <f>'GREECE Ret'!H178</f>
        <v>1.4994697917950345E-2</v>
      </c>
      <c r="J178" s="124">
        <f t="shared" si="13"/>
        <v>2.7372144228333256E-3</v>
      </c>
    </row>
    <row r="179" spans="1:10">
      <c r="A179" t="s">
        <v>773</v>
      </c>
      <c r="B179" s="98"/>
      <c r="C179" s="151">
        <f>'GREECE Ret'!C179</f>
        <v>1.0162602500663716E-3</v>
      </c>
      <c r="D179" s="151">
        <f>'GREECE Ret'!D179</f>
        <v>6.2305497506361628E-3</v>
      </c>
      <c r="E179" s="151">
        <f>'GREECE Ret'!E179</f>
        <v>-2.4509816191401849E-3</v>
      </c>
      <c r="F179" s="151">
        <f>'GREECE Ret'!F179</f>
        <v>2.1367529497352418E-3</v>
      </c>
      <c r="G179" s="151">
        <f>'GREECE Ret'!G179</f>
        <v>-1.4276686356682975E-2</v>
      </c>
      <c r="H179" s="151">
        <f>'GREECE Ret'!H179</f>
        <v>-2.5364629959086313E-3</v>
      </c>
      <c r="J179" s="124">
        <f t="shared" si="13"/>
        <v>-1.6467613368823357E-3</v>
      </c>
    </row>
    <row r="180" spans="1:10">
      <c r="A180" t="s">
        <v>775</v>
      </c>
      <c r="B180" s="98"/>
      <c r="C180" s="151">
        <f>'GREECE Ret'!C180</f>
        <v>5.5710450494554295E-3</v>
      </c>
      <c r="D180" s="151">
        <f>'GREECE Ret'!D180</f>
        <v>-1.5649771667127776E-2</v>
      </c>
      <c r="E180" s="151">
        <f>'GREECE Ret'!E180</f>
        <v>2.7829987241220388E-2</v>
      </c>
      <c r="F180" s="151">
        <f>'GREECE Ret'!F180</f>
        <v>-4.2780813910783125E-3</v>
      </c>
      <c r="G180" s="151">
        <f>'GREECE Ret'!G180</f>
        <v>-8.7527911095947441E-3</v>
      </c>
      <c r="H180" s="151">
        <f>'GREECE Ret'!H180</f>
        <v>3.1740993759581408E-4</v>
      </c>
      <c r="J180" s="124">
        <f t="shared" si="13"/>
        <v>8.3963301007846649E-4</v>
      </c>
    </row>
    <row r="181" spans="1:10">
      <c r="A181" t="s">
        <v>777</v>
      </c>
      <c r="B181" s="98"/>
      <c r="C181" s="151">
        <f>'GREECE Ret'!C181</f>
        <v>-1.5267472130788421E-2</v>
      </c>
      <c r="D181" s="151">
        <f>'GREECE Ret'!D181</f>
        <v>1.5760444554657142E-3</v>
      </c>
      <c r="E181" s="151">
        <f>'GREECE Ret'!E181</f>
        <v>-2.9837386466325164E-4</v>
      </c>
      <c r="F181" s="151">
        <f>'GREECE Ret'!F181</f>
        <v>-8.611463334918695E-3</v>
      </c>
      <c r="G181" s="151">
        <f>'GREECE Ret'!G181</f>
        <v>1.092907053219023E-2</v>
      </c>
      <c r="H181" s="151">
        <f>'GREECE Ret'!H181</f>
        <v>2.8521648236831923E-3</v>
      </c>
      <c r="J181" s="124">
        <f t="shared" si="13"/>
        <v>-1.4700049198385383E-3</v>
      </c>
    </row>
    <row r="182" spans="1:10">
      <c r="A182" t="s">
        <v>779</v>
      </c>
      <c r="B182" s="98"/>
      <c r="C182" s="151">
        <f>'GREECE Ret'!C182</f>
        <v>-9.2736367853292149E-3</v>
      </c>
      <c r="D182" s="151">
        <f>'GREECE Ret'!D182</f>
        <v>-4.7356047458341271E-3</v>
      </c>
      <c r="E182" s="151">
        <f>'GREECE Ret'!E182</f>
        <v>-2.6305371653312849E-2</v>
      </c>
      <c r="F182" s="151">
        <f>'GREECE Ret'!F182</f>
        <v>-1.4153747438093884E-2</v>
      </c>
      <c r="G182" s="151">
        <f>'GREECE Ret'!G182</f>
        <v>-4.348771540595304E-4</v>
      </c>
      <c r="H182" s="151">
        <f>'GREECE Ret'!H182</f>
        <v>-3.1695747612791787E-3</v>
      </c>
      <c r="J182" s="124">
        <f t="shared" si="13"/>
        <v>-9.6788020896514636E-3</v>
      </c>
    </row>
    <row r="183" spans="1:10">
      <c r="A183" t="s">
        <v>781</v>
      </c>
      <c r="B183" s="98"/>
      <c r="C183" s="151">
        <f>'GREECE Ret'!C183</f>
        <v>0</v>
      </c>
      <c r="D183" s="151">
        <f>'GREECE Ret'!D183</f>
        <v>3.1595602903685179E-3</v>
      </c>
      <c r="E183" s="151">
        <f>'GREECE Ret'!E183</f>
        <v>-5.2219439811516007E-3</v>
      </c>
      <c r="F183" s="151">
        <f>'GREECE Ret'!F183</f>
        <v>-8.8106296821549197E-3</v>
      </c>
      <c r="G183" s="151">
        <f>'GREECE Ret'!G183</f>
        <v>4.7732787526578117E-3</v>
      </c>
      <c r="H183" s="151">
        <f>'GREECE Ret'!H183</f>
        <v>1.1049836186584935E-2</v>
      </c>
      <c r="J183" s="124">
        <f t="shared" si="13"/>
        <v>8.2501692771745746E-4</v>
      </c>
    </row>
    <row r="184" spans="1:10">
      <c r="A184" t="s">
        <v>783</v>
      </c>
      <c r="B184" s="98"/>
      <c r="C184" s="151">
        <f>'GREECE Ret'!C184</f>
        <v>-6.2305497506360864E-3</v>
      </c>
      <c r="D184" s="151">
        <f>'GREECE Ret'!D184</f>
        <v>4.7207011349373936E-3</v>
      </c>
      <c r="E184" s="151">
        <f>'GREECE Ret'!E184</f>
        <v>-1.1460555978784393E-2</v>
      </c>
      <c r="F184" s="151">
        <f>'GREECE Ret'!F184</f>
        <v>6.6152391187191831E-3</v>
      </c>
      <c r="G184" s="151">
        <f>'GREECE Ret'!G184</f>
        <v>-5.6436008267411056E-3</v>
      </c>
      <c r="H184" s="151">
        <f>'GREECE Ret'!H184</f>
        <v>-2.5149337367476095E-3</v>
      </c>
      <c r="J184" s="124">
        <f t="shared" si="13"/>
        <v>-2.4189500065421028E-3</v>
      </c>
    </row>
    <row r="185" spans="1:10">
      <c r="A185" t="s">
        <v>785</v>
      </c>
      <c r="B185" s="98"/>
      <c r="C185" s="151">
        <f>'GREECE Ret'!C185</f>
        <v>-9.4192219164916397E-3</v>
      </c>
      <c r="D185" s="151">
        <f>'GREECE Ret'!D185</f>
        <v>1.2480661223609224E-2</v>
      </c>
      <c r="E185" s="151">
        <f>'GREECE Ret'!E185</f>
        <v>-6.2500203451712946E-3</v>
      </c>
      <c r="F185" s="151">
        <f>'GREECE Ret'!F185</f>
        <v>2.6031838717947019E-2</v>
      </c>
      <c r="G185" s="151">
        <f>'GREECE Ret'!G185</f>
        <v>4.7774249388918841E-3</v>
      </c>
      <c r="H185" s="151">
        <f>'GREECE Ret'!H185</f>
        <v>-1.1714555367217071E-2</v>
      </c>
      <c r="J185" s="124">
        <f t="shared" si="13"/>
        <v>2.6510212085946866E-3</v>
      </c>
    </row>
    <row r="186" spans="1:10">
      <c r="A186" t="s">
        <v>786</v>
      </c>
      <c r="B186" s="98"/>
      <c r="C186" s="151">
        <f>'GREECE Ret'!C186</f>
        <v>-1.1634187281340653E-2</v>
      </c>
      <c r="D186" s="151">
        <f>'GREECE Ret'!D186</f>
        <v>-1.091203345098265E-2</v>
      </c>
      <c r="E186" s="151">
        <f>'GREECE Ret'!E186</f>
        <v>3.1298930089277868E-3</v>
      </c>
      <c r="F186" s="151">
        <f>'GREECE Ret'!F186</f>
        <v>-1.1847203725990442E-2</v>
      </c>
      <c r="G186" s="151">
        <f>'GREECE Ret'!G186</f>
        <v>8.661758878492588E-4</v>
      </c>
      <c r="H186" s="151">
        <f>'GREECE Ret'!H186</f>
        <v>-6.38979809877101E-3</v>
      </c>
      <c r="J186" s="124">
        <f t="shared" si="13"/>
        <v>-6.1311922767179512E-3</v>
      </c>
    </row>
    <row r="187" spans="1:10">
      <c r="A187" t="s">
        <v>788</v>
      </c>
      <c r="B187" s="98"/>
      <c r="C187" s="151">
        <f>'GREECE Ret'!C187</f>
        <v>1.9489687221649593E-2</v>
      </c>
      <c r="D187" s="151">
        <f>'GREECE Ret'!D187</f>
        <v>-3.1397200046676412E-3</v>
      </c>
      <c r="E187" s="151">
        <f>'GREECE Ret'!E187</f>
        <v>-3.1298930089277044E-3</v>
      </c>
      <c r="F187" s="151">
        <f>'GREECE Ret'!F187</f>
        <v>0</v>
      </c>
      <c r="G187" s="151">
        <f>'GREECE Ret'!G187</f>
        <v>-3.4692142340113094E-3</v>
      </c>
      <c r="H187" s="151">
        <f>'GREECE Ret'!H187</f>
        <v>1.4951765735111703E-2</v>
      </c>
      <c r="J187" s="124">
        <f t="shared" si="13"/>
        <v>4.1171042848591076E-3</v>
      </c>
    </row>
    <row r="188" spans="1:10">
      <c r="A188" t="s">
        <v>790</v>
      </c>
      <c r="B188" s="98"/>
      <c r="C188" s="151">
        <f>'GREECE Ret'!C188</f>
        <v>-3.6582220049689172E-3</v>
      </c>
      <c r="D188" s="151">
        <f>'GREECE Ret'!D188</f>
        <v>-4.728141195946012E-3</v>
      </c>
      <c r="E188" s="151">
        <f>'GREECE Ret'!E188</f>
        <v>2.9345735139820622E-2</v>
      </c>
      <c r="F188" s="151">
        <f>'GREECE Ret'!F188</f>
        <v>-1.0840109462583367E-3</v>
      </c>
      <c r="G188" s="151">
        <f>'GREECE Ret'!G188</f>
        <v>-8.6918736458685116E-4</v>
      </c>
      <c r="H188" s="151">
        <f>'GREECE Ret'!H188</f>
        <v>9.4682033268650022E-4</v>
      </c>
      <c r="J188" s="124">
        <f t="shared" si="13"/>
        <v>3.3254989934578347E-3</v>
      </c>
    </row>
    <row r="189" spans="1:10">
      <c r="A189" t="s">
        <v>792</v>
      </c>
      <c r="B189" s="98"/>
      <c r="C189" s="151">
        <f>'GREECE Ret'!C189</f>
        <v>-1.3706065904367215E-2</v>
      </c>
      <c r="D189" s="151">
        <f>'GREECE Ret'!D189</f>
        <v>-3.1645596029631368E-3</v>
      </c>
      <c r="E189" s="151">
        <f>'GREECE Ret'!E189</f>
        <v>-1.2251301780520517E-2</v>
      </c>
      <c r="F189" s="151">
        <f>'GREECE Ret'!F189</f>
        <v>3.2485139558313084E-3</v>
      </c>
      <c r="G189" s="151">
        <f>'GREECE Ret'!G189</f>
        <v>-4.7940819646743564E-3</v>
      </c>
      <c r="H189" s="151">
        <f>'GREECE Ret'!H189</f>
        <v>9.4192219164917785E-3</v>
      </c>
      <c r="J189" s="124">
        <f t="shared" si="13"/>
        <v>-3.5413788967003563E-3</v>
      </c>
    </row>
    <row r="190" spans="1:10">
      <c r="A190" t="s">
        <v>794</v>
      </c>
      <c r="B190" s="98"/>
      <c r="C190" s="151">
        <f>'GREECE Ret'!C190</f>
        <v>-3.1897953681000379E-3</v>
      </c>
      <c r="D190" s="151">
        <f>'GREECE Ret'!D190</f>
        <v>-6.359321908292504E-3</v>
      </c>
      <c r="E190" s="151">
        <f>'GREECE Ret'!E190</f>
        <v>1.6807118316381191E-2</v>
      </c>
      <c r="F190" s="151">
        <f>'GREECE Ret'!F190</f>
        <v>1.0752791776261697E-2</v>
      </c>
      <c r="G190" s="151">
        <f>'GREECE Ret'!G190</f>
        <v>2.6178025420788799E-3</v>
      </c>
      <c r="H190" s="151">
        <f>'GREECE Ret'!H190</f>
        <v>-1.5748356968139282E-2</v>
      </c>
      <c r="J190" s="124">
        <f t="shared" si="13"/>
        <v>8.1337306503165752E-4</v>
      </c>
    </row>
    <row r="191" spans="1:10">
      <c r="A191" t="s">
        <v>796</v>
      </c>
      <c r="B191" s="98"/>
      <c r="C191" s="151">
        <f>'GREECE Ret'!C191</f>
        <v>9.5390230467589099E-3</v>
      </c>
      <c r="D191" s="151">
        <f>'GREECE Ret'!D191</f>
        <v>-1.5961695328221036E-3</v>
      </c>
      <c r="E191" s="151">
        <f>'GREECE Ret'!E191</f>
        <v>-3.034903695153936E-3</v>
      </c>
      <c r="F191" s="151">
        <f>'GREECE Ret'!F191</f>
        <v>1.0689471889049637E-3</v>
      </c>
      <c r="G191" s="151">
        <f>'GREECE Ret'!G191</f>
        <v>5.6485051333447049E-3</v>
      </c>
      <c r="H191" s="151">
        <f>'GREECE Ret'!H191</f>
        <v>1.9491343246973606E-2</v>
      </c>
      <c r="J191" s="124">
        <f t="shared" si="13"/>
        <v>5.1861242313343573E-3</v>
      </c>
    </row>
    <row r="192" spans="1:10">
      <c r="A192" t="s">
        <v>797</v>
      </c>
      <c r="B192" s="98"/>
      <c r="C192" s="151">
        <f>'GREECE Ret'!C192</f>
        <v>9.9712187997791565E-3</v>
      </c>
      <c r="D192" s="151">
        <f>'GREECE Ret'!D192</f>
        <v>-1.5987213636969929E-3</v>
      </c>
      <c r="E192" s="151">
        <f>'GREECE Ret'!E192</f>
        <v>6.387340638076057E-2</v>
      </c>
      <c r="F192" s="151">
        <f>'GREECE Ret'!F192</f>
        <v>0</v>
      </c>
      <c r="G192" s="151">
        <f>'GREECE Ret'!G192</f>
        <v>2.9878449622737144E-2</v>
      </c>
      <c r="H192" s="151">
        <f>'GREECE Ret'!H192</f>
        <v>2.4875634718017074E-3</v>
      </c>
      <c r="J192" s="124">
        <f t="shared" si="13"/>
        <v>1.7435319485230263E-2</v>
      </c>
    </row>
    <row r="193" spans="1:10">
      <c r="A193" t="s">
        <v>798</v>
      </c>
      <c r="B193" s="98"/>
      <c r="C193" s="151">
        <f>'GREECE Ret'!C193</f>
        <v>2.6283399092365649E-2</v>
      </c>
      <c r="D193" s="151">
        <f>'GREECE Ret'!D193</f>
        <v>9.5542128048114912E-3</v>
      </c>
      <c r="E193" s="151">
        <f>'GREECE Ret'!E193</f>
        <v>-1.9980026626731087E-3</v>
      </c>
      <c r="F193" s="151">
        <f>'GREECE Ret'!F193</f>
        <v>-1.0741241831412625E-2</v>
      </c>
      <c r="G193" s="151">
        <f>'GREECE Ret'!G193</f>
        <v>1.709443335930004E-2</v>
      </c>
      <c r="H193" s="151">
        <f>'GREECE Ret'!H193</f>
        <v>5.5744956991264499E-3</v>
      </c>
      <c r="J193" s="124">
        <f t="shared" si="13"/>
        <v>7.6278827435863165E-3</v>
      </c>
    </row>
    <row r="194" spans="1:10">
      <c r="A194" t="s">
        <v>800</v>
      </c>
      <c r="B194" s="98"/>
      <c r="C194" s="151">
        <f>'GREECE Ret'!C194</f>
        <v>-1.4860637300115886E-2</v>
      </c>
      <c r="D194" s="151">
        <f>'GREECE Ret'!D194</f>
        <v>-1.9200589856616958E-2</v>
      </c>
      <c r="E194" s="151">
        <f>'GREECE Ret'!E194</f>
        <v>-3.4344624486348191E-3</v>
      </c>
      <c r="F194" s="151">
        <f>'GREECE Ret'!F194</f>
        <v>-6.500564603093428E-3</v>
      </c>
      <c r="G194" s="151">
        <f>'GREECE Ret'!G194</f>
        <v>-2.5540429512711148E-2</v>
      </c>
      <c r="H194" s="151">
        <f>'GREECE Ret'!H194</f>
        <v>-1.9333311870554051E-2</v>
      </c>
      <c r="J194" s="124">
        <f t="shared" si="13"/>
        <v>-1.4811665931954383E-2</v>
      </c>
    </row>
    <row r="195" spans="1:10">
      <c r="A195" t="s">
        <v>802</v>
      </c>
      <c r="B195" s="98"/>
      <c r="C195" s="151">
        <f>'GREECE Ret'!C195</f>
        <v>6.6889881507964889E-3</v>
      </c>
      <c r="D195" s="151">
        <f>'GREECE Ret'!D195</f>
        <v>8.0450956848314385E-3</v>
      </c>
      <c r="E195" s="151">
        <f>'GREECE Ret'!E195</f>
        <v>-1.1474470564767983E-3</v>
      </c>
      <c r="F195" s="151">
        <f>'GREECE Ret'!F195</f>
        <v>0</v>
      </c>
      <c r="G195" s="151">
        <f>'GREECE Ret'!G195</f>
        <v>8.4781692233958019E-4</v>
      </c>
      <c r="H195" s="151">
        <f>'GREECE Ret'!H195</f>
        <v>2.916744152427261E-2</v>
      </c>
      <c r="J195" s="124">
        <f t="shared" si="13"/>
        <v>7.2669825376272196E-3</v>
      </c>
    </row>
    <row r="196" spans="1:10">
      <c r="A196" t="s">
        <v>804</v>
      </c>
      <c r="B196" s="98"/>
      <c r="C196" s="151">
        <f>'GREECE Ret'!C196</f>
        <v>2.4817682942607576E-2</v>
      </c>
      <c r="D196" s="151">
        <f>'GREECE Ret'!D196</f>
        <v>1.5898586067798204E-2</v>
      </c>
      <c r="E196" s="151">
        <f>'GREECE Ret'!E196</f>
        <v>6.2947275087864374E-3</v>
      </c>
      <c r="F196" s="151">
        <f>'GREECE Ret'!F196</f>
        <v>-2.1762794225955173E-3</v>
      </c>
      <c r="G196" s="151">
        <f>'GREECE Ret'!G196</f>
        <v>-3.8208494795862104E-3</v>
      </c>
      <c r="H196" s="151">
        <f>'GREECE Ret'!H196</f>
        <v>1.6378892084039681E-2</v>
      </c>
      <c r="J196" s="124">
        <f t="shared" si="13"/>
        <v>9.5654599501750273E-3</v>
      </c>
    </row>
    <row r="197" spans="1:10">
      <c r="A197" t="s">
        <v>806</v>
      </c>
      <c r="B197" s="98"/>
      <c r="C197" s="151">
        <f>'GREECE Ret'!C197</f>
        <v>5.001250416823734E-4</v>
      </c>
      <c r="D197" s="151">
        <f>'GREECE Ret'!D197</f>
        <v>3.8674580065281274E-2</v>
      </c>
      <c r="E197" s="151">
        <f>'GREECE Ret'!E197</f>
        <v>2.0887013913566305E-2</v>
      </c>
      <c r="F197" s="151">
        <f>'GREECE Ret'!F197</f>
        <v>0</v>
      </c>
      <c r="G197" s="151">
        <f>'GREECE Ret'!G197</f>
        <v>1.7289066530452941E-2</v>
      </c>
      <c r="H197" s="151">
        <f>'GREECE Ret'!H197</f>
        <v>-6.018658020985623E-4</v>
      </c>
      <c r="J197" s="124">
        <f t="shared" si="13"/>
        <v>1.2791486624814054E-2</v>
      </c>
    </row>
    <row r="198" spans="1:10">
      <c r="A198" t="s">
        <v>808</v>
      </c>
      <c r="B198" s="98"/>
      <c r="C198" s="151">
        <f>'GREECE Ret'!C198</f>
        <v>-5.0125418235443982E-3</v>
      </c>
      <c r="D198" s="151">
        <f>'GREECE Ret'!D198</f>
        <v>7.5586149739266242E-3</v>
      </c>
      <c r="E198" s="151">
        <f>'GREECE Ret'!E198</f>
        <v>-3.9182809716603517E-3</v>
      </c>
      <c r="F198" s="151">
        <f>'GREECE Ret'!F198</f>
        <v>2.1762794225954484E-3</v>
      </c>
      <c r="G198" s="151">
        <f>'GREECE Ret'!G198</f>
        <v>5.8063800954761116E-2</v>
      </c>
      <c r="H198" s="151">
        <f>'GREECE Ret'!H198</f>
        <v>1.730869830382431E-2</v>
      </c>
      <c r="J198" s="124">
        <f t="shared" ref="J198:J251" si="14">AVERAGE(C198:H198)</f>
        <v>1.2696095143317127E-2</v>
      </c>
    </row>
    <row r="199" spans="1:10">
      <c r="A199" t="s">
        <v>810</v>
      </c>
      <c r="B199" s="98"/>
      <c r="C199" s="151">
        <f>'GREECE Ret'!C199</f>
        <v>-2.5157245972471359E-3</v>
      </c>
      <c r="D199" s="151">
        <f>'GREECE Ret'!D199</f>
        <v>-3.0165935394255677E-3</v>
      </c>
      <c r="E199" s="151">
        <f>'GREECE Ret'!E199</f>
        <v>0</v>
      </c>
      <c r="F199" s="151">
        <f>'GREECE Ret'!F199</f>
        <v>3.2555644597662002E-3</v>
      </c>
      <c r="G199" s="151">
        <f>'GREECE Ret'!G199</f>
        <v>1.4684551682921099E-2</v>
      </c>
      <c r="H199" s="151">
        <f>'GREECE Ret'!H199</f>
        <v>-1.7767253711507979E-3</v>
      </c>
      <c r="J199" s="124">
        <f t="shared" si="14"/>
        <v>1.7718454391439662E-3</v>
      </c>
    </row>
    <row r="200" spans="1:10">
      <c r="A200" t="s">
        <v>812</v>
      </c>
      <c r="B200" s="98"/>
      <c r="C200" s="151">
        <f>'GREECE Ret'!C200</f>
        <v>7.5282664207915878E-3</v>
      </c>
      <c r="D200" s="151">
        <f>'GREECE Ret'!D200</f>
        <v>7.70169867569995E-2</v>
      </c>
      <c r="E200" s="151">
        <f>'GREECE Ret'!E200</f>
        <v>1.9610596003241574E-3</v>
      </c>
      <c r="F200" s="151">
        <f>'GREECE Ret'!F200</f>
        <v>1.0828371388318981E-3</v>
      </c>
      <c r="G200" s="151">
        <f>'GREECE Ret'!G200</f>
        <v>6.9446283419452845E-2</v>
      </c>
      <c r="H200" s="151">
        <f>'GREECE Ret'!H200</f>
        <v>9.145955477699098E-3</v>
      </c>
      <c r="J200" s="124">
        <f t="shared" si="14"/>
        <v>2.7696898135683174E-2</v>
      </c>
    </row>
    <row r="201" spans="1:10">
      <c r="A201" t="s">
        <v>814</v>
      </c>
      <c r="B201" s="98"/>
      <c r="C201" s="151">
        <f>'GREECE Ret'!C201</f>
        <v>9.9950033308342321E-4</v>
      </c>
      <c r="D201" s="151">
        <f>'GREECE Ret'!D201</f>
        <v>1.3976242666379351E-3</v>
      </c>
      <c r="E201" s="151">
        <f>'GREECE Ret'!E201</f>
        <v>-3.2426049086241041E-2</v>
      </c>
      <c r="F201" s="151">
        <f>'GREECE Ret'!F201</f>
        <v>5.3966671721542587E-3</v>
      </c>
      <c r="G201" s="151">
        <f>'GREECE Ret'!G201</f>
        <v>2.2412412804501815E-2</v>
      </c>
      <c r="H201" s="151">
        <f>'GREECE Ret'!H201</f>
        <v>1.1098244754911193E-2</v>
      </c>
      <c r="J201" s="124">
        <f t="shared" si="14"/>
        <v>1.4797333741745969E-3</v>
      </c>
    </row>
    <row r="202" spans="1:10">
      <c r="A202" t="s">
        <v>816</v>
      </c>
      <c r="B202" s="98"/>
      <c r="C202" s="151">
        <f>'GREECE Ret'!C202</f>
        <v>3.9880411779556271E-3</v>
      </c>
      <c r="D202" s="151">
        <f>'GREECE Ret'!D202</f>
        <v>0</v>
      </c>
      <c r="E202" s="151">
        <f>'GREECE Ret'!E202</f>
        <v>2.8905911460114648E-4</v>
      </c>
      <c r="F202" s="151">
        <f>'GREECE Ret'!F202</f>
        <v>-1.0770060276379489E-3</v>
      </c>
      <c r="G202" s="151">
        <f>'GREECE Ret'!G202</f>
        <v>-7.1174677688639896E-3</v>
      </c>
      <c r="H202" s="151">
        <f>'GREECE Ret'!H202</f>
        <v>1.0114231575704541E-2</v>
      </c>
      <c r="J202" s="124">
        <f t="shared" si="14"/>
        <v>1.0328096786265627E-3</v>
      </c>
    </row>
    <row r="203" spans="1:10">
      <c r="A203" t="s">
        <v>818</v>
      </c>
      <c r="B203" s="98"/>
      <c r="C203" s="151">
        <f>'GREECE Ret'!C203</f>
        <v>-1.4532954354570676E-2</v>
      </c>
      <c r="D203" s="151">
        <f>'GREECE Ret'!D203</f>
        <v>1.2491487894029053E-2</v>
      </c>
      <c r="E203" s="151">
        <f>'GREECE Ret'!E203</f>
        <v>-1.3969959440200196E-2</v>
      </c>
      <c r="F203" s="151">
        <f>'GREECE Ret'!F203</f>
        <v>-2.1574981400211257E-3</v>
      </c>
      <c r="G203" s="151">
        <f>'GREECE Ret'!G203</f>
        <v>-1.7109827566460314E-2</v>
      </c>
      <c r="H203" s="151">
        <f>'GREECE Ret'!H203</f>
        <v>1.1719442407356713E-2</v>
      </c>
      <c r="J203" s="124">
        <f t="shared" si="14"/>
        <v>-3.9265515333110901E-3</v>
      </c>
    </row>
    <row r="204" spans="1:10">
      <c r="A204" t="s">
        <v>820</v>
      </c>
      <c r="B204" s="98"/>
      <c r="C204" s="151">
        <f>'GREECE Ret'!C204</f>
        <v>-1.1678223608095305E-2</v>
      </c>
      <c r="D204" s="151">
        <f>'GREECE Ret'!D204</f>
        <v>0</v>
      </c>
      <c r="E204" s="151">
        <f>'GREECE Ret'!E204</f>
        <v>1.3969959440200132E-2</v>
      </c>
      <c r="F204" s="151">
        <f>'GREECE Ret'!F204</f>
        <v>-1.0804971337541407E-3</v>
      </c>
      <c r="G204" s="151">
        <f>'GREECE Ret'!G204</f>
        <v>-1.9257816604414533E-2</v>
      </c>
      <c r="H204" s="151">
        <f>'GREECE Ret'!H204</f>
        <v>-3.0585188414878176E-2</v>
      </c>
      <c r="J204" s="124">
        <f t="shared" si="14"/>
        <v>-8.1052943868236711E-3</v>
      </c>
    </row>
    <row r="205" spans="1:10">
      <c r="A205" t="s">
        <v>822</v>
      </c>
      <c r="B205" s="98"/>
      <c r="C205" s="151">
        <f>'GREECE Ret'!C205</f>
        <v>-8.205174239185287E-3</v>
      </c>
      <c r="D205" s="151">
        <f>'GREECE Ret'!D205</f>
        <v>-6.9204428445737952E-3</v>
      </c>
      <c r="E205" s="151">
        <f>'GREECE Ret'!E205</f>
        <v>2.7930000174010525E-2</v>
      </c>
      <c r="F205" s="151">
        <f>'GREECE Ret'!F205</f>
        <v>-1.0816658707410232E-3</v>
      </c>
      <c r="G205" s="151">
        <f>'GREECE Ret'!G205</f>
        <v>1.1965168058273214E-2</v>
      </c>
      <c r="H205" s="151">
        <f>'GREECE Ret'!H205</f>
        <v>7.0073279431267762E-3</v>
      </c>
      <c r="J205" s="124">
        <f t="shared" si="14"/>
        <v>5.1158688701517354E-3</v>
      </c>
    </row>
    <row r="206" spans="1:10">
      <c r="A206" t="s">
        <v>824</v>
      </c>
      <c r="B206" s="98"/>
      <c r="C206" s="151">
        <f>'GREECE Ret'!C206</f>
        <v>2.8928685649129621E-2</v>
      </c>
      <c r="D206" s="151">
        <f>'GREECE Ret'!D206</f>
        <v>1.3793322132335769E-2</v>
      </c>
      <c r="E206" s="151">
        <f>'GREECE Ret'!E206</f>
        <v>6.0260835123708639E-2</v>
      </c>
      <c r="F206" s="151">
        <f>'GREECE Ret'!F206</f>
        <v>0</v>
      </c>
      <c r="G206" s="151">
        <f>'GREECE Ret'!G206</f>
        <v>-1.1039670537330329E-2</v>
      </c>
      <c r="H206" s="151">
        <f>'GREECE Ret'!H206</f>
        <v>-6.1287219413733874E-3</v>
      </c>
      <c r="J206" s="124">
        <f t="shared" si="14"/>
        <v>1.430240840441172E-2</v>
      </c>
    </row>
    <row r="207" spans="1:10">
      <c r="A207" t="s">
        <v>826</v>
      </c>
      <c r="B207" s="98"/>
      <c r="C207" s="151">
        <f>'GREECE Ret'!C207</f>
        <v>-1.4106027347679753E-2</v>
      </c>
      <c r="D207" s="151">
        <f>'GREECE Ret'!D207</f>
        <v>-6.8728792877620643E-3</v>
      </c>
      <c r="E207" s="151">
        <f>'GREECE Ret'!E207</f>
        <v>-6.533269722166879E-2</v>
      </c>
      <c r="F207" s="151">
        <f>'GREECE Ret'!F207</f>
        <v>-8.695706967553932E-3</v>
      </c>
      <c r="G207" s="151">
        <f>'GREECE Ret'!G207</f>
        <v>-2.7790661702657648E-3</v>
      </c>
      <c r="H207" s="151">
        <f>'GREECE Ret'!H207</f>
        <v>1.7548995436784732E-3</v>
      </c>
      <c r="J207" s="124">
        <f t="shared" si="14"/>
        <v>-1.6005246241875309E-2</v>
      </c>
    </row>
    <row r="208" spans="1:10">
      <c r="A208" t="s">
        <v>828</v>
      </c>
      <c r="B208" s="98"/>
      <c r="C208" s="151">
        <f>'GREECE Ret'!C208</f>
        <v>2.0273701825020401E-3</v>
      </c>
      <c r="D208" s="151">
        <f>'GREECE Ret'!D208</f>
        <v>6.8728792877620504E-3</v>
      </c>
      <c r="E208" s="151">
        <f>'GREECE Ret'!E208</f>
        <v>5.9146771499576653E-3</v>
      </c>
      <c r="F208" s="151">
        <f>'GREECE Ret'!F208</f>
        <v>8.695706967553913E-3</v>
      </c>
      <c r="G208" s="151">
        <f>'GREECE Ret'!G208</f>
        <v>-1.6838564362829593E-2</v>
      </c>
      <c r="H208" s="151">
        <f>'GREECE Ret'!H208</f>
        <v>9.5972817496315574E-3</v>
      </c>
      <c r="J208" s="124">
        <f t="shared" si="14"/>
        <v>2.7115584957629387E-3</v>
      </c>
    </row>
    <row r="209" spans="1:10">
      <c r="A209" t="s">
        <v>830</v>
      </c>
      <c r="B209" s="98"/>
      <c r="C209" s="151">
        <f>'GREECE Ret'!C209</f>
        <v>-2.3048395436291017E-2</v>
      </c>
      <c r="D209" s="151">
        <f>'GREECE Ret'!D209</f>
        <v>2.5694449374782723E-2</v>
      </c>
      <c r="E209" s="151">
        <f>'GREECE Ret'!E209</f>
        <v>-3.5733400173631788E-2</v>
      </c>
      <c r="F209" s="151">
        <f>'GREECE Ret'!F209</f>
        <v>-3.2520353863772318E-3</v>
      </c>
      <c r="G209" s="151">
        <f>'GREECE Ret'!G209</f>
        <v>3.2485455144488307E-2</v>
      </c>
      <c r="H209" s="151">
        <f>'GREECE Ret'!H209</f>
        <v>-1.2816953783124554E-2</v>
      </c>
      <c r="J209" s="124">
        <f t="shared" si="14"/>
        <v>-2.7784800433589257E-3</v>
      </c>
    </row>
    <row r="210" spans="1:10">
      <c r="A210" t="s">
        <v>832</v>
      </c>
      <c r="B210" s="98"/>
      <c r="C210" s="151">
        <f>'GREECE Ret'!C210</f>
        <v>-7.8023802841850108E-3</v>
      </c>
      <c r="D210" s="151">
        <f>'GREECE Ret'!D210</f>
        <v>2.6666682469152977E-3</v>
      </c>
      <c r="E210" s="151">
        <f>'GREECE Ret'!E210</f>
        <v>-1.4363430286374273E-2</v>
      </c>
      <c r="F210" s="151">
        <f>'GREECE Ret'!F210</f>
        <v>-1.2015436744411238E-2</v>
      </c>
      <c r="G210" s="151">
        <f>'GREECE Ret'!G210</f>
        <v>-2.7434859457508326E-3</v>
      </c>
      <c r="H210" s="151">
        <f>'GREECE Ret'!H210</f>
        <v>-2.0136895998547143E-2</v>
      </c>
      <c r="J210" s="124">
        <f t="shared" si="14"/>
        <v>-9.0658268353922006E-3</v>
      </c>
    </row>
    <row r="211" spans="1:10">
      <c r="A211" t="s">
        <v>834</v>
      </c>
      <c r="B211" s="98"/>
      <c r="C211" s="151">
        <f>'GREECE Ret'!C211</f>
        <v>3.1282611538104325E-3</v>
      </c>
      <c r="D211" s="151">
        <f>'GREECE Ret'!D211</f>
        <v>-1.340502646804778E-2</v>
      </c>
      <c r="E211" s="151">
        <f>'GREECE Ret'!E211</f>
        <v>1.9298844572220589E-2</v>
      </c>
      <c r="F211" s="151">
        <f>'GREECE Ret'!F211</f>
        <v>1.2015436744411297E-2</v>
      </c>
      <c r="G211" s="151">
        <f>'GREECE Ret'!G211</f>
        <v>1.8298266770761572E-3</v>
      </c>
      <c r="H211" s="151">
        <f>'GREECE Ret'!H211</f>
        <v>-1.5677137476758654E-2</v>
      </c>
      <c r="J211" s="124">
        <f t="shared" si="14"/>
        <v>1.1983675337853405E-3</v>
      </c>
    </row>
    <row r="212" spans="1:10">
      <c r="A212" t="s">
        <v>836</v>
      </c>
      <c r="B212" s="98"/>
      <c r="C212" s="151">
        <f>'GREECE Ret'!C212</f>
        <v>3.1185056458096034E-3</v>
      </c>
      <c r="D212" s="151">
        <f>'GREECE Ret'!D212</f>
        <v>-2.4591403137322207E-2</v>
      </c>
      <c r="E212" s="151">
        <f>'GREECE Ret'!E212</f>
        <v>-1.9298844572220562E-2</v>
      </c>
      <c r="F212" s="151">
        <f>'GREECE Ret'!F212</f>
        <v>-2.1739138996199076E-3</v>
      </c>
      <c r="G212" s="151">
        <f>'GREECE Ret'!G212</f>
        <v>-1.2879662863661139E-2</v>
      </c>
      <c r="H212" s="151">
        <f>'GREECE Ret'!H212</f>
        <v>-1.8709332726637704E-2</v>
      </c>
      <c r="J212" s="124">
        <f t="shared" si="14"/>
        <v>-1.2422441925608652E-2</v>
      </c>
    </row>
    <row r="213" spans="1:10">
      <c r="A213" t="s">
        <v>838</v>
      </c>
      <c r="B213" s="98"/>
      <c r="C213" s="151">
        <f>'GREECE Ret'!C213</f>
        <v>-5.2029253687217308E-3</v>
      </c>
      <c r="D213" s="151">
        <f>'GREECE Ret'!D213</f>
        <v>-8.3333815591444104E-3</v>
      </c>
      <c r="E213" s="151">
        <f>'GREECE Ret'!E213</f>
        <v>2.4210020123133315E-2</v>
      </c>
      <c r="F213" s="151">
        <f>'GREECE Ret'!F213</f>
        <v>0</v>
      </c>
      <c r="G213" s="151">
        <f>'GREECE Ret'!G213</f>
        <v>1.4706147389695487E-2</v>
      </c>
      <c r="H213" s="151">
        <f>'GREECE Ret'!H213</f>
        <v>-2.8259337314403162E-2</v>
      </c>
      <c r="J213" s="124">
        <f t="shared" si="14"/>
        <v>-4.7991278824008392E-4</v>
      </c>
    </row>
    <row r="214" spans="1:10">
      <c r="A214" t="s">
        <v>840</v>
      </c>
      <c r="B214" s="98"/>
      <c r="C214" s="151">
        <f>'GREECE Ret'!C214</f>
        <v>9.8625247908776786E-3</v>
      </c>
      <c r="D214" s="151">
        <f>'GREECE Ret'!D214</f>
        <v>-1.8297484441577951E-2</v>
      </c>
      <c r="E214" s="151">
        <f>'GREECE Ret'!E214</f>
        <v>3.4522473872295356E-3</v>
      </c>
      <c r="F214" s="151">
        <f>'GREECE Ret'!F214</f>
        <v>2.173913899619967E-3</v>
      </c>
      <c r="G214" s="151">
        <f>'GREECE Ret'!G214</f>
        <v>3.6429912785012298E-3</v>
      </c>
      <c r="H214" s="151">
        <f>'GREECE Ret'!H214</f>
        <v>9.8241956360482167E-3</v>
      </c>
      <c r="J214" s="124">
        <f t="shared" si="14"/>
        <v>1.7763980917831128E-3</v>
      </c>
    </row>
    <row r="215" spans="1:10">
      <c r="A215" t="s">
        <v>842</v>
      </c>
      <c r="B215" s="98"/>
      <c r="C215" s="151">
        <f>'GREECE Ret'!C215</f>
        <v>-1.4044444110774735E-2</v>
      </c>
      <c r="D215" s="151">
        <f>'GREECE Ret'!D215</f>
        <v>-2.8820438535491971E-2</v>
      </c>
      <c r="E215" s="151">
        <f>'GREECE Ret'!E215</f>
        <v>1.0285804969368902E-2</v>
      </c>
      <c r="F215" s="151">
        <f>'GREECE Ret'!F215</f>
        <v>6.4935293105480912E-3</v>
      </c>
      <c r="G215" s="151">
        <f>'GREECE Ret'!G215</f>
        <v>-3.1396854060672157E-2</v>
      </c>
      <c r="H215" s="151">
        <f>'GREECE Ret'!H215</f>
        <v>-3.4749679573894666E-3</v>
      </c>
      <c r="J215" s="124">
        <f t="shared" si="14"/>
        <v>-1.0159561730735223E-2</v>
      </c>
    </row>
    <row r="216" spans="1:10">
      <c r="A216" t="s">
        <v>844</v>
      </c>
      <c r="B216" s="98"/>
      <c r="C216" s="151">
        <f>'GREECE Ret'!C216</f>
        <v>6.7867658044901084E-3</v>
      </c>
      <c r="D216" s="151">
        <f>'GREECE Ret'!D216</f>
        <v>1.7391742711869239E-2</v>
      </c>
      <c r="E216" s="151">
        <f>'GREECE Ret'!E216</f>
        <v>0</v>
      </c>
      <c r="F216" s="151">
        <f>'GREECE Ret'!F216</f>
        <v>-4.3243310630028701E-3</v>
      </c>
      <c r="G216" s="151">
        <f>'GREECE Ret'!G216</f>
        <v>3.7453227301621132E-3</v>
      </c>
      <c r="H216" s="151">
        <f>'GREECE Ret'!H216</f>
        <v>2.53098965605895E-2</v>
      </c>
      <c r="J216" s="124">
        <f t="shared" si="14"/>
        <v>8.1515661240180153E-3</v>
      </c>
    </row>
    <row r="217" spans="1:10">
      <c r="A217" t="s">
        <v>846</v>
      </c>
      <c r="B217" s="98"/>
      <c r="C217" s="151">
        <f>'GREECE Ret'!C217</f>
        <v>1.0400416954139326E-3</v>
      </c>
      <c r="D217" s="151">
        <f>'GREECE Ret'!D217</f>
        <v>-1.3015368112070248E-2</v>
      </c>
      <c r="E217" s="151">
        <f>'GREECE Ret'!E217</f>
        <v>-9.4246021028791642E-3</v>
      </c>
      <c r="F217" s="151">
        <f>'GREECE Ret'!F217</f>
        <v>6.4795043109861818E-3</v>
      </c>
      <c r="G217" s="151">
        <f>'GREECE Ret'!G217</f>
        <v>1.8674141747954624E-3</v>
      </c>
      <c r="H217" s="151">
        <f>'GREECE Ret'!H217</f>
        <v>-3.0859435517229672E-4</v>
      </c>
      <c r="J217" s="124">
        <f t="shared" si="14"/>
        <v>-2.2269340648210221E-3</v>
      </c>
    </row>
    <row r="218" spans="1:10">
      <c r="A218" t="s">
        <v>848</v>
      </c>
      <c r="B218" s="98"/>
      <c r="C218" s="151">
        <f>'GREECE Ret'!C218</f>
        <v>-2.4731594639142884E-2</v>
      </c>
      <c r="D218" s="151">
        <f>'GREECE Ret'!D218</f>
        <v>-1.3187004281953801E-2</v>
      </c>
      <c r="E218" s="151">
        <f>'GREECE Ret'!E218</f>
        <v>2.2929216122076226E-3</v>
      </c>
      <c r="F218" s="151">
        <f>'GREECE Ret'!F218</f>
        <v>-9.7350687707524666E-3</v>
      </c>
      <c r="G218" s="151">
        <f>'GREECE Ret'!G218</f>
        <v>-8.4309632887994077E-3</v>
      </c>
      <c r="H218" s="151">
        <f>'GREECE Ret'!H218</f>
        <v>-1.7435061822101423E-2</v>
      </c>
      <c r="J218" s="124">
        <f t="shared" si="14"/>
        <v>-1.1871128531757058E-2</v>
      </c>
    </row>
    <row r="219" spans="1:10">
      <c r="A219" t="s">
        <v>850</v>
      </c>
      <c r="B219" s="98"/>
      <c r="C219" s="151">
        <f>'GREECE Ret'!C219</f>
        <v>5.3135087820414236E-3</v>
      </c>
      <c r="D219" s="151">
        <f>'GREECE Ret'!D219</f>
        <v>1.7544309650909525E-2</v>
      </c>
      <c r="E219" s="151">
        <f>'GREECE Ret'!E219</f>
        <v>-7.1829069063994271E-3</v>
      </c>
      <c r="F219" s="151">
        <f>'GREECE Ret'!F219</f>
        <v>1.4031530804257916E-2</v>
      </c>
      <c r="G219" s="151">
        <f>'GREECE Ret'!G219</f>
        <v>-1.89939233411755E-2</v>
      </c>
      <c r="H219" s="151">
        <f>'GREECE Ret'!H219</f>
        <v>-1.3278728148707267E-2</v>
      </c>
      <c r="J219" s="124">
        <f t="shared" si="14"/>
        <v>-4.2770152651222206E-4</v>
      </c>
    </row>
    <row r="220" spans="1:10">
      <c r="A220" t="s">
        <v>852</v>
      </c>
      <c r="B220" s="98"/>
      <c r="C220" s="151">
        <f>'GREECE Ret'!C220</f>
        <v>1.5885626851377399E-3</v>
      </c>
      <c r="D220" s="151">
        <f>'GREECE Ret'!D220</f>
        <v>1.0093813169218686E-2</v>
      </c>
      <c r="E220" s="151">
        <f>'GREECE Ret'!E220</f>
        <v>1.4030294573549961E-2</v>
      </c>
      <c r="F220" s="151">
        <f>'GREECE Ret'!F220</f>
        <v>3.2102756302481894E-3</v>
      </c>
      <c r="G220" s="151">
        <f>'GREECE Ret'!G220</f>
        <v>-1.1571970983812584E-2</v>
      </c>
      <c r="H220" s="151">
        <f>'GREECE Ret'!H220</f>
        <v>-1.2738855225885915E-3</v>
      </c>
      <c r="J220" s="124">
        <f t="shared" si="14"/>
        <v>2.6795149252922331E-3</v>
      </c>
    </row>
    <row r="221" spans="1:10">
      <c r="A221" t="s">
        <v>853</v>
      </c>
      <c r="B221" s="98"/>
      <c r="C221" s="151">
        <f>'GREECE Ret'!C221</f>
        <v>8.4299761604594015E-3</v>
      </c>
      <c r="D221" s="151">
        <f>'GREECE Ret'!D221</f>
        <v>-1.4357504261041534E-3</v>
      </c>
      <c r="E221" s="151">
        <f>'GREECE Ret'!E221</f>
        <v>-7.7066172775095646E-3</v>
      </c>
      <c r="F221" s="151">
        <f>'GREECE Ret'!F221</f>
        <v>6.3897980987709883E-3</v>
      </c>
      <c r="G221" s="151">
        <f>'GREECE Ret'!G221</f>
        <v>-6.8126784175067071E-3</v>
      </c>
      <c r="H221" s="151">
        <f>'GREECE Ret'!H221</f>
        <v>3.4453767988590796E-2</v>
      </c>
      <c r="J221" s="124">
        <f t="shared" si="14"/>
        <v>5.5530826877834604E-3</v>
      </c>
    </row>
    <row r="222" spans="1:10">
      <c r="A222" t="s">
        <v>855</v>
      </c>
      <c r="B222" s="98"/>
      <c r="C222" s="151">
        <f>'GREECE Ret'!C222</f>
        <v>7.8390785544092366E-3</v>
      </c>
      <c r="D222" s="151">
        <f>'GREECE Ret'!D222</f>
        <v>1.8505866197707735E-2</v>
      </c>
      <c r="E222" s="151">
        <f>'GREECE Ret'!E222</f>
        <v>-1.7341475036487215E-2</v>
      </c>
      <c r="F222" s="151">
        <f>'GREECE Ret'!F222</f>
        <v>4.2372944755152174E-3</v>
      </c>
      <c r="G222" s="151">
        <f>'GREECE Ret'!G222</f>
        <v>4.8709302345965122E-3</v>
      </c>
      <c r="H222" s="151">
        <f>'GREECE Ret'!H222</f>
        <v>-1.2322860462650562E-3</v>
      </c>
      <c r="J222" s="124">
        <f t="shared" si="14"/>
        <v>2.8132347299127379E-3</v>
      </c>
    </row>
    <row r="223" spans="1:10">
      <c r="A223" t="s">
        <v>857</v>
      </c>
      <c r="B223" s="98"/>
      <c r="C223" s="151">
        <f>'GREECE Ret'!C223</f>
        <v>6.7445132446829446E-3</v>
      </c>
      <c r="D223" s="151">
        <f>'GREECE Ret'!D223</f>
        <v>1.4094435032336039E-3</v>
      </c>
      <c r="E223" s="151">
        <f>'GREECE Ret'!E223</f>
        <v>-1.6757705098335317E-2</v>
      </c>
      <c r="F223" s="151">
        <f>'GREECE Ret'!F223</f>
        <v>-7.4270898436154531E-3</v>
      </c>
      <c r="G223" s="151">
        <f>'GREECE Ret'!G223</f>
        <v>9.7134538963188088E-4</v>
      </c>
      <c r="H223" s="151">
        <f>'GREECE Ret'!H223</f>
        <v>1.3472340940766899E-2</v>
      </c>
      <c r="J223" s="124">
        <f t="shared" si="14"/>
        <v>-2.6452531060590687E-4</v>
      </c>
    </row>
    <row r="224" spans="1:10">
      <c r="A224" t="s">
        <v>858</v>
      </c>
      <c r="B224" s="98"/>
      <c r="C224" s="151">
        <f>'GREECE Ret'!C224</f>
        <v>1.0799796406226525E-2</v>
      </c>
      <c r="D224" s="151">
        <f>'GREECE Ret'!D224</f>
        <v>-4.2343041387882321E-3</v>
      </c>
      <c r="E224" s="151">
        <f>'GREECE Ret'!E224</f>
        <v>2.0731534154140923E-3</v>
      </c>
      <c r="F224" s="151">
        <f>'GREECE Ret'!F224</f>
        <v>2.1276603771166066E-3</v>
      </c>
      <c r="G224" s="151">
        <f>'GREECE Ret'!G224</f>
        <v>-3.8910554929666762E-3</v>
      </c>
      <c r="H224" s="151">
        <f>'GREECE Ret'!H224</f>
        <v>-1.039446839708733E-2</v>
      </c>
      <c r="J224" s="124">
        <f t="shared" si="14"/>
        <v>-5.8653630501416889E-4</v>
      </c>
    </row>
    <row r="225" spans="1:10">
      <c r="A225" t="s">
        <v>860</v>
      </c>
      <c r="B225" s="98"/>
      <c r="C225" s="151">
        <f>'GREECE Ret'!C225</f>
        <v>6.1193459695929415E-3</v>
      </c>
      <c r="D225" s="151">
        <f>'GREECE Ret'!D225</f>
        <v>-2.8328630843042009E-3</v>
      </c>
      <c r="E225" s="151">
        <f>'GREECE Ret'!E225</f>
        <v>-5.3396745085034867E-3</v>
      </c>
      <c r="F225" s="151">
        <f>'GREECE Ret'!F225</f>
        <v>-1.0683862308312577E-2</v>
      </c>
      <c r="G225" s="151">
        <f>'GREECE Ret'!G225</f>
        <v>-1.769957709940086E-2</v>
      </c>
      <c r="H225" s="151">
        <f>'GREECE Ret'!H225</f>
        <v>-1.5172918424212721E-2</v>
      </c>
      <c r="J225" s="124">
        <f t="shared" si="14"/>
        <v>-7.6015915758568175E-3</v>
      </c>
    </row>
    <row r="226" spans="1:10">
      <c r="A226" t="s">
        <v>862</v>
      </c>
      <c r="B226" s="98"/>
      <c r="C226" s="151">
        <f>'GREECE Ret'!C226</f>
        <v>-9.7063341865787252E-3</v>
      </c>
      <c r="D226" s="151">
        <f>'GREECE Ret'!D226</f>
        <v>-2.8778964550043404E-2</v>
      </c>
      <c r="E226" s="151">
        <f>'GREECE Ret'!E226</f>
        <v>2.148089068788879E-2</v>
      </c>
      <c r="F226" s="151">
        <f>'GREECE Ret'!F226</f>
        <v>-2.1505384632286959E-3</v>
      </c>
      <c r="G226" s="151">
        <f>'GREECE Ret'!G226</f>
        <v>5.9347355198145265E-3</v>
      </c>
      <c r="H226" s="151">
        <f>'GREECE Ret'!H226</f>
        <v>-1.5612805669524645E-3</v>
      </c>
      <c r="J226" s="124">
        <f t="shared" si="14"/>
        <v>-2.4635819265166614E-3</v>
      </c>
    </row>
    <row r="227" spans="1:10">
      <c r="A227" t="s">
        <v>864</v>
      </c>
      <c r="B227" s="98"/>
      <c r="C227" s="151">
        <f>'GREECE Ret'!C227</f>
        <v>1.6293639486100533E-2</v>
      </c>
      <c r="D227" s="151">
        <f>'GREECE Ret'!D227</f>
        <v>-2.9239786914352006E-3</v>
      </c>
      <c r="E227" s="151">
        <f>'GREECE Ret'!E227</f>
        <v>3.0109801471370382E-2</v>
      </c>
      <c r="F227" s="151">
        <f>'GREECE Ret'!F227</f>
        <v>-4.3150013014132361E-3</v>
      </c>
      <c r="G227" s="151">
        <f>'GREECE Ret'!G227</f>
        <v>8.8365818004979436E-3</v>
      </c>
      <c r="H227" s="151">
        <f>'GREECE Ret'!H227</f>
        <v>5.9199425109901773E-3</v>
      </c>
      <c r="J227" s="124">
        <f t="shared" si="14"/>
        <v>8.986830879351768E-3</v>
      </c>
    </row>
    <row r="228" spans="1:10">
      <c r="A228" t="s">
        <v>866</v>
      </c>
      <c r="B228" s="98"/>
      <c r="C228" s="151">
        <f>'GREECE Ret'!C228</f>
        <v>1.8018505502678212E-2</v>
      </c>
      <c r="D228" s="151">
        <f>'GREECE Ret'!D228</f>
        <v>1.5977100936014413E-2</v>
      </c>
      <c r="E228" s="151">
        <f>'GREECE Ret'!E228</f>
        <v>-2.8288562004777137E-3</v>
      </c>
      <c r="F228" s="151">
        <f>'GREECE Ret'!F228</f>
        <v>-7.5963468919347634E-3</v>
      </c>
      <c r="G228" s="151">
        <f>'GREECE Ret'!G228</f>
        <v>-1.2789156116321336E-2</v>
      </c>
      <c r="H228" s="151">
        <f>'GREECE Ret'!H228</f>
        <v>1.2656443061945135E-2</v>
      </c>
      <c r="J228" s="124">
        <f t="shared" si="14"/>
        <v>3.9062817153173238E-3</v>
      </c>
    </row>
    <row r="229" spans="1:10">
      <c r="A229" t="s">
        <v>868</v>
      </c>
      <c r="B229" s="98"/>
      <c r="C229" s="151">
        <f>'GREECE Ret'!C229</f>
        <v>-1.1976191046715649E-2</v>
      </c>
      <c r="D229" s="151">
        <f>'GREECE Ret'!D229</f>
        <v>-1.3053122244579329E-2</v>
      </c>
      <c r="E229" s="151">
        <f>'GREECE Ret'!E229</f>
        <v>5.6497325421191276E-3</v>
      </c>
      <c r="F229" s="151">
        <f>'GREECE Ret'!F229</f>
        <v>-8.7527911095947441E-3</v>
      </c>
      <c r="G229" s="151">
        <f>'GREECE Ret'!G229</f>
        <v>-8.9508305200845569E-3</v>
      </c>
      <c r="H229" s="151">
        <f>'GREECE Ret'!H229</f>
        <v>1.3709277925033363E-2</v>
      </c>
      <c r="J229" s="124">
        <f t="shared" si="14"/>
        <v>-3.8956540756369651E-3</v>
      </c>
    </row>
    <row r="230" spans="1:10">
      <c r="A230" t="s">
        <v>870</v>
      </c>
      <c r="B230" s="98"/>
      <c r="C230" s="151">
        <f>'GREECE Ret'!C230</f>
        <v>1.3958352250706855E-2</v>
      </c>
      <c r="D230" s="151">
        <f>'GREECE Ret'!D230</f>
        <v>-2.9239786914352006E-3</v>
      </c>
      <c r="E230" s="151">
        <f>'GREECE Ret'!E230</f>
        <v>3.374581380145565E-3</v>
      </c>
      <c r="F230" s="151">
        <f>'GREECE Ret'!F230</f>
        <v>-1.6620881236040407E-2</v>
      </c>
      <c r="G230" s="151">
        <f>'GREECE Ret'!G230</f>
        <v>-1.3072081567352775E-2</v>
      </c>
      <c r="H230" s="151">
        <f>'GREECE Ret'!H230</f>
        <v>6.6345237326899103E-3</v>
      </c>
      <c r="J230" s="124">
        <f t="shared" si="14"/>
        <v>-1.4415806885476753E-3</v>
      </c>
    </row>
    <row r="231" spans="1:10">
      <c r="A231" t="s">
        <v>872</v>
      </c>
      <c r="B231" s="98"/>
      <c r="C231" s="151">
        <f>'GREECE Ret'!C231</f>
        <v>0</v>
      </c>
      <c r="D231" s="151">
        <f>'GREECE Ret'!D231</f>
        <v>0</v>
      </c>
      <c r="E231" s="151">
        <f>'GREECE Ret'!E231</f>
        <v>-5.6164000353079325E-4</v>
      </c>
      <c r="F231" s="151">
        <f>'GREECE Ret'!F231</f>
        <v>-1.8038820589678355E-2</v>
      </c>
      <c r="G231" s="151">
        <f>'GREECE Ret'!G231</f>
        <v>-4.056800695614318E-3</v>
      </c>
      <c r="H231" s="151">
        <f>'GREECE Ret'!H231</f>
        <v>1.2248099343740704E-2</v>
      </c>
      <c r="J231" s="124">
        <f t="shared" si="14"/>
        <v>-1.7348603241804604E-3</v>
      </c>
    </row>
    <row r="232" spans="1:10">
      <c r="A232" t="s">
        <v>874</v>
      </c>
      <c r="B232" s="98"/>
      <c r="C232" s="151">
        <f>'GREECE Ret'!C232</f>
        <v>-6.9548218733696101E-3</v>
      </c>
      <c r="D232" s="151">
        <f>'GREECE Ret'!D232</f>
        <v>-4.4020614006377639E-3</v>
      </c>
      <c r="E232" s="151">
        <f>'GREECE Ret'!E232</f>
        <v>1.5054647306097686E-2</v>
      </c>
      <c r="F232" s="151">
        <f>'GREECE Ret'!F232</f>
        <v>-2.4180798197214626E-2</v>
      </c>
      <c r="G232" s="151">
        <f>'GREECE Ret'!G232</f>
        <v>-2.0949626311537142E-2</v>
      </c>
      <c r="H232" s="151">
        <f>'GREECE Ret'!H232</f>
        <v>-2.3431531602799677E-2</v>
      </c>
      <c r="J232" s="124">
        <f t="shared" si="14"/>
        <v>-1.0810698679910189E-2</v>
      </c>
    </row>
    <row r="233" spans="1:10">
      <c r="A233" t="s">
        <v>876</v>
      </c>
      <c r="B233" s="98"/>
      <c r="C233" s="151">
        <f>'GREECE Ret'!C233</f>
        <v>-9.5167259700638471E-3</v>
      </c>
      <c r="D233" s="151">
        <f>'GREECE Ret'!D233</f>
        <v>5.8651194523980576E-3</v>
      </c>
      <c r="E233" s="151">
        <f>'GREECE Ret'!E233</f>
        <v>1.4558696919152203E-2</v>
      </c>
      <c r="F233" s="151">
        <f>'GREECE Ret'!F233</f>
        <v>-4.6729056993924821E-3</v>
      </c>
      <c r="G233" s="151">
        <f>'GREECE Ret'!G233</f>
        <v>-2.2246457843394053E-2</v>
      </c>
      <c r="H233" s="151">
        <f>'GREECE Ret'!H233</f>
        <v>-3.044142381228244E-3</v>
      </c>
      <c r="J233" s="124">
        <f t="shared" si="14"/>
        <v>-3.1760692537547274E-3</v>
      </c>
    </row>
    <row r="234" spans="1:10">
      <c r="A234" t="s">
        <v>877</v>
      </c>
      <c r="B234" s="98"/>
      <c r="C234" s="151">
        <f>'GREECE Ret'!C234</f>
        <v>4.0180867721469719E-3</v>
      </c>
      <c r="D234" s="151">
        <f>'GREECE Ret'!D234</f>
        <v>-4.3956114730381093E-3</v>
      </c>
      <c r="E234" s="151">
        <f>'GREECE Ret'!E234</f>
        <v>-2.7273967167560731E-4</v>
      </c>
      <c r="F234" s="151">
        <f>'GREECE Ret'!F234</f>
        <v>1.5107782991972114E-2</v>
      </c>
      <c r="G234" s="151">
        <f>'GREECE Ret'!G234</f>
        <v>1.9752690964991583E-2</v>
      </c>
      <c r="H234" s="151">
        <f>'GREECE Ret'!H234</f>
        <v>-1.5255533088370686E-3</v>
      </c>
      <c r="J234" s="124">
        <f t="shared" si="14"/>
        <v>5.4474427125933145E-3</v>
      </c>
    </row>
    <row r="235" spans="1:10">
      <c r="A235" t="s">
        <v>879</v>
      </c>
      <c r="B235" s="98"/>
      <c r="C235" s="151">
        <f>'GREECE Ret'!C235</f>
        <v>-4.0180867721469156E-3</v>
      </c>
      <c r="D235" s="151">
        <f>'GREECE Ret'!D235</f>
        <v>-1.777824602128383E-2</v>
      </c>
      <c r="E235" s="151">
        <f>'GREECE Ret'!E235</f>
        <v>2.2654690564806176E-2</v>
      </c>
      <c r="F235" s="151">
        <f>'GREECE Ret'!F235</f>
        <v>9.1849095770725701E-3</v>
      </c>
      <c r="G235" s="151">
        <f>'GREECE Ret'!G235</f>
        <v>-7.5188324140273398E-3</v>
      </c>
      <c r="H235" s="151">
        <f>'GREECE Ret'!H235</f>
        <v>2.1351235806840096E-3</v>
      </c>
      <c r="J235" s="124">
        <f t="shared" si="14"/>
        <v>7.7659308585077821E-4</v>
      </c>
    </row>
    <row r="236" spans="1:10">
      <c r="A236" t="s">
        <v>881</v>
      </c>
      <c r="B236" s="98"/>
      <c r="C236" s="151">
        <f>'GREECE Ret'!C236</f>
        <v>-8.5924208197826913E-3</v>
      </c>
      <c r="D236" s="151">
        <f>'GREECE Ret'!D236</f>
        <v>-4.4943895878393264E-3</v>
      </c>
      <c r="E236" s="151">
        <f>'GREECE Ret'!E236</f>
        <v>-1.3423020332140661E-2</v>
      </c>
      <c r="F236" s="151">
        <f>'GREECE Ret'!F236</f>
        <v>-3.434462448634708E-3</v>
      </c>
      <c r="G236" s="151">
        <f>'GREECE Ret'!G236</f>
        <v>-7.5757938084576558E-3</v>
      </c>
      <c r="H236" s="151">
        <f>'GREECE Ret'!H236</f>
        <v>2.2594725329998681E-2</v>
      </c>
      <c r="J236" s="124">
        <f t="shared" si="14"/>
        <v>-2.4875602778093938E-3</v>
      </c>
    </row>
    <row r="237" spans="1:10">
      <c r="A237" t="s">
        <v>883</v>
      </c>
      <c r="B237" s="98"/>
      <c r="C237" s="151">
        <f>'GREECE Ret'!C237</f>
        <v>2.7042208675321859E-2</v>
      </c>
      <c r="D237" s="151">
        <f>'GREECE Ret'!D237</f>
        <v>2.9985029962566329E-3</v>
      </c>
      <c r="E237" s="151">
        <f>'GREECE Ret'!E237</f>
        <v>8.0754140055453311E-3</v>
      </c>
      <c r="F237" s="151">
        <f>'GREECE Ret'!F237</f>
        <v>-4.5977092486295425E-3</v>
      </c>
      <c r="G237" s="151">
        <f>'GREECE Ret'!G237</f>
        <v>1.3845406822052916E-2</v>
      </c>
      <c r="H237" s="151">
        <f>'GREECE Ret'!H237</f>
        <v>1.4197221603577753E-2</v>
      </c>
      <c r="J237" s="124">
        <f t="shared" si="14"/>
        <v>1.0260174142354158E-2</v>
      </c>
    </row>
    <row r="238" spans="1:10">
      <c r="A238" t="s">
        <v>885</v>
      </c>
      <c r="B238" s="98"/>
      <c r="C238" s="151">
        <f>'GREECE Ret'!C238</f>
        <v>-6.9410293542345762E-3</v>
      </c>
      <c r="D238" s="151">
        <f>'GREECE Ret'!D238</f>
        <v>1.1904902506318458E-2</v>
      </c>
      <c r="E238" s="151">
        <f>'GREECE Ret'!E238</f>
        <v>1.5957785438610816E-2</v>
      </c>
      <c r="F238" s="151">
        <f>'GREECE Ret'!F238</f>
        <v>2.3014969882791674E-3</v>
      </c>
      <c r="G238" s="151">
        <f>'GREECE Ret'!G238</f>
        <v>-1.4690715410003706E-2</v>
      </c>
      <c r="H238" s="151">
        <f>'GREECE Ret'!H238</f>
        <v>3.2079040221454865E-2</v>
      </c>
      <c r="J238" s="124">
        <f t="shared" si="14"/>
        <v>6.7685800650708373E-3</v>
      </c>
    </row>
    <row r="239" spans="1:10">
      <c r="A239" t="s">
        <v>887</v>
      </c>
      <c r="B239" s="98"/>
      <c r="C239" s="151">
        <f>'GREECE Ret'!C239</f>
        <v>-1.0000083334583534E-2</v>
      </c>
      <c r="D239" s="151">
        <f>'GREECE Ret'!D239</f>
        <v>-1.3403030127340386E-2</v>
      </c>
      <c r="E239" s="151">
        <f>'GREECE Ret'!E239</f>
        <v>1.049878409821957E-2</v>
      </c>
      <c r="F239" s="151">
        <f>'GREECE Ret'!F239</f>
        <v>2.2962122603503781E-3</v>
      </c>
      <c r="G239" s="151">
        <f>'GREECE Ret'!G239</f>
        <v>-1.7057982904576625E-2</v>
      </c>
      <c r="H239" s="151">
        <f>'GREECE Ret'!H239</f>
        <v>-9.717138476933224E-3</v>
      </c>
      <c r="J239" s="124">
        <f t="shared" si="14"/>
        <v>-6.2305397474773034E-3</v>
      </c>
    </row>
    <row r="240" spans="1:10">
      <c r="A240" t="s">
        <v>889</v>
      </c>
      <c r="B240" s="98"/>
      <c r="C240" s="151">
        <f>'GREECE Ret'!C240</f>
        <v>1.0994613501091816E-2</v>
      </c>
      <c r="D240" s="151">
        <f>'GREECE Ret'!D240</f>
        <v>-7.5244899786154253E-3</v>
      </c>
      <c r="E240" s="151">
        <f>'GREECE Ret'!E240</f>
        <v>-1.4729356246196177E-2</v>
      </c>
      <c r="F240" s="151">
        <f>'GREECE Ret'!F240</f>
        <v>1.1461319306225416E-3</v>
      </c>
      <c r="G240" s="151">
        <f>'GREECE Ret'!G240</f>
        <v>8.1388326754466642E-3</v>
      </c>
      <c r="H240" s="151">
        <f>'GREECE Ret'!H240</f>
        <v>5.1561271493705827E-3</v>
      </c>
      <c r="J240" s="124">
        <f t="shared" si="14"/>
        <v>5.3030983862000045E-4</v>
      </c>
    </row>
    <row r="241" spans="1:10">
      <c r="A241" t="s">
        <v>891</v>
      </c>
      <c r="B241" s="98"/>
      <c r="C241" s="151">
        <f>'GREECE Ret'!C241</f>
        <v>-8.9865806978461325E-3</v>
      </c>
      <c r="D241" s="151">
        <f>'GREECE Ret'!D241</f>
        <v>-3.0257209165370676E-3</v>
      </c>
      <c r="E241" s="151">
        <f>'GREECE Ret'!E241</f>
        <v>-1.9802627296179643E-2</v>
      </c>
      <c r="F241" s="151">
        <f>'GREECE Ret'!F241</f>
        <v>1.1448198159332513E-3</v>
      </c>
      <c r="G241" s="151">
        <f>'GREECE Ret'!G241</f>
        <v>2.1308339620095072E-3</v>
      </c>
      <c r="H241" s="151">
        <f>'GREECE Ret'!H241</f>
        <v>1.8401085370891156E-2</v>
      </c>
      <c r="J241" s="124">
        <f t="shared" si="14"/>
        <v>-1.6896982936214881E-3</v>
      </c>
    </row>
    <row r="242" spans="1:10">
      <c r="A242" t="s">
        <v>893</v>
      </c>
      <c r="B242" s="98"/>
      <c r="C242" s="151">
        <f>'GREECE Ret'!C242</f>
        <v>4.0040093533821814E-3</v>
      </c>
      <c r="D242" s="151">
        <f>'GREECE Ret'!D242</f>
        <v>4.5351551653913628E-3</v>
      </c>
      <c r="E242" s="151">
        <f>'GREECE Ret'!E242</f>
        <v>-2.7398974188114503E-2</v>
      </c>
      <c r="F242" s="151">
        <f>'GREECE Ret'!F242</f>
        <v>-4.5871640069061539E-3</v>
      </c>
      <c r="G242" s="151">
        <f>'GREECE Ret'!G242</f>
        <v>9.3221014064928873E-3</v>
      </c>
      <c r="H242" s="151">
        <f>'GREECE Ret'!H242</f>
        <v>1.0047530800478903E-2</v>
      </c>
      <c r="J242" s="124">
        <f t="shared" si="14"/>
        <v>-6.7955691154588727E-4</v>
      </c>
    </row>
    <row r="243" spans="1:10">
      <c r="A243" t="s">
        <v>895</v>
      </c>
      <c r="B243" s="98"/>
      <c r="C243" s="151">
        <f>'GREECE Ret'!C243</f>
        <v>4.9825713444640934E-3</v>
      </c>
      <c r="D243" s="151">
        <f>'GREECE Ret'!D243</f>
        <v>2.6787315963649763E-2</v>
      </c>
      <c r="E243" s="151">
        <f>'GREECE Ret'!E243</f>
        <v>-1.1173300598125189E-2</v>
      </c>
      <c r="F243" s="151">
        <f>'GREECE Ret'!F243</f>
        <v>-1.5055293050849494E-2</v>
      </c>
      <c r="G243" s="151">
        <f>'GREECE Ret'!G243</f>
        <v>4.2167405221043604E-4</v>
      </c>
      <c r="H243" s="151">
        <f>'GREECE Ret'!H243</f>
        <v>1.6524749471360917E-2</v>
      </c>
      <c r="J243" s="124">
        <f t="shared" si="14"/>
        <v>3.7479528637850879E-3</v>
      </c>
    </row>
    <row r="244" spans="1:10">
      <c r="A244" t="s">
        <v>897</v>
      </c>
      <c r="B244" s="98"/>
      <c r="C244" s="151">
        <f>'GREECE Ret'!C244</f>
        <v>-2.9865626977490789E-3</v>
      </c>
      <c r="D244" s="151">
        <f>'GREECE Ret'!D244</f>
        <v>-1.6284593764500525E-2</v>
      </c>
      <c r="E244" s="151">
        <f>'GREECE Ret'!E244</f>
        <v>-2.100559776610984E-2</v>
      </c>
      <c r="F244" s="151">
        <f>'GREECE Ret'!F244</f>
        <v>-4.6783711061007252E-3</v>
      </c>
      <c r="G244" s="151">
        <f>'GREECE Ret'!G244</f>
        <v>-3.0824358200374921E-2</v>
      </c>
      <c r="H244" s="151">
        <f>'GREECE Ret'!H244</f>
        <v>-1.6402409363573606E-3</v>
      </c>
      <c r="J244" s="124">
        <f t="shared" si="14"/>
        <v>-1.2903287411865407E-2</v>
      </c>
    </row>
    <row r="245" spans="1:10">
      <c r="A245" t="s">
        <v>899</v>
      </c>
      <c r="B245" s="98"/>
      <c r="C245" s="151">
        <f>'GREECE Ret'!C245</f>
        <v>-7.2345587114591617E-2</v>
      </c>
      <c r="D245" s="151">
        <f>'GREECE Ret'!D245</f>
        <v>-7.4906717291576257E-3</v>
      </c>
      <c r="E245" s="151">
        <f>'GREECE Ret'!E245</f>
        <v>-3.3842202733558868E-2</v>
      </c>
      <c r="F245" s="151">
        <f>'GREECE Ret'!F245</f>
        <v>5.8445519962832251E-3</v>
      </c>
      <c r="G245" s="151">
        <f>'GREECE Ret'!G245</f>
        <v>-2.6433257068155597E-2</v>
      </c>
      <c r="H245" s="151">
        <f>'GREECE Ret'!H245</f>
        <v>-1.0174706228638366E-2</v>
      </c>
      <c r="J245" s="124">
        <f t="shared" si="14"/>
        <v>-2.4073645479636474E-2</v>
      </c>
    </row>
    <row r="246" spans="1:10">
      <c r="A246" t="s">
        <v>901</v>
      </c>
      <c r="B246" s="98"/>
      <c r="C246" s="151">
        <f>'GREECE Ret'!C246</f>
        <v>-3.2206147000421719E-3</v>
      </c>
      <c r="D246" s="151">
        <f>'GREECE Ret'!D246</f>
        <v>2.9631797606371149E-2</v>
      </c>
      <c r="E246" s="151">
        <f>'GREECE Ret'!E246</f>
        <v>2.9629651306570487E-3</v>
      </c>
      <c r="F246" s="151">
        <f>'GREECE Ret'!F246</f>
        <v>8.1254074439171525E-3</v>
      </c>
      <c r="G246" s="151">
        <f>'GREECE Ret'!G246</f>
        <v>-5.2233585947192109E-2</v>
      </c>
      <c r="H246" s="151">
        <f>'GREECE Ret'!H246</f>
        <v>3.8620737659435626E-3</v>
      </c>
      <c r="J246" s="124">
        <f t="shared" si="14"/>
        <v>-1.811992783390895E-3</v>
      </c>
    </row>
    <row r="247" spans="1:10">
      <c r="A247" t="s">
        <v>903</v>
      </c>
      <c r="B247" s="98"/>
      <c r="C247" s="151">
        <f>'GREECE Ret'!C247</f>
        <v>-5.0727523509658277E-2</v>
      </c>
      <c r="D247" s="151">
        <f>'GREECE Ret'!D247</f>
        <v>-2.3634778133996743E-2</v>
      </c>
      <c r="E247" s="151">
        <f>'GREECE Ret'!E247</f>
        <v>2.4836923146939104E-2</v>
      </c>
      <c r="F247" s="151">
        <f>'GREECE Ret'!F247</f>
        <v>1.0350868723656188E-2</v>
      </c>
      <c r="G247" s="151">
        <f>'GREECE Ret'!G247</f>
        <v>2.8182263838417909E-3</v>
      </c>
      <c r="H247" s="151">
        <f>'GREECE Ret'!H247</f>
        <v>-3.7020492243678871E-2</v>
      </c>
      <c r="J247" s="124">
        <f t="shared" si="14"/>
        <v>-1.2229462605482801E-2</v>
      </c>
    </row>
    <row r="248" spans="1:10">
      <c r="A248" t="s">
        <v>905</v>
      </c>
      <c r="B248" s="98"/>
      <c r="C248" s="151">
        <f>'GREECE Ret'!C248</f>
        <v>1.6269643585970238E-2</v>
      </c>
      <c r="D248" s="151">
        <f>'GREECE Ret'!D248</f>
        <v>-1.0518504191220234E-2</v>
      </c>
      <c r="E248" s="151">
        <f>'GREECE Ret'!E248</f>
        <v>1.7451451333811947E-2</v>
      </c>
      <c r="F248" s="151">
        <f>'GREECE Ret'!F248</f>
        <v>-1.1448198159331961E-3</v>
      </c>
      <c r="G248" s="151">
        <f>'GREECE Ret'!G248</f>
        <v>-1.8779348242000977E-3</v>
      </c>
      <c r="H248" s="151">
        <f>'GREECE Ret'!H248</f>
        <v>-2.8693462470309666E-2</v>
      </c>
      <c r="J248" s="124">
        <f t="shared" si="14"/>
        <v>-1.4189377303135016E-3</v>
      </c>
    </row>
    <row r="249" spans="1:10">
      <c r="A249" t="s">
        <v>907</v>
      </c>
      <c r="B249" s="98"/>
      <c r="C249" s="151">
        <f>'GREECE Ret'!C249</f>
        <v>4.9958471933716697E-3</v>
      </c>
      <c r="D249" s="151">
        <f>'GREECE Ret'!D249</f>
        <v>7.5244899786155008E-3</v>
      </c>
      <c r="E249" s="151">
        <f>'GREECE Ret'!E249</f>
        <v>0</v>
      </c>
      <c r="F249" s="151">
        <f>'GREECE Ret'!F249</f>
        <v>1.1448198159332513E-3</v>
      </c>
      <c r="G249" s="151">
        <f>'GREECE Ret'!G249</f>
        <v>-1.5629018105296943E-2</v>
      </c>
      <c r="H249" s="151">
        <f>'GREECE Ret'!H249</f>
        <v>-3.2395846326994005E-3</v>
      </c>
      <c r="J249" s="124">
        <f t="shared" si="14"/>
        <v>-8.6724095834598679E-4</v>
      </c>
    </row>
    <row r="250" spans="1:10">
      <c r="A250" t="s">
        <v>909</v>
      </c>
      <c r="B250" s="98"/>
      <c r="C250" s="151">
        <f>'GREECE Ret'!C250</f>
        <v>4.4198966981512855E-3</v>
      </c>
      <c r="D250" s="151">
        <f>'GREECE Ret'!D250</f>
        <v>8.9552837291042089E-3</v>
      </c>
      <c r="E250" s="151">
        <f>'GREECE Ret'!E250</f>
        <v>0</v>
      </c>
      <c r="F250" s="151">
        <f>'GREECE Ret'!F250</f>
        <v>1.1435107020790205E-3</v>
      </c>
      <c r="G250" s="151">
        <f>'GREECE Ret'!G250</f>
        <v>2.2186418651456059E-2</v>
      </c>
      <c r="H250" s="151">
        <f>'GREECE Ret'!H250</f>
        <v>1.0563478509569246E-2</v>
      </c>
      <c r="J250" s="124">
        <f t="shared" si="14"/>
        <v>7.8780980483933033E-3</v>
      </c>
    </row>
    <row r="251" spans="1:10">
      <c r="A251" t="s">
        <v>911</v>
      </c>
      <c r="B251" s="98"/>
      <c r="C251" s="151">
        <f>'GREECE Ret'!C251</f>
        <v>1.5317586140170409E-2</v>
      </c>
      <c r="D251" s="151">
        <f>'GREECE Ret'!D251</f>
        <v>4.4477463982362702E-3</v>
      </c>
      <c r="E251" s="151">
        <f>'GREECE Ret'!E251</f>
        <v>0</v>
      </c>
      <c r="F251" s="151">
        <f>'GREECE Ret'!F251</f>
        <v>-8.0321716972642666E-3</v>
      </c>
      <c r="G251" s="151">
        <f>'GREECE Ret'!G251</f>
        <v>2.7626066274931096E-2</v>
      </c>
      <c r="H251" s="151">
        <f>'GREECE Ret'!H251</f>
        <v>1.0741865518356783E-2</v>
      </c>
      <c r="J251" s="124">
        <f t="shared" si="14"/>
        <v>8.3501821057383827E-3</v>
      </c>
    </row>
    <row r="252" spans="1:10">
      <c r="B252" s="98"/>
      <c r="C252" s="98"/>
      <c r="D252" s="98"/>
      <c r="E252" s="98"/>
      <c r="F252" s="98"/>
      <c r="G252" s="98"/>
      <c r="H252" s="98"/>
      <c r="J252" s="124"/>
    </row>
    <row r="253" spans="1:10">
      <c r="B253" s="98"/>
      <c r="C253" s="98"/>
      <c r="D253" s="98"/>
      <c r="E253" s="98"/>
      <c r="F253" s="98"/>
      <c r="G253" s="98"/>
      <c r="H253" s="98"/>
      <c r="J253" s="124"/>
    </row>
    <row r="254" spans="1:10">
      <c r="B254" s="98"/>
      <c r="C254" s="98"/>
      <c r="D254" s="98"/>
      <c r="E254" s="98"/>
      <c r="F254" s="98"/>
      <c r="G254" s="98"/>
      <c r="H254" s="98"/>
      <c r="J254" s="124"/>
    </row>
    <row r="255" spans="1:10">
      <c r="B255" s="98"/>
      <c r="C255" s="98"/>
      <c r="D255" s="98"/>
      <c r="E255" s="98"/>
      <c r="F255" s="98"/>
      <c r="G255" s="98"/>
      <c r="H255" s="98"/>
      <c r="J255" s="124"/>
    </row>
    <row r="256" spans="1:10">
      <c r="B256" s="98"/>
      <c r="C256" s="98"/>
      <c r="D256" s="98"/>
      <c r="E256" s="98"/>
      <c r="F256" s="98"/>
      <c r="G256" s="98"/>
      <c r="H256" s="98"/>
      <c r="J256" s="124"/>
    </row>
  </sheetData>
  <mergeCells count="2">
    <mergeCell ref="O39:R39"/>
    <mergeCell ref="T39:V39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301"/>
  <sheetViews>
    <sheetView topLeftCell="C26" zoomScale="75" zoomScaleNormal="75" workbookViewId="0">
      <selection activeCell="O51" sqref="O51"/>
    </sheetView>
  </sheetViews>
  <sheetFormatPr defaultColWidth="8.6640625" defaultRowHeight="14.4"/>
  <cols>
    <col min="1" max="1" width="17.5546875" customWidth="1"/>
    <col min="2" max="2" width="21.44140625" customWidth="1"/>
    <col min="3" max="5" width="7.33203125" customWidth="1"/>
    <col min="6" max="8" width="7.33203125" style="124" customWidth="1"/>
    <col min="9" max="9" width="10.88671875" customWidth="1"/>
    <col min="10" max="10" width="15.44140625" customWidth="1"/>
    <col min="11" max="11" width="5.109375" customWidth="1"/>
    <col min="12" max="12" width="13.33203125" customWidth="1"/>
    <col min="13" max="13" width="15" customWidth="1"/>
    <col min="14" max="14" width="12.88671875" customWidth="1"/>
    <col min="15" max="15" width="12.109375" customWidth="1"/>
    <col min="16" max="16" width="10.33203125" customWidth="1"/>
    <col min="17" max="17" width="8.5546875" customWidth="1"/>
    <col min="18" max="18" width="11.44140625" customWidth="1"/>
    <col min="19" max="19" width="13.44140625" customWidth="1"/>
    <col min="20" max="20" width="8.44140625" customWidth="1"/>
    <col min="21" max="21" width="9.88671875" customWidth="1"/>
    <col min="22" max="22" width="9.33203125" customWidth="1"/>
    <col min="23" max="23" width="9.6640625" customWidth="1"/>
    <col min="24" max="24" width="6.44140625" customWidth="1"/>
    <col min="25" max="25" width="9.88671875" customWidth="1"/>
    <col min="26" max="26" width="10.44140625" customWidth="1"/>
    <col min="27" max="30" width="9.33203125" customWidth="1"/>
    <col min="31" max="1025" width="8.44140625" customWidth="1"/>
  </cols>
  <sheetData>
    <row r="1" spans="1:28" ht="24">
      <c r="R1" s="403" t="s">
        <v>105</v>
      </c>
      <c r="S1" s="403" t="s">
        <v>3763</v>
      </c>
      <c r="T1" s="403" t="s">
        <v>3764</v>
      </c>
      <c r="U1" s="403" t="s">
        <v>3021</v>
      </c>
      <c r="V1" s="403" t="s">
        <v>3263</v>
      </c>
      <c r="W1" s="403" t="s">
        <v>3481</v>
      </c>
      <c r="Y1" s="138" t="s">
        <v>205</v>
      </c>
    </row>
    <row r="2" spans="1:28">
      <c r="B2" s="106"/>
      <c r="P2" s="139" t="s">
        <v>206</v>
      </c>
      <c r="Q2" s="140"/>
      <c r="R2" s="141">
        <f>AVERAGE(C5:C251)</f>
        <v>7.8422671121991094E-4</v>
      </c>
      <c r="S2" s="141">
        <f t="shared" ref="S2:W2" si="0">AVERAGE(D5:D251)</f>
        <v>6.2862250409704602E-4</v>
      </c>
      <c r="T2" s="141">
        <f t="shared" si="0"/>
        <v>2.5516987192083373E-5</v>
      </c>
      <c r="U2" s="141">
        <f t="shared" si="0"/>
        <v>5.177405085296775E-4</v>
      </c>
      <c r="V2" s="141">
        <f t="shared" si="0"/>
        <v>2.9926353797905584E-3</v>
      </c>
      <c r="W2" s="141">
        <f t="shared" si="0"/>
        <v>7.9550223954179408E-4</v>
      </c>
      <c r="Y2" s="142">
        <f>AVERAGE(R2:W2)</f>
        <v>9.5737405506184515E-4</v>
      </c>
      <c r="Z2" t="s">
        <v>207</v>
      </c>
      <c r="AB2" s="143"/>
    </row>
    <row r="3" spans="1:28" ht="76.5" customHeight="1">
      <c r="A3" s="402" t="s">
        <v>2571</v>
      </c>
      <c r="B3" s="138"/>
      <c r="C3" s="402" t="s">
        <v>105</v>
      </c>
      <c r="D3" s="402" t="s">
        <v>3763</v>
      </c>
      <c r="E3" s="402" t="s">
        <v>3764</v>
      </c>
      <c r="F3" s="402" t="s">
        <v>3021</v>
      </c>
      <c r="G3" s="402" t="s">
        <v>3263</v>
      </c>
      <c r="H3" s="402" t="s">
        <v>3481</v>
      </c>
      <c r="J3" s="138" t="s">
        <v>205</v>
      </c>
      <c r="L3" s="144">
        <f>B4</f>
        <v>0</v>
      </c>
      <c r="M3" s="3" t="s">
        <v>208</v>
      </c>
      <c r="N3" s="144">
        <f>B256</f>
        <v>0</v>
      </c>
      <c r="P3" s="145" t="s">
        <v>209</v>
      </c>
      <c r="Q3" s="146"/>
      <c r="R3" s="147">
        <f>VARP(C5:C251)</f>
        <v>1.9994235805925761E-4</v>
      </c>
      <c r="S3" s="147">
        <f t="shared" ref="S3:W3" si="1">VARP(D5:D251)</f>
        <v>1.4990083885579406E-4</v>
      </c>
      <c r="T3" s="147">
        <f t="shared" si="1"/>
        <v>1.1553533797958162E-4</v>
      </c>
      <c r="U3" s="147">
        <f t="shared" si="1"/>
        <v>4.1772405253568567E-4</v>
      </c>
      <c r="V3" s="147">
        <f t="shared" si="1"/>
        <v>1.9554378511090174E-3</v>
      </c>
      <c r="W3" s="147">
        <f t="shared" si="1"/>
        <v>2.4005438061339306E-4</v>
      </c>
      <c r="Y3" s="148"/>
      <c r="Z3" t="s">
        <v>210</v>
      </c>
      <c r="AB3" s="143"/>
    </row>
    <row r="4" spans="1:28">
      <c r="B4" s="98"/>
      <c r="C4" s="149"/>
      <c r="D4" s="149"/>
      <c r="E4" s="149"/>
      <c r="F4" s="150"/>
      <c r="G4" s="150"/>
      <c r="H4" s="150"/>
      <c r="J4" s="124"/>
      <c r="P4" s="145" t="s">
        <v>211</v>
      </c>
      <c r="Q4" s="146"/>
      <c r="R4" s="147">
        <f>SQRT(R3)</f>
        <v>1.4140097526511535E-2</v>
      </c>
      <c r="S4" s="147">
        <f t="shared" ref="S4:W4" si="2">SQRT(S3)</f>
        <v>1.2243399807888087E-2</v>
      </c>
      <c r="T4" s="147">
        <f t="shared" si="2"/>
        <v>1.0748736575969364E-2</v>
      </c>
      <c r="U4" s="147">
        <f t="shared" si="2"/>
        <v>2.0438298670282847E-2</v>
      </c>
      <c r="V4" s="147">
        <f t="shared" si="2"/>
        <v>4.4220333005406204E-2</v>
      </c>
      <c r="W4" s="147">
        <f t="shared" si="2"/>
        <v>1.5493688412169424E-2</v>
      </c>
      <c r="Y4" s="148"/>
      <c r="Z4" t="s">
        <v>212</v>
      </c>
      <c r="AB4" s="143"/>
    </row>
    <row r="5" spans="1:28">
      <c r="A5" t="s">
        <v>427</v>
      </c>
      <c r="B5" s="98"/>
      <c r="C5">
        <f>'USA Ret'!C5</f>
        <v>-1.9048296704535586E-3</v>
      </c>
      <c r="D5">
        <f>'USA Ret'!D5</f>
        <v>-1.3291853505265296E-2</v>
      </c>
      <c r="E5">
        <f>'USA Ret'!E5</f>
        <v>-1.0494516536865338E-2</v>
      </c>
      <c r="F5">
        <f>'USA Ret'!F5</f>
        <v>-8.2370542016678883E-4</v>
      </c>
      <c r="G5">
        <f>'USA Ret'!G5</f>
        <v>0.19818692072414162</v>
      </c>
      <c r="H5">
        <f>'USA Ret'!H5</f>
        <v>3.0612365279741416E-4</v>
      </c>
      <c r="J5" s="124">
        <f>AVERAGE(C5:H5)</f>
        <v>2.8663023207364677E-2</v>
      </c>
      <c r="L5" s="152" t="s">
        <v>213</v>
      </c>
      <c r="P5" s="153" t="s">
        <v>214</v>
      </c>
      <c r="Q5" s="154"/>
      <c r="R5" s="155">
        <f>COUNT(C5:C251)</f>
        <v>247</v>
      </c>
      <c r="S5" s="155">
        <f t="shared" ref="S5:W5" si="3">COUNT(D5:D251)</f>
        <v>247</v>
      </c>
      <c r="T5" s="155">
        <f t="shared" si="3"/>
        <v>247</v>
      </c>
      <c r="U5" s="155">
        <f t="shared" si="3"/>
        <v>247</v>
      </c>
      <c r="V5" s="155">
        <f t="shared" si="3"/>
        <v>247</v>
      </c>
      <c r="W5" s="155">
        <f t="shared" si="3"/>
        <v>247</v>
      </c>
      <c r="Y5" s="156"/>
      <c r="AB5" s="143"/>
    </row>
    <row r="6" spans="1:28">
      <c r="A6" t="s">
        <v>429</v>
      </c>
      <c r="B6" s="98"/>
      <c r="C6">
        <f>'USA Ret'!C6</f>
        <v>-5.2748153102807884E-3</v>
      </c>
      <c r="D6">
        <f>'USA Ret'!D6</f>
        <v>-1.7193460053395834E-2</v>
      </c>
      <c r="E6">
        <f>'USA Ret'!E6</f>
        <v>-5.6623605320588778E-3</v>
      </c>
      <c r="F6">
        <f>'USA Ret'!F6</f>
        <v>3.6365250690583951E-3</v>
      </c>
      <c r="G6">
        <f>'USA Ret'!G6</f>
        <v>3.2891367163900391E-2</v>
      </c>
      <c r="H6">
        <f>'USA Ret'!H6</f>
        <v>8.0199285502477527E-3</v>
      </c>
      <c r="J6" s="124">
        <f t="shared" ref="J6:J69" si="4">AVERAGE(C6:H6)</f>
        <v>2.7361974812451732E-3</v>
      </c>
      <c r="L6" t="s">
        <v>215</v>
      </c>
      <c r="U6" s="146"/>
      <c r="Y6" s="124"/>
      <c r="Z6" s="124"/>
      <c r="AA6" s="124"/>
    </row>
    <row r="7" spans="1:28">
      <c r="A7" t="s">
        <v>2313</v>
      </c>
      <c r="B7" s="98"/>
      <c r="C7">
        <f>'USA Ret'!C7</f>
        <v>8.6938630709208504E-3</v>
      </c>
      <c r="D7">
        <f>'USA Ret'!D7</f>
        <v>4.465400622598455E-3</v>
      </c>
      <c r="E7">
        <f>'USA Ret'!E7</f>
        <v>-3.7427994886545476E-3</v>
      </c>
      <c r="F7">
        <f>'USA Ret'!F7</f>
        <v>8.5626908148752033E-3</v>
      </c>
      <c r="G7">
        <f>'USA Ret'!G7</f>
        <v>-2.5128273433907493E-2</v>
      </c>
      <c r="H7">
        <f>'USA Ret'!H7</f>
        <v>-3.6502368723809321E-3</v>
      </c>
      <c r="J7" s="124">
        <f t="shared" si="4"/>
        <v>-1.7998925477580769E-3</v>
      </c>
      <c r="L7" t="s">
        <v>216</v>
      </c>
    </row>
    <row r="8" spans="1:28">
      <c r="A8" t="s">
        <v>431</v>
      </c>
      <c r="B8" s="98"/>
      <c r="C8">
        <f>'USA Ret'!C8</f>
        <v>-8.1615800967310952E-3</v>
      </c>
      <c r="D8">
        <f>'USA Ret'!D8</f>
        <v>-9.3879889969918518E-3</v>
      </c>
      <c r="E8">
        <f>'USA Ret'!E8</f>
        <v>-1.6789322754339728E-2</v>
      </c>
      <c r="F8">
        <f>'USA Ret'!F8</f>
        <v>1.1561437475111353E-3</v>
      </c>
      <c r="G8">
        <f>'USA Ret'!G8</f>
        <v>-1.1455405617120409E-2</v>
      </c>
      <c r="H8">
        <f>'USA Ret'!H8</f>
        <v>1.2486476205073024E-2</v>
      </c>
      <c r="J8" s="124">
        <f t="shared" si="4"/>
        <v>-5.3586129187664878E-3</v>
      </c>
      <c r="L8" t="s">
        <v>217</v>
      </c>
    </row>
    <row r="9" spans="1:28" ht="15" thickBot="1">
      <c r="A9" t="s">
        <v>433</v>
      </c>
      <c r="B9" s="98"/>
      <c r="C9">
        <f>'USA Ret'!C9</f>
        <v>2.8951046515825286E-2</v>
      </c>
      <c r="D9">
        <f>'USA Ret'!D9</f>
        <v>3.2429089848028604E-3</v>
      </c>
      <c r="E9">
        <f>'USA Ret'!E9</f>
        <v>5.4761317255872253E-3</v>
      </c>
      <c r="F9">
        <f>'USA Ret'!F9</f>
        <v>-1.5395866558646653E-2</v>
      </c>
      <c r="G9">
        <f>'USA Ret'!G9</f>
        <v>-7.6198949154538077E-3</v>
      </c>
      <c r="H9">
        <f>'USA Ret'!H9</f>
        <v>1.3418473233082768E-3</v>
      </c>
      <c r="J9" s="124">
        <f t="shared" si="4"/>
        <v>2.6660288459038647E-3</v>
      </c>
    </row>
    <row r="10" spans="1:28">
      <c r="A10" t="s">
        <v>435</v>
      </c>
      <c r="B10" s="98"/>
      <c r="C10">
        <f>'USA Ret'!C10</f>
        <v>-1.0689471889050444E-3</v>
      </c>
      <c r="D10">
        <f>'USA Ret'!D10</f>
        <v>-4.6806338769329056E-3</v>
      </c>
      <c r="E10">
        <f>'USA Ret'!E10</f>
        <v>-9.2967216866504578E-3</v>
      </c>
      <c r="F10">
        <f>'USA Ret'!F10</f>
        <v>-1.8377307172189244E-2</v>
      </c>
      <c r="G10">
        <f>'USA Ret'!G10</f>
        <v>-3.0353138221380329E-2</v>
      </c>
      <c r="H10">
        <f>'USA Ret'!H10</f>
        <v>-6.2436830928987566E-2</v>
      </c>
      <c r="J10" s="124">
        <f t="shared" si="4"/>
        <v>-2.1035596512507592E-2</v>
      </c>
      <c r="L10" s="157"/>
      <c r="M10" s="403" t="s">
        <v>105</v>
      </c>
      <c r="N10" s="403" t="s">
        <v>3763</v>
      </c>
      <c r="O10" s="403" t="s">
        <v>3764</v>
      </c>
      <c r="P10" s="403" t="s">
        <v>3021</v>
      </c>
      <c r="Q10" s="403" t="s">
        <v>3263</v>
      </c>
      <c r="R10" s="403" t="s">
        <v>3481</v>
      </c>
    </row>
    <row r="11" spans="1:28" ht="15" thickBot="1">
      <c r="A11" t="s">
        <v>437</v>
      </c>
      <c r="B11" s="98"/>
      <c r="C11">
        <f>'USA Ret'!C11</f>
        <v>3.0658492124368271E-3</v>
      </c>
      <c r="D11">
        <f>'USA Ret'!D11</f>
        <v>1.6875531365122031E-3</v>
      </c>
      <c r="E11">
        <f>'USA Ret'!E11</f>
        <v>-4.6040596981883741E-3</v>
      </c>
      <c r="F11">
        <f>'USA Ret'!F11</f>
        <v>-1.3368587316289905E-2</v>
      </c>
      <c r="G11">
        <f>'USA Ret'!G11</f>
        <v>-3.4881658365741998E-3</v>
      </c>
      <c r="H11">
        <f>'USA Ret'!H11</f>
        <v>9.8443345702487126E-3</v>
      </c>
      <c r="J11" s="124">
        <f t="shared" si="4"/>
        <v>-1.143845988642456E-3</v>
      </c>
      <c r="L11" s="119" t="s">
        <v>105</v>
      </c>
      <c r="M11">
        <f>VARP('USA Markowitz'!$C$5:$C$253)</f>
        <v>1.9870188374668162E-4</v>
      </c>
    </row>
    <row r="12" spans="1:28" ht="15" thickBot="1">
      <c r="A12" t="s">
        <v>439</v>
      </c>
      <c r="B12" s="98"/>
      <c r="C12">
        <f>'USA Ret'!C12</f>
        <v>3.8105746516212489E-3</v>
      </c>
      <c r="D12">
        <f>'USA Ret'!D12</f>
        <v>-1.18731174599833E-2</v>
      </c>
      <c r="E12">
        <f>'USA Ret'!E12</f>
        <v>1.5370430323931781E-3</v>
      </c>
      <c r="F12">
        <f>'USA Ret'!F12</f>
        <v>-4.0456766500141109E-3</v>
      </c>
      <c r="G12">
        <f>'USA Ret'!G12</f>
        <v>-2.4969781691406592E-2</v>
      </c>
      <c r="H12">
        <f>'USA Ret'!H12</f>
        <v>-4.6652014804508526E-3</v>
      </c>
      <c r="J12" s="124">
        <f t="shared" si="4"/>
        <v>-6.7010265996400717E-3</v>
      </c>
      <c r="L12" s="119" t="s">
        <v>3763</v>
      </c>
      <c r="M12">
        <v>4.73932308528423E-5</v>
      </c>
      <c r="N12">
        <f>VARP('USA Markowitz'!$D$5:$D$253)</f>
        <v>1.4920758463181111E-4</v>
      </c>
    </row>
    <row r="13" spans="1:28" ht="15" thickBot="1">
      <c r="A13" t="s">
        <v>441</v>
      </c>
      <c r="B13" s="98"/>
      <c r="C13">
        <f>'USA Ret'!C13</f>
        <v>4.9219089688668435E-3</v>
      </c>
      <c r="D13">
        <f>'USA Ret'!D13</f>
        <v>6.9490511024673785E-4</v>
      </c>
      <c r="E13">
        <f>'USA Ret'!E13</f>
        <v>3.9852903758675687E-3</v>
      </c>
      <c r="F13">
        <f>'USA Ret'!F13</f>
        <v>6.4652494766336294E-3</v>
      </c>
      <c r="G13">
        <f>'USA Ret'!G13</f>
        <v>3.4801602227078884E-2</v>
      </c>
      <c r="H13">
        <f>'USA Ret'!H13</f>
        <v>7.3178197570728321E-3</v>
      </c>
      <c r="J13" s="124">
        <f t="shared" si="4"/>
        <v>9.6977959859610822E-3</v>
      </c>
      <c r="L13" s="119" t="s">
        <v>3764</v>
      </c>
      <c r="M13">
        <v>4.6415951216838608E-5</v>
      </c>
      <c r="N13">
        <v>5.7104033448139001E-5</v>
      </c>
      <c r="O13">
        <f>VARP('USA Markowitz'!$E$5:$E$253)</f>
        <v>1.2108239703827513E-4</v>
      </c>
    </row>
    <row r="14" spans="1:28" ht="15" thickBot="1">
      <c r="A14" t="s">
        <v>443</v>
      </c>
      <c r="B14" s="98"/>
      <c r="C14">
        <f>'USA Ret'!C14</f>
        <v>4.6987950485828482E-2</v>
      </c>
      <c r="D14">
        <f>'USA Ret'!D14</f>
        <v>-2.9725221900024851E-3</v>
      </c>
      <c r="E14">
        <f>'USA Ret'!E14</f>
        <v>-2.5878875046520568E-2</v>
      </c>
      <c r="F14">
        <f>'USA Ret'!F14</f>
        <v>-3.2722982334056835E-3</v>
      </c>
      <c r="G14">
        <f>'USA Ret'!G14</f>
        <v>0.13759467418784069</v>
      </c>
      <c r="H14">
        <f>'USA Ret'!H14</f>
        <v>2.0971380849396815E-2</v>
      </c>
      <c r="J14" s="124">
        <f t="shared" si="4"/>
        <v>2.8905051675522875E-2</v>
      </c>
      <c r="L14" s="137" t="s">
        <v>3021</v>
      </c>
      <c r="M14">
        <v>1.423835553698116E-4</v>
      </c>
      <c r="N14">
        <v>1.9645715884397276E-5</v>
      </c>
      <c r="O14">
        <v>2.519971752966351E-5</v>
      </c>
      <c r="P14">
        <f>VARP('USA Markowitz'!$F$5:$F$253)</f>
        <v>4.1554756661930009E-4</v>
      </c>
    </row>
    <row r="15" spans="1:28" ht="15" thickBot="1">
      <c r="A15" t="s">
        <v>445</v>
      </c>
      <c r="B15" s="98"/>
      <c r="C15">
        <f>'USA Ret'!C15</f>
        <v>-5.2185376095334355E-3</v>
      </c>
      <c r="D15">
        <f>'USA Ret'!D15</f>
        <v>-7.3106711286695927E-3</v>
      </c>
      <c r="E15">
        <f>'USA Ret'!E15</f>
        <v>-6.281407241709874E-4</v>
      </c>
      <c r="F15">
        <f>'USA Ret'!F15</f>
        <v>2.1146945292544149E-2</v>
      </c>
      <c r="G15">
        <f>'USA Ret'!G15</f>
        <v>2.862999589955675E-2</v>
      </c>
      <c r="H15">
        <f>'USA Ret'!H15</f>
        <v>1.2417231245883099E-2</v>
      </c>
      <c r="J15" s="124">
        <f t="shared" si="4"/>
        <v>8.1728038292683304E-3</v>
      </c>
      <c r="L15" s="137" t="s">
        <v>3263</v>
      </c>
      <c r="M15">
        <v>2.4618882883060847E-4</v>
      </c>
      <c r="N15">
        <v>-2.8139139120695273E-5</v>
      </c>
      <c r="O15">
        <v>-4.589934435922072E-5</v>
      </c>
      <c r="P15">
        <v>4.2838950484786013E-4</v>
      </c>
      <c r="Q15">
        <f>VARP('USA Markowitz'!$G$5:$G$253)</f>
        <v>1.9409976395643115E-3</v>
      </c>
    </row>
    <row r="16" spans="1:28" ht="15" thickBot="1">
      <c r="A16" t="s">
        <v>447</v>
      </c>
      <c r="B16" s="98"/>
      <c r="C16">
        <f>'USA Ret'!C16</f>
        <v>6.7463224565761822E-3</v>
      </c>
      <c r="D16">
        <f>'USA Ret'!D16</f>
        <v>-8.0717927043273286E-3</v>
      </c>
      <c r="E16">
        <f>'USA Ret'!E16</f>
        <v>4.0758796040725204E-3</v>
      </c>
      <c r="F16">
        <f>'USA Ret'!F16</f>
        <v>-2.2885319380029265E-3</v>
      </c>
      <c r="G16">
        <f>'USA Ret'!G16</f>
        <v>7.8697184058041839E-2</v>
      </c>
      <c r="H16">
        <f>'USA Ret'!H16</f>
        <v>-6.8163052692757501E-3</v>
      </c>
      <c r="J16" s="124">
        <f t="shared" si="4"/>
        <v>1.2057126034514089E-2</v>
      </c>
      <c r="L16" s="137" t="s">
        <v>3481</v>
      </c>
      <c r="M16" s="165">
        <v>7.8620272219981626E-5</v>
      </c>
      <c r="N16" s="165">
        <v>-2.8017440782710536E-5</v>
      </c>
      <c r="O16" s="165">
        <v>-1.6774538981179714E-5</v>
      </c>
      <c r="P16" s="165">
        <v>1.6029589365491856E-4</v>
      </c>
      <c r="Q16" s="165">
        <v>3.0584147700833344E-4</v>
      </c>
      <c r="R16" s="165">
        <f>VARP('USA Markowitz'!$H$5:$H$253)</f>
        <v>2.3821958736228922E-4</v>
      </c>
    </row>
    <row r="17" spans="1:23">
      <c r="A17" t="s">
        <v>449</v>
      </c>
      <c r="B17" s="98"/>
      <c r="C17">
        <f>'USA Ret'!C17</f>
        <v>9.8580284104808902E-3</v>
      </c>
      <c r="D17">
        <f>'USA Ret'!D17</f>
        <v>-2.7696388191933729E-3</v>
      </c>
      <c r="E17">
        <f>'USA Ret'!E17</f>
        <v>-8.7995539518488115E-3</v>
      </c>
      <c r="F17">
        <f>'USA Ret'!F17</f>
        <v>-1.2101479715156712E-2</v>
      </c>
      <c r="G17">
        <f>'USA Ret'!G17</f>
        <v>8.5806907848708161E-2</v>
      </c>
      <c r="H17">
        <f>'USA Ret'!H17</f>
        <v>-1.0778761188517328E-2</v>
      </c>
      <c r="J17" s="124">
        <f t="shared" si="4"/>
        <v>1.0202583764078807E-2</v>
      </c>
    </row>
    <row r="18" spans="1:23" ht="15" thickBot="1">
      <c r="A18" t="s">
        <v>451</v>
      </c>
      <c r="B18" s="98"/>
      <c r="C18">
        <f>'USA Ret'!C18</f>
        <v>-3.4473349539024243E-3</v>
      </c>
      <c r="D18">
        <f>'USA Ret'!D18</f>
        <v>-1.5600940442479774E-2</v>
      </c>
      <c r="E18">
        <f>'USA Ret'!E18</f>
        <v>-2.5284463533586377E-3</v>
      </c>
      <c r="F18">
        <f>'USA Ret'!F18</f>
        <v>0</v>
      </c>
      <c r="G18">
        <f>'USA Ret'!G18</f>
        <v>-6.3426758422447424E-2</v>
      </c>
      <c r="H18">
        <f>'USA Ret'!H18</f>
        <v>1.1937742833676979E-2</v>
      </c>
      <c r="J18" s="124">
        <f t="shared" si="4"/>
        <v>-1.2177622889751881E-2</v>
      </c>
    </row>
    <row r="19" spans="1:23">
      <c r="A19" t="s">
        <v>453</v>
      </c>
      <c r="B19" s="98"/>
      <c r="C19">
        <f>'USA Ret'!C19</f>
        <v>-1.1948397268627502E-3</v>
      </c>
      <c r="D19">
        <f>'USA Ret'!D19</f>
        <v>3.9231121324719192E-3</v>
      </c>
      <c r="E19">
        <f>'USA Ret'!E19</f>
        <v>-3.1695747612790672E-3</v>
      </c>
      <c r="F19">
        <f>'USA Ret'!F19</f>
        <v>3.9612825806397481E-3</v>
      </c>
      <c r="G19">
        <f>'USA Ret'!G19</f>
        <v>5.3132667921312491E-3</v>
      </c>
      <c r="H19">
        <f>'USA Ret'!H19</f>
        <v>5.1165479505444512E-3</v>
      </c>
      <c r="J19" s="124">
        <f t="shared" si="4"/>
        <v>2.324965827940925E-3</v>
      </c>
      <c r="M19" s="403" t="s">
        <v>105</v>
      </c>
      <c r="N19" s="403" t="s">
        <v>3763</v>
      </c>
      <c r="O19" s="403" t="s">
        <v>3764</v>
      </c>
      <c r="P19" s="403" t="s">
        <v>3021</v>
      </c>
      <c r="Q19" s="403" t="s">
        <v>3263</v>
      </c>
      <c r="R19" s="403" t="s">
        <v>3481</v>
      </c>
      <c r="T19" s="157" t="s">
        <v>218</v>
      </c>
    </row>
    <row r="20" spans="1:23" ht="15" thickBot="1">
      <c r="A20" t="s">
        <v>455</v>
      </c>
      <c r="B20" s="98"/>
      <c r="C20">
        <f>'USA Ret'!C20</f>
        <v>-3.982327636800123E-3</v>
      </c>
      <c r="D20">
        <f>'USA Ret'!D20</f>
        <v>-8.9804280902696671E-3</v>
      </c>
      <c r="E20">
        <f>'USA Ret'!E20</f>
        <v>-7.1684894786126279E-3</v>
      </c>
      <c r="F20">
        <f>'USA Ret'!F20</f>
        <v>1.3676482640454679E-2</v>
      </c>
      <c r="G20">
        <f>'USA Ret'!G20</f>
        <v>-5.9448139966326516E-2</v>
      </c>
      <c r="H20">
        <f>'USA Ret'!H20</f>
        <v>3.9667223321382299E-3</v>
      </c>
      <c r="J20" s="124">
        <f t="shared" si="4"/>
        <v>-1.0322696699902672E-2</v>
      </c>
      <c r="L20" s="119" t="s">
        <v>105</v>
      </c>
      <c r="M20" s="395">
        <f>M11</f>
        <v>1.9870188374668162E-4</v>
      </c>
      <c r="N20" s="158">
        <f>M21</f>
        <v>4.73932308528423E-5</v>
      </c>
      <c r="O20" s="158">
        <f>M22</f>
        <v>4.6415951216838608E-5</v>
      </c>
      <c r="P20" s="158">
        <f>M23</f>
        <v>1.423835553698116E-4</v>
      </c>
      <c r="Q20" s="158">
        <f>M24</f>
        <v>2.4618882883060847E-4</v>
      </c>
      <c r="R20" s="158">
        <f>M25</f>
        <v>7.8620272219981626E-5</v>
      </c>
      <c r="T20" s="159">
        <f>1/6</f>
        <v>0.16666666666666666</v>
      </c>
      <c r="U20" s="119" t="s">
        <v>105</v>
      </c>
    </row>
    <row r="21" spans="1:23" ht="15" thickBot="1">
      <c r="A21" t="s">
        <v>457</v>
      </c>
      <c r="B21" s="98"/>
      <c r="C21">
        <f>'USA Ret'!C21</f>
        <v>4.499190292059029E-3</v>
      </c>
      <c r="D21">
        <f>'USA Ret'!D21</f>
        <v>1.3927710671450435E-2</v>
      </c>
      <c r="E21">
        <f>'USA Ret'!E21</f>
        <v>-1.3034217838906802E-2</v>
      </c>
      <c r="F21">
        <f>'USA Ret'!F21</f>
        <v>-1.4209673802113448E-2</v>
      </c>
      <c r="G21">
        <f>'USA Ret'!G21</f>
        <v>3.0196945447434963E-2</v>
      </c>
      <c r="H21">
        <f>'USA Ret'!H21</f>
        <v>-2.8247848569232886E-2</v>
      </c>
      <c r="J21" s="124">
        <f t="shared" si="4"/>
        <v>-1.1446489665514516E-3</v>
      </c>
      <c r="L21" s="119" t="s">
        <v>3763</v>
      </c>
      <c r="M21" s="395">
        <f t="shared" ref="M21:P25" si="5">M12</f>
        <v>4.73932308528423E-5</v>
      </c>
      <c r="N21" s="395">
        <f>N12</f>
        <v>1.4920758463181111E-4</v>
      </c>
      <c r="O21" s="158">
        <f>N22</f>
        <v>5.7104033448139001E-5</v>
      </c>
      <c r="P21" s="158">
        <f>N23</f>
        <v>1.9645715884397276E-5</v>
      </c>
      <c r="Q21" s="158">
        <f>N24</f>
        <v>-2.8139139120695273E-5</v>
      </c>
      <c r="R21" s="158">
        <f>N25</f>
        <v>-2.8017440782710536E-5</v>
      </c>
      <c r="T21" s="159">
        <f t="shared" ref="T21:T25" si="6">1/6</f>
        <v>0.16666666666666666</v>
      </c>
      <c r="U21" s="119" t="s">
        <v>3763</v>
      </c>
      <c r="V21" t="s">
        <v>219</v>
      </c>
    </row>
    <row r="22" spans="1:23" ht="15" thickBot="1">
      <c r="A22" t="s">
        <v>459</v>
      </c>
      <c r="B22" s="98"/>
      <c r="C22">
        <f>'USA Ret'!C22</f>
        <v>8.1055445382886247E-3</v>
      </c>
      <c r="D22">
        <f>'USA Ret'!D22</f>
        <v>4.9875415110391882E-3</v>
      </c>
      <c r="E22">
        <f>'USA Ret'!E22</f>
        <v>1.941748182910384E-3</v>
      </c>
      <c r="F22">
        <f>'USA Ret'!F22</f>
        <v>1.3332942201153587E-2</v>
      </c>
      <c r="G22">
        <f>'USA Ret'!G22</f>
        <v>5.466438312872355E-2</v>
      </c>
      <c r="H22">
        <f>'USA Ret'!H22</f>
        <v>1.8296504694880775E-3</v>
      </c>
      <c r="J22" s="124">
        <f t="shared" si="4"/>
        <v>1.4143635005267234E-2</v>
      </c>
      <c r="L22" s="119" t="s">
        <v>3764</v>
      </c>
      <c r="M22" s="395">
        <f t="shared" si="5"/>
        <v>4.6415951216838608E-5</v>
      </c>
      <c r="N22" s="395">
        <f t="shared" si="5"/>
        <v>5.7104033448139001E-5</v>
      </c>
      <c r="O22" s="395">
        <f>O13</f>
        <v>1.2108239703827513E-4</v>
      </c>
      <c r="P22" s="158">
        <f>O23</f>
        <v>2.519971752966351E-5</v>
      </c>
      <c r="Q22" s="158">
        <f>O24</f>
        <v>-4.589934435922072E-5</v>
      </c>
      <c r="R22" s="158">
        <f>O25</f>
        <v>-1.6774538981179714E-5</v>
      </c>
      <c r="T22" s="159">
        <f t="shared" si="6"/>
        <v>0.16666666666666666</v>
      </c>
      <c r="U22" s="119" t="s">
        <v>3764</v>
      </c>
      <c r="V22" t="s">
        <v>220</v>
      </c>
      <c r="W22" t="s">
        <v>221</v>
      </c>
    </row>
    <row r="23" spans="1:23" ht="15" thickBot="1">
      <c r="A23" t="s">
        <v>461</v>
      </c>
      <c r="B23" s="98"/>
      <c r="C23">
        <f>'USA Ret'!C23</f>
        <v>-9.9357390266951919E-4</v>
      </c>
      <c r="D23">
        <f>'USA Ret'!D23</f>
        <v>-1.1502222532232877E-2</v>
      </c>
      <c r="E23">
        <f>'USA Ret'!E23</f>
        <v>1.1731753679686688E-2</v>
      </c>
      <c r="F23">
        <f>'USA Ret'!F23</f>
        <v>1.1396012629335743E-3</v>
      </c>
      <c r="G23">
        <f>'USA Ret'!G23</f>
        <v>2.1205923594749047E-2</v>
      </c>
      <c r="H23">
        <f>'USA Ret'!H23</f>
        <v>4.8707432387547949E-3</v>
      </c>
      <c r="J23" s="124">
        <f t="shared" si="4"/>
        <v>4.4087042235369514E-3</v>
      </c>
      <c r="L23" s="137" t="s">
        <v>3021</v>
      </c>
      <c r="M23" s="395">
        <f t="shared" si="5"/>
        <v>1.423835553698116E-4</v>
      </c>
      <c r="N23" s="395">
        <f t="shared" si="5"/>
        <v>1.9645715884397276E-5</v>
      </c>
      <c r="O23" s="395">
        <f t="shared" si="5"/>
        <v>2.519971752966351E-5</v>
      </c>
      <c r="P23" s="395">
        <f>P14</f>
        <v>4.1554756661930009E-4</v>
      </c>
      <c r="Q23" s="158">
        <f>P24</f>
        <v>4.2838950484786013E-4</v>
      </c>
      <c r="R23" s="158">
        <f>P25</f>
        <v>1.6029589365491856E-4</v>
      </c>
      <c r="T23" s="159">
        <f t="shared" si="6"/>
        <v>0.16666666666666666</v>
      </c>
      <c r="U23" s="137" t="s">
        <v>3021</v>
      </c>
      <c r="V23" t="s">
        <v>222</v>
      </c>
      <c r="W23" t="s">
        <v>223</v>
      </c>
    </row>
    <row r="24" spans="1:23" ht="15" thickBot="1">
      <c r="A24" t="s">
        <v>463</v>
      </c>
      <c r="B24" s="98"/>
      <c r="C24">
        <f>'USA Ret'!C24</f>
        <v>-1.4405003301136728E-2</v>
      </c>
      <c r="D24">
        <f>'USA Ret'!D24</f>
        <v>7.1869592456839004E-4</v>
      </c>
      <c r="E24">
        <f>'USA Ret'!E24</f>
        <v>6.3704626972275998E-3</v>
      </c>
      <c r="F24">
        <f>'USA Ret'!F24</f>
        <v>3.1490578857323766E-3</v>
      </c>
      <c r="G24">
        <f>'USA Ret'!G24</f>
        <v>-1.154032254398627E-2</v>
      </c>
      <c r="H24">
        <f>'USA Ret'!H24</f>
        <v>-5.5203673217509306E-3</v>
      </c>
      <c r="J24" s="124">
        <f t="shared" si="4"/>
        <v>-3.5379127765575932E-3</v>
      </c>
      <c r="L24" s="137" t="s">
        <v>3263</v>
      </c>
      <c r="M24" s="395">
        <f t="shared" si="5"/>
        <v>2.4618882883060847E-4</v>
      </c>
      <c r="N24" s="395">
        <f t="shared" si="5"/>
        <v>-2.8139139120695273E-5</v>
      </c>
      <c r="O24" s="395">
        <f t="shared" si="5"/>
        <v>-4.589934435922072E-5</v>
      </c>
      <c r="P24" s="395">
        <f t="shared" si="5"/>
        <v>4.2838950484786013E-4</v>
      </c>
      <c r="Q24" s="395">
        <f>Q15</f>
        <v>1.9409976395643115E-3</v>
      </c>
      <c r="R24" s="158">
        <f>Q25</f>
        <v>3.0584147700833344E-4</v>
      </c>
      <c r="T24" s="159">
        <f t="shared" si="6"/>
        <v>0.16666666666666666</v>
      </c>
      <c r="U24" s="137" t="s">
        <v>3263</v>
      </c>
    </row>
    <row r="25" spans="1:23" ht="15" thickBot="1">
      <c r="A25" t="s">
        <v>465</v>
      </c>
      <c r="B25" s="98"/>
      <c r="C25">
        <f>'USA Ret'!C25</f>
        <v>8.132365122707555E-3</v>
      </c>
      <c r="D25">
        <f>'USA Ret'!D25</f>
        <v>1.5489114302284866E-2</v>
      </c>
      <c r="E25">
        <f>'USA Ret'!E25</f>
        <v>1.2150050848121792E-2</v>
      </c>
      <c r="F25">
        <f>'USA Ret'!F25</f>
        <v>-2.0982696979778065E-3</v>
      </c>
      <c r="G25">
        <f>'USA Ret'!G25</f>
        <v>-7.01221938257535E-3</v>
      </c>
      <c r="H25">
        <f>'USA Ret'!H25</f>
        <v>-6.3257731824115397E-3</v>
      </c>
      <c r="J25" s="124">
        <f t="shared" si="4"/>
        <v>3.3892113350249193E-3</v>
      </c>
      <c r="L25" s="137" t="s">
        <v>3481</v>
      </c>
      <c r="M25" s="395">
        <f t="shared" si="5"/>
        <v>7.8620272219981626E-5</v>
      </c>
      <c r="N25" s="395">
        <f t="shared" si="5"/>
        <v>-2.8017440782710536E-5</v>
      </c>
      <c r="O25" s="395">
        <f t="shared" si="5"/>
        <v>-1.6774538981179714E-5</v>
      </c>
      <c r="P25" s="395">
        <f t="shared" si="5"/>
        <v>1.6029589365491856E-4</v>
      </c>
      <c r="Q25" s="395">
        <f>Q16</f>
        <v>3.0584147700833344E-4</v>
      </c>
      <c r="R25" s="396">
        <f>R16</f>
        <v>2.3821958736228922E-4</v>
      </c>
      <c r="T25" s="159">
        <f t="shared" si="6"/>
        <v>0.16666666666666666</v>
      </c>
      <c r="U25" s="137" t="s">
        <v>3481</v>
      </c>
      <c r="V25" t="s">
        <v>224</v>
      </c>
    </row>
    <row r="26" spans="1:23">
      <c r="A26" t="s">
        <v>467</v>
      </c>
      <c r="B26" s="98"/>
      <c r="C26">
        <f>'USA Ret'!C26</f>
        <v>6.4534864983409554E-5</v>
      </c>
      <c r="D26">
        <f>'USA Ret'!D26</f>
        <v>-2.1244415238962679E-3</v>
      </c>
      <c r="E26">
        <f>'USA Ret'!E26</f>
        <v>2.5062669760597587E-3</v>
      </c>
      <c r="F26">
        <f>'USA Ret'!F26</f>
        <v>5.890197880063815E-3</v>
      </c>
      <c r="G26">
        <f>'USA Ret'!G26</f>
        <v>3.7334587402568988E-2</v>
      </c>
      <c r="H26">
        <f>'USA Ret'!H26</f>
        <v>9.9534483640226559E-3</v>
      </c>
      <c r="J26" s="124">
        <f t="shared" si="4"/>
        <v>8.9374323273003937E-3</v>
      </c>
      <c r="T26" s="159">
        <f>SUM(T20:T25)</f>
        <v>0.99999999999999989</v>
      </c>
    </row>
    <row r="27" spans="1:23">
      <c r="A27" t="s">
        <v>469</v>
      </c>
      <c r="B27" s="98"/>
      <c r="C27">
        <f>'USA Ret'!C27</f>
        <v>1.0495835468033081E-2</v>
      </c>
      <c r="D27">
        <f>'USA Ret'!D27</f>
        <v>3.923465396409997E-3</v>
      </c>
      <c r="E27">
        <f>'USA Ret'!E27</f>
        <v>7.1707244126427627E-3</v>
      </c>
      <c r="F27">
        <f>'USA Ret'!F27</f>
        <v>1.2966426208818584E-2</v>
      </c>
      <c r="G27">
        <f>'USA Ret'!G27</f>
        <v>-4.0430884643526475E-2</v>
      </c>
      <c r="H27">
        <f>'USA Ret'!H27</f>
        <v>4.2833791665618029E-3</v>
      </c>
      <c r="J27" s="124">
        <f t="shared" si="4"/>
        <v>-2.6517566517670715E-4</v>
      </c>
      <c r="L27" s="97"/>
      <c r="P27" s="121"/>
      <c r="U27" t="s">
        <v>225</v>
      </c>
    </row>
    <row r="28" spans="1:23">
      <c r="A28" t="s">
        <v>471</v>
      </c>
      <c r="B28" s="98"/>
      <c r="C28">
        <f>'USA Ret'!C28</f>
        <v>-4.3839368783134686E-3</v>
      </c>
      <c r="D28">
        <f>'USA Ret'!D28</f>
        <v>-8.1212176937218768E-3</v>
      </c>
      <c r="E28">
        <f>'USA Ret'!E28</f>
        <v>2.6370914219894363E-3</v>
      </c>
      <c r="F28">
        <f>'USA Ret'!F28</f>
        <v>9.3604427595636724E-3</v>
      </c>
      <c r="G28">
        <f>'USA Ret'!G28</f>
        <v>-1.0637984514345806E-3</v>
      </c>
      <c r="H28">
        <f>'USA Ret'!H28</f>
        <v>2.1730229857498513E-2</v>
      </c>
      <c r="J28" s="124">
        <f t="shared" si="4"/>
        <v>3.3598018359302824E-3</v>
      </c>
      <c r="L28" s="97"/>
      <c r="P28" s="121"/>
      <c r="S28" s="404" cm="1">
        <f t="array" ref="S28">SUM(TRANSPOSE(Wr)*AER)</f>
        <v>1.3114695493979562E-3</v>
      </c>
      <c r="T28" s="387"/>
      <c r="U28" s="161" t="s">
        <v>227</v>
      </c>
    </row>
    <row r="29" spans="1:23">
      <c r="A29" t="s">
        <v>473</v>
      </c>
      <c r="B29" s="98"/>
      <c r="C29">
        <f>'USA Ret'!C29</f>
        <v>9.1937058219556753E-3</v>
      </c>
      <c r="D29">
        <f>'USA Ret'!D29</f>
        <v>5.678900135466413E-3</v>
      </c>
      <c r="E29">
        <f>'USA Ret'!E29</f>
        <v>-1.8607541421003036E-3</v>
      </c>
      <c r="F29">
        <f>'USA Ret'!F29</f>
        <v>-5.5320327375206512E-4</v>
      </c>
      <c r="G29">
        <f>'USA Ret'!G29</f>
        <v>-1.5914032359738598E-2</v>
      </c>
      <c r="H29">
        <f>'USA Ret'!H29</f>
        <v>-1.1751292717967056E-2</v>
      </c>
      <c r="J29" s="124">
        <f t="shared" si="4"/>
        <v>-2.5344460893559888E-3</v>
      </c>
      <c r="P29" s="121"/>
      <c r="S29" s="404" cm="1">
        <f t="array" ref="S29">MMULT(MMULT(TRANSPOSE(Wr),COVij),Wr)</f>
        <v>1.6502922483894013E-4</v>
      </c>
      <c r="T29" s="387"/>
      <c r="U29" s="161" t="s">
        <v>230</v>
      </c>
    </row>
    <row r="30" spans="1:23">
      <c r="A30" t="s">
        <v>477</v>
      </c>
      <c r="B30" s="98"/>
      <c r="C30">
        <f>'USA Ret'!C30</f>
        <v>1.2067707647623604E-3</v>
      </c>
      <c r="D30">
        <f>'USA Ret'!D30</f>
        <v>-2.5128069663442497E-3</v>
      </c>
      <c r="E30">
        <f>'USA Ret'!E30</f>
        <v>-5.4470603904474149E-3</v>
      </c>
      <c r="F30">
        <f>'USA Ret'!F30</f>
        <v>1.0163980270458799E-2</v>
      </c>
      <c r="G30">
        <f>'USA Ret'!G30</f>
        <v>3.6195972561074923E-2</v>
      </c>
      <c r="H30">
        <f>'USA Ret'!H30</f>
        <v>1.1105205228955624E-3</v>
      </c>
      <c r="J30" s="124">
        <f t="shared" si="4"/>
        <v>6.7862294603999972E-3</v>
      </c>
      <c r="P30" s="121"/>
      <c r="S30" s="404">
        <f>SQRT(S29)</f>
        <v>1.2846370103610597E-2</v>
      </c>
      <c r="T30" s="387"/>
      <c r="U30" s="161" t="s">
        <v>231</v>
      </c>
    </row>
    <row r="31" spans="1:23">
      <c r="A31" t="s">
        <v>479</v>
      </c>
      <c r="B31" s="98"/>
      <c r="C31">
        <f>'USA Ret'!C31</f>
        <v>4.9704881273157355E-3</v>
      </c>
      <c r="D31">
        <f>'USA Ret'!D31</f>
        <v>-1.3556698115760584E-3</v>
      </c>
      <c r="E31">
        <f>'USA Ret'!E31</f>
        <v>-6.7329777566882435E-3</v>
      </c>
      <c r="F31">
        <f>'USA Ret'!F31</f>
        <v>9.477551441854002E-3</v>
      </c>
      <c r="G31">
        <f>'USA Ret'!G31</f>
        <v>3.3979773207791282E-2</v>
      </c>
      <c r="H31">
        <f>'USA Ret'!H31</f>
        <v>1.760262668697498E-2</v>
      </c>
      <c r="J31" s="124">
        <f t="shared" si="4"/>
        <v>9.6569653159452821E-3</v>
      </c>
      <c r="P31" s="121"/>
    </row>
    <row r="32" spans="1:23">
      <c r="A32" t="s">
        <v>481</v>
      </c>
      <c r="B32" s="98"/>
      <c r="C32">
        <f>'USA Ret'!C32</f>
        <v>-1.1561924050851526E-2</v>
      </c>
      <c r="D32">
        <f>'USA Ret'!D32</f>
        <v>-1.5887819545223395E-2</v>
      </c>
      <c r="E32">
        <f>'USA Ret'!E32</f>
        <v>-2.0445080645351767E-3</v>
      </c>
      <c r="F32">
        <f>'USA Ret'!F32</f>
        <v>1.269094670795666E-2</v>
      </c>
      <c r="G32">
        <f>'USA Ret'!G32</f>
        <v>-1.6005761518152094E-2</v>
      </c>
      <c r="H32">
        <f>'USA Ret'!H32</f>
        <v>5.103342800221258E-4</v>
      </c>
      <c r="J32" s="124">
        <f t="shared" si="4"/>
        <v>-5.3831220317972347E-3</v>
      </c>
      <c r="P32" s="121"/>
      <c r="T32" t="s">
        <v>255</v>
      </c>
    </row>
    <row r="33" spans="1:30">
      <c r="A33" t="s">
        <v>483</v>
      </c>
      <c r="B33" s="98"/>
      <c r="C33">
        <f>'USA Ret'!C33</f>
        <v>-9.9854741178852131E-3</v>
      </c>
      <c r="D33">
        <f>'USA Ret'!D33</f>
        <v>-1.2482412839616638E-2</v>
      </c>
      <c r="E33">
        <f>'USA Ret'!E33</f>
        <v>-2.0839058411951925E-2</v>
      </c>
      <c r="F33">
        <f>'USA Ret'!F33</f>
        <v>1.4825189059665656E-3</v>
      </c>
      <c r="G33">
        <f>'USA Ret'!G33</f>
        <v>1.8355347226072672E-2</v>
      </c>
      <c r="H33">
        <f>'USA Ret'!H33</f>
        <v>1.432181233961893E-2</v>
      </c>
      <c r="J33" s="124">
        <f t="shared" si="4"/>
        <v>-1.5245444829659338E-3</v>
      </c>
      <c r="T33" t="s">
        <v>233</v>
      </c>
      <c r="Z33" s="162"/>
      <c r="AA33" s="162"/>
      <c r="AB33" s="162"/>
      <c r="AC33" s="162"/>
      <c r="AD33" s="162"/>
    </row>
    <row r="34" spans="1:30">
      <c r="A34" t="s">
        <v>485</v>
      </c>
      <c r="B34" s="98"/>
      <c r="C34">
        <f>'USA Ret'!C34</f>
        <v>-2.6495217283194349E-3</v>
      </c>
      <c r="D34">
        <f>'USA Ret'!D34</f>
        <v>-6.3335656234792181E-3</v>
      </c>
      <c r="E34">
        <f>'USA Ret'!E34</f>
        <v>1.1348319663148709E-2</v>
      </c>
      <c r="F34">
        <f>'USA Ret'!F34</f>
        <v>1.2344409027086238E-4</v>
      </c>
      <c r="G34">
        <f>'USA Ret'!G34</f>
        <v>3.1786239866753309E-2</v>
      </c>
      <c r="H34">
        <f>'USA Ret'!H34</f>
        <v>1.1817782189859459E-2</v>
      </c>
      <c r="J34" s="124">
        <f t="shared" si="4"/>
        <v>7.682116409705615E-3</v>
      </c>
      <c r="Y34" s="162"/>
      <c r="Z34" s="162"/>
      <c r="AA34" s="162"/>
      <c r="AB34" s="162"/>
      <c r="AC34" s="162"/>
      <c r="AD34" s="162"/>
    </row>
    <row r="35" spans="1:30">
      <c r="A35" t="s">
        <v>487</v>
      </c>
      <c r="B35" s="98"/>
      <c r="C35">
        <f>'USA Ret'!C35</f>
        <v>6.2249229377474118E-3</v>
      </c>
      <c r="D35">
        <f>'USA Ret'!D35</f>
        <v>-1.4054816087349209E-3</v>
      </c>
      <c r="E35">
        <f>'USA Ret'!E35</f>
        <v>-6.2176366108705619E-3</v>
      </c>
      <c r="F35">
        <f>'USA Ret'!F35</f>
        <v>-8.2324858522934052E-4</v>
      </c>
      <c r="G35">
        <f>'USA Ret'!G35</f>
        <v>5.2021060030447104E-2</v>
      </c>
      <c r="H35">
        <f>'USA Ret'!H35</f>
        <v>2.1440105708975103E-3</v>
      </c>
      <c r="J35" s="124">
        <f t="shared" si="4"/>
        <v>8.6572711223762006E-3</v>
      </c>
      <c r="P35" s="163"/>
      <c r="Z35" s="147"/>
      <c r="AA35" s="164"/>
      <c r="AB35" s="164"/>
      <c r="AC35" s="164"/>
      <c r="AD35" s="164"/>
    </row>
    <row r="36" spans="1:30">
      <c r="A36" t="s">
        <v>489</v>
      </c>
      <c r="B36" s="98"/>
      <c r="C36">
        <f>'USA Ret'!C36</f>
        <v>-8.7517311110256735E-3</v>
      </c>
      <c r="D36">
        <f>'USA Ret'!D36</f>
        <v>1.9403840018042515E-3</v>
      </c>
      <c r="E36">
        <f>'USA Ret'!E36</f>
        <v>1.1188365268463834E-3</v>
      </c>
      <c r="F36">
        <f>'USA Ret'!F36</f>
        <v>1.5972888051357558E-2</v>
      </c>
      <c r="G36">
        <f>'USA Ret'!G36</f>
        <v>1.4633961097356308E-3</v>
      </c>
      <c r="H36">
        <f>'USA Ret'!H36</f>
        <v>5.5081693688085664E-3</v>
      </c>
      <c r="J36" s="124">
        <f t="shared" si="4"/>
        <v>2.875323824587786E-3</v>
      </c>
      <c r="L36" s="165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Z36" s="164"/>
      <c r="AA36" s="147"/>
      <c r="AB36" s="164"/>
      <c r="AC36" s="164"/>
      <c r="AD36" s="164"/>
    </row>
    <row r="37" spans="1:30">
      <c r="A37" t="s">
        <v>491</v>
      </c>
      <c r="B37" s="98"/>
      <c r="C37">
        <f>'USA Ret'!C37</f>
        <v>1.3147060537471628E-2</v>
      </c>
      <c r="D37">
        <f>'USA Ret'!D37</f>
        <v>-2.4763255970003274E-3</v>
      </c>
      <c r="E37">
        <f>'USA Ret'!E37</f>
        <v>4.9398554758852556E-3</v>
      </c>
      <c r="F37">
        <f>'USA Ret'!F37</f>
        <v>4.1252181771443009E-3</v>
      </c>
      <c r="G37">
        <f>'USA Ret'!G37</f>
        <v>2.8328356777005705E-2</v>
      </c>
      <c r="H37">
        <f>'USA Ret'!H37</f>
        <v>-6.0493803415409345E-3</v>
      </c>
      <c r="J37" s="124">
        <f t="shared" si="4"/>
        <v>7.002464171494271E-3</v>
      </c>
      <c r="Z37" s="164"/>
      <c r="AA37" s="164"/>
      <c r="AB37" s="147"/>
      <c r="AC37" s="164"/>
      <c r="AD37" s="164"/>
    </row>
    <row r="38" spans="1:30">
      <c r="A38" t="s">
        <v>493</v>
      </c>
      <c r="B38" s="98"/>
      <c r="C38">
        <f>'USA Ret'!C38</f>
        <v>4.5035769300935556E-3</v>
      </c>
      <c r="D38">
        <f>'USA Ret'!D38</f>
        <v>-1.7508136411927049E-2</v>
      </c>
      <c r="E38">
        <f>'USA Ret'!E38</f>
        <v>-4.3010818993905854E-3</v>
      </c>
      <c r="F38">
        <f>'USA Ret'!F38</f>
        <v>-5.1794717822105452E-3</v>
      </c>
      <c r="G38">
        <f>'USA Ret'!G38</f>
        <v>5.7611356625228739E-2</v>
      </c>
      <c r="H38">
        <f>'USA Ret'!H38</f>
        <v>1.2686202056882959E-2</v>
      </c>
      <c r="J38" s="124">
        <f t="shared" si="4"/>
        <v>7.9687409197795132E-3</v>
      </c>
      <c r="L38" s="167" t="s">
        <v>234</v>
      </c>
      <c r="P38" t="s">
        <v>235</v>
      </c>
      <c r="T38" t="s">
        <v>236</v>
      </c>
      <c r="Z38" s="164"/>
      <c r="AA38" s="164"/>
      <c r="AB38" s="164"/>
      <c r="AC38" s="164"/>
      <c r="AD38" s="164"/>
    </row>
    <row r="39" spans="1:30">
      <c r="A39" t="s">
        <v>495</v>
      </c>
      <c r="B39" s="98"/>
      <c r="C39">
        <f>'USA Ret'!C39</f>
        <v>1.4012294894841845E-3</v>
      </c>
      <c r="D39">
        <f>'USA Ret'!D39</f>
        <v>-2.7314958256094948E-3</v>
      </c>
      <c r="E39">
        <f>'USA Ret'!E39</f>
        <v>1.8975901459005604E-2</v>
      </c>
      <c r="F39">
        <f>'USA Ret'!F39</f>
        <v>5.9460181251939897E-3</v>
      </c>
      <c r="G39">
        <f>'USA Ret'!G39</f>
        <v>-1.5827207602469726E-2</v>
      </c>
      <c r="H39">
        <f>'USA Ret'!H39</f>
        <v>1.2687108707523317E-3</v>
      </c>
      <c r="J39" s="124">
        <f t="shared" si="4"/>
        <v>1.505526086059481E-3</v>
      </c>
      <c r="L39" s="167"/>
      <c r="M39" s="167"/>
      <c r="N39" s="167"/>
      <c r="O39" s="414" t="s">
        <v>237</v>
      </c>
      <c r="P39" s="414"/>
      <c r="Q39" s="414"/>
      <c r="R39" s="414"/>
      <c r="T39" s="414" t="s">
        <v>238</v>
      </c>
      <c r="U39" s="414"/>
      <c r="V39" s="414"/>
      <c r="W39" s="167"/>
      <c r="Z39" s="164"/>
      <c r="AA39" s="164"/>
      <c r="AB39" s="164"/>
      <c r="AC39" s="147"/>
      <c r="AD39" s="164"/>
    </row>
    <row r="40" spans="1:30">
      <c r="A40" t="s">
        <v>497</v>
      </c>
      <c r="B40" s="98"/>
      <c r="C40">
        <f>'USA Ret'!C40</f>
        <v>1.621699323564349E-3</v>
      </c>
      <c r="D40">
        <f>'USA Ret'!D40</f>
        <v>2.5950980896005502E-3</v>
      </c>
      <c r="E40">
        <f>'USA Ret'!E40</f>
        <v>-1.1342276603934607E-2</v>
      </c>
      <c r="F40">
        <f>'USA Ret'!F40</f>
        <v>6.8535953820605803E-4</v>
      </c>
      <c r="G40">
        <f>'USA Ret'!G40</f>
        <v>4.244898883098476E-2</v>
      </c>
      <c r="H40">
        <f>'USA Ret'!H40</f>
        <v>-5.106887541648961E-3</v>
      </c>
      <c r="J40" s="124">
        <f t="shared" si="4"/>
        <v>5.1503302727953582E-3</v>
      </c>
      <c r="L40" s="167"/>
      <c r="M40" s="168" t="s">
        <v>239</v>
      </c>
      <c r="N40" s="167"/>
      <c r="O40" s="168" t="s">
        <v>240</v>
      </c>
      <c r="P40" s="168" t="s">
        <v>241</v>
      </c>
      <c r="Q40" s="169" t="s">
        <v>242</v>
      </c>
      <c r="R40" s="168" t="s">
        <v>243</v>
      </c>
      <c r="S40" s="168"/>
      <c r="T40" s="168" t="s">
        <v>241</v>
      </c>
      <c r="U40" s="169" t="s">
        <v>242</v>
      </c>
      <c r="V40" s="168" t="s">
        <v>243</v>
      </c>
      <c r="Z40" s="164"/>
      <c r="AA40" s="164"/>
      <c r="AB40" s="164"/>
      <c r="AC40" s="164"/>
      <c r="AD40" s="147"/>
    </row>
    <row r="41" spans="1:30">
      <c r="A41" t="s">
        <v>499</v>
      </c>
      <c r="B41" s="98"/>
      <c r="C41">
        <f>'USA Ret'!C41</f>
        <v>3.6471505470612145E-3</v>
      </c>
      <c r="D41">
        <f>'USA Ret'!D41</f>
        <v>-1.9073115797883684E-2</v>
      </c>
      <c r="E41">
        <f>'USA Ret'!E41</f>
        <v>-9.0714396246986077E-3</v>
      </c>
      <c r="F41">
        <f>'USA Ret'!F41</f>
        <v>1.1659486612797755E-2</v>
      </c>
      <c r="G41">
        <f>'USA Ret'!G41</f>
        <v>5.9600622504062561E-2</v>
      </c>
      <c r="H41">
        <f>'USA Ret'!H41</f>
        <v>9.6122494321048465E-3</v>
      </c>
      <c r="J41" s="124">
        <f t="shared" si="4"/>
        <v>9.39582561224068E-3</v>
      </c>
      <c r="M41" s="168" t="s">
        <v>205</v>
      </c>
      <c r="O41" s="168" t="s">
        <v>244</v>
      </c>
      <c r="P41" s="168" t="s">
        <v>245</v>
      </c>
      <c r="Q41" s="168" t="s">
        <v>246</v>
      </c>
      <c r="R41" s="168" t="s">
        <v>246</v>
      </c>
      <c r="S41" s="168"/>
      <c r="T41" s="168" t="s">
        <v>245</v>
      </c>
      <c r="U41" s="168" t="s">
        <v>246</v>
      </c>
      <c r="V41" s="168" t="s">
        <v>246</v>
      </c>
    </row>
    <row r="42" spans="1:30">
      <c r="A42" t="s">
        <v>501</v>
      </c>
      <c r="B42" s="98"/>
      <c r="C42">
        <f>'USA Ret'!C42</f>
        <v>7.6002825682674633E-3</v>
      </c>
      <c r="D42">
        <f>'USA Ret'!D42</f>
        <v>1.7639815207833913E-2</v>
      </c>
      <c r="E42">
        <f>'USA Ret'!E42</f>
        <v>1.3497624530260155E-2</v>
      </c>
      <c r="F42">
        <f>'USA Ret'!F42</f>
        <v>9.6726354705936723E-3</v>
      </c>
      <c r="G42">
        <f>'USA Ret'!G42</f>
        <v>3.5724144994708683E-2</v>
      </c>
      <c r="H42">
        <f>'USA Ret'!H42</f>
        <v>6.3352124031293821E-3</v>
      </c>
      <c r="J42" s="124">
        <f t="shared" si="4"/>
        <v>1.5078285862465547E-2</v>
      </c>
      <c r="L42" s="170" t="s">
        <v>247</v>
      </c>
      <c r="M42" s="170"/>
      <c r="N42" s="170" t="s">
        <v>247</v>
      </c>
      <c r="O42" s="170" t="s">
        <v>248</v>
      </c>
      <c r="P42" s="170" t="s">
        <v>248</v>
      </c>
      <c r="Q42" s="170" t="s">
        <v>248</v>
      </c>
      <c r="R42" s="170" t="s">
        <v>248</v>
      </c>
      <c r="S42" s="170" t="s">
        <v>247</v>
      </c>
      <c r="T42" s="170" t="s">
        <v>248</v>
      </c>
      <c r="U42" s="170" t="s">
        <v>248</v>
      </c>
      <c r="V42" s="170" t="s">
        <v>248</v>
      </c>
      <c r="Y42" s="162"/>
      <c r="Z42" s="162"/>
      <c r="AA42" s="162"/>
      <c r="AB42" s="162"/>
      <c r="AC42" s="162"/>
      <c r="AD42" s="162"/>
    </row>
    <row r="43" spans="1:30" ht="15" thickBot="1">
      <c r="A43" t="s">
        <v>503</v>
      </c>
      <c r="B43" s="98"/>
      <c r="C43">
        <f>'USA Ret'!C43</f>
        <v>-2.7131966168434486E-2</v>
      </c>
      <c r="D43">
        <f>'USA Ret'!D43</f>
        <v>-1.1402788752286211E-2</v>
      </c>
      <c r="E43">
        <f>'USA Ret'!E43</f>
        <v>-8.7129264069237562E-3</v>
      </c>
      <c r="F43">
        <f>'USA Ret'!F43</f>
        <v>-2.1654585708258262E-2</v>
      </c>
      <c r="G43">
        <f>'USA Ret'!G43</f>
        <v>-8.6424256872612945E-2</v>
      </c>
      <c r="H43">
        <f>'USA Ret'!H43</f>
        <v>-3.8284655330873545E-2</v>
      </c>
      <c r="J43" s="124">
        <f t="shared" si="4"/>
        <v>-3.2268529873231533E-2</v>
      </c>
      <c r="L43" s="119" t="s">
        <v>105</v>
      </c>
      <c r="M43" s="27">
        <f>1/6</f>
        <v>0.16666666666666666</v>
      </c>
      <c r="N43" s="119" t="s">
        <v>105</v>
      </c>
      <c r="O43" s="27">
        <v>3.3419299318347313E-2</v>
      </c>
      <c r="P43" s="27">
        <v>1.5084056505662084E-2</v>
      </c>
      <c r="Q43" s="27">
        <v>0.23208822388790187</v>
      </c>
      <c r="R43" s="27">
        <v>9.231475920175472E-2</v>
      </c>
      <c r="S43" s="119" t="s">
        <v>105</v>
      </c>
      <c r="T43" s="27">
        <v>0</v>
      </c>
      <c r="U43" s="27">
        <v>0.25</v>
      </c>
      <c r="V43" s="27">
        <v>9.0000000000000038E-2</v>
      </c>
      <c r="Z43" s="147"/>
      <c r="AA43" s="164"/>
      <c r="AB43" s="164"/>
      <c r="AC43" s="164"/>
      <c r="AD43" s="164"/>
    </row>
    <row r="44" spans="1:30" ht="15" thickBot="1">
      <c r="A44" t="s">
        <v>505</v>
      </c>
      <c r="B44" s="98"/>
      <c r="C44">
        <f>'USA Ret'!C44</f>
        <v>1.6329245744276008E-2</v>
      </c>
      <c r="D44">
        <f>'USA Ret'!D44</f>
        <v>-8.1157453047675764E-3</v>
      </c>
      <c r="E44">
        <f>'USA Ret'!E44</f>
        <v>-6.3846984646697682E-3</v>
      </c>
      <c r="F44">
        <f>'USA Ret'!F44</f>
        <v>6.9902261174959015E-3</v>
      </c>
      <c r="G44">
        <f>'USA Ret'!G44</f>
        <v>-9.0380622082183448E-3</v>
      </c>
      <c r="H44">
        <f>'USA Ret'!H44</f>
        <v>-8.2340298790001861E-4</v>
      </c>
      <c r="J44" s="124">
        <f t="shared" si="4"/>
        <v>-1.7373951729729976E-4</v>
      </c>
      <c r="L44" s="119" t="s">
        <v>3763</v>
      </c>
      <c r="M44" s="27">
        <f t="shared" ref="M44:M48" si="7">1/6</f>
        <v>0.16666666666666666</v>
      </c>
      <c r="N44" s="119" t="s">
        <v>3763</v>
      </c>
      <c r="O44" s="27">
        <v>0.30008960282788127</v>
      </c>
      <c r="P44" s="27">
        <v>0.30091578852762024</v>
      </c>
      <c r="Q44" s="27">
        <v>0.25</v>
      </c>
      <c r="R44" s="27">
        <v>0.25</v>
      </c>
      <c r="S44" s="119" t="s">
        <v>3763</v>
      </c>
      <c r="T44" s="27">
        <v>0</v>
      </c>
      <c r="U44" s="27">
        <v>0</v>
      </c>
      <c r="V44" s="27">
        <v>0.08</v>
      </c>
      <c r="Z44" s="164"/>
      <c r="AA44" s="147"/>
      <c r="AB44" s="164"/>
      <c r="AC44" s="164"/>
      <c r="AD44" s="164"/>
    </row>
    <row r="45" spans="1:30" ht="15" thickBot="1">
      <c r="A45" t="s">
        <v>507</v>
      </c>
      <c r="B45" s="98"/>
      <c r="C45">
        <f>'USA Ret'!C45</f>
        <v>8.9474031516578421E-3</v>
      </c>
      <c r="D45">
        <f>'USA Ret'!D45</f>
        <v>6.1795023929529175E-3</v>
      </c>
      <c r="E45">
        <f>'USA Ret'!E45</f>
        <v>1.6000003413334314E-3</v>
      </c>
      <c r="F45">
        <f>'USA Ret'!F45</f>
        <v>1.8640977623199214E-2</v>
      </c>
      <c r="G45">
        <f>'USA Ret'!G45</f>
        <v>-3.5256734269034695E-2</v>
      </c>
      <c r="H45">
        <f>'USA Ret'!H45</f>
        <v>-9.8439850903452616E-4</v>
      </c>
      <c r="J45" s="124">
        <f t="shared" si="4"/>
        <v>-1.455415448209696E-4</v>
      </c>
      <c r="L45" s="119" t="s">
        <v>3764</v>
      </c>
      <c r="M45" s="27">
        <f t="shared" si="7"/>
        <v>0.16666666666666666</v>
      </c>
      <c r="N45" s="119" t="s">
        <v>3764</v>
      </c>
      <c r="O45" s="27">
        <v>0.37669483531547576</v>
      </c>
      <c r="P45" s="27">
        <v>0.38001019712685979</v>
      </c>
      <c r="Q45" s="27">
        <v>0.25</v>
      </c>
      <c r="R45" s="27">
        <v>0.25</v>
      </c>
      <c r="S45" s="119" t="s">
        <v>3764</v>
      </c>
      <c r="T45" s="27">
        <v>0</v>
      </c>
      <c r="U45" s="27">
        <v>0</v>
      </c>
      <c r="V45" s="27">
        <v>0.08</v>
      </c>
      <c r="Z45" s="164"/>
      <c r="AA45" s="164"/>
      <c r="AB45" s="147"/>
      <c r="AC45" s="164"/>
      <c r="AD45" s="164"/>
    </row>
    <row r="46" spans="1:30" ht="15" thickBot="1">
      <c r="A46" t="s">
        <v>509</v>
      </c>
      <c r="B46" s="98"/>
      <c r="C46">
        <f>'USA Ret'!C46</f>
        <v>-1.5434775401324263E-3</v>
      </c>
      <c r="D46">
        <f>'USA Ret'!D46</f>
        <v>5.5222063435023429E-3</v>
      </c>
      <c r="E46">
        <f>'USA Ret'!E46</f>
        <v>-2.7215257332628465E-3</v>
      </c>
      <c r="F46">
        <f>'USA Ret'!F46</f>
        <v>3.0602660418225774E-3</v>
      </c>
      <c r="G46">
        <f>'USA Ret'!G46</f>
        <v>2.2404243587853444E-2</v>
      </c>
      <c r="H46">
        <f>'USA Ret'!H46</f>
        <v>-3.0968654675452034E-3</v>
      </c>
      <c r="J46" s="124">
        <f t="shared" si="4"/>
        <v>3.9374745387063146E-3</v>
      </c>
      <c r="L46" s="137" t="s">
        <v>3021</v>
      </c>
      <c r="M46" s="27">
        <f t="shared" si="7"/>
        <v>0.16666666666666666</v>
      </c>
      <c r="N46" s="137" t="s">
        <v>3021</v>
      </c>
      <c r="O46" s="27">
        <v>-2.5524796401150004E-2</v>
      </c>
      <c r="P46" s="27">
        <v>0</v>
      </c>
      <c r="Q46" s="27">
        <v>1.7911776112098137E-2</v>
      </c>
      <c r="R46" s="27">
        <v>0.08</v>
      </c>
      <c r="S46" s="137" t="s">
        <v>3021</v>
      </c>
      <c r="T46" s="27">
        <v>0</v>
      </c>
      <c r="U46" s="27">
        <v>0.25</v>
      </c>
      <c r="V46" s="27">
        <v>0.25</v>
      </c>
      <c r="Z46" s="164"/>
      <c r="AA46" s="164"/>
      <c r="AB46" s="164"/>
      <c r="AC46" s="164"/>
      <c r="AD46" s="164"/>
    </row>
    <row r="47" spans="1:30" ht="15" thickBot="1">
      <c r="A47" t="s">
        <v>2354</v>
      </c>
      <c r="B47" s="98"/>
      <c r="C47">
        <f>'USA Ret'!C47</f>
        <v>1.0754646119457822E-2</v>
      </c>
      <c r="D47">
        <f>'USA Ret'!D47</f>
        <v>3.9846164289380889E-3</v>
      </c>
      <c r="E47">
        <f>'USA Ret'!E47</f>
        <v>7.3471022077631247E-3</v>
      </c>
      <c r="F47">
        <f>'USA Ret'!F47</f>
        <v>1.1412669882966294E-2</v>
      </c>
      <c r="G47">
        <f>'USA Ret'!G47</f>
        <v>7.0991183176977862E-2</v>
      </c>
      <c r="H47">
        <f>'USA Ret'!H47</f>
        <v>9.3302604638468636E-3</v>
      </c>
      <c r="J47" s="124">
        <f t="shared" si="4"/>
        <v>1.8970079713325011E-2</v>
      </c>
      <c r="L47" s="137" t="s">
        <v>3263</v>
      </c>
      <c r="M47" s="27">
        <f t="shared" si="7"/>
        <v>0.16666666666666666</v>
      </c>
      <c r="N47" s="137" t="s">
        <v>3263</v>
      </c>
      <c r="O47" s="27">
        <v>-5.7835049807731737E-3</v>
      </c>
      <c r="P47" s="27">
        <v>0</v>
      </c>
      <c r="Q47" s="27">
        <v>0</v>
      </c>
      <c r="R47" s="27">
        <v>0.08</v>
      </c>
      <c r="S47" s="137" t="s">
        <v>3263</v>
      </c>
      <c r="T47" s="27">
        <v>1</v>
      </c>
      <c r="U47" s="27">
        <v>0.25</v>
      </c>
      <c r="V47" s="27">
        <v>0.25</v>
      </c>
      <c r="Z47" s="164"/>
      <c r="AA47" s="164"/>
      <c r="AB47" s="164"/>
      <c r="AC47" s="147"/>
      <c r="AD47" s="164"/>
    </row>
    <row r="48" spans="1:30" ht="15" thickBot="1">
      <c r="A48" t="s">
        <v>2356</v>
      </c>
      <c r="B48" s="98"/>
      <c r="C48">
        <f>'USA Ret'!C48</f>
        <v>8.1052439127727487E-4</v>
      </c>
      <c r="D48">
        <f>'USA Ret'!D48</f>
        <v>-1.8529326236184614E-3</v>
      </c>
      <c r="E48">
        <f>'USA Ret'!E48</f>
        <v>-4.3058833771483776E-3</v>
      </c>
      <c r="F48">
        <f>'USA Ret'!F48</f>
        <v>3.1708003828989626E-3</v>
      </c>
      <c r="G48">
        <f>'USA Ret'!G48</f>
        <v>-1.7787267442065515E-2</v>
      </c>
      <c r="H48">
        <f>'USA Ret'!H48</f>
        <v>-2.780818713948305E-3</v>
      </c>
      <c r="J48" s="124">
        <f t="shared" si="4"/>
        <v>-3.7909295637674032E-3</v>
      </c>
      <c r="L48" s="137" t="s">
        <v>3481</v>
      </c>
      <c r="M48" s="27">
        <f t="shared" si="7"/>
        <v>0.16666666666666666</v>
      </c>
      <c r="N48" s="137" t="s">
        <v>3481</v>
      </c>
      <c r="O48" s="27">
        <v>0.32110456392021858</v>
      </c>
      <c r="P48" s="27">
        <v>0.30398995783985755</v>
      </c>
      <c r="Q48" s="27">
        <v>0.25</v>
      </c>
      <c r="R48" s="27">
        <v>0.24768524079824528</v>
      </c>
      <c r="S48" s="137" t="s">
        <v>3481</v>
      </c>
      <c r="T48" s="27">
        <v>0</v>
      </c>
      <c r="U48" s="27">
        <v>0.25</v>
      </c>
      <c r="V48" s="27">
        <v>0.25</v>
      </c>
      <c r="Z48" s="164"/>
      <c r="AA48" s="164"/>
      <c r="AB48" s="164"/>
      <c r="AC48" s="164"/>
      <c r="AD48" s="147"/>
    </row>
    <row r="49" spans="1:30">
      <c r="A49" t="s">
        <v>2357</v>
      </c>
      <c r="B49" s="98"/>
      <c r="C49">
        <f>'USA Ret'!C49</f>
        <v>-7.0360063237863953E-3</v>
      </c>
      <c r="D49">
        <f>'USA Ret'!D49</f>
        <v>-3.6472531226987969E-3</v>
      </c>
      <c r="E49">
        <f>'USA Ret'!E49</f>
        <v>-1.9196934386854438E-3</v>
      </c>
      <c r="F49">
        <f>'USA Ret'!F49</f>
        <v>-1.3330680688083499E-2</v>
      </c>
      <c r="G49">
        <f>'USA Ret'!G49</f>
        <v>-5.0745259334350541E-2</v>
      </c>
      <c r="H49">
        <f>'USA Ret'!H49</f>
        <v>-1.7453012547246734E-2</v>
      </c>
      <c r="J49" s="124">
        <f t="shared" si="4"/>
        <v>-1.5688650909141903E-2</v>
      </c>
      <c r="L49" s="161" t="s">
        <v>249</v>
      </c>
      <c r="M49" s="27">
        <f>SUM(M43:M48)</f>
        <v>0.99999999999999989</v>
      </c>
      <c r="N49" s="161" t="s">
        <v>249</v>
      </c>
      <c r="O49" s="173">
        <f>SUM(O43:O48)</f>
        <v>0.99999999999999967</v>
      </c>
      <c r="P49" s="173">
        <f t="shared" ref="P49:V49" si="8">SUM(P43:P48)</f>
        <v>0.99999999999999956</v>
      </c>
      <c r="Q49" s="173">
        <f t="shared" si="8"/>
        <v>1</v>
      </c>
      <c r="R49" s="173">
        <f t="shared" si="8"/>
        <v>0.99999999999999989</v>
      </c>
      <c r="S49" s="399" t="s">
        <v>3768</v>
      </c>
      <c r="T49" s="173">
        <f t="shared" si="8"/>
        <v>1</v>
      </c>
      <c r="U49" s="173">
        <f t="shared" si="8"/>
        <v>1</v>
      </c>
      <c r="V49" s="173">
        <f t="shared" si="8"/>
        <v>1</v>
      </c>
    </row>
    <row r="50" spans="1:30">
      <c r="A50" t="s">
        <v>511</v>
      </c>
      <c r="B50" s="98"/>
      <c r="C50">
        <f>'USA Ret'!C50</f>
        <v>-1.0568421788086644E-2</v>
      </c>
      <c r="D50">
        <f>'USA Ret'!D50</f>
        <v>-1.1859080001639896E-2</v>
      </c>
      <c r="E50">
        <f>'USA Ret'!E50</f>
        <v>-6.748097586560536E-3</v>
      </c>
      <c r="F50">
        <f>'USA Ret'!F50</f>
        <v>-1.3352174576538492E-2</v>
      </c>
      <c r="G50">
        <f>'USA Ret'!G50</f>
        <v>-3.3569289140496533E-2</v>
      </c>
      <c r="H50">
        <f>'USA Ret'!H50</f>
        <v>-1.3327918947873099E-2</v>
      </c>
      <c r="J50" s="124">
        <f t="shared" si="4"/>
        <v>-1.4904163673532532E-2</v>
      </c>
      <c r="L50" s="161"/>
      <c r="M50" s="172"/>
      <c r="N50" s="161"/>
      <c r="O50" s="172"/>
      <c r="P50" s="172"/>
      <c r="Q50" s="172"/>
      <c r="R50" s="172"/>
      <c r="S50" s="161"/>
      <c r="T50" s="172"/>
      <c r="U50" s="172"/>
      <c r="V50" s="172"/>
      <c r="Y50" s="162"/>
      <c r="Z50" s="162"/>
      <c r="AA50" s="162"/>
      <c r="AB50" s="162"/>
      <c r="AC50" s="162"/>
      <c r="AD50" s="162"/>
    </row>
    <row r="51" spans="1:30">
      <c r="A51" t="s">
        <v>513</v>
      </c>
      <c r="B51" s="98"/>
      <c r="C51">
        <f>'USA Ret'!C51</f>
        <v>2.3125059802563235E-3</v>
      </c>
      <c r="D51">
        <f>'USA Ret'!D51</f>
        <v>8.8901821810326402E-3</v>
      </c>
      <c r="E51">
        <f>'USA Ret'!E51</f>
        <v>3.7010260284359563E-3</v>
      </c>
      <c r="F51">
        <f>'USA Ret'!F51</f>
        <v>-7.0829152900175382E-3</v>
      </c>
      <c r="G51">
        <f>'USA Ret'!G51</f>
        <v>-3.3050192277534286E-2</v>
      </c>
      <c r="H51">
        <f>'USA Ret'!H51</f>
        <v>-7.8693114611669106E-3</v>
      </c>
      <c r="J51" s="124">
        <f t="shared" si="4"/>
        <v>-5.5164508064989683E-3</v>
      </c>
      <c r="L51" s="161" t="s">
        <v>250</v>
      </c>
      <c r="M51" s="160" cm="1">
        <f t="array" ref="M51">SUM(TRANSPOSE(M43:M48)*AER)</f>
        <v>1.3114695493979562E-3</v>
      </c>
      <c r="N51" s="161" t="s">
        <v>250</v>
      </c>
      <c r="O51" s="160" cm="1">
        <f t="array" ref="O51">SUM(TRANSPOSE(O43:O48)*AER)</f>
        <v>2.5231640322815165E-3</v>
      </c>
      <c r="P51" s="160" cm="1">
        <f t="array" ref="P51">SUM(TRANSPOSE(P43:P48)*AER)</f>
        <v>2.4610595181727905E-3</v>
      </c>
      <c r="Q51" s="160" cm="1">
        <f t="array" ref="Q51">SUM(TRANSPOSE(Q43:Q48)*AER)</f>
        <v>1.9185087754982997E-3</v>
      </c>
      <c r="R51" s="160" cm="1">
        <f t="array" ref="R51">SUM(TRANSPOSE(R43:R48)*AER)</f>
        <v>1.8500716394965668E-3</v>
      </c>
      <c r="S51" s="174" t="s">
        <v>250</v>
      </c>
      <c r="T51" s="160" cm="1">
        <f t="array" ref="T51">SUM(TRANSPOSE(T43:T48)*AER)</f>
        <v>1.1806706643042579E-3</v>
      </c>
      <c r="U51" s="160" cm="1">
        <f t="array" ref="U51">SUM(TRANSPOSE(U43:U48)*AER)</f>
        <v>7.8799275910567833E-4</v>
      </c>
      <c r="V51" s="160" cm="1">
        <f t="array" ref="V51">SUM(TRANSPOSE(V43:V48)*AER)</f>
        <v>1.064312478430862E-3</v>
      </c>
      <c r="Z51" s="147"/>
      <c r="AA51" s="164"/>
      <c r="AB51" s="164"/>
      <c r="AC51" s="164"/>
      <c r="AD51" s="164"/>
    </row>
    <row r="52" spans="1:30">
      <c r="A52" t="s">
        <v>515</v>
      </c>
      <c r="B52" s="98"/>
      <c r="C52">
        <f>'USA Ret'!C52</f>
        <v>-5.2027272994811698E-3</v>
      </c>
      <c r="D52">
        <f>'USA Ret'!D52</f>
        <v>-4.1574339260849651E-3</v>
      </c>
      <c r="E52">
        <f>'USA Ret'!E52</f>
        <v>-6.7687607342955041E-3</v>
      </c>
      <c r="F52">
        <f>'USA Ret'!F52</f>
        <v>-2.6586226084739983E-2</v>
      </c>
      <c r="G52">
        <f>'USA Ret'!G52</f>
        <v>-6.2744041318930799E-2</v>
      </c>
      <c r="H52">
        <f>'USA Ret'!H52</f>
        <v>-6.9517468800784493E-3</v>
      </c>
      <c r="J52" s="124">
        <f t="shared" si="4"/>
        <v>-1.8735156040601813E-2</v>
      </c>
      <c r="L52" s="161" t="s">
        <v>251</v>
      </c>
      <c r="M52" s="164" cm="1">
        <f t="array" ref="M52">MMULT(MMULT(TRANSPOSE(M43:M48),COVij),M43:M48)</f>
        <v>1.6502922483894013E-4</v>
      </c>
      <c r="N52" s="161" t="s">
        <v>251</v>
      </c>
      <c r="O52" s="164" cm="1">
        <f t="array" ref="O52">MMULT(MMULT(TRANSPOSE(O43:O48),COVij),O43:O48)</f>
        <v>5.8534439224357899E-5</v>
      </c>
      <c r="P52" s="164" cm="1">
        <f t="array" ref="P52">MMULT(MMULT(TRANSPOSE(P43:P48),COVij),P43:P48)</f>
        <v>5.8796895191099102E-5</v>
      </c>
      <c r="Q52" s="164" cm="1">
        <f t="array" ref="Q52">MMULT(MMULT(TRANSPOSE(Q43:Q48),COVij),Q43:Q48)</f>
        <v>6.7187695908580022E-5</v>
      </c>
      <c r="R52" s="164" cm="1">
        <f t="array" ref="R52">MMULT(MMULT(TRANSPOSE(R43:R48),COVij),R43:R48)</f>
        <v>8.6326657061526756E-5</v>
      </c>
      <c r="S52" s="174" t="s">
        <v>251</v>
      </c>
      <c r="T52" s="164" cm="1">
        <f t="array" ref="T52">MMULT(MMULT(TRANSPOSE(T43:T48),COVij),T43:T48)</f>
        <v>1.9409976395643115E-3</v>
      </c>
      <c r="U52" s="164" cm="1">
        <f t="array" ref="U52">MMULT(MMULT(TRANSPOSE(U43:U48),COVij),U43:U48)</f>
        <v>3.4480660882222562E-4</v>
      </c>
      <c r="V52" s="164" cm="1">
        <f t="array" ref="V52">MMULT(MMULT(TRANSPOSE(V43:V48),COVij),V43:V48)</f>
        <v>2.974740523722123E-4</v>
      </c>
      <c r="Z52" s="164"/>
      <c r="AA52" s="147"/>
      <c r="AB52" s="164"/>
      <c r="AC52" s="164"/>
      <c r="AD52" s="164"/>
    </row>
    <row r="53" spans="1:30">
      <c r="A53" t="s">
        <v>517</v>
      </c>
      <c r="B53" s="98"/>
      <c r="C53">
        <f>'USA Ret'!C53</f>
        <v>1.6208231607648012E-3</v>
      </c>
      <c r="D53">
        <f>'USA Ret'!D53</f>
        <v>1.1796954978346489E-3</v>
      </c>
      <c r="E53">
        <f>'USA Ret'!E53</f>
        <v>-1.456428771079964E-3</v>
      </c>
      <c r="F53">
        <f>'USA Ret'!F53</f>
        <v>-2.0114536450788353E-3</v>
      </c>
      <c r="G53">
        <f>'USA Ret'!G53</f>
        <v>7.8955036400145479E-2</v>
      </c>
      <c r="H53">
        <f>'USA Ret'!H53</f>
        <v>1.1331229526454522E-2</v>
      </c>
      <c r="J53" s="124">
        <f t="shared" si="4"/>
        <v>1.4936483694840108E-2</v>
      </c>
      <c r="M53" s="121"/>
      <c r="O53" s="121"/>
      <c r="P53" s="121"/>
      <c r="Q53" s="121"/>
      <c r="R53" s="121"/>
      <c r="S53" s="121"/>
      <c r="T53" s="121"/>
      <c r="U53" s="121"/>
      <c r="V53" s="121"/>
      <c r="Z53" s="164"/>
      <c r="AA53" s="164"/>
      <c r="AB53" s="147"/>
      <c r="AC53" s="164"/>
      <c r="AD53" s="164"/>
    </row>
    <row r="54" spans="1:30">
      <c r="A54" t="s">
        <v>519</v>
      </c>
      <c r="B54" s="98"/>
      <c r="C54">
        <f>'USA Ret'!C54</f>
        <v>-5.9559058136590239E-3</v>
      </c>
      <c r="D54">
        <f>'USA Ret'!D54</f>
        <v>-3.6824776719000174E-3</v>
      </c>
      <c r="E54">
        <f>'USA Ret'!E54</f>
        <v>-1.5339726376068234E-2</v>
      </c>
      <c r="F54">
        <f>'USA Ret'!F54</f>
        <v>6.7163820337442027E-3</v>
      </c>
      <c r="G54">
        <f>'USA Ret'!G54</f>
        <v>1.4851066041341062E-3</v>
      </c>
      <c r="H54">
        <f>'USA Ret'!H54</f>
        <v>1.057340677577758E-2</v>
      </c>
      <c r="J54" s="124">
        <f t="shared" si="4"/>
        <v>-1.0338690746618977E-3</v>
      </c>
      <c r="L54" s="161" t="s">
        <v>252</v>
      </c>
      <c r="M54" s="160">
        <f>SQRT(M52)</f>
        <v>1.2846370103610597E-2</v>
      </c>
      <c r="N54" s="161" t="s">
        <v>252</v>
      </c>
      <c r="O54" s="164">
        <f>SQRT(O52)</f>
        <v>7.6507803016658306E-3</v>
      </c>
      <c r="P54" s="164">
        <f t="shared" ref="P54:R54" si="9">SQRT(P52)</f>
        <v>7.6679133531293315E-3</v>
      </c>
      <c r="Q54" s="164">
        <f t="shared" si="9"/>
        <v>8.1968101056801371E-3</v>
      </c>
      <c r="R54" s="164">
        <f t="shared" si="9"/>
        <v>9.2912139713563126E-3</v>
      </c>
      <c r="S54" s="174" t="s">
        <v>252</v>
      </c>
      <c r="T54" s="164">
        <f>SQRT(T52)</f>
        <v>4.4056754755250775E-2</v>
      </c>
      <c r="U54" s="164">
        <f t="shared" ref="U54:V54" si="10">SQRT(U52)</f>
        <v>1.8568968975746218E-2</v>
      </c>
      <c r="V54" s="164">
        <f t="shared" si="10"/>
        <v>1.7247436110106693E-2</v>
      </c>
      <c r="Z54" s="164"/>
      <c r="AA54" s="164"/>
      <c r="AB54" s="164"/>
      <c r="AC54" s="164"/>
      <c r="AD54" s="164"/>
    </row>
    <row r="55" spans="1:30">
      <c r="A55" t="s">
        <v>2364</v>
      </c>
      <c r="B55" s="98"/>
      <c r="C55">
        <f>'USA Ret'!C55</f>
        <v>-4.3860421516070357E-3</v>
      </c>
      <c r="D55">
        <f>'USA Ret'!D55</f>
        <v>1.773132797713222E-2</v>
      </c>
      <c r="E55">
        <f>'USA Ret'!E55</f>
        <v>4.9321825907375054E-4</v>
      </c>
      <c r="F55">
        <f>'USA Ret'!F55</f>
        <v>-1.1453092086491822E-2</v>
      </c>
      <c r="G55">
        <f>'USA Ret'!G55</f>
        <v>-4.1450663891301837E-2</v>
      </c>
      <c r="H55">
        <f>'USA Ret'!H55</f>
        <v>-1.2890959721518212E-2</v>
      </c>
      <c r="J55" s="124">
        <f t="shared" si="4"/>
        <v>-8.6593686024521565E-3</v>
      </c>
      <c r="Z55" s="164"/>
      <c r="AA55" s="164"/>
      <c r="AB55" s="164"/>
      <c r="AC55" s="147"/>
      <c r="AD55" s="164"/>
    </row>
    <row r="56" spans="1:30">
      <c r="A56" t="s">
        <v>521</v>
      </c>
      <c r="B56" s="98"/>
      <c r="C56">
        <f>'USA Ret'!C56</f>
        <v>2.9794822368261996E-3</v>
      </c>
      <c r="D56">
        <f>'USA Ret'!D56</f>
        <v>-2.7454063960711969E-2</v>
      </c>
      <c r="E56">
        <f>'USA Ret'!E56</f>
        <v>1.4198524941883403E-2</v>
      </c>
      <c r="F56">
        <f>'USA Ret'!F56</f>
        <v>2.0209942743203797E-3</v>
      </c>
      <c r="G56">
        <f>'USA Ret'!G56</f>
        <v>1.4696569223229571E-3</v>
      </c>
      <c r="H56">
        <f>'USA Ret'!H56</f>
        <v>5.1716313770938417E-3</v>
      </c>
      <c r="J56" s="124">
        <f t="shared" si="4"/>
        <v>-2.6896236804419801E-4</v>
      </c>
      <c r="L56" s="175" t="s">
        <v>253</v>
      </c>
      <c r="N56" s="161" t="s">
        <v>3767</v>
      </c>
      <c r="O56">
        <f>O54/O51</f>
        <v>3.0322167737734347</v>
      </c>
      <c r="P56">
        <f t="shared" ref="P56:V56" si="11">P54/P51</f>
        <v>3.1156960229967785</v>
      </c>
      <c r="Q56">
        <f t="shared" si="11"/>
        <v>4.2724902853525686</v>
      </c>
      <c r="R56">
        <f t="shared" si="11"/>
        <v>5.0220833469370927</v>
      </c>
      <c r="T56">
        <f t="shared" si="11"/>
        <v>37.315024491789515</v>
      </c>
      <c r="U56">
        <f t="shared" si="11"/>
        <v>23.564897978023069</v>
      </c>
      <c r="V56">
        <f t="shared" si="11"/>
        <v>16.205237145706445</v>
      </c>
      <c r="Z56" s="164"/>
      <c r="AA56" s="164"/>
      <c r="AB56" s="164"/>
      <c r="AC56" s="164"/>
      <c r="AD56" s="147"/>
    </row>
    <row r="57" spans="1:30">
      <c r="A57" t="s">
        <v>523</v>
      </c>
      <c r="B57" s="98"/>
      <c r="C57">
        <f>'USA Ret'!C57</f>
        <v>-1.5766636999947115E-2</v>
      </c>
      <c r="D57">
        <f>'USA Ret'!D57</f>
        <v>-1.4771570934117725E-3</v>
      </c>
      <c r="E57">
        <f>'USA Ret'!E57</f>
        <v>-1.042524509793208E-2</v>
      </c>
      <c r="F57">
        <f>'USA Ret'!F57</f>
        <v>-2.4399083362794845E-2</v>
      </c>
      <c r="G57">
        <f>'USA Ret'!G57</f>
        <v>-5.0653430320193524E-4</v>
      </c>
      <c r="H57">
        <f>'USA Ret'!H57</f>
        <v>-1.3301757460344052E-2</v>
      </c>
      <c r="J57" s="124">
        <f t="shared" si="4"/>
        <v>-1.0979402386271967E-2</v>
      </c>
      <c r="L57" s="176" t="s">
        <v>254</v>
      </c>
    </row>
    <row r="58" spans="1:30">
      <c r="A58" t="s">
        <v>527</v>
      </c>
      <c r="B58" s="98"/>
      <c r="C58">
        <f>'USA Ret'!C58</f>
        <v>-2.5706536779646588E-3</v>
      </c>
      <c r="D58">
        <f>'USA Ret'!D58</f>
        <v>1.6822369971626068E-2</v>
      </c>
      <c r="E58">
        <f>'USA Ret'!E58</f>
        <v>9.4524823753098126E-3</v>
      </c>
      <c r="F58">
        <f>'USA Ret'!F58</f>
        <v>-1.0397971666903203E-2</v>
      </c>
      <c r="G58">
        <f>'USA Ret'!G58</f>
        <v>2.1478176683598593E-2</v>
      </c>
      <c r="H58">
        <f>'USA Ret'!H58</f>
        <v>-4.209827539218081E-3</v>
      </c>
      <c r="J58" s="124">
        <f t="shared" si="4"/>
        <v>5.0957626910747558E-3</v>
      </c>
      <c r="Z58" s="162"/>
      <c r="AA58" s="162"/>
      <c r="AB58" s="162"/>
      <c r="AC58" s="162"/>
    </row>
    <row r="59" spans="1:30">
      <c r="A59" t="s">
        <v>529</v>
      </c>
      <c r="B59" s="98"/>
      <c r="C59">
        <f>'USA Ret'!C59</f>
        <v>7.0453693156216314E-3</v>
      </c>
      <c r="D59">
        <f>'USA Ret'!D59</f>
        <v>1.936242911814702E-3</v>
      </c>
      <c r="E59">
        <f>'USA Ret'!E59</f>
        <v>6.3061086979846947E-3</v>
      </c>
      <c r="F59">
        <f>'USA Ret'!F59</f>
        <v>-4.7896088825642048E-3</v>
      </c>
      <c r="G59">
        <f>'USA Ret'!G59</f>
        <v>-1.7382607818861549E-2</v>
      </c>
      <c r="H59">
        <f>'USA Ret'!H59</f>
        <v>-3.6500772941136213E-3</v>
      </c>
      <c r="J59" s="124">
        <f t="shared" si="4"/>
        <v>-1.7557621783530579E-3</v>
      </c>
      <c r="Z59" s="147"/>
      <c r="AA59" s="164"/>
      <c r="AB59" s="164"/>
      <c r="AC59" s="164"/>
    </row>
    <row r="60" spans="1:30">
      <c r="A60" t="s">
        <v>531</v>
      </c>
      <c r="B60" s="98"/>
      <c r="C60">
        <f>'USA Ret'!C60</f>
        <v>2.2995400577639869E-2</v>
      </c>
      <c r="D60">
        <f>'USA Ret'!D60</f>
        <v>1.5187080097014104E-3</v>
      </c>
      <c r="E60">
        <f>'USA Ret'!E60</f>
        <v>-4.3615286005302591E-3</v>
      </c>
      <c r="F60">
        <f>'USA Ret'!F60</f>
        <v>1.9484857132124001E-2</v>
      </c>
      <c r="G60">
        <f>'USA Ret'!G60</f>
        <v>7.731419302033242E-2</v>
      </c>
      <c r="H60">
        <f>'USA Ret'!H60</f>
        <v>2.5275104928999953E-2</v>
      </c>
      <c r="J60" s="124">
        <f t="shared" si="4"/>
        <v>2.3704455844711231E-2</v>
      </c>
      <c r="Z60" s="147"/>
      <c r="AA60" s="147"/>
      <c r="AB60" s="164"/>
      <c r="AC60" s="164"/>
    </row>
    <row r="61" spans="1:30">
      <c r="A61" t="s">
        <v>533</v>
      </c>
      <c r="B61" s="98"/>
      <c r="C61">
        <f>'USA Ret'!C61</f>
        <v>3.0622093917707467E-3</v>
      </c>
      <c r="D61">
        <f>'USA Ret'!D61</f>
        <v>1.9130186452736495E-2</v>
      </c>
      <c r="E61">
        <f>'USA Ret'!E61</f>
        <v>7.7407256370090995E-3</v>
      </c>
      <c r="F61">
        <f>'USA Ret'!F61</f>
        <v>-4.1238975826963314E-2</v>
      </c>
      <c r="G61">
        <f>'USA Ret'!G61</f>
        <v>-3.4205985539776232E-2</v>
      </c>
      <c r="H61">
        <f>'USA Ret'!H61</f>
        <v>-4.066336151107945E-3</v>
      </c>
      <c r="J61" s="124">
        <f t="shared" si="4"/>
        <v>-8.2630293393885241E-3</v>
      </c>
      <c r="Z61" s="147"/>
      <c r="AA61" s="164"/>
      <c r="AB61" s="147"/>
      <c r="AC61" s="164"/>
    </row>
    <row r="62" spans="1:30">
      <c r="A62" t="s">
        <v>535</v>
      </c>
      <c r="B62" s="98"/>
      <c r="C62">
        <f>'USA Ret'!C62</f>
        <v>7.4426835624656767E-3</v>
      </c>
      <c r="D62">
        <f>'USA Ret'!D62</f>
        <v>-5.0203633259767785E-3</v>
      </c>
      <c r="E62">
        <f>'USA Ret'!E62</f>
        <v>7.3623892101124825E-3</v>
      </c>
      <c r="F62">
        <f>'USA Ret'!F62</f>
        <v>7.5070184950648353E-3</v>
      </c>
      <c r="G62">
        <f>'USA Ret'!G62</f>
        <v>3.0181270260479016E-2</v>
      </c>
      <c r="H62">
        <f>'USA Ret'!H62</f>
        <v>1.0426401549097972E-2</v>
      </c>
      <c r="J62" s="124">
        <f t="shared" si="4"/>
        <v>9.6498999585405334E-3</v>
      </c>
      <c r="M62" s="146"/>
      <c r="Q62" s="124"/>
      <c r="R62" s="124"/>
      <c r="S62" s="124"/>
      <c r="Z62" s="147"/>
      <c r="AA62" s="164"/>
      <c r="AB62" s="164"/>
      <c r="AC62" s="164"/>
    </row>
    <row r="63" spans="1:30">
      <c r="A63" t="s">
        <v>537</v>
      </c>
      <c r="B63" s="98"/>
      <c r="C63">
        <f>'USA Ret'!C63</f>
        <v>1.2468097776076624E-2</v>
      </c>
      <c r="D63">
        <f>'USA Ret'!D63</f>
        <v>7.5886264300084943E-3</v>
      </c>
      <c r="E63">
        <f>'USA Ret'!E63</f>
        <v>-4.6351877122960431E-3</v>
      </c>
      <c r="F63">
        <f>'USA Ret'!F63</f>
        <v>-3.2436231402883438E-2</v>
      </c>
      <c r="G63">
        <f>'USA Ret'!G63</f>
        <v>-5.7138309867241317E-3</v>
      </c>
      <c r="H63">
        <f>'USA Ret'!H63</f>
        <v>-1.236108515119177E-3</v>
      </c>
      <c r="J63" s="124">
        <f t="shared" si="4"/>
        <v>-3.9941057351562783E-3</v>
      </c>
      <c r="Z63" s="147"/>
      <c r="AA63" s="164"/>
      <c r="AB63" s="164"/>
      <c r="AC63" s="147"/>
    </row>
    <row r="64" spans="1:30">
      <c r="A64" t="s">
        <v>541</v>
      </c>
      <c r="B64" s="98"/>
      <c r="C64">
        <f>'USA Ret'!C64</f>
        <v>-2.1631978328758169E-4</v>
      </c>
      <c r="D64">
        <f>'USA Ret'!D64</f>
        <v>-1.9631194134782089E-2</v>
      </c>
      <c r="E64">
        <f>'USA Ret'!E64</f>
        <v>-1.0306049352197725E-2</v>
      </c>
      <c r="F64">
        <f>'USA Ret'!F64</f>
        <v>5.3307179338975266E-3</v>
      </c>
      <c r="G64">
        <f>'USA Ret'!G64</f>
        <v>-2.1354990595606967E-2</v>
      </c>
      <c r="H64">
        <f>'USA Ret'!H64</f>
        <v>4.0476543960597577E-2</v>
      </c>
      <c r="J64" s="124">
        <f t="shared" si="4"/>
        <v>-9.5021532856320867E-4</v>
      </c>
      <c r="Z64" s="147"/>
      <c r="AA64" s="164"/>
      <c r="AB64" s="164"/>
      <c r="AC64" s="164"/>
    </row>
    <row r="65" spans="1:10">
      <c r="A65" t="s">
        <v>543</v>
      </c>
      <c r="B65" s="98"/>
      <c r="C65">
        <f>'USA Ret'!C65</f>
        <v>1.426907926814289E-2</v>
      </c>
      <c r="D65">
        <f>'USA Ret'!D65</f>
        <v>9.3865236466572303E-3</v>
      </c>
      <c r="E65">
        <f>'USA Ret'!E65</f>
        <v>-4.0548267380367039E-3</v>
      </c>
      <c r="F65">
        <f>'USA Ret'!F65</f>
        <v>-7.5979355149053557E-4</v>
      </c>
      <c r="G65">
        <f>'USA Ret'!G65</f>
        <v>-6.5982909878338734E-3</v>
      </c>
      <c r="H65">
        <f>'USA Ret'!H65</f>
        <v>1.142332498144708E-3</v>
      </c>
      <c r="J65" s="124">
        <f t="shared" si="4"/>
        <v>2.2308373559306195E-3</v>
      </c>
    </row>
    <row r="66" spans="1:10">
      <c r="A66" t="s">
        <v>545</v>
      </c>
      <c r="B66" s="98"/>
      <c r="C66">
        <f>'USA Ret'!C66</f>
        <v>6.0448840681328339E-3</v>
      </c>
      <c r="D66">
        <f>'USA Ret'!D66</f>
        <v>1.2267431511856692E-3</v>
      </c>
      <c r="E66">
        <f>'USA Ret'!E66</f>
        <v>6.3183685290726464E-3</v>
      </c>
      <c r="F66">
        <f>'USA Ret'!F66</f>
        <v>-3.9423041829985839E-3</v>
      </c>
      <c r="G66">
        <f>'USA Ret'!G66</f>
        <v>-1.41645427686508E-2</v>
      </c>
      <c r="H66">
        <f>'USA Ret'!H66</f>
        <v>-5.9499260591469177E-3</v>
      </c>
      <c r="J66" s="124">
        <f t="shared" si="4"/>
        <v>-1.7444628770675252E-3</v>
      </c>
    </row>
    <row r="67" spans="1:10">
      <c r="A67" t="s">
        <v>547</v>
      </c>
      <c r="B67" s="98"/>
      <c r="C67">
        <f>'USA Ret'!C67</f>
        <v>1.3057922397835172E-2</v>
      </c>
      <c r="D67">
        <f>'USA Ret'!D67</f>
        <v>4.0511361889886979E-2</v>
      </c>
      <c r="E67">
        <f>'USA Ret'!E67</f>
        <v>3.1006538292026063E-2</v>
      </c>
      <c r="F67">
        <f>'USA Ret'!F67</f>
        <v>3.1285690523568978E-2</v>
      </c>
      <c r="G67">
        <f>'USA Ret'!G67</f>
        <v>-2.3466668513776968E-2</v>
      </c>
      <c r="H67">
        <f>'USA Ret'!H67</f>
        <v>-2.1625663507153406E-2</v>
      </c>
      <c r="J67" s="124">
        <f t="shared" si="4"/>
        <v>1.1794863513731137E-2</v>
      </c>
    </row>
    <row r="68" spans="1:10">
      <c r="A68" t="s">
        <v>549</v>
      </c>
      <c r="B68" s="98"/>
      <c r="C68">
        <f>'USA Ret'!C68</f>
        <v>-1.7936683555308115E-4</v>
      </c>
      <c r="D68">
        <f>'USA Ret'!D68</f>
        <v>-1.6553284622641468E-2</v>
      </c>
      <c r="E68">
        <f>'USA Ret'!E68</f>
        <v>-2.3925723383922043E-2</v>
      </c>
      <c r="F68">
        <f>'USA Ret'!F68</f>
        <v>3.5892086430602384E-2</v>
      </c>
      <c r="G68">
        <f>'USA Ret'!G68</f>
        <v>2.3640672948804699E-3</v>
      </c>
      <c r="H68">
        <f>'USA Ret'!H68</f>
        <v>2.8671896910612688E-2</v>
      </c>
      <c r="J68" s="124">
        <f t="shared" si="4"/>
        <v>4.3782792989964904E-3</v>
      </c>
    </row>
    <row r="69" spans="1:10">
      <c r="A69" t="s">
        <v>551</v>
      </c>
      <c r="B69" s="98"/>
      <c r="C69">
        <f>'USA Ret'!C69</f>
        <v>4.1768662670528299E-3</v>
      </c>
      <c r="D69">
        <f>'USA Ret'!D69</f>
        <v>5.1072972755863665E-3</v>
      </c>
      <c r="E69">
        <f>'USA Ret'!E69</f>
        <v>7.5086222252797536E-3</v>
      </c>
      <c r="F69">
        <f>'USA Ret'!F69</f>
        <v>4.6061804148975023E-3</v>
      </c>
      <c r="G69">
        <f>'USA Ret'!G69</f>
        <v>-2.2841730383513555E-2</v>
      </c>
      <c r="H69">
        <f>'USA Ret'!H69</f>
        <v>-1.0949712000212162E-2</v>
      </c>
      <c r="J69" s="124">
        <f t="shared" si="4"/>
        <v>-2.0654127001515444E-3</v>
      </c>
    </row>
    <row r="70" spans="1:10">
      <c r="A70" t="s">
        <v>553</v>
      </c>
      <c r="B70" s="98"/>
      <c r="C70">
        <f>'USA Ret'!C70</f>
        <v>2.1122255821537345E-2</v>
      </c>
      <c r="D70">
        <f>'USA Ret'!D70</f>
        <v>1.1315165787475674E-2</v>
      </c>
      <c r="E70">
        <f>'USA Ret'!E70</f>
        <v>1.9231361927887592E-2</v>
      </c>
      <c r="F70">
        <f>'USA Ret'!F70</f>
        <v>-7.4221957254156003E-3</v>
      </c>
      <c r="G70">
        <f>'USA Ret'!G70</f>
        <v>2.8327922231747241E-2</v>
      </c>
      <c r="H70">
        <f>'USA Ret'!H70</f>
        <v>-6.3801786285843556E-2</v>
      </c>
      <c r="J70" s="124">
        <f t="shared" ref="J70:J133" si="12">AVERAGE(C70:H70)</f>
        <v>1.4621206262314483E-3</v>
      </c>
    </row>
    <row r="71" spans="1:10">
      <c r="A71" t="s">
        <v>555</v>
      </c>
      <c r="B71" s="98"/>
      <c r="C71">
        <f>'USA Ret'!C71</f>
        <v>-3.6504384554093437E-3</v>
      </c>
      <c r="D71">
        <f>'USA Ret'!D71</f>
        <v>-4.7210106699626542E-3</v>
      </c>
      <c r="E71">
        <f>'USA Ret'!E71</f>
        <v>-8.9391326845349606E-3</v>
      </c>
      <c r="F71">
        <f>'USA Ret'!F71</f>
        <v>-6.714694035086833E-3</v>
      </c>
      <c r="G71">
        <f>'USA Ret'!G71</f>
        <v>1.0734622511389938E-2</v>
      </c>
      <c r="H71">
        <f>'USA Ret'!H71</f>
        <v>1.6866453868067421E-4</v>
      </c>
      <c r="J71" s="124">
        <f t="shared" si="12"/>
        <v>-2.1869981324871969E-3</v>
      </c>
    </row>
    <row r="72" spans="1:10">
      <c r="A72" t="s">
        <v>557</v>
      </c>
      <c r="B72" s="98"/>
      <c r="C72">
        <f>'USA Ret'!C72</f>
        <v>1.1692637795152673E-2</v>
      </c>
      <c r="D72">
        <f>'USA Ret'!D72</f>
        <v>-1.84198460080149E-3</v>
      </c>
      <c r="E72">
        <f>'USA Ret'!E72</f>
        <v>-2.0499888910601922E-3</v>
      </c>
      <c r="F72">
        <f>'USA Ret'!F72</f>
        <v>-3.4442317383852845E-2</v>
      </c>
      <c r="G72">
        <f>'USA Ret'!G72</f>
        <v>-5.3090052894495664E-2</v>
      </c>
      <c r="H72">
        <f>'USA Ret'!H72</f>
        <v>-1.0024539745451297E-2</v>
      </c>
      <c r="J72" s="124">
        <f t="shared" si="12"/>
        <v>-1.4959374286751469E-2</v>
      </c>
    </row>
    <row r="73" spans="1:10">
      <c r="A73" t="s">
        <v>559</v>
      </c>
      <c r="B73" s="98"/>
      <c r="C73">
        <f>'USA Ret'!C73</f>
        <v>-1.9393033271587735E-3</v>
      </c>
      <c r="D73">
        <f>'USA Ret'!D73</f>
        <v>1.0610526583138194E-2</v>
      </c>
      <c r="E73">
        <f>'USA Ret'!E73</f>
        <v>-1.0792042530563931E-2</v>
      </c>
      <c r="F73">
        <f>'USA Ret'!F73</f>
        <v>2.0790228215525564E-2</v>
      </c>
      <c r="G73">
        <f>'USA Ret'!G73</f>
        <v>2.1988538793356979E-2</v>
      </c>
      <c r="H73">
        <f>'USA Ret'!H73</f>
        <v>3.5224562408462663E-3</v>
      </c>
      <c r="J73" s="124">
        <f t="shared" si="12"/>
        <v>7.3634006625240495E-3</v>
      </c>
    </row>
    <row r="74" spans="1:10">
      <c r="A74" t="s">
        <v>561</v>
      </c>
      <c r="B74" s="98"/>
      <c r="C74">
        <f>'USA Ret'!C74</f>
        <v>1.2352767967000907E-2</v>
      </c>
      <c r="D74">
        <f>'USA Ret'!D74</f>
        <v>7.7876959232566949E-3</v>
      </c>
      <c r="E74">
        <f>'USA Ret'!E74</f>
        <v>7.1548123010346625E-3</v>
      </c>
      <c r="F74">
        <f>'USA Ret'!F74</f>
        <v>-1.4185314133143574E-3</v>
      </c>
      <c r="G74">
        <f>'USA Ret'!G74</f>
        <v>-3.6453580663859418E-2</v>
      </c>
      <c r="H74">
        <f>'USA Ret'!H74</f>
        <v>2.2285211364244705E-3</v>
      </c>
      <c r="J74" s="124">
        <f t="shared" si="12"/>
        <v>-1.3913857915761739E-3</v>
      </c>
    </row>
    <row r="75" spans="1:10">
      <c r="A75" t="s">
        <v>563</v>
      </c>
      <c r="B75" s="98"/>
      <c r="C75">
        <f>'USA Ret'!C75</f>
        <v>-5.6247637247657453E-3</v>
      </c>
      <c r="D75">
        <f>'USA Ret'!D75</f>
        <v>-7.6574027634634294E-3</v>
      </c>
      <c r="E75">
        <f>'USA Ret'!E75</f>
        <v>3.7950709685515343E-3</v>
      </c>
      <c r="F75">
        <f>'USA Ret'!F75</f>
        <v>3.2210296482183117E-3</v>
      </c>
      <c r="G75">
        <f>'USA Ret'!G75</f>
        <v>-1.0232783410686183E-2</v>
      </c>
      <c r="H75">
        <f>'USA Ret'!H75</f>
        <v>6.1029485899084931E-3</v>
      </c>
      <c r="J75" s="124">
        <f t="shared" si="12"/>
        <v>-1.7326501153728361E-3</v>
      </c>
    </row>
    <row r="76" spans="1:10">
      <c r="A76" t="s">
        <v>565</v>
      </c>
      <c r="B76" s="98"/>
      <c r="C76">
        <f>'USA Ret'!C76</f>
        <v>1.5528399957124891E-3</v>
      </c>
      <c r="D76">
        <f>'USA Ret'!D76</f>
        <v>-2.5437837804659184E-3</v>
      </c>
      <c r="E76">
        <f>'USA Ret'!E76</f>
        <v>7.5472056353829038E-3</v>
      </c>
      <c r="F76">
        <f>'USA Ret'!F76</f>
        <v>-2.4260710332889599E-2</v>
      </c>
      <c r="G76">
        <f>'USA Ret'!G76</f>
        <v>-3.4517109834953111E-2</v>
      </c>
      <c r="H76">
        <f>'USA Ret'!H76</f>
        <v>-1.4705256691303348E-2</v>
      </c>
      <c r="J76" s="124">
        <f t="shared" si="12"/>
        <v>-1.1154469168086096E-2</v>
      </c>
    </row>
    <row r="77" spans="1:10">
      <c r="A77" t="s">
        <v>567</v>
      </c>
      <c r="B77" s="98"/>
      <c r="C77">
        <f>'USA Ret'!C77</f>
        <v>9.181330137628993E-3</v>
      </c>
      <c r="D77">
        <f>'USA Ret'!D77</f>
        <v>7.2879031575913524E-3</v>
      </c>
      <c r="E77">
        <f>'USA Ret'!E77</f>
        <v>1.1060164151097991E-2</v>
      </c>
      <c r="F77">
        <f>'USA Ret'!F77</f>
        <v>8.7858021493861051E-5</v>
      </c>
      <c r="G77">
        <f>'USA Ret'!G77</f>
        <v>-3.0577240036170499E-2</v>
      </c>
      <c r="H77">
        <f>'USA Ret'!H77</f>
        <v>6.0099697912124102E-3</v>
      </c>
      <c r="J77" s="124">
        <f t="shared" si="12"/>
        <v>5.0833087047568446E-4</v>
      </c>
    </row>
    <row r="78" spans="1:10">
      <c r="A78" t="s">
        <v>569</v>
      </c>
      <c r="B78" s="98"/>
      <c r="C78">
        <f>'USA Ret'!C78</f>
        <v>-1.4530952054651063E-3</v>
      </c>
      <c r="D78">
        <f>'USA Ret'!D78</f>
        <v>1.2179162691193436E-2</v>
      </c>
      <c r="E78">
        <f>'USA Ret'!E78</f>
        <v>4.6167865756266774E-2</v>
      </c>
      <c r="F78">
        <f>'USA Ret'!F78</f>
        <v>2.1596859130101596E-2</v>
      </c>
      <c r="G78">
        <f>'USA Ret'!G78</f>
        <v>-6.5479858762172063E-2</v>
      </c>
      <c r="H78">
        <f>'USA Ret'!H78</f>
        <v>-1.8939859484906557E-3</v>
      </c>
      <c r="J78" s="124">
        <f t="shared" si="12"/>
        <v>1.8528246102389977E-3</v>
      </c>
    </row>
    <row r="79" spans="1:10">
      <c r="A79" t="s">
        <v>571</v>
      </c>
      <c r="B79" s="98"/>
      <c r="C79">
        <f>'USA Ret'!C79</f>
        <v>2.1930770242949947E-3</v>
      </c>
      <c r="D79">
        <f>'USA Ret'!D79</f>
        <v>-5.5878625758946287E-3</v>
      </c>
      <c r="E79">
        <f>'USA Ret'!E79</f>
        <v>1.6286765994066265E-2</v>
      </c>
      <c r="F79">
        <f>'USA Ret'!F79</f>
        <v>1.810524652359782E-2</v>
      </c>
      <c r="G79">
        <f>'USA Ret'!G79</f>
        <v>2.4091028400576399E-2</v>
      </c>
      <c r="H79">
        <f>'USA Ret'!H79</f>
        <v>-5.8502506949169517E-3</v>
      </c>
      <c r="J79" s="124">
        <f t="shared" si="12"/>
        <v>8.2063341119539817E-3</v>
      </c>
    </row>
    <row r="80" spans="1:10">
      <c r="A80" t="s">
        <v>573</v>
      </c>
      <c r="B80" s="98"/>
      <c r="C80">
        <f>'USA Ret'!C80</f>
        <v>1.1709603191821093E-2</v>
      </c>
      <c r="D80">
        <f>'USA Ret'!D80</f>
        <v>1.2735764603015733E-2</v>
      </c>
      <c r="E80">
        <f>'USA Ret'!E80</f>
        <v>1.1432003527762013E-2</v>
      </c>
      <c r="F80">
        <f>'USA Ret'!F80</f>
        <v>1.9482221545508639E-2</v>
      </c>
      <c r="G80">
        <f>'USA Ret'!G80</f>
        <v>5.613431099659786E-2</v>
      </c>
      <c r="H80">
        <f>'USA Ret'!H80</f>
        <v>3.6604155172889801E-3</v>
      </c>
      <c r="J80" s="124">
        <f t="shared" si="12"/>
        <v>1.9192386563665721E-2</v>
      </c>
    </row>
    <row r="81" spans="1:10">
      <c r="A81" t="s">
        <v>575</v>
      </c>
      <c r="B81" s="98"/>
      <c r="C81">
        <f>'USA Ret'!C81</f>
        <v>-5.1308186532158778E-3</v>
      </c>
      <c r="D81">
        <f>'USA Ret'!D81</f>
        <v>-7.0198118514622721E-3</v>
      </c>
      <c r="E81">
        <f>'USA Ret'!E81</f>
        <v>-9.1060830141394891E-3</v>
      </c>
      <c r="F81">
        <f>'USA Ret'!F81</f>
        <v>1.2630534273072785E-2</v>
      </c>
      <c r="G81">
        <f>'USA Ret'!G81</f>
        <v>-2.8098569967676025E-4</v>
      </c>
      <c r="H81">
        <f>'USA Ret'!H81</f>
        <v>-5.15282530167358E-3</v>
      </c>
      <c r="J81" s="124">
        <f t="shared" si="12"/>
        <v>-2.3433317078491987E-3</v>
      </c>
    </row>
    <row r="82" spans="1:10">
      <c r="A82" t="s">
        <v>577</v>
      </c>
      <c r="B82" s="98"/>
      <c r="C82">
        <f>'USA Ret'!C82</f>
        <v>8.2191472351009157E-3</v>
      </c>
      <c r="D82">
        <f>'USA Ret'!D82</f>
        <v>-7.4564850201281462E-3</v>
      </c>
      <c r="E82">
        <f>'USA Ret'!E82</f>
        <v>2.6102102986942277E-3</v>
      </c>
      <c r="F82">
        <f>'USA Ret'!F82</f>
        <v>-5.3162125283384893E-4</v>
      </c>
      <c r="G82">
        <f>'USA Ret'!G82</f>
        <v>-4.8735922930660761E-3</v>
      </c>
      <c r="H82">
        <f>'USA Ret'!H82</f>
        <v>2.9581842198776473E-3</v>
      </c>
      <c r="J82" s="124">
        <f t="shared" si="12"/>
        <v>1.543071979407866E-4</v>
      </c>
    </row>
    <row r="83" spans="1:10">
      <c r="A83" t="s">
        <v>581</v>
      </c>
      <c r="B83" s="98"/>
      <c r="C83">
        <f>'USA Ret'!C83</f>
        <v>-4.2137261066220004E-3</v>
      </c>
      <c r="D83">
        <f>'USA Ret'!D83</f>
        <v>1.8537989324837651E-2</v>
      </c>
      <c r="E83">
        <f>'USA Ret'!E83</f>
        <v>1.4663862527141419E-2</v>
      </c>
      <c r="F83">
        <f>'USA Ret'!F83</f>
        <v>1.6348554750960618E-3</v>
      </c>
      <c r="G83">
        <f>'USA Ret'!G83</f>
        <v>1.8050779053296055E-2</v>
      </c>
      <c r="H83">
        <f>'USA Ret'!H83</f>
        <v>1.24454245210562E-2</v>
      </c>
      <c r="J83" s="124">
        <f t="shared" si="12"/>
        <v>1.0186530799134232E-2</v>
      </c>
    </row>
    <row r="84" spans="1:10">
      <c r="A84" t="s">
        <v>583</v>
      </c>
      <c r="B84" s="98"/>
      <c r="C84">
        <f>'USA Ret'!C84</f>
        <v>-1.3433291613808499E-2</v>
      </c>
      <c r="D84">
        <f>'USA Ret'!D84</f>
        <v>1.1273224529356694E-2</v>
      </c>
      <c r="E84">
        <f>'USA Ret'!E84</f>
        <v>-4.2823496479123144E-4</v>
      </c>
      <c r="F84">
        <f>'USA Ret'!F84</f>
        <v>3.9127826565687213E-3</v>
      </c>
      <c r="G84">
        <f>'USA Ret'!G84</f>
        <v>-1.7232159651467047E-2</v>
      </c>
      <c r="H84">
        <f>'USA Ret'!H84</f>
        <v>3.2735617150155796E-3</v>
      </c>
      <c r="J84" s="124">
        <f t="shared" si="12"/>
        <v>-2.1056862215209637E-3</v>
      </c>
    </row>
    <row r="85" spans="1:10">
      <c r="A85" t="s">
        <v>585</v>
      </c>
      <c r="B85" s="98"/>
      <c r="C85">
        <f>'USA Ret'!C85</f>
        <v>-5.6078656877621893E-3</v>
      </c>
      <c r="D85">
        <f>'USA Ret'!D85</f>
        <v>1.6274661957391749E-2</v>
      </c>
      <c r="E85">
        <f>'USA Ret'!E85</f>
        <v>1.85308365051941E-2</v>
      </c>
      <c r="F85">
        <f>'USA Ret'!F85</f>
        <v>-1.1396476466492649E-3</v>
      </c>
      <c r="G85">
        <f>'USA Ret'!G85</f>
        <v>-4.7972214357226095E-2</v>
      </c>
      <c r="H85">
        <f>'USA Ret'!H85</f>
        <v>-1.9215963572431702E-2</v>
      </c>
      <c r="J85" s="124">
        <f t="shared" si="12"/>
        <v>-6.5216988002472333E-3</v>
      </c>
    </row>
    <row r="86" spans="1:10">
      <c r="A86" t="s">
        <v>587</v>
      </c>
      <c r="B86" s="98"/>
      <c r="C86">
        <f>'USA Ret'!C86</f>
        <v>3.8087647527149928E-3</v>
      </c>
      <c r="D86">
        <f>'USA Ret'!D86</f>
        <v>8.8333294277565984E-3</v>
      </c>
      <c r="E86">
        <f>'USA Ret'!E86</f>
        <v>-1.0708852515464537E-2</v>
      </c>
      <c r="F86">
        <f>'USA Ret'!F86</f>
        <v>6.2925205093107527E-3</v>
      </c>
      <c r="G86">
        <f>'USA Ret'!G86</f>
        <v>-2.175657764320232E-2</v>
      </c>
      <c r="H86">
        <f>'USA Ret'!H86</f>
        <v>-1.0366869909726645E-2</v>
      </c>
      <c r="J86" s="124">
        <f t="shared" si="12"/>
        <v>-3.98294756310186E-3</v>
      </c>
    </row>
    <row r="87" spans="1:10">
      <c r="A87" t="s">
        <v>589</v>
      </c>
      <c r="B87" s="98"/>
      <c r="C87">
        <f>'USA Ret'!C87</f>
        <v>6.3537502731335418E-3</v>
      </c>
      <c r="D87">
        <f>'USA Ret'!D87</f>
        <v>1.4250006162605246E-2</v>
      </c>
      <c r="E87">
        <f>'USA Ret'!E87</f>
        <v>1.2669088371379473E-2</v>
      </c>
      <c r="F87">
        <f>'USA Ret'!F87</f>
        <v>-2.4284615815310331E-4</v>
      </c>
      <c r="G87">
        <f>'USA Ret'!G87</f>
        <v>-8.7624905167203629E-2</v>
      </c>
      <c r="H87">
        <f>'USA Ret'!H87</f>
        <v>-1.5214160528267129E-2</v>
      </c>
      <c r="J87" s="124">
        <f t="shared" si="12"/>
        <v>-1.1634844507750935E-2</v>
      </c>
    </row>
    <row r="88" spans="1:10">
      <c r="A88" t="s">
        <v>591</v>
      </c>
      <c r="B88" s="98"/>
      <c r="C88">
        <f>'USA Ret'!C88</f>
        <v>-4.1552883104145977E-3</v>
      </c>
      <c r="D88">
        <f>'USA Ret'!D88</f>
        <v>-1.828893215985479E-2</v>
      </c>
      <c r="E88">
        <f>'USA Ret'!E88</f>
        <v>-9.6985790790863422E-3</v>
      </c>
      <c r="F88">
        <f>'USA Ret'!F88</f>
        <v>-2.7412467370684025E-2</v>
      </c>
      <c r="G88">
        <f>'USA Ret'!G88</f>
        <v>-4.0436775903929467E-2</v>
      </c>
      <c r="H88">
        <f>'USA Ret'!H88</f>
        <v>4.5886017600314973E-3</v>
      </c>
      <c r="J88" s="124">
        <f t="shared" si="12"/>
        <v>-1.5900573510656286E-2</v>
      </c>
    </row>
    <row r="89" spans="1:10">
      <c r="A89" t="s">
        <v>593</v>
      </c>
      <c r="B89" s="98"/>
      <c r="C89">
        <f>'USA Ret'!C89</f>
        <v>1.4468590522492632E-2</v>
      </c>
      <c r="D89">
        <f>'USA Ret'!D89</f>
        <v>3.9778517003481138E-3</v>
      </c>
      <c r="E89">
        <f>'USA Ret'!E89</f>
        <v>9.8821212249060558E-4</v>
      </c>
      <c r="F89">
        <f>'USA Ret'!F89</f>
        <v>-1.2812636024009335E-2</v>
      </c>
      <c r="G89">
        <f>'USA Ret'!G89</f>
        <v>-3.0905995406173285E-2</v>
      </c>
      <c r="H89">
        <f>'USA Ret'!H89</f>
        <v>-1.8176351770294481E-2</v>
      </c>
      <c r="J89" s="124">
        <f t="shared" si="12"/>
        <v>-7.0767214758576252E-3</v>
      </c>
    </row>
    <row r="90" spans="1:10">
      <c r="A90" t="s">
        <v>595</v>
      </c>
      <c r="B90" s="98"/>
      <c r="C90">
        <f>'USA Ret'!C90</f>
        <v>1.9403489956765191E-2</v>
      </c>
      <c r="D90">
        <f>'USA Ret'!D90</f>
        <v>7.8479490247963142E-3</v>
      </c>
      <c r="E90">
        <f>'USA Ret'!E90</f>
        <v>4.7860451718686444E-3</v>
      </c>
      <c r="F90">
        <f>'USA Ret'!F90</f>
        <v>1.8951187029484631E-2</v>
      </c>
      <c r="G90">
        <f>'USA Ret'!G90</f>
        <v>3.8374597048432775E-2</v>
      </c>
      <c r="H90">
        <f>'USA Ret'!H90</f>
        <v>1.1298124030447871E-2</v>
      </c>
      <c r="J90" s="124">
        <f t="shared" si="12"/>
        <v>1.6776898710299238E-2</v>
      </c>
    </row>
    <row r="91" spans="1:10">
      <c r="A91" t="s">
        <v>597</v>
      </c>
      <c r="B91" s="98"/>
      <c r="C91">
        <f>'USA Ret'!C91</f>
        <v>-2.4567663109815647E-3</v>
      </c>
      <c r="D91">
        <f>'USA Ret'!D91</f>
        <v>1.3602376444180988E-2</v>
      </c>
      <c r="E91">
        <f>'USA Ret'!E91</f>
        <v>1.5467458089887601E-2</v>
      </c>
      <c r="F91">
        <f>'USA Ret'!F91</f>
        <v>-1.5879634323246551E-2</v>
      </c>
      <c r="G91">
        <f>'USA Ret'!G91</f>
        <v>-2.8843991904533108E-2</v>
      </c>
      <c r="H91">
        <f>'USA Ret'!H91</f>
        <v>-2.1643662002385777E-2</v>
      </c>
      <c r="J91" s="124">
        <f t="shared" si="12"/>
        <v>-6.6257033345130693E-3</v>
      </c>
    </row>
    <row r="92" spans="1:10">
      <c r="A92" t="s">
        <v>2402</v>
      </c>
      <c r="B92" s="98"/>
      <c r="C92">
        <f>'USA Ret'!C92</f>
        <v>-2.6862479282884832E-2</v>
      </c>
      <c r="D92">
        <f>'USA Ret'!D92</f>
        <v>-1.1181360856617865E-2</v>
      </c>
      <c r="E92">
        <f>'USA Ret'!E92</f>
        <v>-2.9894865341590866E-2</v>
      </c>
      <c r="F92">
        <f>'USA Ret'!F92</f>
        <v>-8.8615652893341244E-3</v>
      </c>
      <c r="G92">
        <f>'USA Ret'!G92</f>
        <v>-4.5311241089652829E-2</v>
      </c>
      <c r="H92">
        <f>'USA Ret'!H92</f>
        <v>3.0884056351513414E-4</v>
      </c>
      <c r="J92" s="124">
        <f t="shared" si="12"/>
        <v>-2.0300445216094233E-2</v>
      </c>
    </row>
    <row r="93" spans="1:10">
      <c r="A93" t="s">
        <v>599</v>
      </c>
      <c r="B93" s="98"/>
      <c r="C93">
        <f>'USA Ret'!C93</f>
        <v>1.2767589085960354E-3</v>
      </c>
      <c r="D93">
        <f>'USA Ret'!D93</f>
        <v>-1.8152119705623449E-3</v>
      </c>
      <c r="E93">
        <f>'USA Ret'!E93</f>
        <v>-1.5684041141941448E-3</v>
      </c>
      <c r="F93">
        <f>'USA Ret'!F93</f>
        <v>-8.0564806019855866E-4</v>
      </c>
      <c r="G93">
        <f>'USA Ret'!G93</f>
        <v>2.5621026234838508E-2</v>
      </c>
      <c r="H93">
        <f>'USA Ret'!H93</f>
        <v>3.1435031360360591E-2</v>
      </c>
      <c r="J93" s="124">
        <f t="shared" si="12"/>
        <v>9.0239253931400139E-3</v>
      </c>
    </row>
    <row r="94" spans="1:10">
      <c r="A94" t="s">
        <v>601</v>
      </c>
      <c r="B94" s="98"/>
      <c r="C94">
        <f>'USA Ret'!C94</f>
        <v>-2.4454464699406309E-2</v>
      </c>
      <c r="D94">
        <f>'USA Ret'!D94</f>
        <v>4.2906849328096181E-3</v>
      </c>
      <c r="E94">
        <f>'USA Ret'!E94</f>
        <v>5.4077262849554983E-3</v>
      </c>
      <c r="F94">
        <f>'USA Ret'!F94</f>
        <v>-1.740718379554715E-3</v>
      </c>
      <c r="G94">
        <f>'USA Ret'!G94</f>
        <v>-5.7706543886981869E-2</v>
      </c>
      <c r="H94">
        <f>'USA Ret'!H94</f>
        <v>-1.035213716623464E-2</v>
      </c>
      <c r="J94" s="124">
        <f t="shared" si="12"/>
        <v>-1.4092575485735401E-2</v>
      </c>
    </row>
    <row r="95" spans="1:10">
      <c r="A95" t="s">
        <v>603</v>
      </c>
      <c r="B95" s="98"/>
      <c r="C95">
        <f>'USA Ret'!C95</f>
        <v>3.3648578479018578E-3</v>
      </c>
      <c r="D95">
        <f>'USA Ret'!D95</f>
        <v>5.1726327289891728E-3</v>
      </c>
      <c r="E95">
        <f>'USA Ret'!E95</f>
        <v>1.3672776253789739E-2</v>
      </c>
      <c r="F95">
        <f>'USA Ret'!F95</f>
        <v>1.5767611658897701E-2</v>
      </c>
      <c r="G95">
        <f>'USA Ret'!G95</f>
        <v>-2.9651051907172263E-3</v>
      </c>
      <c r="H95">
        <f>'USA Ret'!H95</f>
        <v>-9.0610592102421551E-3</v>
      </c>
      <c r="J95" s="124">
        <f t="shared" si="12"/>
        <v>4.3252856814365139E-3</v>
      </c>
    </row>
    <row r="96" spans="1:10">
      <c r="A96" t="s">
        <v>605</v>
      </c>
      <c r="B96" s="98"/>
      <c r="C96">
        <f>'USA Ret'!C96</f>
        <v>-1.1182411225216141E-2</v>
      </c>
      <c r="D96">
        <f>'USA Ret'!D96</f>
        <v>6.0408688741665417E-3</v>
      </c>
      <c r="E96">
        <f>'USA Ret'!E96</f>
        <v>2.7995520899526031E-4</v>
      </c>
      <c r="F96">
        <f>'USA Ret'!F96</f>
        <v>-4.9694073639167571E-2</v>
      </c>
      <c r="G96">
        <f>'USA Ret'!G96</f>
        <v>-0.16754566208266003</v>
      </c>
      <c r="H96">
        <f>'USA Ret'!H96</f>
        <v>-3.400588826385554E-2</v>
      </c>
      <c r="J96" s="124">
        <f t="shared" si="12"/>
        <v>-4.268453518795625E-2</v>
      </c>
    </row>
    <row r="97" spans="1:10">
      <c r="A97" t="s">
        <v>607</v>
      </c>
      <c r="B97" s="98"/>
      <c r="C97">
        <f>'USA Ret'!C97</f>
        <v>-2.7732545363498666E-2</v>
      </c>
      <c r="D97">
        <f>'USA Ret'!D97</f>
        <v>-1.1032609806105383E-2</v>
      </c>
      <c r="E97">
        <f>'USA Ret'!E97</f>
        <v>-5.7548056919617613E-3</v>
      </c>
      <c r="F97">
        <f>'USA Ret'!F97</f>
        <v>-2.9623865022754978E-2</v>
      </c>
      <c r="G97">
        <f>'USA Ret'!G97</f>
        <v>3.7245044422890027E-2</v>
      </c>
      <c r="H97">
        <f>'USA Ret'!H97</f>
        <v>7.625458883061385E-4</v>
      </c>
      <c r="J97" s="124">
        <f t="shared" si="12"/>
        <v>-6.0227059288541019E-3</v>
      </c>
    </row>
    <row r="98" spans="1:10">
      <c r="A98" t="s">
        <v>609</v>
      </c>
      <c r="B98" s="98"/>
      <c r="C98">
        <f>'USA Ret'!C98</f>
        <v>2.1053272536220792E-3</v>
      </c>
      <c r="D98">
        <f>'USA Ret'!D98</f>
        <v>-1.831452730081529E-2</v>
      </c>
      <c r="E98">
        <f>'USA Ret'!E98</f>
        <v>-1.5605367048685004E-2</v>
      </c>
      <c r="F98">
        <f>'USA Ret'!F98</f>
        <v>-1.7633274021539299E-2</v>
      </c>
      <c r="G98">
        <f>'USA Ret'!G98</f>
        <v>7.3193709752532393E-2</v>
      </c>
      <c r="H98">
        <f>'USA Ret'!H98</f>
        <v>7.3849390254533617E-3</v>
      </c>
      <c r="J98" s="124">
        <f t="shared" si="12"/>
        <v>5.1884679434280401E-3</v>
      </c>
    </row>
    <row r="99" spans="1:10">
      <c r="A99" t="s">
        <v>611</v>
      </c>
      <c r="B99" s="98"/>
      <c r="C99">
        <f>'USA Ret'!C99</f>
        <v>-1.297286068835221E-2</v>
      </c>
      <c r="D99">
        <f>'USA Ret'!D99</f>
        <v>8.5931750929891084E-4</v>
      </c>
      <c r="E99">
        <f>'USA Ret'!E99</f>
        <v>-4.585849251936819E-3</v>
      </c>
      <c r="F99">
        <f>'USA Ret'!F99</f>
        <v>-3.4222624379153584E-2</v>
      </c>
      <c r="G99">
        <f>'USA Ret'!G99</f>
        <v>-3.0323333205188981E-2</v>
      </c>
      <c r="H99">
        <f>'USA Ret'!H99</f>
        <v>-1.1810540938027794E-2</v>
      </c>
      <c r="J99" s="124">
        <f t="shared" si="12"/>
        <v>-1.5509315158893413E-2</v>
      </c>
    </row>
    <row r="100" spans="1:10">
      <c r="A100" t="s">
        <v>613</v>
      </c>
      <c r="B100" s="98"/>
      <c r="C100">
        <f>'USA Ret'!C100</f>
        <v>9.8433444124673385E-3</v>
      </c>
      <c r="D100">
        <f>'USA Ret'!D100</f>
        <v>-1.104972488118326E-3</v>
      </c>
      <c r="E100">
        <f>'USA Ret'!E100</f>
        <v>-6.6292215682031601E-3</v>
      </c>
      <c r="F100">
        <f>'USA Ret'!F100</f>
        <v>1.8007434149081746E-2</v>
      </c>
      <c r="G100">
        <f>'USA Ret'!G100</f>
        <v>3.7912664309924612E-2</v>
      </c>
      <c r="H100">
        <f>'USA Ret'!H100</f>
        <v>2.5518437327532274E-2</v>
      </c>
      <c r="J100" s="124">
        <f t="shared" si="12"/>
        <v>1.3924614357114081E-2</v>
      </c>
    </row>
    <row r="101" spans="1:10">
      <c r="A101" t="s">
        <v>615</v>
      </c>
      <c r="B101" s="98"/>
      <c r="C101">
        <f>'USA Ret'!C101</f>
        <v>8.2539674724819295E-3</v>
      </c>
      <c r="D101">
        <f>'USA Ret'!D101</f>
        <v>1.8424689135504516E-4</v>
      </c>
      <c r="E101">
        <f>'USA Ret'!E101</f>
        <v>1.3785399237944064E-2</v>
      </c>
      <c r="F101">
        <f>'USA Ret'!F101</f>
        <v>2.3860218576188547E-3</v>
      </c>
      <c r="G101">
        <f>'USA Ret'!G101</f>
        <v>-4.9068225066559674E-2</v>
      </c>
      <c r="H101">
        <f>'USA Ret'!H101</f>
        <v>3.6023982068814872E-4</v>
      </c>
      <c r="J101" s="124">
        <f t="shared" si="12"/>
        <v>-4.0163916310786063E-3</v>
      </c>
    </row>
    <row r="102" spans="1:10">
      <c r="A102" t="s">
        <v>617</v>
      </c>
      <c r="B102" s="98"/>
      <c r="C102">
        <f>'USA Ret'!C102</f>
        <v>6.5738363689342915E-4</v>
      </c>
      <c r="D102">
        <f>'USA Ret'!D102</f>
        <v>8.6215337299416911E-3</v>
      </c>
      <c r="E102">
        <f>'USA Ret'!E102</f>
        <v>-1.0609418511430276E-2</v>
      </c>
      <c r="F102">
        <f>'USA Ret'!F102</f>
        <v>-6.1403084953978448E-3</v>
      </c>
      <c r="G102">
        <f>'USA Ret'!G102</f>
        <v>-5.4835457878221687E-2</v>
      </c>
      <c r="H102">
        <f>'USA Ret'!H102</f>
        <v>-1.3416067172103214E-2</v>
      </c>
      <c r="J102" s="124">
        <f t="shared" si="12"/>
        <v>-1.2620389115052984E-2</v>
      </c>
    </row>
    <row r="103" spans="1:10">
      <c r="A103" t="s">
        <v>619</v>
      </c>
      <c r="B103" s="98"/>
      <c r="C103">
        <f>'USA Ret'!C103</f>
        <v>1.5119462687787501E-2</v>
      </c>
      <c r="D103">
        <f>'USA Ret'!D103</f>
        <v>-7.7008081331783971E-3</v>
      </c>
      <c r="E103">
        <f>'USA Ret'!E103</f>
        <v>-1.4423772874238385E-3</v>
      </c>
      <c r="F103">
        <f>'USA Ret'!F103</f>
        <v>1.1917978094765389E-2</v>
      </c>
      <c r="G103">
        <f>'USA Ret'!G103</f>
        <v>4.5761176944529594E-2</v>
      </c>
      <c r="H103">
        <f>'USA Ret'!H103</f>
        <v>1.1149543768397812E-2</v>
      </c>
      <c r="J103" s="124">
        <f t="shared" si="12"/>
        <v>1.2467496012479677E-2</v>
      </c>
    </row>
    <row r="104" spans="1:10">
      <c r="A104" t="s">
        <v>621</v>
      </c>
      <c r="B104" s="98"/>
      <c r="C104">
        <f>'USA Ret'!C104</f>
        <v>-1.0892445547560857E-3</v>
      </c>
      <c r="D104">
        <f>'USA Ret'!D104</f>
        <v>1.8404343476998911E-4</v>
      </c>
      <c r="E104">
        <f>'USA Ret'!E104</f>
        <v>6.1875152441275838E-3</v>
      </c>
      <c r="F104">
        <f>'USA Ret'!F104</f>
        <v>-5.3104890255818429E-3</v>
      </c>
      <c r="G104">
        <f>'USA Ret'!G104</f>
        <v>1.6944848585497799E-3</v>
      </c>
      <c r="H104">
        <f>'USA Ret'!H104</f>
        <v>-2.5301436057094781E-3</v>
      </c>
      <c r="J104" s="124">
        <f t="shared" si="12"/>
        <v>-1.4397227476667572E-4</v>
      </c>
    </row>
    <row r="105" spans="1:10">
      <c r="A105" t="s">
        <v>623</v>
      </c>
      <c r="B105" s="98"/>
      <c r="C105">
        <f>'USA Ret'!C105</f>
        <v>-1.1375204118717577E-2</v>
      </c>
      <c r="D105">
        <f>'USA Ret'!D105</f>
        <v>3.7348887744927798E-3</v>
      </c>
      <c r="E105">
        <f>'USA Ret'!E105</f>
        <v>-1.5031356865722214E-2</v>
      </c>
      <c r="F105">
        <f>'USA Ret'!F105</f>
        <v>1.9289632955349155E-2</v>
      </c>
      <c r="G105">
        <f>'USA Ret'!G105</f>
        <v>5.135466556787515E-2</v>
      </c>
      <c r="H105">
        <f>'USA Ret'!H105</f>
        <v>1.1361129784403443E-2</v>
      </c>
      <c r="J105" s="124">
        <f t="shared" si="12"/>
        <v>9.8889593496134572E-3</v>
      </c>
    </row>
    <row r="106" spans="1:10">
      <c r="A106" t="s">
        <v>625</v>
      </c>
      <c r="B106" s="98"/>
      <c r="C106">
        <f>'USA Ret'!C106</f>
        <v>2.4164936091784103E-2</v>
      </c>
      <c r="D106">
        <f>'USA Ret'!D106</f>
        <v>-2.0800203265858596E-3</v>
      </c>
      <c r="E106">
        <f>'USA Ret'!E106</f>
        <v>4.0691816067257493E-3</v>
      </c>
      <c r="F106">
        <f>'USA Ret'!F106</f>
        <v>1.1207406602134005E-2</v>
      </c>
      <c r="G106">
        <f>'USA Ret'!G106</f>
        <v>0.11273544918666345</v>
      </c>
      <c r="H106">
        <f>'USA Ret'!H106</f>
        <v>4.6408528610601728E-3</v>
      </c>
      <c r="J106" s="124">
        <f t="shared" si="12"/>
        <v>2.5789634336963602E-2</v>
      </c>
    </row>
    <row r="107" spans="1:10">
      <c r="A107" t="s">
        <v>627</v>
      </c>
      <c r="B107" s="98"/>
      <c r="C107">
        <f>'USA Ret'!C107</f>
        <v>2.1786817431360046E-3</v>
      </c>
      <c r="D107">
        <f>'USA Ret'!D107</f>
        <v>-1.3999180242383582E-2</v>
      </c>
      <c r="E107">
        <f>'USA Ret'!E107</f>
        <v>-2.0325210249223578E-3</v>
      </c>
      <c r="F107">
        <f>'USA Ret'!F107</f>
        <v>1.3589122001844327E-2</v>
      </c>
      <c r="G107">
        <f>'USA Ret'!G107</f>
        <v>3.4423464858414285E-2</v>
      </c>
      <c r="H107">
        <f>'USA Ret'!H107</f>
        <v>5.2775926820471525E-3</v>
      </c>
      <c r="J107" s="124">
        <f t="shared" si="12"/>
        <v>6.5728600030226375E-3</v>
      </c>
    </row>
    <row r="108" spans="1:10">
      <c r="A108" t="s">
        <v>2419</v>
      </c>
      <c r="B108" s="98"/>
      <c r="C108">
        <f>'USA Ret'!C108</f>
        <v>-1.2775843781885328E-3</v>
      </c>
      <c r="D108">
        <f>'USA Ret'!D108</f>
        <v>4.3378639007354558E-3</v>
      </c>
      <c r="E108">
        <f>'USA Ret'!E108</f>
        <v>1.74318323121311E-2</v>
      </c>
      <c r="F108">
        <f>'USA Ret'!F108</f>
        <v>-9.9713366603807335E-3</v>
      </c>
      <c r="G108">
        <f>'USA Ret'!G108</f>
        <v>-5.7423842928042861E-2</v>
      </c>
      <c r="H108">
        <f>'USA Ret'!H108</f>
        <v>-1.3220933088235803E-2</v>
      </c>
      <c r="J108" s="124">
        <f t="shared" si="12"/>
        <v>-1.0020666806996896E-2</v>
      </c>
    </row>
    <row r="109" spans="1:10">
      <c r="A109" t="s">
        <v>629</v>
      </c>
      <c r="B109" s="98"/>
      <c r="C109">
        <f>'USA Ret'!C109</f>
        <v>1.6368298125354633E-2</v>
      </c>
      <c r="D109">
        <f>'USA Ret'!D109</f>
        <v>8.680984175641145E-3</v>
      </c>
      <c r="E109">
        <f>'USA Ret'!E109</f>
        <v>1.0230268250814823E-2</v>
      </c>
      <c r="F109">
        <f>'USA Ret'!F109</f>
        <v>1.041816419239041E-2</v>
      </c>
      <c r="G109">
        <f>'USA Ret'!G109</f>
        <v>3.9252421131618529E-3</v>
      </c>
      <c r="H109">
        <f>'USA Ret'!H109</f>
        <v>1.5630007665987881E-3</v>
      </c>
      <c r="J109" s="124">
        <f t="shared" si="12"/>
        <v>8.5309929373269412E-3</v>
      </c>
    </row>
    <row r="110" spans="1:10">
      <c r="A110" t="s">
        <v>631</v>
      </c>
      <c r="B110" s="98"/>
      <c r="C110">
        <f>'USA Ret'!C110</f>
        <v>-2.0240040731746185E-2</v>
      </c>
      <c r="D110">
        <f>'USA Ret'!D110</f>
        <v>3.5491409180391648E-3</v>
      </c>
      <c r="E110">
        <f>'USA Ret'!E110</f>
        <v>-5.2441477988769145E-3</v>
      </c>
      <c r="F110">
        <f>'USA Ret'!F110</f>
        <v>-2.693994273640031E-2</v>
      </c>
      <c r="G110">
        <f>'USA Ret'!G110</f>
        <v>-3.570476901722984E-2</v>
      </c>
      <c r="H110">
        <f>'USA Ret'!H110</f>
        <v>-3.0624452542713034E-2</v>
      </c>
      <c r="J110" s="124">
        <f t="shared" si="12"/>
        <v>-1.9200701984821187E-2</v>
      </c>
    </row>
    <row r="111" spans="1:10">
      <c r="A111" t="s">
        <v>632</v>
      </c>
      <c r="B111" s="98"/>
      <c r="C111">
        <f>'USA Ret'!C111</f>
        <v>2.1953543549899424E-2</v>
      </c>
      <c r="D111">
        <f>'USA Ret'!D111</f>
        <v>1.2926898261273927E-2</v>
      </c>
      <c r="E111">
        <f>'USA Ret'!E111</f>
        <v>1.7607328591829174E-2</v>
      </c>
      <c r="F111">
        <f>'USA Ret'!F111</f>
        <v>1.9226554118956955E-2</v>
      </c>
      <c r="G111">
        <f>'USA Ret'!G111</f>
        <v>-1.6797471719459368E-2</v>
      </c>
      <c r="H111">
        <f>'USA Ret'!H111</f>
        <v>-9.0428757668499331E-3</v>
      </c>
      <c r="J111" s="124">
        <f t="shared" si="12"/>
        <v>7.6456628392750289E-3</v>
      </c>
    </row>
    <row r="112" spans="1:10">
      <c r="A112" t="s">
        <v>634</v>
      </c>
      <c r="B112" s="98"/>
      <c r="C112">
        <f>'USA Ret'!C112</f>
        <v>-1.1796752811658885E-2</v>
      </c>
      <c r="D112">
        <f>'USA Ret'!D112</f>
        <v>-7.8952893311203337E-2</v>
      </c>
      <c r="E112">
        <f>'USA Ret'!E112</f>
        <v>3.4845669100645573E-3</v>
      </c>
      <c r="F112">
        <f>'USA Ret'!F112</f>
        <v>4.7606305665627204E-3</v>
      </c>
      <c r="G112">
        <f>'USA Ret'!G112</f>
        <v>3.5256295477733443E-2</v>
      </c>
      <c r="H112">
        <f>'USA Ret'!H112</f>
        <v>1.7952381606929239E-2</v>
      </c>
      <c r="J112" s="124">
        <f t="shared" si="12"/>
        <v>-4.8826285935953777E-3</v>
      </c>
    </row>
    <row r="113" spans="1:10">
      <c r="A113" t="s">
        <v>636</v>
      </c>
      <c r="B113" s="98"/>
      <c r="C113">
        <f>'USA Ret'!C113</f>
        <v>-5.7746722889669151E-5</v>
      </c>
      <c r="D113">
        <f>'USA Ret'!D113</f>
        <v>1.3674429726694191E-2</v>
      </c>
      <c r="E113">
        <f>'USA Ret'!E113</f>
        <v>-7.5419351904045554E-3</v>
      </c>
      <c r="F113">
        <f>'USA Ret'!F113</f>
        <v>3.1314331753118378E-3</v>
      </c>
      <c r="G113">
        <f>'USA Ret'!G113</f>
        <v>5.1896554243263324E-2</v>
      </c>
      <c r="H113">
        <f>'USA Ret'!H113</f>
        <v>-1.308335406730681E-4</v>
      </c>
      <c r="J113" s="124">
        <f t="shared" si="12"/>
        <v>1.016198361521701E-2</v>
      </c>
    </row>
    <row r="114" spans="1:10">
      <c r="A114" t="s">
        <v>638</v>
      </c>
      <c r="B114" s="98"/>
      <c r="C114">
        <f>'USA Ret'!C114</f>
        <v>-2.0242189139239405E-2</v>
      </c>
      <c r="D114">
        <f>'USA Ret'!D114</f>
        <v>2.8303177403301929E-2</v>
      </c>
      <c r="E114">
        <f>'USA Ret'!E114</f>
        <v>2.5605163301114082E-2</v>
      </c>
      <c r="F114">
        <f>'USA Ret'!F114</f>
        <v>-9.7013357916483689E-2</v>
      </c>
      <c r="G114">
        <f>'USA Ret'!G114</f>
        <v>-5.6301683254252249E-2</v>
      </c>
      <c r="H114">
        <f>'USA Ret'!H114</f>
        <v>-2.3913751277569985E-2</v>
      </c>
      <c r="J114" s="124">
        <f t="shared" si="12"/>
        <v>-2.3927106813854886E-2</v>
      </c>
    </row>
    <row r="115" spans="1:10">
      <c r="A115" t="s">
        <v>640</v>
      </c>
      <c r="B115" s="98"/>
      <c r="C115">
        <f>'USA Ret'!C115</f>
        <v>-8.0531448830971811E-2</v>
      </c>
      <c r="D115">
        <f>'USA Ret'!D115</f>
        <v>-4.2042862113868353E-2</v>
      </c>
      <c r="E115">
        <f>'USA Ret'!E115</f>
        <v>-4.5427417875285279E-2</v>
      </c>
      <c r="F115">
        <f>'USA Ret'!F115</f>
        <v>-7.5680302500250957E-2</v>
      </c>
      <c r="G115">
        <f>'USA Ret'!G115</f>
        <v>-0.11003569949247373</v>
      </c>
      <c r="H115">
        <f>'USA Ret'!H115</f>
        <v>-3.6213794122753933E-2</v>
      </c>
      <c r="J115" s="124">
        <f t="shared" si="12"/>
        <v>-6.4988587489267349E-2</v>
      </c>
    </row>
    <row r="116" spans="1:10">
      <c r="A116" t="s">
        <v>642</v>
      </c>
      <c r="B116" s="98"/>
      <c r="C116">
        <f>'USA Ret'!C116</f>
        <v>-2.5901365507857116E-3</v>
      </c>
      <c r="D116">
        <f>'USA Ret'!D116</f>
        <v>-1.7245211159242605E-2</v>
      </c>
      <c r="E116">
        <f>'USA Ret'!E116</f>
        <v>-2.2560609790072881E-2</v>
      </c>
      <c r="F116">
        <f>'USA Ret'!F116</f>
        <v>-3.7425955653188146E-2</v>
      </c>
      <c r="G116">
        <f>'USA Ret'!G116</f>
        <v>-2.5978783713479968E-2</v>
      </c>
      <c r="H116">
        <f>'USA Ret'!H116</f>
        <v>-5.5176397472896594E-3</v>
      </c>
      <c r="J116" s="124">
        <f t="shared" si="12"/>
        <v>-1.8553056102343164E-2</v>
      </c>
    </row>
    <row r="117" spans="1:10">
      <c r="A117" t="s">
        <v>644</v>
      </c>
      <c r="B117" s="98"/>
      <c r="C117">
        <f>'USA Ret'!C117</f>
        <v>-1.3052280884397079E-2</v>
      </c>
      <c r="D117">
        <f>'USA Ret'!D117</f>
        <v>-4.1248145769499601E-3</v>
      </c>
      <c r="E117">
        <f>'USA Ret'!E117</f>
        <v>7.3104762375593533E-4</v>
      </c>
      <c r="F117">
        <f>'USA Ret'!F117</f>
        <v>-5.1101882959704026E-2</v>
      </c>
      <c r="G117">
        <f>'USA Ret'!G117</f>
        <v>-5.0235762532033747E-2</v>
      </c>
      <c r="H117">
        <f>'USA Ret'!H117</f>
        <v>-9.2642643448515635E-3</v>
      </c>
      <c r="J117" s="124">
        <f t="shared" si="12"/>
        <v>-2.1174659612363405E-2</v>
      </c>
    </row>
    <row r="118" spans="1:10">
      <c r="A118" t="s">
        <v>646</v>
      </c>
      <c r="B118" s="98"/>
      <c r="C118">
        <f>'USA Ret'!C118</f>
        <v>7.545328927601333E-2</v>
      </c>
      <c r="D118">
        <f>'USA Ret'!D118</f>
        <v>6.4458474833888725E-3</v>
      </c>
      <c r="E118">
        <f>'USA Ret'!E118</f>
        <v>2.211552156203157E-2</v>
      </c>
      <c r="F118">
        <f>'USA Ret'!F118</f>
        <v>0.14261741087192081</v>
      </c>
      <c r="G118">
        <f>'USA Ret'!G118</f>
        <v>0.20449053790685212</v>
      </c>
      <c r="H118">
        <f>'USA Ret'!H118</f>
        <v>9.6524776638358664E-2</v>
      </c>
      <c r="J118" s="124">
        <f t="shared" si="12"/>
        <v>9.1274563956427565E-2</v>
      </c>
    </row>
    <row r="119" spans="1:10">
      <c r="A119" t="s">
        <v>648</v>
      </c>
      <c r="B119" s="98"/>
      <c r="C119">
        <f>'USA Ret'!C119</f>
        <v>-2.380484986312513E-2</v>
      </c>
      <c r="D119">
        <f>'USA Ret'!D119</f>
        <v>-1.5217539870512775E-2</v>
      </c>
      <c r="E119">
        <f>'USA Ret'!E119</f>
        <v>1.1513168180094289E-2</v>
      </c>
      <c r="F119">
        <f>'USA Ret'!F119</f>
        <v>-4.3318612796154309E-2</v>
      </c>
      <c r="G119">
        <f>'USA Ret'!G119</f>
        <v>-7.5521959550307549E-2</v>
      </c>
      <c r="H119">
        <f>'USA Ret'!H119</f>
        <v>-2.3684772146975341E-2</v>
      </c>
      <c r="J119" s="124">
        <f t="shared" si="12"/>
        <v>-2.8339094341163468E-2</v>
      </c>
    </row>
    <row r="120" spans="1:10">
      <c r="A120" t="s">
        <v>650</v>
      </c>
      <c r="B120" s="98"/>
      <c r="C120">
        <f>'USA Ret'!C120</f>
        <v>2.6718508563474984E-2</v>
      </c>
      <c r="D120">
        <f>'USA Ret'!D120</f>
        <v>2.0239023828017767E-2</v>
      </c>
      <c r="E120">
        <f>'USA Ret'!E120</f>
        <v>9.4240798752966651E-3</v>
      </c>
      <c r="F120">
        <f>'USA Ret'!F120</f>
        <v>3.9792160778898779E-2</v>
      </c>
      <c r="G120">
        <f>'USA Ret'!G120</f>
        <v>-3.5664045076955772E-4</v>
      </c>
      <c r="H120">
        <f>'USA Ret'!H120</f>
        <v>1.8446872786182199E-2</v>
      </c>
      <c r="J120" s="124">
        <f t="shared" si="12"/>
        <v>1.9044000896850141E-2</v>
      </c>
    </row>
    <row r="121" spans="1:10">
      <c r="A121" t="s">
        <v>652</v>
      </c>
      <c r="B121" s="98"/>
      <c r="C121">
        <f>'USA Ret'!C121</f>
        <v>5.3247306400337471E-3</v>
      </c>
      <c r="D121">
        <f>'USA Ret'!D121</f>
        <v>1.7184911132268346E-2</v>
      </c>
      <c r="E121">
        <f>'USA Ret'!E121</f>
        <v>1.4178719599810248E-2</v>
      </c>
      <c r="F121">
        <f>'USA Ret'!F121</f>
        <v>2.1814327465264516E-2</v>
      </c>
      <c r="G121">
        <f>'USA Ret'!G121</f>
        <v>1.585225699826941E-4</v>
      </c>
      <c r="H121">
        <f>'USA Ret'!H121</f>
        <v>-1.6489324324636817E-3</v>
      </c>
      <c r="J121" s="124">
        <f t="shared" si="12"/>
        <v>9.5020464958159787E-3</v>
      </c>
    </row>
    <row r="122" spans="1:10">
      <c r="A122" t="s">
        <v>654</v>
      </c>
      <c r="B122" s="98"/>
      <c r="C122">
        <f>'USA Ret'!C122</f>
        <v>1.8778228740412017E-3</v>
      </c>
      <c r="D122">
        <f>'USA Ret'!D122</f>
        <v>-4.8055160988821647E-3</v>
      </c>
      <c r="E122">
        <f>'USA Ret'!E122</f>
        <v>-8.1768870813188014E-3</v>
      </c>
      <c r="F122">
        <f>'USA Ret'!F122</f>
        <v>-1.8781204551920384E-3</v>
      </c>
      <c r="G122">
        <f>'USA Ret'!G122</f>
        <v>6.950231350284759E-3</v>
      </c>
      <c r="H122">
        <f>'USA Ret'!H122</f>
        <v>-5.3778861159995183E-3</v>
      </c>
      <c r="J122" s="124">
        <f t="shared" si="12"/>
        <v>-1.9017259211777601E-3</v>
      </c>
    </row>
    <row r="123" spans="1:10">
      <c r="A123" t="s">
        <v>656</v>
      </c>
      <c r="B123" s="98"/>
      <c r="C123">
        <f>'USA Ret'!C123</f>
        <v>-1.3430666255083185E-2</v>
      </c>
      <c r="D123">
        <f>'USA Ret'!D123</f>
        <v>1.885995421326669E-3</v>
      </c>
      <c r="E123">
        <f>'USA Ret'!E123</f>
        <v>-2.5080130186974962E-3</v>
      </c>
      <c r="F123">
        <f>'USA Ret'!F123</f>
        <v>-3.9711582595827098E-2</v>
      </c>
      <c r="G123">
        <f>'USA Ret'!G123</f>
        <v>-5.0690753136140534E-2</v>
      </c>
      <c r="H123">
        <f>'USA Ret'!H123</f>
        <v>-3.7292725613748225E-2</v>
      </c>
      <c r="J123" s="124">
        <f t="shared" si="12"/>
        <v>-2.362462419969498E-2</v>
      </c>
    </row>
    <row r="124" spans="1:10">
      <c r="A124" t="s">
        <v>658</v>
      </c>
      <c r="B124" s="98"/>
      <c r="C124">
        <f>'USA Ret'!C124</f>
        <v>-5.2047201947861893E-3</v>
      </c>
      <c r="D124">
        <f>'USA Ret'!D124</f>
        <v>2.2866947940455407E-2</v>
      </c>
      <c r="E124">
        <f>'USA Ret'!E124</f>
        <v>1.824767248171591E-2</v>
      </c>
      <c r="F124">
        <f>'USA Ret'!F124</f>
        <v>1.385325669086682E-2</v>
      </c>
      <c r="G124">
        <f>'USA Ret'!G124</f>
        <v>-7.4546512190748308E-4</v>
      </c>
      <c r="H124">
        <f>'USA Ret'!H124</f>
        <v>-1.0359983921511193E-2</v>
      </c>
      <c r="J124" s="124">
        <f t="shared" si="12"/>
        <v>6.4429513124722127E-3</v>
      </c>
    </row>
    <row r="125" spans="1:10">
      <c r="A125" t="s">
        <v>660</v>
      </c>
      <c r="B125" s="98"/>
      <c r="C125">
        <f>'USA Ret'!C125</f>
        <v>-2.9276690405081837E-2</v>
      </c>
      <c r="D125">
        <f>'USA Ret'!D125</f>
        <v>-3.4988425909663469E-3</v>
      </c>
      <c r="E125">
        <f>'USA Ret'!E125</f>
        <v>-3.15565878939614E-3</v>
      </c>
      <c r="F125">
        <f>'USA Ret'!F125</f>
        <v>-1.9583339736215177E-2</v>
      </c>
      <c r="G125">
        <f>'USA Ret'!G125</f>
        <v>-5.9180787487503148E-2</v>
      </c>
      <c r="H125">
        <f>'USA Ret'!H125</f>
        <v>-2.3828338839030391E-2</v>
      </c>
      <c r="J125" s="124">
        <f t="shared" si="12"/>
        <v>-2.3087276308032173E-2</v>
      </c>
    </row>
    <row r="126" spans="1:10">
      <c r="A126" t="s">
        <v>2438</v>
      </c>
      <c r="B126" s="98"/>
      <c r="C126">
        <f>'USA Ret'!C126</f>
        <v>3.4692658016644923E-2</v>
      </c>
      <c r="D126">
        <f>'USA Ret'!D126</f>
        <v>5.2753800799707372E-3</v>
      </c>
      <c r="E126">
        <f>'USA Ret'!E126</f>
        <v>1.5409045595161045E-2</v>
      </c>
      <c r="F126">
        <f>'USA Ret'!F126</f>
        <v>3.3497659809647508E-2</v>
      </c>
      <c r="G126">
        <f>'USA Ret'!G126</f>
        <v>4.499437691527957E-2</v>
      </c>
      <c r="H126">
        <f>'USA Ret'!H126</f>
        <v>2.1214670049209856E-2</v>
      </c>
      <c r="J126" s="124">
        <f t="shared" si="12"/>
        <v>2.5847298410985608E-2</v>
      </c>
    </row>
    <row r="127" spans="1:10">
      <c r="A127" t="s">
        <v>662</v>
      </c>
      <c r="B127" s="98"/>
      <c r="C127">
        <f>'USA Ret'!C127</f>
        <v>8.9220592749792733E-3</v>
      </c>
      <c r="D127">
        <f>'USA Ret'!D127</f>
        <v>-1.5137771899047848E-2</v>
      </c>
      <c r="E127">
        <f>'USA Ret'!E127</f>
        <v>-8.1522190615503833E-3</v>
      </c>
      <c r="F127">
        <f>'USA Ret'!F127</f>
        <v>2.4040332702537383E-2</v>
      </c>
      <c r="G127">
        <f>'USA Ret'!G127</f>
        <v>5.2271930381594348E-2</v>
      </c>
      <c r="H127">
        <f>'USA Ret'!H127</f>
        <v>2.0426770322138518E-2</v>
      </c>
      <c r="J127" s="124">
        <f t="shared" si="12"/>
        <v>1.3728516953441882E-2</v>
      </c>
    </row>
    <row r="128" spans="1:10">
      <c r="A128" t="s">
        <v>664</v>
      </c>
      <c r="B128" s="98"/>
      <c r="C128">
        <f>'USA Ret'!C128</f>
        <v>3.9995277765173219E-3</v>
      </c>
      <c r="D128">
        <f>'USA Ret'!D128</f>
        <v>-2.9003275140742505E-3</v>
      </c>
      <c r="E128">
        <f>'USA Ret'!E128</f>
        <v>-1.0698223005955522E-2</v>
      </c>
      <c r="F128">
        <f>'USA Ret'!F128</f>
        <v>1.8258492064582833E-2</v>
      </c>
      <c r="G128">
        <f>'USA Ret'!G128</f>
        <v>3.437869182105744E-2</v>
      </c>
      <c r="H128">
        <f>'USA Ret'!H128</f>
        <v>3.3901551675681416E-2</v>
      </c>
      <c r="J128" s="124">
        <f t="shared" si="12"/>
        <v>1.2823285469634871E-2</v>
      </c>
    </row>
    <row r="129" spans="1:10">
      <c r="A129" t="s">
        <v>666</v>
      </c>
      <c r="B129" s="98"/>
      <c r="C129">
        <f>'USA Ret'!C129</f>
        <v>-1.6098262479707004E-3</v>
      </c>
      <c r="D129">
        <f>'USA Ret'!D129</f>
        <v>-2.2616403294754904E-3</v>
      </c>
      <c r="E129">
        <f>'USA Ret'!E129</f>
        <v>-8.4470487722476464E-3</v>
      </c>
      <c r="F129">
        <f>'USA Ret'!F129</f>
        <v>4.3577226867250411E-3</v>
      </c>
      <c r="G129">
        <f>'USA Ret'!G129</f>
        <v>9.3518488772072139E-2</v>
      </c>
      <c r="H129">
        <f>'USA Ret'!H129</f>
        <v>1.1679526978167121E-2</v>
      </c>
      <c r="J129" s="124">
        <f t="shared" si="12"/>
        <v>1.6206203847878412E-2</v>
      </c>
    </row>
    <row r="130" spans="1:10">
      <c r="A130" t="s">
        <v>668</v>
      </c>
      <c r="B130" s="98"/>
      <c r="C130">
        <f>'USA Ret'!C130</f>
        <v>6.9572737072771109E-3</v>
      </c>
      <c r="D130">
        <f>'USA Ret'!D130</f>
        <v>4.9688741603313756E-3</v>
      </c>
      <c r="E130">
        <f>'USA Ret'!E130</f>
        <v>-1.6701465260109134E-3</v>
      </c>
      <c r="F130">
        <f>'USA Ret'!F130</f>
        <v>4.1009069917952523E-3</v>
      </c>
      <c r="G130">
        <f>'USA Ret'!G130</f>
        <v>3.2584160707696359E-3</v>
      </c>
      <c r="H130">
        <f>'USA Ret'!H130</f>
        <v>-1.7624300547992623E-3</v>
      </c>
      <c r="J130" s="124">
        <f t="shared" si="12"/>
        <v>2.6421490582272003E-3</v>
      </c>
    </row>
    <row r="131" spans="1:10">
      <c r="A131" t="s">
        <v>670</v>
      </c>
      <c r="B131" s="98"/>
      <c r="C131">
        <f>'USA Ret'!C131</f>
        <v>1.1811102946441264E-2</v>
      </c>
      <c r="D131">
        <f>'USA Ret'!D131</f>
        <v>3.5982818494038104E-3</v>
      </c>
      <c r="E131">
        <f>'USA Ret'!E131</f>
        <v>7.7702624891010158E-3</v>
      </c>
      <c r="F131">
        <f>'USA Ret'!F131</f>
        <v>5.0789239354215587E-3</v>
      </c>
      <c r="G131">
        <f>'USA Ret'!G131</f>
        <v>2.1284394365166676E-2</v>
      </c>
      <c r="H131">
        <f>'USA Ret'!H131</f>
        <v>7.3357435434040783E-3</v>
      </c>
      <c r="J131" s="124">
        <f t="shared" si="12"/>
        <v>9.4797848548230663E-3</v>
      </c>
    </row>
    <row r="132" spans="1:10">
      <c r="A132" t="s">
        <v>672</v>
      </c>
      <c r="B132" s="98"/>
      <c r="C132">
        <f>'USA Ret'!C132</f>
        <v>1.1586400758018065E-2</v>
      </c>
      <c r="D132">
        <f>'USA Ret'!D132</f>
        <v>2.5622972189197762E-3</v>
      </c>
      <c r="E132">
        <f>'USA Ret'!E132</f>
        <v>2.7605262527040384E-3</v>
      </c>
      <c r="F132">
        <f>'USA Ret'!F132</f>
        <v>6.0890891684208118E-3</v>
      </c>
      <c r="G132">
        <f>'USA Ret'!G132</f>
        <v>-3.4382250789148187E-2</v>
      </c>
      <c r="H132">
        <f>'USA Ret'!H132</f>
        <v>3.0913492248099282E-3</v>
      </c>
      <c r="J132" s="124">
        <f t="shared" si="12"/>
        <v>-1.382098027712595E-3</v>
      </c>
    </row>
    <row r="133" spans="1:10">
      <c r="A133" t="s">
        <v>674</v>
      </c>
      <c r="B133" s="98"/>
      <c r="C133">
        <f>'USA Ret'!C133</f>
        <v>-8.8669815638104336E-3</v>
      </c>
      <c r="D133">
        <f>'USA Ret'!D133</f>
        <v>-1.190605176626202E-2</v>
      </c>
      <c r="E133">
        <f>'USA Ret'!E133</f>
        <v>-1.7519914200659598E-2</v>
      </c>
      <c r="F133">
        <f>'USA Ret'!F133</f>
        <v>3.8513973679298731E-3</v>
      </c>
      <c r="G133">
        <f>'USA Ret'!G133</f>
        <v>-5.8292622590870426E-3</v>
      </c>
      <c r="H133">
        <f>'USA Ret'!H133</f>
        <v>7.3486126553848397E-2</v>
      </c>
      <c r="J133" s="124">
        <f t="shared" si="12"/>
        <v>5.5358856886598626E-3</v>
      </c>
    </row>
    <row r="134" spans="1:10">
      <c r="A134" t="s">
        <v>2447</v>
      </c>
      <c r="B134" s="98"/>
      <c r="C134">
        <f>'USA Ret'!C134</f>
        <v>1.4926731747322852E-2</v>
      </c>
      <c r="D134">
        <f>'USA Ret'!D134</f>
        <v>1.0689779171296371E-2</v>
      </c>
      <c r="E134">
        <f>'USA Ret'!E134</f>
        <v>5.0370891446438601E-3</v>
      </c>
      <c r="F134">
        <f>'USA Ret'!F134</f>
        <v>-3.8077545329833914E-2</v>
      </c>
      <c r="G134">
        <f>'USA Ret'!G134</f>
        <v>2.3568631840698327E-2</v>
      </c>
      <c r="H134">
        <f>'USA Ret'!H134</f>
        <v>2.2959599411533093E-2</v>
      </c>
      <c r="J134" s="124">
        <f t="shared" ref="J134:J197" si="13">AVERAGE(C134:H134)</f>
        <v>6.5173809976100984E-3</v>
      </c>
    </row>
    <row r="135" spans="1:10">
      <c r="A135" t="s">
        <v>676</v>
      </c>
      <c r="B135" s="98"/>
      <c r="C135">
        <f>'USA Ret'!C135</f>
        <v>2.9874778050725868E-3</v>
      </c>
      <c r="D135">
        <f>'USA Ret'!D135</f>
        <v>-7.1998253931676442E-3</v>
      </c>
      <c r="E135">
        <f>'USA Ret'!E135</f>
        <v>6.9759333139377932E-4</v>
      </c>
      <c r="F135">
        <f>'USA Ret'!F135</f>
        <v>-3.19639323274125E-2</v>
      </c>
      <c r="G135">
        <f>'USA Ret'!G135</f>
        <v>-2.4495911767336329E-2</v>
      </c>
      <c r="H135">
        <f>'USA Ret'!H135</f>
        <v>2.0425734337741314E-3</v>
      </c>
      <c r="J135" s="124">
        <f t="shared" si="13"/>
        <v>-9.6553374862793293E-3</v>
      </c>
    </row>
    <row r="136" spans="1:10">
      <c r="A136" t="s">
        <v>678</v>
      </c>
      <c r="B136" s="98"/>
      <c r="C136">
        <f>'USA Ret'!C136</f>
        <v>-2.6998321824940725E-3</v>
      </c>
      <c r="D136">
        <f>'USA Ret'!D136</f>
        <v>-3.4252141930869581E-3</v>
      </c>
      <c r="E136">
        <f>'USA Ret'!E136</f>
        <v>2.7890113135742203E-4</v>
      </c>
      <c r="F136">
        <f>'USA Ret'!F136</f>
        <v>-1.9124313830772783E-3</v>
      </c>
      <c r="G136">
        <f>'USA Ret'!G136</f>
        <v>-1.7674728033581034E-2</v>
      </c>
      <c r="H136">
        <f>'USA Ret'!H136</f>
        <v>-6.5786684335278952E-3</v>
      </c>
      <c r="J136" s="124">
        <f t="shared" si="13"/>
        <v>-5.3353288490683029E-3</v>
      </c>
    </row>
    <row r="137" spans="1:10">
      <c r="A137" t="s">
        <v>680</v>
      </c>
      <c r="B137" s="98"/>
      <c r="C137">
        <f>'USA Ret'!C137</f>
        <v>6.1644521780900218E-3</v>
      </c>
      <c r="D137">
        <f>'USA Ret'!D137</f>
        <v>1.8154907338072533E-2</v>
      </c>
      <c r="E137">
        <f>'USA Ret'!E137</f>
        <v>9.4366506547387177E-3</v>
      </c>
      <c r="F137">
        <f>'USA Ret'!F137</f>
        <v>-1.1450120029559962E-2</v>
      </c>
      <c r="G137">
        <f>'USA Ret'!G137</f>
        <v>3.1546339412920166E-3</v>
      </c>
      <c r="H137">
        <f>'USA Ret'!H137</f>
        <v>9.2308402438027751E-5</v>
      </c>
      <c r="J137" s="124">
        <f t="shared" si="13"/>
        <v>4.2588054141785596E-3</v>
      </c>
    </row>
    <row r="138" spans="1:10">
      <c r="A138" t="s">
        <v>682</v>
      </c>
      <c r="B138" s="98"/>
      <c r="C138">
        <f>'USA Ret'!C138</f>
        <v>4.0506673368371623E-3</v>
      </c>
      <c r="D138">
        <f>'USA Ret'!D138</f>
        <v>-1.0480668532990125E-2</v>
      </c>
      <c r="E138">
        <f>'USA Ret'!E138</f>
        <v>-1.7134918080490991E-2</v>
      </c>
      <c r="F138">
        <f>'USA Ret'!F138</f>
        <v>6.298593485377273E-3</v>
      </c>
      <c r="G138">
        <f>'USA Ret'!G138</f>
        <v>3.0659752141498933E-2</v>
      </c>
      <c r="H138">
        <f>'USA Ret'!H138</f>
        <v>1.1061247347841878E-2</v>
      </c>
      <c r="J138" s="124">
        <f t="shared" si="13"/>
        <v>4.0757789496790216E-3</v>
      </c>
    </row>
    <row r="139" spans="1:10">
      <c r="A139" t="s">
        <v>684</v>
      </c>
      <c r="B139" s="98"/>
      <c r="C139">
        <f>'USA Ret'!C139</f>
        <v>3.6089324630645177E-3</v>
      </c>
      <c r="D139">
        <f>'USA Ret'!D139</f>
        <v>-9.2939871264275404E-3</v>
      </c>
      <c r="E139">
        <f>'USA Ret'!E139</f>
        <v>-9.1750237815103833E-3</v>
      </c>
      <c r="F139">
        <f>'USA Ret'!F139</f>
        <v>5.2522720610924155E-3</v>
      </c>
      <c r="G139">
        <f>'USA Ret'!G139</f>
        <v>4.6108187543354544E-2</v>
      </c>
      <c r="H139">
        <f>'USA Ret'!H139</f>
        <v>1.2772267673115025E-3</v>
      </c>
      <c r="J139" s="124">
        <f t="shared" si="13"/>
        <v>6.2962679878141763E-3</v>
      </c>
    </row>
    <row r="140" spans="1:10">
      <c r="A140" t="s">
        <v>686</v>
      </c>
      <c r="B140" s="98"/>
      <c r="C140">
        <f>'USA Ret'!C140</f>
        <v>9.3452027534728331E-3</v>
      </c>
      <c r="D140">
        <f>'USA Ret'!D140</f>
        <v>-5.1887405496747784E-4</v>
      </c>
      <c r="E140">
        <f>'USA Ret'!E140</f>
        <v>-1.4138043418742998E-2</v>
      </c>
      <c r="F140">
        <f>'USA Ret'!F140</f>
        <v>5.9922155002815725E-2</v>
      </c>
      <c r="G140">
        <f>'USA Ret'!G140</f>
        <v>6.5280048592353646E-2</v>
      </c>
      <c r="H140">
        <f>'USA Ret'!H140</f>
        <v>2.3717595041516697E-2</v>
      </c>
      <c r="J140" s="124">
        <f t="shared" si="13"/>
        <v>2.3934680652741402E-2</v>
      </c>
    </row>
    <row r="141" spans="1:10">
      <c r="A141" t="s">
        <v>688</v>
      </c>
      <c r="B141" s="98"/>
      <c r="C141">
        <f>'USA Ret'!C141</f>
        <v>8.146182278882144E-4</v>
      </c>
      <c r="D141">
        <f>'USA Ret'!D141</f>
        <v>-3.768044415745031E-2</v>
      </c>
      <c r="E141">
        <f>'USA Ret'!E141</f>
        <v>-8.231687755488902E-3</v>
      </c>
      <c r="F141">
        <f>'USA Ret'!F141</f>
        <v>1.0101095986503919E-2</v>
      </c>
      <c r="G141">
        <f>'USA Ret'!G141</f>
        <v>4.8104913929037998E-2</v>
      </c>
      <c r="H141">
        <f>'USA Ret'!H141</f>
        <v>-2.6714158662880427E-4</v>
      </c>
      <c r="J141" s="124">
        <f t="shared" si="13"/>
        <v>2.1402257739770183E-3</v>
      </c>
    </row>
    <row r="142" spans="1:10">
      <c r="A142" t="s">
        <v>690</v>
      </c>
      <c r="B142" s="98"/>
      <c r="C142">
        <f>'USA Ret'!C142</f>
        <v>8.9811962253673631E-4</v>
      </c>
      <c r="D142">
        <f>'USA Ret'!D142</f>
        <v>-1.4111496041390652E-2</v>
      </c>
      <c r="E142">
        <f>'USA Ret'!E142</f>
        <v>2.8960344596522087E-3</v>
      </c>
      <c r="F142">
        <f>'USA Ret'!F142</f>
        <v>-2.8218050046047607E-3</v>
      </c>
      <c r="G142">
        <f>'USA Ret'!G142</f>
        <v>3.9931964652091589E-2</v>
      </c>
      <c r="H142">
        <f>'USA Ret'!H142</f>
        <v>8.4250232291931838E-3</v>
      </c>
      <c r="J142" s="124">
        <f t="shared" si="13"/>
        <v>5.86964015291305E-3</v>
      </c>
    </row>
    <row r="143" spans="1:10">
      <c r="A143" t="s">
        <v>692</v>
      </c>
      <c r="B143" s="98"/>
      <c r="C143">
        <f>'USA Ret'!C143</f>
        <v>1.6250566305326529E-2</v>
      </c>
      <c r="D143">
        <f>'USA Ret'!D143</f>
        <v>2.1962568075134799E-2</v>
      </c>
      <c r="E143">
        <f>'USA Ret'!E143</f>
        <v>3.4812068203758748E-2</v>
      </c>
      <c r="F143">
        <f>'USA Ret'!F143</f>
        <v>-4.1531042752048983E-3</v>
      </c>
      <c r="G143">
        <f>'USA Ret'!G143</f>
        <v>-1.4076988429208612E-2</v>
      </c>
      <c r="H143">
        <f>'USA Ret'!H143</f>
        <v>4.1939365122980522E-4</v>
      </c>
      <c r="J143" s="124">
        <f t="shared" si="13"/>
        <v>9.2024172551727259E-3</v>
      </c>
    </row>
    <row r="144" spans="1:10">
      <c r="A144" t="s">
        <v>694</v>
      </c>
      <c r="B144" s="98"/>
      <c r="C144">
        <f>'USA Ret'!C144</f>
        <v>7.7534687726792846E-3</v>
      </c>
      <c r="D144">
        <f>'USA Ret'!D144</f>
        <v>1.1430974472793872E-2</v>
      </c>
      <c r="E144">
        <f>'USA Ret'!E144</f>
        <v>5.4313899972069195E-3</v>
      </c>
      <c r="F144">
        <f>'USA Ret'!F144</f>
        <v>-8.9896152348143657E-4</v>
      </c>
      <c r="G144">
        <f>'USA Ret'!G144</f>
        <v>2.0670481914690356E-2</v>
      </c>
      <c r="H144">
        <f>'USA Ret'!H144</f>
        <v>2.5126748948330183E-3</v>
      </c>
      <c r="J144" s="124">
        <f t="shared" si="13"/>
        <v>7.8166714214536696E-3</v>
      </c>
    </row>
    <row r="145" spans="1:10">
      <c r="A145" t="s">
        <v>696</v>
      </c>
      <c r="B145" s="98"/>
      <c r="C145">
        <f>'USA Ret'!C145</f>
        <v>7.5850954370177085E-3</v>
      </c>
      <c r="D145">
        <f>'USA Ret'!D145</f>
        <v>7.6361374279860141E-3</v>
      </c>
      <c r="E145">
        <f>'USA Ret'!E145</f>
        <v>-9.7269513679039161E-4</v>
      </c>
      <c r="F145">
        <f>'USA Ret'!F145</f>
        <v>-1.1808536414863721E-2</v>
      </c>
      <c r="G145">
        <f>'USA Ret'!G145</f>
        <v>-2.2802149656224655E-2</v>
      </c>
      <c r="H145">
        <f>'USA Ret'!H145</f>
        <v>1.0075210618417079E-2</v>
      </c>
      <c r="J145" s="124">
        <f t="shared" si="13"/>
        <v>-1.7144896207429941E-3</v>
      </c>
    </row>
    <row r="146" spans="1:10">
      <c r="A146" t="s">
        <v>698</v>
      </c>
      <c r="B146" s="98"/>
      <c r="C146">
        <f>'USA Ret'!C146</f>
        <v>-2.8853764199852825E-3</v>
      </c>
      <c r="D146">
        <f>'USA Ret'!D146</f>
        <v>7.6433493125680659E-3</v>
      </c>
      <c r="E146">
        <f>'USA Ret'!E146</f>
        <v>-3.3421560144840804E-3</v>
      </c>
      <c r="F146">
        <f>'USA Ret'!F146</f>
        <v>-9.2388300304947473E-3</v>
      </c>
      <c r="G146">
        <f>'USA Ret'!G146</f>
        <v>5.0444042759707226E-3</v>
      </c>
      <c r="H146">
        <f>'USA Ret'!H146</f>
        <v>-1.5266512604802495E-3</v>
      </c>
      <c r="J146" s="124">
        <f t="shared" si="13"/>
        <v>-7.1754335615092848E-4</v>
      </c>
    </row>
    <row r="147" spans="1:10">
      <c r="A147" t="s">
        <v>700</v>
      </c>
      <c r="B147" s="98"/>
      <c r="C147">
        <f>'USA Ret'!C147</f>
        <v>-2.3555161379835231E-2</v>
      </c>
      <c r="D147">
        <f>'USA Ret'!D147</f>
        <v>-3.1286689580412971E-3</v>
      </c>
      <c r="E147">
        <f>'USA Ret'!E147</f>
        <v>2.2293446602530851E-3</v>
      </c>
      <c r="F147">
        <f>'USA Ret'!F147</f>
        <v>-2.3329093219500632E-2</v>
      </c>
      <c r="G147">
        <f>'USA Ret'!G147</f>
        <v>-2.7122704983830095E-2</v>
      </c>
      <c r="H147">
        <f>'USA Ret'!H147</f>
        <v>-1.2297846975223624E-2</v>
      </c>
      <c r="J147" s="124">
        <f t="shared" si="13"/>
        <v>-1.4534021809362967E-2</v>
      </c>
    </row>
    <row r="148" spans="1:10">
      <c r="A148" t="s">
        <v>702</v>
      </c>
      <c r="B148" s="98"/>
      <c r="C148">
        <f>'USA Ret'!C148</f>
        <v>-9.2144030421182136E-4</v>
      </c>
      <c r="D148">
        <f>'USA Ret'!D148</f>
        <v>-3.7280529786640642E-3</v>
      </c>
      <c r="E148">
        <f>'USA Ret'!E148</f>
        <v>-9.9308460047246756E-3</v>
      </c>
      <c r="F148">
        <f>'USA Ret'!F148</f>
        <v>-3.6187919030965495E-3</v>
      </c>
      <c r="G148">
        <f>'USA Ret'!G148</f>
        <v>1.9004212827437507E-2</v>
      </c>
      <c r="H148">
        <f>'USA Ret'!H148</f>
        <v>5.0472319879030173E-3</v>
      </c>
      <c r="J148" s="124">
        <f t="shared" si="13"/>
        <v>9.7538560410723554E-4</v>
      </c>
    </row>
    <row r="149" spans="1:10">
      <c r="A149" t="s">
        <v>704</v>
      </c>
      <c r="B149" s="98"/>
      <c r="C149">
        <f>'USA Ret'!C149</f>
        <v>-1.2452550898959181E-2</v>
      </c>
      <c r="D149">
        <f>'USA Ret'!D149</f>
        <v>2.1600401132955793E-3</v>
      </c>
      <c r="E149">
        <f>'USA Ret'!E149</f>
        <v>8.8167949216713393E-3</v>
      </c>
      <c r="F149">
        <f>'USA Ret'!F149</f>
        <v>-3.0711134574654807E-2</v>
      </c>
      <c r="G149">
        <f>'USA Ret'!G149</f>
        <v>-4.9972178421616061E-3</v>
      </c>
      <c r="H149">
        <f>'USA Ret'!H149</f>
        <v>-1.0342176510575202E-2</v>
      </c>
      <c r="J149" s="124">
        <f t="shared" si="13"/>
        <v>-7.9210407985639778E-3</v>
      </c>
    </row>
    <row r="150" spans="1:10">
      <c r="A150" t="s">
        <v>706</v>
      </c>
      <c r="B150" s="98"/>
      <c r="C150">
        <f>'USA Ret'!C150</f>
        <v>1.6161061011736044E-2</v>
      </c>
      <c r="D150">
        <f>'USA Ret'!D150</f>
        <v>2.0248872002417415E-3</v>
      </c>
      <c r="E150">
        <f>'USA Ret'!E150</f>
        <v>1.3932427748079157E-4</v>
      </c>
      <c r="F150">
        <f>'USA Ret'!F150</f>
        <v>2.4983599431202347E-2</v>
      </c>
      <c r="G150">
        <f>'USA Ret'!G150</f>
        <v>6.7097203424067164E-2</v>
      </c>
      <c r="H150">
        <f>'USA Ret'!H150</f>
        <v>2.3077862821184108E-2</v>
      </c>
      <c r="J150" s="124">
        <f t="shared" si="13"/>
        <v>2.2247323027652033E-2</v>
      </c>
    </row>
    <row r="151" spans="1:10">
      <c r="A151" t="s">
        <v>709</v>
      </c>
      <c r="B151" s="98"/>
      <c r="C151">
        <f>'USA Ret'!C151</f>
        <v>1.1960559399784134E-3</v>
      </c>
      <c r="D151">
        <f>'USA Ret'!D151</f>
        <v>-5.36510054257054E-3</v>
      </c>
      <c r="E151">
        <f>'USA Ret'!E151</f>
        <v>-8.8155611835997617E-3</v>
      </c>
      <c r="F151">
        <f>'USA Ret'!F151</f>
        <v>1.0483489465745394E-3</v>
      </c>
      <c r="G151">
        <f>'USA Ret'!G151</f>
        <v>-1.6644127542745964E-2</v>
      </c>
      <c r="H151">
        <f>'USA Ret'!H151</f>
        <v>-7.254538651160704E-3</v>
      </c>
      <c r="J151" s="124">
        <f t="shared" si="13"/>
        <v>-5.9724871722540039E-3</v>
      </c>
    </row>
    <row r="152" spans="1:10">
      <c r="A152" t="s">
        <v>711</v>
      </c>
      <c r="B152" s="98"/>
      <c r="C152">
        <f>'USA Ret'!C152</f>
        <v>7.3948241093727187E-3</v>
      </c>
      <c r="D152">
        <f>'USA Ret'!D152</f>
        <v>7.516129628647358E-3</v>
      </c>
      <c r="E152">
        <f>'USA Ret'!E152</f>
        <v>4.7672552428988969E-3</v>
      </c>
      <c r="F152">
        <f>'USA Ret'!F152</f>
        <v>-2.3478293373554809E-3</v>
      </c>
      <c r="G152">
        <f>'USA Ret'!G152</f>
        <v>4.2777524587056621E-3</v>
      </c>
      <c r="H152">
        <f>'USA Ret'!H152</f>
        <v>2.8819722143877146E-3</v>
      </c>
      <c r="J152" s="124">
        <f t="shared" si="13"/>
        <v>4.0816840527761458E-3</v>
      </c>
    </row>
    <row r="153" spans="1:10">
      <c r="A153" t="s">
        <v>713</v>
      </c>
      <c r="B153" s="98"/>
      <c r="C153">
        <f>'USA Ret'!C153</f>
        <v>7.6691919207904427E-3</v>
      </c>
      <c r="D153">
        <f>'USA Ret'!D153</f>
        <v>1.0557434760695754E-2</v>
      </c>
      <c r="E153">
        <f>'USA Ret'!E153</f>
        <v>8.4964645121428303E-3</v>
      </c>
      <c r="F153">
        <f>'USA Ret'!F153</f>
        <v>4.4910255124638023E-3</v>
      </c>
      <c r="G153">
        <f>'USA Ret'!G153</f>
        <v>-3.3966011104025542E-2</v>
      </c>
      <c r="H153">
        <f>'USA Ret'!H153</f>
        <v>3.6559929301866012E-3</v>
      </c>
      <c r="J153" s="124">
        <f t="shared" si="13"/>
        <v>1.5068308870898147E-4</v>
      </c>
    </row>
    <row r="154" spans="1:10">
      <c r="A154" t="s">
        <v>715</v>
      </c>
      <c r="B154" s="98"/>
      <c r="C154">
        <f>'USA Ret'!C154</f>
        <v>3.5591573386342321E-4</v>
      </c>
      <c r="D154">
        <f>'USA Ret'!D154</f>
        <v>1.223399270453846E-3</v>
      </c>
      <c r="E154">
        <f>'USA Ret'!E154</f>
        <v>-1.387925274847969E-3</v>
      </c>
      <c r="F154">
        <f>'USA Ret'!F154</f>
        <v>4.2230841548747573E-3</v>
      </c>
      <c r="G154">
        <f>'USA Ret'!G154</f>
        <v>-1.0941123436829408E-2</v>
      </c>
      <c r="H154">
        <f>'USA Ret'!H154</f>
        <v>3.4911618081408594E-3</v>
      </c>
      <c r="J154" s="124">
        <f t="shared" si="13"/>
        <v>-5.0591462405741522E-4</v>
      </c>
    </row>
    <row r="155" spans="1:10">
      <c r="A155" t="s">
        <v>717</v>
      </c>
      <c r="B155" s="98"/>
      <c r="C155">
        <f>'USA Ret'!C155</f>
        <v>1.4770647396740283E-3</v>
      </c>
      <c r="D155">
        <f>'USA Ret'!D155</f>
        <v>-6.3262750528775081E-3</v>
      </c>
      <c r="E155">
        <f>'USA Ret'!E155</f>
        <v>-1.1735256218420965E-2</v>
      </c>
      <c r="F155">
        <f>'USA Ret'!F155</f>
        <v>7.7536996107045722E-3</v>
      </c>
      <c r="G155">
        <f>'USA Ret'!G155</f>
        <v>4.5999848202144733E-3</v>
      </c>
      <c r="H155">
        <f>'USA Ret'!H155</f>
        <v>2.1623032621133197E-3</v>
      </c>
      <c r="J155" s="124">
        <f t="shared" si="13"/>
        <v>-3.447464730986798E-4</v>
      </c>
    </row>
    <row r="156" spans="1:10">
      <c r="A156" t="s">
        <v>719</v>
      </c>
      <c r="B156" s="98"/>
      <c r="C156">
        <f>'USA Ret'!C156</f>
        <v>5.8321916057788355E-3</v>
      </c>
      <c r="D156">
        <f>'USA Ret'!D156</f>
        <v>-7.8013657919948085E-3</v>
      </c>
      <c r="E156">
        <f>'USA Ret'!E156</f>
        <v>2.9467501853416085E-3</v>
      </c>
      <c r="F156">
        <f>'USA Ret'!F156</f>
        <v>-2.2162583870203399E-3</v>
      </c>
      <c r="G156">
        <f>'USA Ret'!G156</f>
        <v>-3.6140673247457185E-2</v>
      </c>
      <c r="H156">
        <f>'USA Ret'!H156</f>
        <v>1.9420833862943819E-3</v>
      </c>
      <c r="J156" s="124">
        <f t="shared" si="13"/>
        <v>-5.9062120415095849E-3</v>
      </c>
    </row>
    <row r="157" spans="1:10">
      <c r="A157" t="s">
        <v>721</v>
      </c>
      <c r="B157" s="98"/>
      <c r="C157">
        <f>'USA Ret'!C157</f>
        <v>-3.3479895720451521E-3</v>
      </c>
      <c r="D157">
        <f>'USA Ret'!D157</f>
        <v>2.8675723508140394E-3</v>
      </c>
      <c r="E157">
        <f>'USA Ret'!E157</f>
        <v>-6.4661456670707784E-3</v>
      </c>
      <c r="F157">
        <f>'USA Ret'!F157</f>
        <v>-1.085647049174078E-2</v>
      </c>
      <c r="G157">
        <f>'USA Ret'!G157</f>
        <v>-0.15384956570273089</v>
      </c>
      <c r="H157">
        <f>'USA Ret'!H157</f>
        <v>8.1799608060967484E-3</v>
      </c>
      <c r="J157" s="124">
        <f t="shared" si="13"/>
        <v>-2.7245439712779467E-2</v>
      </c>
    </row>
    <row r="158" spans="1:10">
      <c r="A158" t="s">
        <v>723</v>
      </c>
      <c r="B158" s="98"/>
      <c r="C158">
        <f>'USA Ret'!C158</f>
        <v>9.3624749346532688E-3</v>
      </c>
      <c r="D158">
        <f>'USA Ret'!D158</f>
        <v>8.8762771387820606E-3</v>
      </c>
      <c r="E158">
        <f>'USA Ret'!E158</f>
        <v>6.1858766069400675E-3</v>
      </c>
      <c r="F158">
        <f>'USA Ret'!F158</f>
        <v>1.6265344375750522E-2</v>
      </c>
      <c r="G158">
        <f>'USA Ret'!G158</f>
        <v>3.6013825751311526E-2</v>
      </c>
      <c r="H158">
        <f>'USA Ret'!H158</f>
        <v>5.7565773108050828E-3</v>
      </c>
      <c r="J158" s="124">
        <f t="shared" si="13"/>
        <v>1.3743396019707088E-2</v>
      </c>
    </row>
    <row r="159" spans="1:10">
      <c r="A159" t="s">
        <v>725</v>
      </c>
      <c r="B159" s="98"/>
      <c r="C159">
        <f>'USA Ret'!C159</f>
        <v>-9.6624353966599102E-3</v>
      </c>
      <c r="D159">
        <f>'USA Ret'!D159</f>
        <v>1.289241460081021E-3</v>
      </c>
      <c r="E159">
        <f>'USA Ret'!E159</f>
        <v>5.8692175191350521E-3</v>
      </c>
      <c r="F159">
        <f>'USA Ret'!F159</f>
        <v>-1.2186548430503737E-2</v>
      </c>
      <c r="G159">
        <f>'USA Ret'!G159</f>
        <v>4.4531308979576474E-2</v>
      </c>
      <c r="H159">
        <f>'USA Ret'!H159</f>
        <v>5.0258288648259248E-3</v>
      </c>
      <c r="J159" s="124">
        <f t="shared" si="13"/>
        <v>5.8111021660758044E-3</v>
      </c>
    </row>
    <row r="160" spans="1:10">
      <c r="A160" t="s">
        <v>2473</v>
      </c>
      <c r="B160" s="98"/>
      <c r="C160">
        <f>'USA Ret'!C160</f>
        <v>1.0958122021807256E-2</v>
      </c>
      <c r="D160">
        <f>'USA Ret'!D160</f>
        <v>7.8285820765392061E-3</v>
      </c>
      <c r="E160">
        <f>'USA Ret'!E160</f>
        <v>8.0488916355124038E-3</v>
      </c>
      <c r="F160">
        <f>'USA Ret'!F160</f>
        <v>6.0378288938655912E-3</v>
      </c>
      <c r="G160">
        <f>'USA Ret'!G160</f>
        <v>5.5192287870150229E-2</v>
      </c>
      <c r="H160">
        <f>'USA Ret'!H160</f>
        <v>-3.878479328570745E-3</v>
      </c>
      <c r="J160" s="124">
        <f t="shared" si="13"/>
        <v>1.4031205528217322E-2</v>
      </c>
    </row>
    <row r="161" spans="1:10">
      <c r="A161" t="s">
        <v>727</v>
      </c>
      <c r="B161" s="98"/>
      <c r="C161">
        <f>'USA Ret'!C161</f>
        <v>7.0160635111377089E-3</v>
      </c>
      <c r="D161">
        <f>'USA Ret'!D161</f>
        <v>-7.6353391373567992E-3</v>
      </c>
      <c r="E161">
        <f>'USA Ret'!E161</f>
        <v>-3.877584141143225E-3</v>
      </c>
      <c r="F161">
        <f>'USA Ret'!F161</f>
        <v>-1.9380354991362321E-2</v>
      </c>
      <c r="G161">
        <f>'USA Ret'!G161</f>
        <v>1.0421137460002769E-3</v>
      </c>
      <c r="H161">
        <f>'USA Ret'!H161</f>
        <v>3.6034547332919114E-3</v>
      </c>
      <c r="J161" s="124">
        <f t="shared" si="13"/>
        <v>-3.2052743799054081E-3</v>
      </c>
    </row>
    <row r="162" spans="1:10">
      <c r="A162" t="s">
        <v>729</v>
      </c>
      <c r="B162" s="98"/>
      <c r="C162">
        <f>'USA Ret'!C162</f>
        <v>-5.1295247492187676E-3</v>
      </c>
      <c r="D162">
        <f>'USA Ret'!D162</f>
        <v>8.9767209615581253E-3</v>
      </c>
      <c r="E162">
        <f>'USA Ret'!E162</f>
        <v>2.3560401723804227E-3</v>
      </c>
      <c r="F162">
        <f>'USA Ret'!F162</f>
        <v>2.1106596106382439E-3</v>
      </c>
      <c r="G162">
        <f>'USA Ret'!G162</f>
        <v>-2.2679659699347213E-2</v>
      </c>
      <c r="H162">
        <f>'USA Ret'!H162</f>
        <v>1.3137478884932047E-2</v>
      </c>
      <c r="J162" s="124">
        <f t="shared" si="13"/>
        <v>-2.0471413650952381E-4</v>
      </c>
    </row>
    <row r="163" spans="1:10">
      <c r="A163" t="s">
        <v>731</v>
      </c>
      <c r="B163" s="98"/>
      <c r="C163">
        <f>'USA Ret'!C163</f>
        <v>-5.1236611471766065E-2</v>
      </c>
      <c r="D163">
        <f>'USA Ret'!D163</f>
        <v>2.8046933224830802E-3</v>
      </c>
      <c r="E163">
        <f>'USA Ret'!E163</f>
        <v>-1.703238159378808E-2</v>
      </c>
      <c r="F163">
        <f>'USA Ret'!F163</f>
        <v>-1.3901399146029038E-2</v>
      </c>
      <c r="G163">
        <f>'USA Ret'!G163</f>
        <v>1.9242702929728021E-2</v>
      </c>
      <c r="H163">
        <f>'USA Ret'!H163</f>
        <v>-8.1985718657999838E-3</v>
      </c>
      <c r="J163" s="124">
        <f t="shared" si="13"/>
        <v>-1.1386927970862014E-2</v>
      </c>
    </row>
    <row r="164" spans="1:10">
      <c r="A164" t="s">
        <v>733</v>
      </c>
      <c r="B164" s="98"/>
      <c r="C164">
        <f>'USA Ret'!C164</f>
        <v>7.4259514234351455E-3</v>
      </c>
      <c r="D164">
        <f>'USA Ret'!D164</f>
        <v>-1.2039079835582625E-2</v>
      </c>
      <c r="E164">
        <f>'USA Ret'!E164</f>
        <v>-7.0651699852723841E-3</v>
      </c>
      <c r="F164">
        <f>'USA Ret'!F164</f>
        <v>9.9780502172876224E-3</v>
      </c>
      <c r="G164">
        <f>'USA Ret'!G164</f>
        <v>1.1674235636098084E-2</v>
      </c>
      <c r="H164">
        <f>'USA Ret'!H164</f>
        <v>8.7622403184230927E-3</v>
      </c>
      <c r="J164" s="124">
        <f t="shared" si="13"/>
        <v>3.1227046290648228E-3</v>
      </c>
    </row>
    <row r="165" spans="1:10">
      <c r="A165" t="s">
        <v>735</v>
      </c>
      <c r="B165" s="98"/>
      <c r="C165">
        <f>'USA Ret'!C165</f>
        <v>6.616970254318187E-3</v>
      </c>
      <c r="D165">
        <f>'USA Ret'!D165</f>
        <v>-1.8466064381129244E-2</v>
      </c>
      <c r="E165">
        <f>'USA Ret'!E165</f>
        <v>-1.2844475146376525E-2</v>
      </c>
      <c r="F165">
        <f>'USA Ret'!F165</f>
        <v>-1.4109760550600002E-2</v>
      </c>
      <c r="G165">
        <f>'USA Ret'!G165</f>
        <v>-3.960361390461585E-2</v>
      </c>
      <c r="H165">
        <f>'USA Ret'!H165</f>
        <v>-2.2984192821627544E-3</v>
      </c>
      <c r="J165" s="124">
        <f t="shared" si="13"/>
        <v>-1.3450893835094365E-2</v>
      </c>
    </row>
    <row r="166" spans="1:10">
      <c r="A166" t="s">
        <v>737</v>
      </c>
      <c r="B166" s="98"/>
      <c r="C166">
        <f>'USA Ret'!C166</f>
        <v>-5.0023318558061747E-2</v>
      </c>
      <c r="D166">
        <f>'USA Ret'!D166</f>
        <v>-1.088724422242578E-2</v>
      </c>
      <c r="E166">
        <f>'USA Ret'!E166</f>
        <v>-5.9065215295210265E-3</v>
      </c>
      <c r="F166">
        <f>'USA Ret'!F166</f>
        <v>4.7932374673270439E-3</v>
      </c>
      <c r="G166">
        <f>'USA Ret'!G166</f>
        <v>1.7857617400006472E-2</v>
      </c>
      <c r="H166">
        <f>'USA Ret'!H166</f>
        <v>4.5915679449073828E-3</v>
      </c>
      <c r="J166" s="124">
        <f t="shared" si="13"/>
        <v>-6.5957769162946073E-3</v>
      </c>
    </row>
    <row r="167" spans="1:10">
      <c r="A167" t="s">
        <v>739</v>
      </c>
      <c r="B167" s="98"/>
      <c r="C167">
        <f>'USA Ret'!C167</f>
        <v>-5.3317749108517491E-3</v>
      </c>
      <c r="D167">
        <f>'USA Ret'!D167</f>
        <v>-6.2558436418102088E-3</v>
      </c>
      <c r="E167">
        <f>'USA Ret'!E167</f>
        <v>-5.360389510433129E-3</v>
      </c>
      <c r="F167">
        <f>'USA Ret'!F167</f>
        <v>2.2235434920592347E-2</v>
      </c>
      <c r="G167">
        <f>'USA Ret'!G167</f>
        <v>3.415035502990741E-4</v>
      </c>
      <c r="H167">
        <f>'USA Ret'!H167</f>
        <v>-5.9312650388580251E-3</v>
      </c>
      <c r="J167" s="124">
        <f t="shared" si="13"/>
        <v>-5.0389105176948681E-5</v>
      </c>
    </row>
    <row r="168" spans="1:10">
      <c r="A168" t="s">
        <v>743</v>
      </c>
      <c r="B168" s="98"/>
      <c r="C168">
        <f>'USA Ret'!C168</f>
        <v>1.5183783325101884E-2</v>
      </c>
      <c r="D168">
        <f>'USA Ret'!D168</f>
        <v>1.0162486584200953E-2</v>
      </c>
      <c r="E168">
        <f>'USA Ret'!E168</f>
        <v>1.2989069904166218E-2</v>
      </c>
      <c r="F168">
        <f>'USA Ret'!F168</f>
        <v>2.4844733276619658E-3</v>
      </c>
      <c r="G168">
        <f>'USA Ret'!G168</f>
        <v>7.9106279600176424E-2</v>
      </c>
      <c r="H168">
        <f>'USA Ret'!H168</f>
        <v>1.7853909995764E-2</v>
      </c>
      <c r="J168" s="124">
        <f t="shared" si="13"/>
        <v>2.2963333789511906E-2</v>
      </c>
    </row>
    <row r="169" spans="1:10">
      <c r="A169" t="s">
        <v>745</v>
      </c>
      <c r="B169" s="98"/>
      <c r="C169">
        <f>'USA Ret'!C169</f>
        <v>2.2664837422417448E-2</v>
      </c>
      <c r="D169">
        <f>'USA Ret'!D169</f>
        <v>5.7329404818797928E-3</v>
      </c>
      <c r="E169">
        <f>'USA Ret'!E169</f>
        <v>6.7167097816524073E-3</v>
      </c>
      <c r="F169">
        <f>'USA Ret'!F169</f>
        <v>-5.9731387149650926E-3</v>
      </c>
      <c r="G169">
        <f>'USA Ret'!G169</f>
        <v>-2.3827580162217969E-2</v>
      </c>
      <c r="H169">
        <f>'USA Ret'!H169</f>
        <v>8.4212318060332414E-3</v>
      </c>
      <c r="J169" s="124">
        <f t="shared" si="13"/>
        <v>2.289166769133304E-3</v>
      </c>
    </row>
    <row r="170" spans="1:10">
      <c r="A170" t="s">
        <v>747</v>
      </c>
      <c r="B170" s="98"/>
      <c r="C170">
        <f>'USA Ret'!C170</f>
        <v>-1.828173001479582E-2</v>
      </c>
      <c r="D170">
        <f>'USA Ret'!D170</f>
        <v>5.9119126758839667E-4</v>
      </c>
      <c r="E170">
        <f>'USA Ret'!E170</f>
        <v>-8.2952420747020601E-3</v>
      </c>
      <c r="F170">
        <f>'USA Ret'!F170</f>
        <v>6.2708611406248112E-3</v>
      </c>
      <c r="G170">
        <f>'USA Ret'!G170</f>
        <v>-3.8686300803271921E-2</v>
      </c>
      <c r="H170">
        <f>'USA Ret'!H170</f>
        <v>4.39749074864165E-3</v>
      </c>
      <c r="J170" s="124">
        <f t="shared" si="13"/>
        <v>-9.0006216226524906E-3</v>
      </c>
    </row>
    <row r="171" spans="1:10">
      <c r="A171" t="s">
        <v>749</v>
      </c>
      <c r="B171" s="98"/>
      <c r="C171">
        <f>'USA Ret'!C171</f>
        <v>2.2277201129546997E-3</v>
      </c>
      <c r="D171">
        <f>'USA Ret'!D171</f>
        <v>-1.774623358368601E-3</v>
      </c>
      <c r="E171">
        <f>'USA Ret'!E171</f>
        <v>-2.3005042496657161E-3</v>
      </c>
      <c r="F171">
        <f>'USA Ret'!F171</f>
        <v>-2.782195753321553E-3</v>
      </c>
      <c r="G171">
        <f>'USA Ret'!G171</f>
        <v>-5.4184082484264639E-3</v>
      </c>
      <c r="H171">
        <f>'USA Ret'!H171</f>
        <v>1.0467702580200092E-2</v>
      </c>
      <c r="J171" s="124">
        <f t="shared" si="13"/>
        <v>6.9948513895409681E-5</v>
      </c>
    </row>
    <row r="172" spans="1:10">
      <c r="A172" t="s">
        <v>751</v>
      </c>
      <c r="B172" s="98"/>
      <c r="C172">
        <f>'USA Ret'!C172</f>
        <v>7.4283423463872142E-3</v>
      </c>
      <c r="D172">
        <f>'USA Ret'!D172</f>
        <v>2.6279497418301629E-3</v>
      </c>
      <c r="E172">
        <f>'USA Ret'!E172</f>
        <v>1.2303445615137276E-2</v>
      </c>
      <c r="F172">
        <f>'USA Ret'!F172</f>
        <v>3.9793076529873232E-4</v>
      </c>
      <c r="G172">
        <f>'USA Ret'!G172</f>
        <v>-6.6214189964193901E-3</v>
      </c>
      <c r="H172">
        <f>'USA Ret'!H172</f>
        <v>-3.0400973695640823E-3</v>
      </c>
      <c r="J172" s="124">
        <f t="shared" si="13"/>
        <v>2.1826920171116519E-3</v>
      </c>
    </row>
    <row r="173" spans="1:10">
      <c r="A173" t="s">
        <v>753</v>
      </c>
      <c r="B173" s="98"/>
      <c r="C173">
        <f>'USA Ret'!C173</f>
        <v>1.8304805780357959E-2</v>
      </c>
      <c r="D173">
        <f>'USA Ret'!D173</f>
        <v>2.2283401539463766E-3</v>
      </c>
      <c r="E173">
        <f>'USA Ret'!E173</f>
        <v>5.95408620342014E-3</v>
      </c>
      <c r="F173">
        <f>'USA Ret'!F173</f>
        <v>2.0136064953739752E-2</v>
      </c>
      <c r="G173">
        <f>'USA Ret'!G173</f>
        <v>-1.8619259526030434E-2</v>
      </c>
      <c r="H173">
        <f>'USA Ret'!H173</f>
        <v>2.9596840450329376E-3</v>
      </c>
      <c r="J173" s="124">
        <f t="shared" si="13"/>
        <v>5.1606202684111218E-3</v>
      </c>
    </row>
    <row r="174" spans="1:10">
      <c r="A174" t="s">
        <v>755</v>
      </c>
      <c r="B174" s="98"/>
      <c r="C174">
        <f>'USA Ret'!C174</f>
        <v>1.1822328686557596E-3</v>
      </c>
      <c r="D174">
        <f>'USA Ret'!D174</f>
        <v>2.0540457147600492E-2</v>
      </c>
      <c r="E174">
        <f>'USA Ret'!E174</f>
        <v>1.2919713482480969E-2</v>
      </c>
      <c r="F174">
        <f>'USA Ret'!F174</f>
        <v>1.2833416646386379E-2</v>
      </c>
      <c r="G174">
        <f>'USA Ret'!G174</f>
        <v>-5.4835283228870893E-2</v>
      </c>
      <c r="H174">
        <f>'USA Ret'!H174</f>
        <v>-1.0834298365843018E-2</v>
      </c>
      <c r="J174" s="124">
        <f t="shared" si="13"/>
        <v>-3.0322935749317191E-3</v>
      </c>
    </row>
    <row r="175" spans="1:10">
      <c r="A175" t="s">
        <v>757</v>
      </c>
      <c r="B175" s="98"/>
      <c r="C175">
        <f>'USA Ret'!C175</f>
        <v>-3.5226684682721603E-3</v>
      </c>
      <c r="D175">
        <f>'USA Ret'!D175</f>
        <v>-2.3115459117586997E-3</v>
      </c>
      <c r="E175">
        <f>'USA Ret'!E175</f>
        <v>-1.0660782689922613E-2</v>
      </c>
      <c r="F175">
        <f>'USA Ret'!F175</f>
        <v>2.1987275129697868E-2</v>
      </c>
      <c r="G175">
        <f>'USA Ret'!G175</f>
        <v>4.8487659635496415E-2</v>
      </c>
      <c r="H175">
        <f>'USA Ret'!H175</f>
        <v>-1.9529269587524277E-3</v>
      </c>
      <c r="J175" s="124">
        <f t="shared" si="13"/>
        <v>8.6711684560813983E-3</v>
      </c>
    </row>
    <row r="176" spans="1:10">
      <c r="A176" t="s">
        <v>759</v>
      </c>
      <c r="B176" s="98"/>
      <c r="C176">
        <f>'USA Ret'!C176</f>
        <v>1.3014151256034385E-2</v>
      </c>
      <c r="D176">
        <f>'USA Ret'!D176</f>
        <v>2.8885984716113329E-3</v>
      </c>
      <c r="E176">
        <f>'USA Ret'!E176</f>
        <v>6.1858766069400675E-3</v>
      </c>
      <c r="F176">
        <f>'USA Ret'!F176</f>
        <v>5.2114017332771934E-3</v>
      </c>
      <c r="G176">
        <f>'USA Ret'!G176</f>
        <v>-9.5087170397421805E-4</v>
      </c>
      <c r="H176">
        <f>'USA Ret'!H176</f>
        <v>1.5657992666304153E-2</v>
      </c>
      <c r="J176" s="124">
        <f t="shared" si="13"/>
        <v>7.0011915050321519E-3</v>
      </c>
    </row>
    <row r="177" spans="1:10">
      <c r="A177" t="s">
        <v>761</v>
      </c>
      <c r="B177" s="98"/>
      <c r="C177">
        <f>'USA Ret'!C177</f>
        <v>-6.205470646961973E-3</v>
      </c>
      <c r="D177">
        <f>'USA Ret'!D177</f>
        <v>-4.7545707660795163E-3</v>
      </c>
      <c r="E177">
        <f>'USA Ret'!E177</f>
        <v>-4.7766317288430249E-3</v>
      </c>
      <c r="F177">
        <f>'USA Ret'!F177</f>
        <v>-1.7001590157273334E-2</v>
      </c>
      <c r="G177">
        <f>'USA Ret'!G177</f>
        <v>-7.0307468231121828E-2</v>
      </c>
      <c r="H177">
        <f>'USA Ret'!H177</f>
        <v>-2.2477331451158352E-3</v>
      </c>
      <c r="J177" s="124">
        <f t="shared" si="13"/>
        <v>-1.7548910779232586E-2</v>
      </c>
    </row>
    <row r="178" spans="1:10">
      <c r="A178" t="s">
        <v>765</v>
      </c>
      <c r="B178" s="98"/>
      <c r="C178">
        <f>'USA Ret'!C178</f>
        <v>-5.877489887552944E-3</v>
      </c>
      <c r="D178">
        <f>'USA Ret'!D178</f>
        <v>3.3434095312587725E-3</v>
      </c>
      <c r="E178">
        <f>'USA Ret'!E178</f>
        <v>-1.090276286714114E-2</v>
      </c>
      <c r="F178">
        <f>'USA Ret'!F178</f>
        <v>2.8574150113462317E-4</v>
      </c>
      <c r="G178">
        <f>'USA Ret'!G178</f>
        <v>1.3080034391201647E-2</v>
      </c>
      <c r="H178">
        <f>'USA Ret'!H178</f>
        <v>-2.2125237820710877E-3</v>
      </c>
      <c r="J178" s="124">
        <f t="shared" si="13"/>
        <v>-3.8059851886168848E-4</v>
      </c>
    </row>
    <row r="179" spans="1:10">
      <c r="A179" t="s">
        <v>767</v>
      </c>
      <c r="B179" s="98"/>
      <c r="C179">
        <f>'USA Ret'!C179</f>
        <v>9.0129907766738314E-3</v>
      </c>
      <c r="D179">
        <f>'USA Ret'!D179</f>
        <v>3.1403236625325254E-3</v>
      </c>
      <c r="E179">
        <f>'USA Ret'!E179</f>
        <v>-1.0879007953956939E-2</v>
      </c>
      <c r="F179">
        <f>'USA Ret'!F179</f>
        <v>5.3662719302117997E-3</v>
      </c>
      <c r="G179">
        <f>'USA Ret'!G179</f>
        <v>-6.5017325500732704E-3</v>
      </c>
      <c r="H179">
        <f>'USA Ret'!H179</f>
        <v>1.3778426809218635E-2</v>
      </c>
      <c r="J179" s="124">
        <f t="shared" si="13"/>
        <v>2.3195454457677635E-3</v>
      </c>
    </row>
    <row r="180" spans="1:10">
      <c r="A180" t="s">
        <v>769</v>
      </c>
      <c r="B180" s="98"/>
      <c r="C180">
        <f>'USA Ret'!C180</f>
        <v>-5.268775150113E-3</v>
      </c>
      <c r="D180">
        <f>'USA Ret'!D180</f>
        <v>8.9818102306255861E-3</v>
      </c>
      <c r="E180">
        <f>'USA Ret'!E180</f>
        <v>4.165176578240927E-3</v>
      </c>
      <c r="F180">
        <f>'USA Ret'!F180</f>
        <v>5.9969486772448706E-3</v>
      </c>
      <c r="G180">
        <f>'USA Ret'!G180</f>
        <v>4.6198887966984868E-2</v>
      </c>
      <c r="H180">
        <f>'USA Ret'!H180</f>
        <v>-4.0398466867537551E-3</v>
      </c>
      <c r="J180" s="124">
        <f t="shared" si="13"/>
        <v>9.3390336027049155E-3</v>
      </c>
    </row>
    <row r="181" spans="1:10">
      <c r="A181" t="s">
        <v>771</v>
      </c>
      <c r="B181" s="98"/>
      <c r="C181">
        <f>'USA Ret'!C181</f>
        <v>-2.2592285260638525E-2</v>
      </c>
      <c r="D181">
        <f>'USA Ret'!D181</f>
        <v>-5.0224206785085303E-3</v>
      </c>
      <c r="E181">
        <f>'USA Ret'!E181</f>
        <v>1.4322546132142159E-3</v>
      </c>
      <c r="F181">
        <f>'USA Ret'!F181</f>
        <v>-5.902229283378157E-3</v>
      </c>
      <c r="G181">
        <f>'USA Ret'!G181</f>
        <v>1.1678402804230398E-2</v>
      </c>
      <c r="H181">
        <f>'USA Ret'!H181</f>
        <v>3.662424475942728E-3</v>
      </c>
      <c r="J181" s="124">
        <f t="shared" si="13"/>
        <v>-2.7906422215229782E-3</v>
      </c>
    </row>
    <row r="182" spans="1:10">
      <c r="A182" t="s">
        <v>773</v>
      </c>
      <c r="B182" s="98"/>
      <c r="C182">
        <f>'USA Ret'!C182</f>
        <v>7.3593963587167896E-3</v>
      </c>
      <c r="D182">
        <f>'USA Ret'!D182</f>
        <v>-5.100089362110831E-4</v>
      </c>
      <c r="E182">
        <f>'USA Ret'!E182</f>
        <v>-5.7413678595698283E-3</v>
      </c>
      <c r="F182">
        <f>'USA Ret'!F182</f>
        <v>-1.210172470759039E-2</v>
      </c>
      <c r="G182">
        <f>'USA Ret'!G182</f>
        <v>1.0755009205992924E-2</v>
      </c>
      <c r="H182">
        <f>'USA Ret'!H182</f>
        <v>-5.9621998308118768E-4</v>
      </c>
      <c r="J182" s="124">
        <f t="shared" si="13"/>
        <v>-1.3915265362379598E-4</v>
      </c>
    </row>
    <row r="183" spans="1:10">
      <c r="A183" t="s">
        <v>775</v>
      </c>
      <c r="B183" s="98"/>
      <c r="C183">
        <f>'USA Ret'!C183</f>
        <v>-9.9782913011191854E-3</v>
      </c>
      <c r="D183">
        <f>'USA Ret'!D183</f>
        <v>-1.0577360707383325E-2</v>
      </c>
      <c r="E183">
        <f>'USA Ret'!E183</f>
        <v>-1.5846722325031472E-3</v>
      </c>
      <c r="F183">
        <f>'USA Ret'!F183</f>
        <v>2.3460140508832585E-3</v>
      </c>
      <c r="G183">
        <f>'USA Ret'!G183</f>
        <v>-1.9501000338286958E-2</v>
      </c>
      <c r="H183">
        <f>'USA Ret'!H183</f>
        <v>5.5509440341215939E-3</v>
      </c>
      <c r="J183" s="124">
        <f t="shared" si="13"/>
        <v>-5.6240610823812933E-3</v>
      </c>
    </row>
    <row r="184" spans="1:10">
      <c r="A184" t="s">
        <v>777</v>
      </c>
      <c r="B184" s="98"/>
      <c r="C184">
        <f>'USA Ret'!C184</f>
        <v>8.2649842001166311E-3</v>
      </c>
      <c r="D184">
        <f>'USA Ret'!D184</f>
        <v>6.0089960792051353E-2</v>
      </c>
      <c r="E184">
        <f>'USA Ret'!E184</f>
        <v>-1.2984204377727794E-3</v>
      </c>
      <c r="F184">
        <f>'USA Ret'!F184</f>
        <v>5.0087160785759338E-3</v>
      </c>
      <c r="G184">
        <f>'USA Ret'!G184</f>
        <v>3.4440908952896469E-2</v>
      </c>
      <c r="H184">
        <f>'USA Ret'!H184</f>
        <v>-3.9547576249049837E-4</v>
      </c>
      <c r="J184" s="124">
        <f t="shared" si="13"/>
        <v>1.7685112303896185E-2</v>
      </c>
    </row>
    <row r="185" spans="1:10">
      <c r="A185" t="s">
        <v>779</v>
      </c>
      <c r="B185" s="98"/>
      <c r="C185">
        <f>'USA Ret'!C185</f>
        <v>-2.5724943332615591E-4</v>
      </c>
      <c r="D185">
        <f>'USA Ret'!D185</f>
        <v>-1.0983756995370353E-2</v>
      </c>
      <c r="E185">
        <f>'USA Ret'!E185</f>
        <v>1.8876579372867221E-2</v>
      </c>
      <c r="F185">
        <f>'USA Ret'!F185</f>
        <v>-6.6638109943707117E-4</v>
      </c>
      <c r="G185">
        <f>'USA Ret'!G185</f>
        <v>-7.0506313168599444E-3</v>
      </c>
      <c r="H185">
        <f>'USA Ret'!H185</f>
        <v>1.1953116798728996E-2</v>
      </c>
      <c r="J185" s="124">
        <f t="shared" si="13"/>
        <v>1.9786128877671157E-3</v>
      </c>
    </row>
    <row r="186" spans="1:10">
      <c r="A186" t="s">
        <v>781</v>
      </c>
      <c r="B186" s="98"/>
      <c r="C186">
        <f>'USA Ret'!C186</f>
        <v>-2.1749715239056753E-3</v>
      </c>
      <c r="D186">
        <f>'USA Ret'!D186</f>
        <v>4.4079904850154181E-3</v>
      </c>
      <c r="E186">
        <f>'USA Ret'!E186</f>
        <v>-1.0538405704410076E-2</v>
      </c>
      <c r="F186">
        <f>'USA Ret'!F186</f>
        <v>5.5080861005209316E-3</v>
      </c>
      <c r="G186">
        <f>'USA Ret'!G186</f>
        <v>3.1555941564684054E-2</v>
      </c>
      <c r="H186">
        <f>'USA Ret'!H186</f>
        <v>-3.2297556825181557E-3</v>
      </c>
      <c r="J186" s="124">
        <f t="shared" si="13"/>
        <v>4.2548142065644166E-3</v>
      </c>
    </row>
    <row r="187" spans="1:10">
      <c r="A187" t="s">
        <v>783</v>
      </c>
      <c r="B187" s="98"/>
      <c r="C187">
        <f>'USA Ret'!C187</f>
        <v>5.4000902665790112E-3</v>
      </c>
      <c r="D187">
        <f>'USA Ret'!D187</f>
        <v>4.0236596381198553E-3</v>
      </c>
      <c r="E187">
        <f>'USA Ret'!E187</f>
        <v>3.1446566794717814E-3</v>
      </c>
      <c r="F187">
        <f>'USA Ret'!F187</f>
        <v>6.1370159097006195E-3</v>
      </c>
      <c r="G187">
        <f>'USA Ret'!G187</f>
        <v>-3.5250894982966565E-3</v>
      </c>
      <c r="H187">
        <f>'USA Ret'!H187</f>
        <v>1.9605728794484891E-5</v>
      </c>
      <c r="J187" s="124">
        <f t="shared" si="13"/>
        <v>2.5333231207281832E-3</v>
      </c>
    </row>
    <row r="188" spans="1:10">
      <c r="A188" t="s">
        <v>785</v>
      </c>
      <c r="B188" s="98"/>
      <c r="C188">
        <f>'USA Ret'!C188</f>
        <v>2.6181005279106522E-3</v>
      </c>
      <c r="D188">
        <f>'USA Ret'!D188</f>
        <v>2.1488081891707551E-2</v>
      </c>
      <c r="E188">
        <f>'USA Ret'!E188</f>
        <v>-5.8684774445872884E-3</v>
      </c>
      <c r="F188">
        <f>'USA Ret'!F188</f>
        <v>8.9955629085780031E-3</v>
      </c>
      <c r="G188">
        <f>'USA Ret'!G188</f>
        <v>1.095984328057463E-2</v>
      </c>
      <c r="H188">
        <f>'USA Ret'!H188</f>
        <v>-9.4354259928562771E-3</v>
      </c>
      <c r="J188" s="124">
        <f t="shared" si="13"/>
        <v>4.7929475285545444E-3</v>
      </c>
    </row>
    <row r="189" spans="1:10">
      <c r="A189" t="s">
        <v>786</v>
      </c>
      <c r="B189" s="98"/>
      <c r="C189">
        <f>'USA Ret'!C189</f>
        <v>9.700988190613229E-3</v>
      </c>
      <c r="D189">
        <f>'USA Ret'!D189</f>
        <v>6.9430299976179716E-3</v>
      </c>
      <c r="E189">
        <f>'USA Ret'!E189</f>
        <v>-7.203604122765387E-3</v>
      </c>
      <c r="F189">
        <f>'USA Ret'!F189</f>
        <v>-1.1667251352669031E-3</v>
      </c>
      <c r="G189">
        <f>'USA Ret'!G189</f>
        <v>1.3540556027952946E-3</v>
      </c>
      <c r="H189">
        <f>'USA Ret'!H189</f>
        <v>1.1867794181265449E-3</v>
      </c>
      <c r="J189" s="124">
        <f t="shared" si="13"/>
        <v>1.8024206585201253E-3</v>
      </c>
    </row>
    <row r="190" spans="1:10">
      <c r="A190" t="s">
        <v>788</v>
      </c>
      <c r="B190" s="98"/>
      <c r="C190">
        <f>'USA Ret'!C190</f>
        <v>-3.7221936215758068E-3</v>
      </c>
      <c r="D190">
        <f>'USA Ret'!D190</f>
        <v>2.7165905799018588E-3</v>
      </c>
      <c r="E190">
        <f>'USA Ret'!E190</f>
        <v>-8.6793004146557137E-4</v>
      </c>
      <c r="F190">
        <f>'USA Ret'!F190</f>
        <v>-1.8228137130991598E-3</v>
      </c>
      <c r="G190">
        <f>'USA Ret'!G190</f>
        <v>-8.5525395203549792E-2</v>
      </c>
      <c r="H190">
        <f>'USA Ret'!H190</f>
        <v>9.8550096838789375E-3</v>
      </c>
      <c r="J190" s="124">
        <f t="shared" si="13"/>
        <v>-1.3227788719318255E-2</v>
      </c>
    </row>
    <row r="191" spans="1:10">
      <c r="A191" t="s">
        <v>790</v>
      </c>
      <c r="B191" s="98"/>
      <c r="C191">
        <f>'USA Ret'!C191</f>
        <v>8.6356565410769699E-3</v>
      </c>
      <c r="D191">
        <f>'USA Ret'!D191</f>
        <v>-7.4587452876760576E-3</v>
      </c>
      <c r="E191">
        <f>'USA Ret'!E191</f>
        <v>1.0125118388692137E-3</v>
      </c>
      <c r="F191">
        <f>'USA Ret'!F191</f>
        <v>5.6121973225001546E-4</v>
      </c>
      <c r="G191">
        <f>'USA Ret'!G191</f>
        <v>3.4637169240125415E-2</v>
      </c>
      <c r="H191">
        <f>'USA Ret'!H191</f>
        <v>5.5241749320338734E-3</v>
      </c>
      <c r="J191" s="124">
        <f t="shared" si="13"/>
        <v>7.1519978327799051E-3</v>
      </c>
    </row>
    <row r="192" spans="1:10">
      <c r="A192" t="s">
        <v>792</v>
      </c>
      <c r="B192" s="98"/>
      <c r="C192">
        <f>'USA Ret'!C192</f>
        <v>-4.4069628242561784E-3</v>
      </c>
      <c r="D192">
        <f>'USA Ret'!D192</f>
        <v>-1.2435889071880082E-2</v>
      </c>
      <c r="E192">
        <f>'USA Ret'!E192</f>
        <v>-1.5736883117618103E-2</v>
      </c>
      <c r="F192">
        <f>'USA Ret'!F192</f>
        <v>7.9452251042439034E-4</v>
      </c>
      <c r="G192">
        <f>'USA Ret'!G192</f>
        <v>2.9706852145075558E-2</v>
      </c>
      <c r="H192">
        <f>'USA Ret'!H192</f>
        <v>-2.3581928859426281E-3</v>
      </c>
      <c r="J192" s="124">
        <f t="shared" si="13"/>
        <v>-7.3942554069950756E-4</v>
      </c>
    </row>
    <row r="193" spans="1:10">
      <c r="A193" t="s">
        <v>794</v>
      </c>
      <c r="B193" s="98"/>
      <c r="C193">
        <f>'USA Ret'!C193</f>
        <v>-1.1828764328965508E-2</v>
      </c>
      <c r="D193">
        <f>'USA Ret'!D193</f>
        <v>1.1306314920086998E-2</v>
      </c>
      <c r="E193">
        <f>'USA Ret'!E193</f>
        <v>1.8768282046728355E-2</v>
      </c>
      <c r="F193">
        <f>'USA Ret'!F193</f>
        <v>-1.3072696278811793E-2</v>
      </c>
      <c r="G193">
        <f>'USA Ret'!G193</f>
        <v>-1.3574939053426568E-2</v>
      </c>
      <c r="H193">
        <f>'USA Ret'!H193</f>
        <v>1.3657603892189231E-4</v>
      </c>
      <c r="J193" s="124">
        <f t="shared" si="13"/>
        <v>-1.3775377759111037E-3</v>
      </c>
    </row>
    <row r="194" spans="1:10">
      <c r="A194" t="s">
        <v>796</v>
      </c>
      <c r="B194" s="98"/>
      <c r="C194">
        <f>'USA Ret'!C194</f>
        <v>-1.0823128370674058E-3</v>
      </c>
      <c r="D194">
        <f>'USA Ret'!D194</f>
        <v>-5.0690390915876645E-3</v>
      </c>
      <c r="E194">
        <f>'USA Ret'!E194</f>
        <v>-9.1219049949228595E-3</v>
      </c>
      <c r="F194">
        <f>'USA Ret'!F194</f>
        <v>-1.0563478509569259E-2</v>
      </c>
      <c r="G194">
        <f>'USA Ret'!G194</f>
        <v>-6.7474952991329693E-3</v>
      </c>
      <c r="H194">
        <f>'USA Ret'!H194</f>
        <v>1.306284975332303E-3</v>
      </c>
      <c r="J194" s="124">
        <f t="shared" si="13"/>
        <v>-5.2129909594913091E-3</v>
      </c>
    </row>
    <row r="195" spans="1:10">
      <c r="A195" t="s">
        <v>797</v>
      </c>
      <c r="B195" s="98"/>
      <c r="C195">
        <f>'USA Ret'!C195</f>
        <v>-1.5623971573176148E-2</v>
      </c>
      <c r="D195">
        <f>'USA Ret'!D195</f>
        <v>-1.5181014440276886E-2</v>
      </c>
      <c r="E195">
        <f>'USA Ret'!E195</f>
        <v>-1.2587988233124981E-2</v>
      </c>
      <c r="F195">
        <f>'USA Ret'!F195</f>
        <v>-7.104825623744683E-3</v>
      </c>
      <c r="G195">
        <f>'USA Ret'!G195</f>
        <v>-3.4340464433143078E-2</v>
      </c>
      <c r="H195">
        <f>'USA Ret'!H195</f>
        <v>3.8715498714990526E-2</v>
      </c>
      <c r="J195" s="124">
        <f t="shared" si="13"/>
        <v>-7.6871275980792087E-3</v>
      </c>
    </row>
    <row r="196" spans="1:10">
      <c r="A196" t="s">
        <v>798</v>
      </c>
      <c r="B196" s="98"/>
      <c r="C196">
        <f>'USA Ret'!C196</f>
        <v>-1.7873785607781783E-2</v>
      </c>
      <c r="D196">
        <f>'USA Ret'!D196</f>
        <v>1.5599436993379652E-2</v>
      </c>
      <c r="E196">
        <f>'USA Ret'!E196</f>
        <v>1.4186709596821894E-2</v>
      </c>
      <c r="F196">
        <f>'USA Ret'!F196</f>
        <v>-2.5321513877215478E-2</v>
      </c>
      <c r="G196">
        <f>'USA Ret'!G196</f>
        <v>-1.8465085120289874E-2</v>
      </c>
      <c r="H196">
        <f>'USA Ret'!H196</f>
        <v>-1.7757484787532907E-2</v>
      </c>
      <c r="J196" s="124">
        <f t="shared" si="13"/>
        <v>-8.2719538004364154E-3</v>
      </c>
    </row>
    <row r="197" spans="1:10">
      <c r="A197" t="s">
        <v>800</v>
      </c>
      <c r="B197" s="98"/>
      <c r="C197">
        <f>'USA Ret'!C197</f>
        <v>8.2172142487392363E-3</v>
      </c>
      <c r="D197">
        <f>'USA Ret'!D197</f>
        <v>2.1929536770252743E-2</v>
      </c>
      <c r="E197">
        <f>'USA Ret'!E197</f>
        <v>1.4511684450598228E-3</v>
      </c>
      <c r="F197">
        <f>'USA Ret'!F197</f>
        <v>4.7815140516196241E-3</v>
      </c>
      <c r="G197">
        <f>'USA Ret'!G197</f>
        <v>2.1671409827243679E-2</v>
      </c>
      <c r="H197">
        <f>'USA Ret'!H197</f>
        <v>2.1760707673090265E-2</v>
      </c>
      <c r="J197" s="124">
        <f t="shared" si="13"/>
        <v>1.3301925169334228E-2</v>
      </c>
    </row>
    <row r="198" spans="1:10">
      <c r="A198" t="s">
        <v>802</v>
      </c>
      <c r="B198" s="98"/>
      <c r="C198">
        <f>'USA Ret'!C198</f>
        <v>-1.3891156005220359E-2</v>
      </c>
      <c r="D198">
        <f>'USA Ret'!D198</f>
        <v>-1.7555156945746155E-3</v>
      </c>
      <c r="E198">
        <f>'USA Ret'!E198</f>
        <v>1.3042534998635412E-3</v>
      </c>
      <c r="F198">
        <f>'USA Ret'!F198</f>
        <v>-2.1168196547443788E-3</v>
      </c>
      <c r="G198">
        <f>'USA Ret'!G198</f>
        <v>-1.7476298179210416E-3</v>
      </c>
      <c r="H198">
        <f>'USA Ret'!H198</f>
        <v>-1.4839606898935459E-2</v>
      </c>
      <c r="J198" s="124">
        <f t="shared" ref="J198:J253" si="14">AVERAGE(C198:H198)</f>
        <v>-5.507745761922052E-3</v>
      </c>
    </row>
    <row r="199" spans="1:10">
      <c r="A199" t="s">
        <v>804</v>
      </c>
      <c r="B199" s="98"/>
      <c r="C199">
        <f>'USA Ret'!C199</f>
        <v>6.82253779787879E-3</v>
      </c>
      <c r="D199">
        <f>'USA Ret'!D199</f>
        <v>-8.7891488973217233E-4</v>
      </c>
      <c r="E199">
        <f>'USA Ret'!E199</f>
        <v>6.6397472570935354E-3</v>
      </c>
      <c r="F199">
        <f>'USA Ret'!F199</f>
        <v>4.9653373673299327E-2</v>
      </c>
      <c r="G199">
        <f>'USA Ret'!G199</f>
        <v>3.5604989006210411E-2</v>
      </c>
      <c r="H199">
        <f>'USA Ret'!H199</f>
        <v>-5.3387163822017046E-3</v>
      </c>
      <c r="J199" s="124">
        <f t="shared" si="14"/>
        <v>1.5417169410424697E-2</v>
      </c>
    </row>
    <row r="200" spans="1:10">
      <c r="A200" t="s">
        <v>806</v>
      </c>
      <c r="B200" s="98"/>
      <c r="C200">
        <f>'USA Ret'!C200</f>
        <v>-2.2774602674047201E-2</v>
      </c>
      <c r="D200">
        <f>'USA Ret'!D200</f>
        <v>5.4951617293055128E-3</v>
      </c>
      <c r="E200">
        <f>'USA Ret'!E200</f>
        <v>1.3148681644924508E-2</v>
      </c>
      <c r="F200">
        <f>'USA Ret'!F200</f>
        <v>3.1298714320261108E-2</v>
      </c>
      <c r="G200">
        <f>'USA Ret'!G200</f>
        <v>7.3499972730621923E-3</v>
      </c>
      <c r="H200">
        <f>'USA Ret'!H200</f>
        <v>-7.8410774857006864E-3</v>
      </c>
      <c r="J200" s="124">
        <f t="shared" si="14"/>
        <v>4.4461458013009053E-3</v>
      </c>
    </row>
    <row r="201" spans="1:10">
      <c r="A201" t="s">
        <v>808</v>
      </c>
      <c r="B201" s="98"/>
      <c r="C201">
        <f>'USA Ret'!C201</f>
        <v>1.4023881665045E-2</v>
      </c>
      <c r="D201">
        <f>'USA Ret'!D201</f>
        <v>1.0439113531485295E-2</v>
      </c>
      <c r="E201">
        <f>'USA Ret'!E201</f>
        <v>-1.2786817114826393E-3</v>
      </c>
      <c r="F201">
        <f>'USA Ret'!F201</f>
        <v>4.1485320351131408E-2</v>
      </c>
      <c r="G201">
        <f>'USA Ret'!G201</f>
        <v>2.264178205067275E-2</v>
      </c>
      <c r="H201">
        <f>'USA Ret'!H201</f>
        <v>2.3013204387992716E-3</v>
      </c>
      <c r="J201" s="124">
        <f t="shared" si="14"/>
        <v>1.4935456054275181E-2</v>
      </c>
    </row>
    <row r="202" spans="1:10">
      <c r="A202" t="s">
        <v>810</v>
      </c>
      <c r="B202" s="98"/>
      <c r="C202">
        <f>'USA Ret'!C202</f>
        <v>-2.6164015639158537E-3</v>
      </c>
      <c r="D202">
        <f>'USA Ret'!D202</f>
        <v>2.8229890560950636E-3</v>
      </c>
      <c r="E202">
        <f>'USA Ret'!E202</f>
        <v>5.8119094775106609E-3</v>
      </c>
      <c r="F202">
        <f>'USA Ret'!F202</f>
        <v>-9.506566239905357E-3</v>
      </c>
      <c r="G202">
        <f>'USA Ret'!G202</f>
        <v>2.8057113480860443E-2</v>
      </c>
      <c r="H202">
        <f>'USA Ret'!H202</f>
        <v>-5.1733554195073847E-4</v>
      </c>
      <c r="J202" s="124">
        <f t="shared" si="14"/>
        <v>4.0086181114490369E-3</v>
      </c>
    </row>
    <row r="203" spans="1:10">
      <c r="A203" t="s">
        <v>812</v>
      </c>
      <c r="B203" s="98"/>
      <c r="C203">
        <f>'USA Ret'!C203</f>
        <v>2.4976226114067032E-3</v>
      </c>
      <c r="D203">
        <f>'USA Ret'!D203</f>
        <v>-6.0011720785758957E-3</v>
      </c>
      <c r="E203">
        <f>'USA Ret'!E203</f>
        <v>-5.6553090719767024E-4</v>
      </c>
      <c r="F203">
        <f>'USA Ret'!F203</f>
        <v>1.0813755968526953E-2</v>
      </c>
      <c r="G203">
        <f>'USA Ret'!G203</f>
        <v>5.324559919586188E-3</v>
      </c>
      <c r="H203">
        <f>'USA Ret'!H203</f>
        <v>1.4215137416834164E-2</v>
      </c>
      <c r="J203" s="124">
        <f t="shared" si="14"/>
        <v>4.3807288217634069E-3</v>
      </c>
    </row>
    <row r="204" spans="1:10">
      <c r="A204" t="s">
        <v>814</v>
      </c>
      <c r="B204" s="98"/>
      <c r="C204">
        <f>'USA Ret'!C204</f>
        <v>1.7106513219254455E-2</v>
      </c>
      <c r="D204">
        <f>'USA Ret'!D204</f>
        <v>9.447074868101429E-3</v>
      </c>
      <c r="E204">
        <f>'USA Ret'!E204</f>
        <v>-3.5418327030578875E-3</v>
      </c>
      <c r="F204">
        <f>'USA Ret'!F204</f>
        <v>1.5897349787165019E-2</v>
      </c>
      <c r="G204">
        <f>'USA Ret'!G204</f>
        <v>-4.2927354150751095E-3</v>
      </c>
      <c r="H204">
        <f>'USA Ret'!H204</f>
        <v>-1.6498440562615617E-2</v>
      </c>
      <c r="J204" s="124">
        <f t="shared" si="14"/>
        <v>3.0196548656287133E-3</v>
      </c>
    </row>
    <row r="205" spans="1:10">
      <c r="A205" t="s">
        <v>816</v>
      </c>
      <c r="B205" s="98"/>
      <c r="C205">
        <f>'USA Ret'!C205</f>
        <v>8.5460667798857477E-3</v>
      </c>
      <c r="D205">
        <f>'USA Ret'!D205</f>
        <v>1.7185087577006358E-3</v>
      </c>
      <c r="E205">
        <f>'USA Ret'!E205</f>
        <v>-1.2999254543639597E-2</v>
      </c>
      <c r="F205">
        <f>'USA Ret'!F205</f>
        <v>-2.3599590451372499E-3</v>
      </c>
      <c r="G205">
        <f>'USA Ret'!G205</f>
        <v>-1.1260045483128454E-2</v>
      </c>
      <c r="H205">
        <f>'USA Ret'!H205</f>
        <v>3.6431309828070797E-3</v>
      </c>
      <c r="J205" s="124">
        <f t="shared" si="14"/>
        <v>-2.1185920919186397E-3</v>
      </c>
    </row>
    <row r="206" spans="1:10">
      <c r="A206" t="s">
        <v>818</v>
      </c>
      <c r="B206" s="98"/>
      <c r="C206">
        <f>'USA Ret'!C206</f>
        <v>-2.9566952955936191E-3</v>
      </c>
      <c r="D206">
        <f>'USA Ret'!D206</f>
        <v>1.092907053219023E-2</v>
      </c>
      <c r="E206">
        <f>'USA Ret'!E206</f>
        <v>5.3058129778282533E-3</v>
      </c>
      <c r="F206">
        <f>'USA Ret'!F206</f>
        <v>-5.1252346401009499E-3</v>
      </c>
      <c r="G206">
        <f>'USA Ret'!G206</f>
        <v>-1.5072192130277872E-2</v>
      </c>
      <c r="H206">
        <f>'USA Ret'!H206</f>
        <v>-4.4310243697106002E-3</v>
      </c>
      <c r="J206" s="124">
        <f t="shared" si="14"/>
        <v>-1.8917104876107597E-3</v>
      </c>
    </row>
    <row r="207" spans="1:10">
      <c r="A207" t="s">
        <v>2521</v>
      </c>
      <c r="B207" s="98"/>
      <c r="C207">
        <f>'USA Ret'!C207</f>
        <v>-5.0348617004970734E-3</v>
      </c>
      <c r="D207">
        <f>'USA Ret'!D207</f>
        <v>-2.2103213963523298E-3</v>
      </c>
      <c r="E207">
        <f>'USA Ret'!E207</f>
        <v>-1.1362941390106509E-2</v>
      </c>
      <c r="F207">
        <f>'USA Ret'!F207</f>
        <v>-3.0271602428172274E-3</v>
      </c>
      <c r="G207">
        <f>'USA Ret'!G207</f>
        <v>1.3819843813812054E-2</v>
      </c>
      <c r="H207">
        <f>'USA Ret'!H207</f>
        <v>-5.9194018225152238E-3</v>
      </c>
      <c r="J207" s="124">
        <f t="shared" si="14"/>
        <v>-2.2891404564127187E-3</v>
      </c>
    </row>
    <row r="208" spans="1:10">
      <c r="A208" t="s">
        <v>820</v>
      </c>
      <c r="B208" s="98"/>
      <c r="C208">
        <f>'USA Ret'!C208</f>
        <v>-8.4648058878897205E-4</v>
      </c>
      <c r="D208">
        <f>'USA Ret'!D208</f>
        <v>8.7558813874261607E-3</v>
      </c>
      <c r="E208">
        <f>'USA Ret'!E208</f>
        <v>1.4361872591645525E-2</v>
      </c>
      <c r="F208">
        <f>'USA Ret'!F208</f>
        <v>-1.430274379700124E-3</v>
      </c>
      <c r="G208">
        <f>'USA Ret'!G208</f>
        <v>-1.7608473377750986E-2</v>
      </c>
      <c r="H208">
        <f>'USA Ret'!H208</f>
        <v>-1.4276635798202614E-2</v>
      </c>
      <c r="J208" s="124">
        <f t="shared" si="14"/>
        <v>-1.8406850275618353E-3</v>
      </c>
    </row>
    <row r="209" spans="1:10">
      <c r="A209" t="s">
        <v>822</v>
      </c>
      <c r="B209" s="98"/>
      <c r="C209">
        <f>'USA Ret'!C209</f>
        <v>4.3124866508233899E-3</v>
      </c>
      <c r="D209">
        <f>'USA Ret'!D209</f>
        <v>5.832228285975548E-3</v>
      </c>
      <c r="E209">
        <f>'USA Ret'!E209</f>
        <v>8.0949103537080666E-3</v>
      </c>
      <c r="F209">
        <f>'USA Ret'!F209</f>
        <v>-1.9931886170219938E-2</v>
      </c>
      <c r="G209">
        <f>'USA Ret'!G209</f>
        <v>-1.6564730190051315E-2</v>
      </c>
      <c r="H209">
        <f>'USA Ret'!H209</f>
        <v>-7.9764871602762358E-3</v>
      </c>
      <c r="J209" s="124">
        <f t="shared" si="14"/>
        <v>-4.372246371673414E-3</v>
      </c>
    </row>
    <row r="210" spans="1:10">
      <c r="A210" t="s">
        <v>824</v>
      </c>
      <c r="B210" s="98"/>
      <c r="C210">
        <f>'USA Ret'!C210</f>
        <v>-6.9806000333253793E-4</v>
      </c>
      <c r="D210">
        <f>'USA Ret'!D210</f>
        <v>5.0311653799055126E-4</v>
      </c>
      <c r="E210">
        <f>'USA Ret'!E210</f>
        <v>-5.6593097152797674E-4</v>
      </c>
      <c r="F210">
        <f>'USA Ret'!F210</f>
        <v>-4.9233871157219602E-3</v>
      </c>
      <c r="G210">
        <f>'USA Ret'!G210</f>
        <v>-1.1770139452006403E-2</v>
      </c>
      <c r="H210">
        <f>'USA Ret'!H210</f>
        <v>-2.9308112388423155E-3</v>
      </c>
      <c r="J210" s="124">
        <f t="shared" si="14"/>
        <v>-3.3975353739067737E-3</v>
      </c>
    </row>
    <row r="211" spans="1:10">
      <c r="A211" t="s">
        <v>826</v>
      </c>
      <c r="B211" s="98"/>
      <c r="C211">
        <f>'USA Ret'!C211</f>
        <v>1.8307345376225494E-2</v>
      </c>
      <c r="D211">
        <f>'USA Ret'!D211</f>
        <v>2.0099387035653125E-3</v>
      </c>
      <c r="E211">
        <f>'USA Ret'!E211</f>
        <v>-7.5289793821800887E-3</v>
      </c>
      <c r="F211">
        <f>'USA Ret'!F211</f>
        <v>1.2636584004512057E-2</v>
      </c>
      <c r="G211">
        <f>'USA Ret'!G211</f>
        <v>6.0310342217118333E-2</v>
      </c>
      <c r="H211">
        <f>'USA Ret'!H211</f>
        <v>5.9122044339561313E-3</v>
      </c>
      <c r="J211" s="124">
        <f t="shared" si="14"/>
        <v>1.5274572558866205E-2</v>
      </c>
    </row>
    <row r="212" spans="1:10">
      <c r="A212" t="s">
        <v>828</v>
      </c>
      <c r="B212" s="98"/>
      <c r="C212">
        <f>'USA Ret'!C212</f>
        <v>-3.4914038271079725E-3</v>
      </c>
      <c r="D212">
        <f>'USA Ret'!D212</f>
        <v>-4.9203342207238742E-3</v>
      </c>
      <c r="E212">
        <f>'USA Ret'!E212</f>
        <v>-1.7259165651258502E-2</v>
      </c>
      <c r="F212">
        <f>'USA Ret'!F212</f>
        <v>-2.6378279605502935E-3</v>
      </c>
      <c r="G212">
        <f>'USA Ret'!G212</f>
        <v>1.9196348339110249E-2</v>
      </c>
      <c r="H212">
        <f>'USA Ret'!H212</f>
        <v>-5.8725415683089253E-3</v>
      </c>
      <c r="J212" s="124">
        <f t="shared" si="14"/>
        <v>-2.4974874814732203E-3</v>
      </c>
    </row>
    <row r="213" spans="1:10">
      <c r="A213" t="s">
        <v>830</v>
      </c>
      <c r="B213" s="98"/>
      <c r="C213">
        <f>'USA Ret'!C213</f>
        <v>6.7428826906621112E-3</v>
      </c>
      <c r="D213">
        <f>'USA Ret'!D213</f>
        <v>-1.0820054842137689E-2</v>
      </c>
      <c r="E213">
        <f>'USA Ret'!E213</f>
        <v>-2.9057117640466749E-3</v>
      </c>
      <c r="F213">
        <f>'USA Ret'!F213</f>
        <v>9.4201848936647913E-3</v>
      </c>
      <c r="G213">
        <f>'USA Ret'!G213</f>
        <v>1.4521858588614886E-2</v>
      </c>
      <c r="H213">
        <f>'USA Ret'!H213</f>
        <v>-4.4122102782564454E-3</v>
      </c>
      <c r="J213" s="124">
        <f t="shared" si="14"/>
        <v>2.0911582147501635E-3</v>
      </c>
    </row>
    <row r="214" spans="1:10">
      <c r="A214" t="s">
        <v>832</v>
      </c>
      <c r="B214" s="98"/>
      <c r="C214">
        <f>'USA Ret'!C214</f>
        <v>-2.3662577146415639E-3</v>
      </c>
      <c r="D214">
        <f>'USA Ret'!D214</f>
        <v>1.6983699734572906E-3</v>
      </c>
      <c r="E214">
        <f>'USA Ret'!E214</f>
        <v>1.4539112767588333E-3</v>
      </c>
      <c r="F214">
        <f>'USA Ret'!F214</f>
        <v>5.1326776447566114E-3</v>
      </c>
      <c r="G214">
        <f>'USA Ret'!G214</f>
        <v>-5.9035920887402123E-3</v>
      </c>
      <c r="H214">
        <f>'USA Ret'!H214</f>
        <v>9.3182537487059691E-3</v>
      </c>
      <c r="J214" s="124">
        <f t="shared" si="14"/>
        <v>1.5555604733828211E-3</v>
      </c>
    </row>
    <row r="215" spans="1:10">
      <c r="A215" t="s">
        <v>834</v>
      </c>
      <c r="B215" s="98"/>
      <c r="C215">
        <f>'USA Ret'!C215</f>
        <v>-1.3995803544232435E-3</v>
      </c>
      <c r="D215">
        <f>'USA Ret'!D215</f>
        <v>-7.6084854887075231E-3</v>
      </c>
      <c r="E215">
        <f>'USA Ret'!E215</f>
        <v>-6.8518381628827063E-3</v>
      </c>
      <c r="F215">
        <f>'USA Ret'!F215</f>
        <v>8.9407787029671757E-3</v>
      </c>
      <c r="G215">
        <f>'USA Ret'!G215</f>
        <v>-1.0408673862549105E-2</v>
      </c>
      <c r="H215">
        <f>'USA Ret'!H215</f>
        <v>5.7065425722285946E-3</v>
      </c>
      <c r="J215" s="124">
        <f t="shared" si="14"/>
        <v>-1.9368760988944681E-3</v>
      </c>
    </row>
    <row r="216" spans="1:10">
      <c r="A216" t="s">
        <v>836</v>
      </c>
      <c r="B216" s="98"/>
      <c r="C216">
        <f>'USA Ret'!C216</f>
        <v>5.4729057420589613E-3</v>
      </c>
      <c r="D216">
        <f>'USA Ret'!D216</f>
        <v>9.7556215831217947E-3</v>
      </c>
      <c r="E216">
        <f>'USA Ret'!E216</f>
        <v>9.1737083106272124E-3</v>
      </c>
      <c r="F216">
        <f>'USA Ret'!F216</f>
        <v>-1.8076183101439452E-3</v>
      </c>
      <c r="G216">
        <f>'USA Ret'!G216</f>
        <v>-3.5629274265387964E-2</v>
      </c>
      <c r="H216">
        <f>'USA Ret'!H216</f>
        <v>-5.8052173697786275E-3</v>
      </c>
      <c r="J216" s="124">
        <f t="shared" si="14"/>
        <v>-3.1399790515837613E-3</v>
      </c>
    </row>
    <row r="217" spans="1:10">
      <c r="A217" t="s">
        <v>838</v>
      </c>
      <c r="B217" s="98"/>
      <c r="C217">
        <f>'USA Ret'!C217</f>
        <v>-4.8728457180530716E-3</v>
      </c>
      <c r="D217">
        <f>'USA Ret'!D217</f>
        <v>5.0108485331791554E-3</v>
      </c>
      <c r="E217">
        <f>'USA Ret'!E217</f>
        <v>1.0141254038290599E-3</v>
      </c>
      <c r="F217">
        <f>'USA Ret'!F217</f>
        <v>-1.0479461944380755E-2</v>
      </c>
      <c r="G217">
        <f>'USA Ret'!G217</f>
        <v>-1.3600318191794164E-2</v>
      </c>
      <c r="H217">
        <f>'USA Ret'!H217</f>
        <v>-3.1033519337198886E-3</v>
      </c>
      <c r="J217" s="124">
        <f t="shared" si="14"/>
        <v>-4.3385006418232772E-3</v>
      </c>
    </row>
    <row r="218" spans="1:10">
      <c r="A218" t="s">
        <v>842</v>
      </c>
      <c r="B218" s="98"/>
      <c r="C218">
        <f>'USA Ret'!C218</f>
        <v>2.2826500053244941E-3</v>
      </c>
      <c r="D218">
        <f>'USA Ret'!D218</f>
        <v>-3.3702185344001669E-4</v>
      </c>
      <c r="E218">
        <f>'USA Ret'!E218</f>
        <v>-1.0141254038290696E-3</v>
      </c>
      <c r="F218">
        <f>'USA Ret'!F218</f>
        <v>3.738234025703522E-2</v>
      </c>
      <c r="G218">
        <f>'USA Ret'!G218</f>
        <v>1.4259040294779576E-2</v>
      </c>
      <c r="H218">
        <f>'USA Ret'!H218</f>
        <v>4.5523371099014061E-4</v>
      </c>
      <c r="J218" s="124">
        <f t="shared" si="14"/>
        <v>8.8380195018100578E-3</v>
      </c>
    </row>
    <row r="219" spans="1:10">
      <c r="A219" t="s">
        <v>844</v>
      </c>
      <c r="B219" s="98"/>
      <c r="C219">
        <f>'USA Ret'!C219</f>
        <v>3.4194854007719094E-4</v>
      </c>
      <c r="D219">
        <f>'USA Ret'!D219</f>
        <v>4.2605737731656306E-3</v>
      </c>
      <c r="E219">
        <f>'USA Ret'!E219</f>
        <v>-1.0784132492948129E-2</v>
      </c>
      <c r="F219">
        <f>'USA Ret'!F219</f>
        <v>5.4783200263767082E-3</v>
      </c>
      <c r="G219">
        <f>'USA Ret'!G219</f>
        <v>1.3202296961289547E-2</v>
      </c>
      <c r="H219">
        <f>'USA Ret'!H219</f>
        <v>5.1711321958779078E-3</v>
      </c>
      <c r="J219" s="124">
        <f t="shared" si="14"/>
        <v>2.9450231673064757E-3</v>
      </c>
    </row>
    <row r="220" spans="1:10">
      <c r="A220" t="s">
        <v>846</v>
      </c>
      <c r="B220" s="98"/>
      <c r="C220">
        <f>'USA Ret'!C220</f>
        <v>-2.2386092057370122E-2</v>
      </c>
      <c r="D220">
        <f>'USA Ret'!D220</f>
        <v>-1.8477566219133172E-3</v>
      </c>
      <c r="E220">
        <f>'USA Ret'!E220</f>
        <v>-4.2581372613379135E-3</v>
      </c>
      <c r="F220">
        <f>'USA Ret'!F220</f>
        <v>-3.7541452460853166E-4</v>
      </c>
      <c r="G220">
        <f>'USA Ret'!G220</f>
        <v>3.5717564365462209E-2</v>
      </c>
      <c r="H220">
        <f>'USA Ret'!H220</f>
        <v>-2.5864628147859225E-2</v>
      </c>
      <c r="J220" s="124">
        <f t="shared" si="14"/>
        <v>-3.1690773746044839E-3</v>
      </c>
    </row>
    <row r="221" spans="1:10">
      <c r="A221" t="s">
        <v>848</v>
      </c>
      <c r="B221" s="98"/>
      <c r="C221">
        <f>'USA Ret'!C221</f>
        <v>-2.6840954380174397E-3</v>
      </c>
      <c r="D221">
        <f>'USA Ret'!D221</f>
        <v>-1.6827466389439224E-3</v>
      </c>
      <c r="E221">
        <f>'USA Ret'!E221</f>
        <v>-7.8292740572405411E-3</v>
      </c>
      <c r="F221">
        <f>'USA Ret'!F221</f>
        <v>-7.5800769165061304E-3</v>
      </c>
      <c r="G221">
        <f>'USA Ret'!G221</f>
        <v>-1.2736102394900752E-2</v>
      </c>
      <c r="H221">
        <f>'USA Ret'!H221</f>
        <v>6.4438402593897859E-3</v>
      </c>
      <c r="J221" s="124">
        <f t="shared" si="14"/>
        <v>-4.344742531036499E-3</v>
      </c>
    </row>
    <row r="222" spans="1:10">
      <c r="A222" t="s">
        <v>850</v>
      </c>
      <c r="B222" s="98"/>
      <c r="C222">
        <f>'USA Ret'!C222</f>
        <v>4.9250416472829805E-3</v>
      </c>
      <c r="D222">
        <f>'USA Ret'!D222</f>
        <v>-6.589902470423503E-3</v>
      </c>
      <c r="E222">
        <f>'USA Ret'!E222</f>
        <v>6.3567366095933081E-3</v>
      </c>
      <c r="F222">
        <f>'USA Ret'!F222</f>
        <v>-1.4950620469677826E-2</v>
      </c>
      <c r="G222">
        <f>'USA Ret'!G222</f>
        <v>1.6441441896894679E-3</v>
      </c>
      <c r="H222">
        <f>'USA Ret'!H222</f>
        <v>4.2142864933734724E-4</v>
      </c>
      <c r="J222" s="124">
        <f t="shared" si="14"/>
        <v>-1.365528640699704E-3</v>
      </c>
    </row>
    <row r="223" spans="1:10">
      <c r="A223" t="s">
        <v>852</v>
      </c>
      <c r="B223" s="98"/>
      <c r="C223">
        <f>'USA Ret'!C223</f>
        <v>-1.7211725122695663E-2</v>
      </c>
      <c r="D223">
        <f>'USA Ret'!D223</f>
        <v>-6.6336175221704098E-3</v>
      </c>
      <c r="E223">
        <f>'USA Ret'!E223</f>
        <v>-5.8962265859158062E-4</v>
      </c>
      <c r="F223">
        <f>'USA Ret'!F223</f>
        <v>-3.2791245197944616E-2</v>
      </c>
      <c r="G223">
        <f>'USA Ret'!G223</f>
        <v>2.3605284724501348E-3</v>
      </c>
      <c r="H223">
        <f>'USA Ret'!H223</f>
        <v>3.9247932797739698E-3</v>
      </c>
      <c r="J223" s="124">
        <f t="shared" si="14"/>
        <v>-8.4901481248630273E-3</v>
      </c>
    </row>
    <row r="224" spans="1:10">
      <c r="A224" t="s">
        <v>853</v>
      </c>
      <c r="B224" s="98"/>
      <c r="C224">
        <f>'USA Ret'!C224</f>
        <v>1.5757137096398473E-2</v>
      </c>
      <c r="D224">
        <f>'USA Ret'!D224</f>
        <v>1.5298500407894258E-2</v>
      </c>
      <c r="E224">
        <f>'USA Ret'!E224</f>
        <v>-2.9533394177524807E-3</v>
      </c>
      <c r="F224">
        <f>'USA Ret'!F224</f>
        <v>1.4185256029157005E-2</v>
      </c>
      <c r="G224">
        <f>'USA Ret'!G224</f>
        <v>5.8682756931876884E-2</v>
      </c>
      <c r="H224">
        <f>'USA Ret'!H224</f>
        <v>1.2782362083138793E-3</v>
      </c>
      <c r="J224" s="124">
        <f t="shared" si="14"/>
        <v>1.7041424542648006E-2</v>
      </c>
    </row>
    <row r="225" spans="1:10">
      <c r="A225" t="s">
        <v>855</v>
      </c>
      <c r="B225" s="98"/>
      <c r="C225">
        <f>'USA Ret'!C225</f>
        <v>-1.189025898455115E-2</v>
      </c>
      <c r="D225">
        <f>'USA Ret'!D225</f>
        <v>-2.4680290741685919E-3</v>
      </c>
      <c r="E225">
        <f>'USA Ret'!E225</f>
        <v>-9.0619352946606016E-3</v>
      </c>
      <c r="F225">
        <f>'USA Ret'!F225</f>
        <v>1.7410480721885509E-2</v>
      </c>
      <c r="G225">
        <f>'USA Ret'!G225</f>
        <v>7.0981078341088466E-2</v>
      </c>
      <c r="H225">
        <f>'USA Ret'!H225</f>
        <v>1.7588567095604728E-2</v>
      </c>
      <c r="J225" s="124">
        <f t="shared" si="14"/>
        <v>1.3759983800866392E-2</v>
      </c>
    </row>
    <row r="226" spans="1:10">
      <c r="A226" t="s">
        <v>857</v>
      </c>
      <c r="B226" s="98"/>
      <c r="C226">
        <f>'USA Ret'!C226</f>
        <v>-1.1201510427230538E-3</v>
      </c>
      <c r="D226">
        <f>'USA Ret'!D226</f>
        <v>-3.7135022700460272E-3</v>
      </c>
      <c r="E226">
        <f>'USA Ret'!E226</f>
        <v>-1.2010353048324849E-2</v>
      </c>
      <c r="F226">
        <f>'USA Ret'!F226</f>
        <v>1.1173300598125255E-2</v>
      </c>
      <c r="G226">
        <f>'USA Ret'!G226</f>
        <v>3.4992031291815613E-2</v>
      </c>
      <c r="H226">
        <f>'USA Ret'!H226</f>
        <v>1.0651057521778771E-2</v>
      </c>
      <c r="J226" s="124">
        <f t="shared" si="14"/>
        <v>6.6620638417709517E-3</v>
      </c>
    </row>
    <row r="227" spans="1:10">
      <c r="A227" t="s">
        <v>858</v>
      </c>
      <c r="B227" s="98"/>
      <c r="C227">
        <f>'USA Ret'!C227</f>
        <v>2.886259881968931E-3</v>
      </c>
      <c r="D227">
        <f>'USA Ret'!D227</f>
        <v>-5.3128480815204521E-3</v>
      </c>
      <c r="E227">
        <f>'USA Ret'!E227</f>
        <v>4.5300114024944608E-4</v>
      </c>
      <c r="F227">
        <f>'USA Ret'!F227</f>
        <v>6.1072107269313034E-3</v>
      </c>
      <c r="G227">
        <f>'USA Ret'!G227</f>
        <v>2.7849718516960553E-2</v>
      </c>
      <c r="H227">
        <f>'USA Ret'!H227</f>
        <v>-1.2339086658352013E-2</v>
      </c>
      <c r="J227" s="124">
        <f t="shared" si="14"/>
        <v>3.2740425877062947E-3</v>
      </c>
    </row>
    <row r="228" spans="1:10">
      <c r="A228" t="s">
        <v>860</v>
      </c>
      <c r="B228" s="98"/>
      <c r="C228">
        <f>'USA Ret'!C228</f>
        <v>1.7982793730288806E-2</v>
      </c>
      <c r="D228">
        <f>'USA Ret'!D228</f>
        <v>4.1848163770217038E-3</v>
      </c>
      <c r="E228">
        <f>'USA Ret'!E228</f>
        <v>1.2004946096823621E-2</v>
      </c>
      <c r="F228">
        <f>'USA Ret'!F228</f>
        <v>3.5209828050978467E-3</v>
      </c>
      <c r="G228">
        <f>'USA Ret'!G228</f>
        <v>1.0006219326091236E-2</v>
      </c>
      <c r="H228">
        <f>'USA Ret'!H228</f>
        <v>1.923341711194247E-3</v>
      </c>
      <c r="J228" s="124">
        <f t="shared" si="14"/>
        <v>8.2705166744195761E-3</v>
      </c>
    </row>
    <row r="229" spans="1:10">
      <c r="A229" t="s">
        <v>862</v>
      </c>
      <c r="B229" s="98"/>
      <c r="C229">
        <f>'USA Ret'!C229</f>
        <v>-2.3438344631825789E-2</v>
      </c>
      <c r="D229">
        <f>'USA Ret'!D229</f>
        <v>-1.7304621244688585E-2</v>
      </c>
      <c r="E229">
        <f>'USA Ret'!E229</f>
        <v>-8.6891932473796025E-3</v>
      </c>
      <c r="F229">
        <f>'USA Ret'!F229</f>
        <v>-4.6553652135744661E-3</v>
      </c>
      <c r="G229">
        <f>'USA Ret'!G229</f>
        <v>-2.1384208901630078E-2</v>
      </c>
      <c r="H229">
        <f>'USA Ret'!H229</f>
        <v>-3.0830583985846176E-3</v>
      </c>
      <c r="J229" s="124">
        <f t="shared" si="14"/>
        <v>-1.309246527294719E-2</v>
      </c>
    </row>
    <row r="230" spans="1:10">
      <c r="A230" t="s">
        <v>864</v>
      </c>
      <c r="B230" s="98"/>
      <c r="C230">
        <f>'USA Ret'!C230</f>
        <v>1.009143738034019E-2</v>
      </c>
      <c r="D230">
        <f>'USA Ret'!D230</f>
        <v>1.1588541276245883E-2</v>
      </c>
      <c r="E230">
        <f>'USA Ret'!E230</f>
        <v>-4.5150124929824794E-4</v>
      </c>
      <c r="F230">
        <f>'USA Ret'!F230</f>
        <v>3.1530602396182335E-2</v>
      </c>
      <c r="G230">
        <f>'USA Ret'!G230</f>
        <v>2.1877207162645185E-2</v>
      </c>
      <c r="H230">
        <f>'USA Ret'!H230</f>
        <v>1.8473215755626417E-2</v>
      </c>
      <c r="J230" s="124">
        <f t="shared" si="14"/>
        <v>1.5518250453623627E-2</v>
      </c>
    </row>
    <row r="231" spans="1:10">
      <c r="A231" t="s">
        <v>866</v>
      </c>
      <c r="B231" s="98"/>
      <c r="C231">
        <f>'USA Ret'!C231</f>
        <v>8.0178862991306284E-3</v>
      </c>
      <c r="D231">
        <f>'USA Ret'!D231</f>
        <v>-1.130149015046957E-2</v>
      </c>
      <c r="E231">
        <f>'USA Ret'!E231</f>
        <v>-3.317252740395293E-3</v>
      </c>
      <c r="F231">
        <f>'USA Ret'!F231</f>
        <v>4.2192948427032299E-2</v>
      </c>
      <c r="G231">
        <f>'USA Ret'!G231</f>
        <v>1.8924636021071674E-2</v>
      </c>
      <c r="H231">
        <f>'USA Ret'!H231</f>
        <v>-6.7417291709534486E-3</v>
      </c>
      <c r="J231" s="124">
        <f t="shared" si="14"/>
        <v>7.9624997809027154E-3</v>
      </c>
    </row>
    <row r="232" spans="1:10">
      <c r="A232" t="s">
        <v>868</v>
      </c>
      <c r="B232" s="98"/>
      <c r="C232">
        <f>'USA Ret'!C232</f>
        <v>-1.6572861966027936E-2</v>
      </c>
      <c r="D232">
        <f>'USA Ret'!D232</f>
        <v>1.351256342136832E-2</v>
      </c>
      <c r="E232">
        <f>'USA Ret'!E232</f>
        <v>7.5233577846694176E-3</v>
      </c>
      <c r="F232">
        <f>'USA Ret'!F232</f>
        <v>-6.4641466198891257E-3</v>
      </c>
      <c r="G232">
        <f>'USA Ret'!G232</f>
        <v>-1.9441116453249467E-2</v>
      </c>
      <c r="H232">
        <f>'USA Ret'!H232</f>
        <v>-1.0198587927461228E-2</v>
      </c>
      <c r="J232" s="124">
        <f t="shared" si="14"/>
        <v>-5.2734652934316702E-3</v>
      </c>
    </row>
    <row r="233" spans="1:10">
      <c r="A233" t="s">
        <v>870</v>
      </c>
      <c r="B233" s="98"/>
      <c r="C233">
        <f>'USA Ret'!C233</f>
        <v>-5.9051049649536199E-5</v>
      </c>
      <c r="D233">
        <f>'USA Ret'!D233</f>
        <v>6.2275315512220694E-4</v>
      </c>
      <c r="E233">
        <f>'USA Ret'!E233</f>
        <v>-3.9050815621696142E-3</v>
      </c>
      <c r="F233">
        <f>'USA Ret'!F233</f>
        <v>-8.367258825429779E-3</v>
      </c>
      <c r="G233">
        <f>'USA Ret'!G233</f>
        <v>3.9008445433210519E-2</v>
      </c>
      <c r="H233">
        <f>'USA Ret'!H233</f>
        <v>1.8050192269559011E-3</v>
      </c>
      <c r="J233" s="124">
        <f t="shared" si="14"/>
        <v>4.8508043963399498E-3</v>
      </c>
    </row>
    <row r="234" spans="1:10">
      <c r="A234" t="s">
        <v>872</v>
      </c>
      <c r="B234" s="98"/>
      <c r="C234">
        <f>'USA Ret'!C234</f>
        <v>-1.113415400707502E-2</v>
      </c>
      <c r="D234">
        <f>'USA Ret'!D234</f>
        <v>5.8687601433416109E-3</v>
      </c>
      <c r="E234">
        <f>'USA Ret'!E234</f>
        <v>-7.0981193588189996E-3</v>
      </c>
      <c r="F234">
        <f>'USA Ret'!F234</f>
        <v>1.7911630124575698E-2</v>
      </c>
      <c r="G234">
        <f>'USA Ret'!G234</f>
        <v>-4.4801876926275228E-2</v>
      </c>
      <c r="H234">
        <f>'USA Ret'!H234</f>
        <v>-6.134626683067846E-3</v>
      </c>
      <c r="J234" s="124">
        <f t="shared" si="14"/>
        <v>-7.5647311178866318E-3</v>
      </c>
    </row>
    <row r="235" spans="1:10">
      <c r="A235" t="s">
        <v>874</v>
      </c>
      <c r="B235" s="98"/>
      <c r="C235">
        <f>'USA Ret'!C235</f>
        <v>7.2586961575292954E-3</v>
      </c>
      <c r="D235">
        <f>'USA Ret'!D235</f>
        <v>1.1078895772030429E-2</v>
      </c>
      <c r="E235">
        <f>'USA Ret'!E235</f>
        <v>-4.7094655975541194E-3</v>
      </c>
      <c r="F235">
        <f>'USA Ret'!F235</f>
        <v>-5.5042787262334567E-3</v>
      </c>
      <c r="G235">
        <f>'USA Ret'!G235</f>
        <v>3.9389664754499669E-2</v>
      </c>
      <c r="H235">
        <f>'USA Ret'!H235</f>
        <v>8.6992075270243534E-3</v>
      </c>
      <c r="J235" s="124">
        <f t="shared" si="14"/>
        <v>9.3687866478826959E-3</v>
      </c>
    </row>
    <row r="236" spans="1:10">
      <c r="A236" t="s">
        <v>876</v>
      </c>
      <c r="B236" s="98"/>
      <c r="C236">
        <f>'USA Ret'!C236</f>
        <v>8.2358442290524584E-3</v>
      </c>
      <c r="D236">
        <f>'USA Ret'!D236</f>
        <v>1.057215171775144E-2</v>
      </c>
      <c r="E236">
        <f>'USA Ret'!E236</f>
        <v>5.618418849046165E-3</v>
      </c>
      <c r="F236">
        <f>'USA Ret'!F236</f>
        <v>-4.040092572912473E-3</v>
      </c>
      <c r="G236">
        <f>'USA Ret'!G236</f>
        <v>6.36029350689973E-3</v>
      </c>
      <c r="H236">
        <f>'USA Ret'!H236</f>
        <v>6.1205188823731478E-3</v>
      </c>
      <c r="J236" s="124">
        <f t="shared" si="14"/>
        <v>5.4778557687017448E-3</v>
      </c>
    </row>
    <row r="237" spans="1:10">
      <c r="A237" t="s">
        <v>877</v>
      </c>
      <c r="B237" s="98"/>
      <c r="C237">
        <f>'USA Ret'!C237</f>
        <v>3.5801311826035918E-3</v>
      </c>
      <c r="D237">
        <f>'USA Ret'!D237</f>
        <v>2.070692991715389E-2</v>
      </c>
      <c r="E237">
        <f>'USA Ret'!E237</f>
        <v>4.2308917751119951E-3</v>
      </c>
      <c r="F237">
        <f>'USA Ret'!F237</f>
        <v>7.8576203312136412E-4</v>
      </c>
      <c r="G237">
        <f>'USA Ret'!G237</f>
        <v>3.4011722897895214E-3</v>
      </c>
      <c r="H237">
        <f>'USA Ret'!H237</f>
        <v>6.4888126564672617E-3</v>
      </c>
      <c r="J237" s="124">
        <f t="shared" si="14"/>
        <v>6.5322833090412707E-3</v>
      </c>
    </row>
    <row r="238" spans="1:10">
      <c r="A238" t="s">
        <v>879</v>
      </c>
      <c r="B238" s="98"/>
      <c r="C238">
        <f>'USA Ret'!C238</f>
        <v>1.871762833335569E-2</v>
      </c>
      <c r="D238">
        <f>'USA Ret'!D238</f>
        <v>3.391932613795385E-3</v>
      </c>
      <c r="E238">
        <f>'USA Ret'!E238</f>
        <v>6.9121236884689755E-3</v>
      </c>
      <c r="F238">
        <f>'USA Ret'!F238</f>
        <v>3.2151847019672259E-3</v>
      </c>
      <c r="G238">
        <f>'USA Ret'!G238</f>
        <v>3.2607016218810667E-2</v>
      </c>
      <c r="H238">
        <f>'USA Ret'!H238</f>
        <v>3.3922511954726036E-3</v>
      </c>
      <c r="J238" s="124">
        <f t="shared" si="14"/>
        <v>1.1372689458645092E-2</v>
      </c>
    </row>
    <row r="239" spans="1:10">
      <c r="A239" t="s">
        <v>881</v>
      </c>
      <c r="B239" s="98"/>
      <c r="C239">
        <f>'USA Ret'!C239</f>
        <v>-5.4195987247224534E-3</v>
      </c>
      <c r="D239">
        <f>'USA Ret'!D239</f>
        <v>-3.763137425804196E-4</v>
      </c>
      <c r="E239">
        <f>'USA Ret'!E239</f>
        <v>-1.0234887657867928E-2</v>
      </c>
      <c r="F239">
        <f>'USA Ret'!F239</f>
        <v>6.555097802094065E-3</v>
      </c>
      <c r="G239">
        <f>'USA Ret'!G239</f>
        <v>-5.2409643514990563E-2</v>
      </c>
      <c r="H239">
        <f>'USA Ret'!H239</f>
        <v>-7.668201175168525E-3</v>
      </c>
      <c r="J239" s="124">
        <f t="shared" si="14"/>
        <v>-1.1592257835539304E-2</v>
      </c>
    </row>
    <row r="240" spans="1:10">
      <c r="A240" t="s">
        <v>883</v>
      </c>
      <c r="B240" s="98"/>
      <c r="C240">
        <f>'USA Ret'!C240</f>
        <v>1.1181651159845063E-2</v>
      </c>
      <c r="D240">
        <f>'USA Ret'!D240</f>
        <v>1.4201295739009653E-2</v>
      </c>
      <c r="E240">
        <f>'USA Ret'!E240</f>
        <v>8.286299767077154E-3</v>
      </c>
      <c r="F240">
        <f>'USA Ret'!F240</f>
        <v>3.4553077180894433E-3</v>
      </c>
      <c r="G240">
        <f>'USA Ret'!G240</f>
        <v>-1.4252461669591017E-2</v>
      </c>
      <c r="H240">
        <f>'USA Ret'!H240</f>
        <v>3.1168655265446286E-3</v>
      </c>
      <c r="J240" s="124">
        <f t="shared" si="14"/>
        <v>4.3314930401624884E-3</v>
      </c>
    </row>
    <row r="241" spans="1:10">
      <c r="A241" t="s">
        <v>885</v>
      </c>
      <c r="B241" s="98"/>
      <c r="C241">
        <f>'USA Ret'!C241</f>
        <v>-1.6020143030314161E-3</v>
      </c>
      <c r="D241">
        <f>'USA Ret'!D241</f>
        <v>-2.5477720787986644E-3</v>
      </c>
      <c r="E241">
        <f>'USA Ret'!E241</f>
        <v>-8.2862997670772338E-3</v>
      </c>
      <c r="F241">
        <f>'USA Ret'!F241</f>
        <v>-5.1679701584425612E-3</v>
      </c>
      <c r="G241">
        <f>'USA Ret'!G241</f>
        <v>5.3054067955517092E-2</v>
      </c>
      <c r="H241">
        <f>'USA Ret'!H241</f>
        <v>2.1455618819687983E-2</v>
      </c>
      <c r="J241" s="124">
        <f t="shared" si="14"/>
        <v>9.4842717446425324E-3</v>
      </c>
    </row>
    <row r="242" spans="1:10">
      <c r="A242" t="s">
        <v>887</v>
      </c>
      <c r="B242" s="98"/>
      <c r="C242">
        <f>'USA Ret'!C242</f>
        <v>8.9497533389508565E-3</v>
      </c>
      <c r="D242">
        <f>'USA Ret'!D242</f>
        <v>3.8721703334661781E-3</v>
      </c>
      <c r="E242">
        <f>'USA Ret'!E242</f>
        <v>1.0384621879904103E-2</v>
      </c>
      <c r="F242">
        <f>'USA Ret'!F242</f>
        <v>-8.1844227730499413E-4</v>
      </c>
      <c r="G242">
        <f>'USA Ret'!G242</f>
        <v>-4.5498291036749759E-2</v>
      </c>
      <c r="H242">
        <f>'USA Ret'!H242</f>
        <v>-8.7217312169509571E-3</v>
      </c>
      <c r="J242" s="124">
        <f t="shared" si="14"/>
        <v>-5.3053198297807634E-3</v>
      </c>
    </row>
    <row r="243" spans="1:10">
      <c r="A243" t="s">
        <v>889</v>
      </c>
      <c r="B243" s="98"/>
      <c r="C243">
        <f>'USA Ret'!C243</f>
        <v>-3.0123072594734879E-3</v>
      </c>
      <c r="D243">
        <f>'USA Ret'!D243</f>
        <v>4.2263256949033002E-3</v>
      </c>
      <c r="E243">
        <f>'USA Ret'!E243</f>
        <v>-1.0082095784721235E-2</v>
      </c>
      <c r="F243">
        <f>'USA Ret'!F243</f>
        <v>6.1414271624570778E-3</v>
      </c>
      <c r="G243">
        <f>'USA Ret'!G243</f>
        <v>1.2847454693686654E-2</v>
      </c>
      <c r="H243">
        <f>'USA Ret'!H243</f>
        <v>1.6589918281101695E-3</v>
      </c>
      <c r="J243" s="124">
        <f t="shared" si="14"/>
        <v>1.9632993891604135E-3</v>
      </c>
    </row>
    <row r="244" spans="1:10">
      <c r="A244" t="s">
        <v>891</v>
      </c>
      <c r="B244" s="98"/>
      <c r="C244">
        <f>'USA Ret'!C244</f>
        <v>-1.2371291802546829E-2</v>
      </c>
      <c r="D244">
        <f>'USA Ret'!D244</f>
        <v>7.3010277831296894E-3</v>
      </c>
      <c r="E244">
        <f>'USA Ret'!E244</f>
        <v>3.7738742050102531E-3</v>
      </c>
      <c r="F244">
        <f>'USA Ret'!F244</f>
        <v>-1.5700381088925939E-2</v>
      </c>
      <c r="G244">
        <f>'USA Ret'!G244</f>
        <v>-7.2063727670931164E-3</v>
      </c>
      <c r="H244">
        <f>'USA Ret'!H244</f>
        <v>-4.6789295195854624E-3</v>
      </c>
      <c r="J244" s="124">
        <f t="shared" si="14"/>
        <v>-4.8136788650019009E-3</v>
      </c>
    </row>
    <row r="245" spans="1:10">
      <c r="A245" t="s">
        <v>893</v>
      </c>
      <c r="B245" s="98"/>
      <c r="C245">
        <f>'USA Ret'!C245</f>
        <v>-9.8163495109501054E-3</v>
      </c>
      <c r="D245">
        <f>'USA Ret'!D245</f>
        <v>-1.8858046447762429E-3</v>
      </c>
      <c r="E245">
        <f>'USA Ret'!E245</f>
        <v>1.0044309015993973E-2</v>
      </c>
      <c r="F245">
        <f>'USA Ret'!F245</f>
        <v>-3.5132090374928697E-2</v>
      </c>
      <c r="G245">
        <f>'USA Ret'!G245</f>
        <v>-5.1953310150347105E-2</v>
      </c>
      <c r="H245">
        <f>'USA Ret'!H245</f>
        <v>-2.2142268708887615E-2</v>
      </c>
      <c r="J245" s="124">
        <f t="shared" si="14"/>
        <v>-1.8480919062315967E-2</v>
      </c>
    </row>
    <row r="246" spans="1:10">
      <c r="A246" t="s">
        <v>895</v>
      </c>
      <c r="B246" s="98"/>
      <c r="C246">
        <f>'USA Ret'!C246</f>
        <v>-1.0189971039677663E-3</v>
      </c>
      <c r="D246">
        <f>'USA Ret'!D246</f>
        <v>9.433468547169363E-4</v>
      </c>
      <c r="E246">
        <f>'USA Ret'!E246</f>
        <v>-3.5863756312276888E-3</v>
      </c>
      <c r="F246">
        <f>'USA Ret'!F246</f>
        <v>9.6971932271071818E-3</v>
      </c>
      <c r="G246">
        <f>'USA Ret'!G246</f>
        <v>5.2779528869889569E-2</v>
      </c>
      <c r="H246">
        <f>'USA Ret'!H246</f>
        <v>6.0292277353936686E-3</v>
      </c>
      <c r="J246" s="124">
        <f t="shared" si="14"/>
        <v>1.0807320658651984E-2</v>
      </c>
    </row>
    <row r="247" spans="1:10">
      <c r="A247" t="s">
        <v>897</v>
      </c>
      <c r="B247" s="98"/>
      <c r="C247">
        <f>'USA Ret'!C247</f>
        <v>1.4689137585669152E-2</v>
      </c>
      <c r="D247">
        <f>'USA Ret'!D247</f>
        <v>-2.6195154046320984E-4</v>
      </c>
      <c r="E247">
        <f>'USA Ret'!E247</f>
        <v>1.0572654511179266E-2</v>
      </c>
      <c r="F247">
        <f>'USA Ret'!F247</f>
        <v>4.440587037828413E-4</v>
      </c>
      <c r="G247">
        <f>'USA Ret'!G247</f>
        <v>-1.5396656185420139E-2</v>
      </c>
      <c r="H247">
        <f>'USA Ret'!H247</f>
        <v>-9.3419753393063647E-4</v>
      </c>
      <c r="J247" s="124">
        <f t="shared" si="14"/>
        <v>1.5188409234695454E-3</v>
      </c>
    </row>
    <row r="248" spans="1:10">
      <c r="A248" t="s">
        <v>899</v>
      </c>
      <c r="B248" s="98"/>
      <c r="C248">
        <f>'USA Ret'!C248</f>
        <v>-7.7514183552828235E-3</v>
      </c>
      <c r="D248">
        <f>'USA Ret'!D248</f>
        <v>1.6753053496881916E-3</v>
      </c>
      <c r="E248">
        <f>'USA Ret'!E248</f>
        <v>-6.3897980987711218E-3</v>
      </c>
      <c r="F248">
        <f>'USA Ret'!F248</f>
        <v>6.3165304260936386E-3</v>
      </c>
      <c r="G248">
        <f>'USA Ret'!G248</f>
        <v>1.3674596176595898E-2</v>
      </c>
      <c r="H248">
        <f>'USA Ret'!H248</f>
        <v>-2.7263875534037593E-4</v>
      </c>
      <c r="J248" s="124">
        <f t="shared" si="14"/>
        <v>1.2087627904972347E-3</v>
      </c>
    </row>
    <row r="249" spans="1:10">
      <c r="A249" t="s">
        <v>901</v>
      </c>
      <c r="B249" s="98"/>
      <c r="C249">
        <f>'USA Ret'!C249</f>
        <v>-3.0218570304924343E-2</v>
      </c>
      <c r="D249">
        <f>'USA Ret'!D249</f>
        <v>4.9570922556967769E-3</v>
      </c>
      <c r="E249">
        <f>'USA Ret'!E249</f>
        <v>7.5741061572547896E-3</v>
      </c>
      <c r="F249">
        <f>'USA Ret'!F249</f>
        <v>-7.6088855189339194E-3</v>
      </c>
      <c r="G249">
        <f>'USA Ret'!G249</f>
        <v>-1.4816800755373014E-2</v>
      </c>
      <c r="H249">
        <f>'USA Ret'!H249</f>
        <v>-3.5510846650801801E-3</v>
      </c>
      <c r="J249" s="124">
        <f t="shared" si="14"/>
        <v>-7.277357138559982E-3</v>
      </c>
    </row>
    <row r="250" spans="1:10">
      <c r="A250" t="s">
        <v>903</v>
      </c>
      <c r="B250" s="98"/>
      <c r="C250">
        <f>'USA Ret'!C250</f>
        <v>1.9165198510185038E-2</v>
      </c>
      <c r="D250">
        <f>'USA Ret'!D250</f>
        <v>5.709259292739903E-3</v>
      </c>
      <c r="E250">
        <f>'USA Ret'!E250</f>
        <v>1.2497405911729856E-2</v>
      </c>
      <c r="F250">
        <f>'USA Ret'!F250</f>
        <v>1.9370678108879068E-2</v>
      </c>
      <c r="G250">
        <f>'USA Ret'!G250</f>
        <v>2.4331315729866188E-2</v>
      </c>
      <c r="H250">
        <f>'USA Ret'!H250</f>
        <v>3.8431947731934805E-3</v>
      </c>
      <c r="J250" s="124">
        <f t="shared" si="14"/>
        <v>1.4152842054432254E-2</v>
      </c>
    </row>
    <row r="251" spans="1:10">
      <c r="A251" t="s">
        <v>905</v>
      </c>
      <c r="B251" s="98"/>
      <c r="C251">
        <f>'USA Ret'!C251</f>
        <v>7.3437602373914645E-3</v>
      </c>
      <c r="D251">
        <f>'USA Ret'!D251</f>
        <v>2.5843814456648698E-3</v>
      </c>
      <c r="E251">
        <f>'USA Ret'!E251</f>
        <v>0</v>
      </c>
      <c r="F251">
        <f>'USA Ret'!F251</f>
        <v>3.8680895488745502E-2</v>
      </c>
      <c r="G251">
        <f>'USA Ret'!G251</f>
        <v>1.8314786688287826E-2</v>
      </c>
      <c r="H251">
        <f>'USA Ret'!H251</f>
        <v>6.2307916284104932E-3</v>
      </c>
      <c r="J251" s="124">
        <f t="shared" si="14"/>
        <v>1.2192435914750025E-2</v>
      </c>
    </row>
    <row r="252" spans="1:10">
      <c r="A252" t="s">
        <v>907</v>
      </c>
      <c r="B252" s="98"/>
      <c r="C252">
        <f>'USA Ret'!C252</f>
        <v>8.0969760780629455E-3</v>
      </c>
      <c r="D252">
        <f>'USA Ret'!D252</f>
        <v>-9.5436409011652561E-3</v>
      </c>
      <c r="E252">
        <f>'USA Ret'!E252</f>
        <v>3.9816228825639011E-2</v>
      </c>
      <c r="F252">
        <f>'USA Ret'!F252</f>
        <v>2.0190098475877521E-3</v>
      </c>
      <c r="G252">
        <f>'USA Ret'!G252</f>
        <v>-1.0853673281354382E-2</v>
      </c>
      <c r="H252">
        <f>'USA Ret'!H252</f>
        <v>1.6820536616067938E-3</v>
      </c>
      <c r="J252" s="124">
        <f t="shared" si="14"/>
        <v>5.2028257050628106E-3</v>
      </c>
    </row>
    <row r="253" spans="1:10">
      <c r="A253" t="s">
        <v>909</v>
      </c>
      <c r="B253" s="98"/>
      <c r="C253">
        <f>'USA Ret'!C253</f>
        <v>-5.3424329675258141E-3</v>
      </c>
      <c r="D253">
        <f>'USA Ret'!D253</f>
        <v>5.5090831085444457E-3</v>
      </c>
      <c r="E253">
        <f>'USA Ret'!E253</f>
        <v>-5.7734441859489958E-3</v>
      </c>
      <c r="F253">
        <f>'USA Ret'!F253</f>
        <v>-1.6576873201058953E-2</v>
      </c>
      <c r="G253">
        <f>'USA Ret'!G253</f>
        <v>-8.235354006706502E-3</v>
      </c>
      <c r="H253">
        <f>'USA Ret'!H253</f>
        <v>5.5480781881667701E-3</v>
      </c>
      <c r="J253" s="124">
        <f t="shared" si="14"/>
        <v>-4.145157177421508E-3</v>
      </c>
    </row>
    <row r="254" spans="1:10">
      <c r="A254" s="124"/>
      <c r="B254" s="98"/>
      <c r="C254" s="151"/>
      <c r="D254" s="151"/>
      <c r="E254" s="151"/>
      <c r="F254" s="151"/>
      <c r="G254" s="151"/>
      <c r="H254" s="151"/>
    </row>
    <row r="255" spans="1:10">
      <c r="A255" s="124"/>
      <c r="B255" s="98"/>
      <c r="C255" s="151"/>
      <c r="D255" s="151"/>
      <c r="E255" s="151"/>
      <c r="F255" s="151"/>
      <c r="G255" s="151"/>
      <c r="H255" s="151"/>
    </row>
    <row r="256" spans="1:10">
      <c r="A256" s="124"/>
      <c r="B256" s="98"/>
      <c r="C256" s="151"/>
      <c r="D256" s="151"/>
      <c r="E256" s="151"/>
      <c r="F256" s="151"/>
      <c r="G256" s="151"/>
      <c r="H256" s="151"/>
    </row>
    <row r="257" spans="1:1">
      <c r="A257" s="124"/>
    </row>
    <row r="258" spans="1:1">
      <c r="A258" s="124"/>
    </row>
    <row r="259" spans="1:1">
      <c r="A259" s="124"/>
    </row>
    <row r="260" spans="1:1">
      <c r="A260" s="124"/>
    </row>
    <row r="261" spans="1:1">
      <c r="A261" s="124"/>
    </row>
    <row r="262" spans="1:1">
      <c r="A262" s="124"/>
    </row>
    <row r="263" spans="1:1">
      <c r="A263" s="124"/>
    </row>
    <row r="264" spans="1:1">
      <c r="A264" s="124"/>
    </row>
    <row r="265" spans="1:1">
      <c r="A265" s="124"/>
    </row>
    <row r="266" spans="1:1">
      <c r="A266" s="124"/>
    </row>
    <row r="267" spans="1:1">
      <c r="A267" s="124"/>
    </row>
    <row r="268" spans="1:1">
      <c r="A268" s="124"/>
    </row>
    <row r="269" spans="1:1">
      <c r="A269" s="124"/>
    </row>
    <row r="270" spans="1:1">
      <c r="A270" s="124"/>
    </row>
    <row r="271" spans="1:1">
      <c r="A271" s="124"/>
    </row>
    <row r="272" spans="1:1">
      <c r="A272" s="124"/>
    </row>
    <row r="273" spans="1:1">
      <c r="A273" s="124"/>
    </row>
    <row r="274" spans="1:1">
      <c r="A274" s="124"/>
    </row>
    <row r="275" spans="1:1">
      <c r="A275" s="124"/>
    </row>
    <row r="276" spans="1:1">
      <c r="A276" s="124"/>
    </row>
    <row r="277" spans="1:1">
      <c r="A277" s="124"/>
    </row>
    <row r="278" spans="1:1">
      <c r="A278" s="124"/>
    </row>
    <row r="279" spans="1:1">
      <c r="A279" s="124"/>
    </row>
    <row r="280" spans="1:1">
      <c r="A280" s="124"/>
    </row>
    <row r="281" spans="1:1">
      <c r="A281" s="124"/>
    </row>
    <row r="282" spans="1:1">
      <c r="A282" s="124"/>
    </row>
    <row r="283" spans="1:1">
      <c r="A283" s="124"/>
    </row>
    <row r="284" spans="1:1">
      <c r="A284" s="124"/>
    </row>
    <row r="285" spans="1:1">
      <c r="A285" s="124"/>
    </row>
    <row r="286" spans="1:1">
      <c r="A286" s="124"/>
    </row>
    <row r="287" spans="1:1">
      <c r="A287" s="124"/>
    </row>
    <row r="288" spans="1:1">
      <c r="A288" s="124"/>
    </row>
    <row r="289" spans="1:1">
      <c r="A289" s="124"/>
    </row>
    <row r="290" spans="1:1">
      <c r="A290" s="124"/>
    </row>
    <row r="291" spans="1:1">
      <c r="A291" s="124"/>
    </row>
    <row r="292" spans="1:1">
      <c r="A292" s="124"/>
    </row>
    <row r="293" spans="1:1">
      <c r="A293" s="124"/>
    </row>
    <row r="294" spans="1:1">
      <c r="A294" s="124"/>
    </row>
    <row r="295" spans="1:1">
      <c r="A295" s="124"/>
    </row>
    <row r="296" spans="1:1">
      <c r="A296" s="124"/>
    </row>
    <row r="297" spans="1:1">
      <c r="A297" s="124"/>
    </row>
    <row r="298" spans="1:1">
      <c r="A298" s="124"/>
    </row>
    <row r="299" spans="1:1">
      <c r="A299" s="124"/>
    </row>
    <row r="300" spans="1:1">
      <c r="A300" s="124"/>
    </row>
    <row r="301" spans="1:1">
      <c r="A301" s="124"/>
    </row>
  </sheetData>
  <mergeCells count="2">
    <mergeCell ref="O39:R39"/>
    <mergeCell ref="T39:V39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64"/>
  <sheetViews>
    <sheetView tabSelected="1" topLeftCell="A41" zoomScale="75" zoomScaleNormal="75" workbookViewId="0">
      <selection activeCell="I51" sqref="I51:I56"/>
    </sheetView>
  </sheetViews>
  <sheetFormatPr defaultColWidth="8.6640625" defaultRowHeight="14.4"/>
  <cols>
    <col min="1" max="1" width="17.44140625" customWidth="1"/>
    <col min="2" max="2" width="20" customWidth="1"/>
    <col min="3" max="4" width="12.6640625" customWidth="1"/>
    <col min="5" max="5" width="16.109375" customWidth="1"/>
    <col min="6" max="6" width="22.44140625" customWidth="1"/>
    <col min="7" max="7" width="15.6640625" customWidth="1"/>
    <col min="8" max="8" width="18.6640625" customWidth="1"/>
    <col min="9" max="9" width="20.5546875" customWidth="1"/>
    <col min="10" max="11" width="10.5546875" customWidth="1"/>
    <col min="12" max="12" width="9.33203125" customWidth="1"/>
    <col min="13" max="13" width="17.33203125" customWidth="1"/>
    <col min="14" max="14" width="20.5546875" customWidth="1"/>
    <col min="15" max="15" width="10.6640625" customWidth="1"/>
    <col min="16" max="16" width="10.33203125" customWidth="1"/>
    <col min="28" max="1025" width="8.44140625" customWidth="1"/>
  </cols>
  <sheetData>
    <row r="1" spans="1:21">
      <c r="A1" s="177" t="s">
        <v>256</v>
      </c>
      <c r="B1" s="178" t="s">
        <v>257</v>
      </c>
    </row>
    <row r="2" spans="1:21">
      <c r="A2" s="179">
        <v>43531</v>
      </c>
      <c r="B2" s="179">
        <v>43897</v>
      </c>
      <c r="D2" s="391" t="s">
        <v>1160</v>
      </c>
      <c r="E2" s="391" t="s">
        <v>177</v>
      </c>
      <c r="F2" s="391" t="s">
        <v>2573</v>
      </c>
      <c r="G2" s="391" t="s">
        <v>178</v>
      </c>
      <c r="H2" s="391" t="s">
        <v>179</v>
      </c>
      <c r="I2" s="391" t="s">
        <v>180</v>
      </c>
    </row>
    <row r="3" spans="1:21">
      <c r="D3" s="180" t="s">
        <v>258</v>
      </c>
      <c r="E3" s="180" t="s">
        <v>259</v>
      </c>
      <c r="F3" s="180" t="s">
        <v>260</v>
      </c>
      <c r="G3" s="180" t="s">
        <v>261</v>
      </c>
      <c r="H3" s="180" t="s">
        <v>262</v>
      </c>
      <c r="I3" s="180" t="s">
        <v>263</v>
      </c>
    </row>
    <row r="4" spans="1:21">
      <c r="B4" s="3" t="s">
        <v>184</v>
      </c>
      <c r="D4" s="409">
        <f>'GREECE Ret'!O7</f>
        <v>6.3142488420011417E-4</v>
      </c>
      <c r="E4" s="409">
        <f>'GREECE Ret'!P7</f>
        <v>1.0856283462936684E-3</v>
      </c>
      <c r="F4" s="409">
        <f>'GREECE Ret'!Q7</f>
        <v>3.6758640355607579E-3</v>
      </c>
      <c r="G4" s="409">
        <f>'GREECE Ret'!R7</f>
        <v>-1.1107071884842287E-3</v>
      </c>
      <c r="H4" s="409">
        <f>'GREECE Ret'!S7</f>
        <v>1.1806706643042579E-3</v>
      </c>
      <c r="I4" s="409">
        <f>'GREECE Ret'!T7</f>
        <v>2.45058267640257E-3</v>
      </c>
    </row>
    <row r="5" spans="1:21">
      <c r="B5" s="3" t="s">
        <v>186</v>
      </c>
      <c r="D5" s="181">
        <f>'GREECE Ret'!O8</f>
        <v>2.3895050122346289E-4</v>
      </c>
      <c r="E5" s="181">
        <f>'GREECE Ret'!P8</f>
        <v>2.9754383031537699E-4</v>
      </c>
      <c r="F5" s="181">
        <f>'GREECE Ret'!Q8</f>
        <v>5.8530721720531545E-4</v>
      </c>
      <c r="G5" s="181">
        <f>'GREECE Ret'!R8</f>
        <v>1.7390676652786157E-4</v>
      </c>
      <c r="H5" s="181">
        <f>'GREECE Ret'!S8</f>
        <v>3.5113042696725073E-4</v>
      </c>
      <c r="I5" s="181">
        <f>'GREECE Ret'!T8</f>
        <v>4.0863046717754485E-4</v>
      </c>
    </row>
    <row r="6" spans="1:21">
      <c r="B6" s="3" t="s">
        <v>189</v>
      </c>
      <c r="D6" s="181">
        <f>'GREECE Ret'!O9</f>
        <v>1.5458023845998649E-2</v>
      </c>
      <c r="E6" s="181">
        <f>'GREECE Ret'!P9</f>
        <v>1.7249458841232586E-2</v>
      </c>
      <c r="F6" s="181">
        <f>'GREECE Ret'!Q9</f>
        <v>2.4193123345391258E-2</v>
      </c>
      <c r="G6" s="181">
        <f>'GREECE Ret'!R9</f>
        <v>1.3187371479103089E-2</v>
      </c>
      <c r="H6" s="181">
        <f>'GREECE Ret'!S9</f>
        <v>1.8738474510142246E-2</v>
      </c>
      <c r="I6" s="181">
        <f>'GREECE Ret'!T9</f>
        <v>2.0214610240554848E-2</v>
      </c>
    </row>
    <row r="7" spans="1:21">
      <c r="B7" s="3"/>
      <c r="D7" s="181"/>
      <c r="E7" s="181"/>
      <c r="F7" s="181"/>
      <c r="G7" s="181"/>
      <c r="H7" s="181"/>
      <c r="I7" s="181"/>
    </row>
    <row r="8" spans="1:21">
      <c r="B8" s="3" t="s">
        <v>191</v>
      </c>
      <c r="D8" s="182">
        <f>'GREECE Ret'!O11</f>
        <v>24.481176198148724</v>
      </c>
      <c r="E8" s="182">
        <f>'GREECE Ret'!P11</f>
        <v>15.888917141968687</v>
      </c>
      <c r="F8" s="182">
        <f>'GREECE Ret'!Q11</f>
        <v>6.5816154001736802</v>
      </c>
      <c r="G8" s="182">
        <f>'GREECE Ret'!R11</f>
        <v>-11.872950509215453</v>
      </c>
      <c r="H8" s="182">
        <f>'GREECE Ret'!S11</f>
        <v>15.871042685035627</v>
      </c>
      <c r="I8" s="182">
        <f>'GREECE Ret'!T11</f>
        <v>8.2488995108011149</v>
      </c>
    </row>
    <row r="9" spans="1:21">
      <c r="A9" t="s">
        <v>264</v>
      </c>
      <c r="B9" s="183" t="s">
        <v>108</v>
      </c>
      <c r="D9" s="184">
        <f>'GREECE Ret'!O16</f>
        <v>247</v>
      </c>
      <c r="E9" s="184">
        <f>'GREECE Ret'!P16</f>
        <v>247</v>
      </c>
      <c r="F9" s="184">
        <f>'GREECE Ret'!Q16</f>
        <v>244</v>
      </c>
      <c r="G9" s="184">
        <f>'GREECE Ret'!R16</f>
        <v>247</v>
      </c>
      <c r="H9" s="184">
        <f>'GREECE Ret'!S16</f>
        <v>247</v>
      </c>
      <c r="I9" s="184">
        <f>'GREECE Ret'!T16</f>
        <v>247</v>
      </c>
    </row>
    <row r="10" spans="1:21">
      <c r="B10" s="183"/>
      <c r="D10" s="185"/>
      <c r="E10" s="185"/>
      <c r="F10" s="185"/>
      <c r="G10" s="185"/>
      <c r="H10" s="185"/>
      <c r="I10" s="185"/>
    </row>
    <row r="11" spans="1:21" ht="17.399999999999999">
      <c r="A11" t="s">
        <v>265</v>
      </c>
      <c r="B11" s="186" t="s">
        <v>266</v>
      </c>
      <c r="D11" s="187">
        <f>'GREECE Ret'!O13</f>
        <v>-5.2391234207626257E-4</v>
      </c>
      <c r="E11" s="187">
        <f>'GREECE Ret'!P13</f>
        <v>-2.436300329387599E-4</v>
      </c>
      <c r="F11" s="187">
        <f>'GREECE Ret'!Q13</f>
        <v>1.7567453453794242E-3</v>
      </c>
      <c r="G11" s="187">
        <f>'GREECE Ret'!R13</f>
        <v>-1.1375574703053719E-3</v>
      </c>
      <c r="H11" s="187">
        <f>'GREECE Ret'!S13</f>
        <v>-4.4591077392696949E-4</v>
      </c>
      <c r="I11" s="187">
        <f>'GREECE Ret'!T13</f>
        <v>3.1996984605532327E-4</v>
      </c>
    </row>
    <row r="12" spans="1:21" ht="17.399999999999999">
      <c r="A12" t="s">
        <v>267</v>
      </c>
      <c r="B12" s="188" t="s">
        <v>268</v>
      </c>
      <c r="D12" s="189">
        <f>'GREECE Ret'!O14</f>
        <v>0.77455170251843064</v>
      </c>
      <c r="E12" s="189">
        <f>'GREECE Ret'!P14</f>
        <v>0.89115049468255747</v>
      </c>
      <c r="F12" s="189">
        <f>'GREECE Ret'!Q14</f>
        <v>1.3559991642888407</v>
      </c>
      <c r="G12" s="189">
        <f>'GREECE Ret'!R14</f>
        <v>1.8000745604548795E-2</v>
      </c>
      <c r="H12" s="189">
        <f>'GREECE Ret'!S14</f>
        <v>1.0904793800572055</v>
      </c>
      <c r="I12" s="189">
        <f>'GREECE Ret'!T14</f>
        <v>1.4283879698673354</v>
      </c>
    </row>
    <row r="13" spans="1:21" ht="17.399999999999999">
      <c r="B13" s="188" t="s">
        <v>3769</v>
      </c>
      <c r="C13" s="410">
        <f>'ΟΜΟΛΟΓΑ ΧΑΑ'!C7</f>
        <v>3.3099999999999997E-2</v>
      </c>
      <c r="D13" s="191"/>
      <c r="F13" s="192"/>
      <c r="H13" s="192"/>
      <c r="I13" s="192"/>
      <c r="J13" s="192"/>
    </row>
    <row r="14" spans="1:21" ht="34.799999999999997">
      <c r="B14" s="188" t="s">
        <v>3770</v>
      </c>
      <c r="C14" s="163"/>
      <c r="D14" s="193">
        <f>$C$13+(D12*7.67%)</f>
        <v>9.250811558316363E-2</v>
      </c>
      <c r="E14" s="193">
        <f t="shared" ref="E14:I14" si="0">$C$13+(E12*7.67%)</f>
        <v>0.10145124294215216</v>
      </c>
      <c r="F14" s="193">
        <f t="shared" si="0"/>
        <v>0.13710513590095408</v>
      </c>
      <c r="G14" s="193">
        <f t="shared" si="0"/>
        <v>3.4480657187868892E-2</v>
      </c>
      <c r="H14" s="193">
        <f t="shared" si="0"/>
        <v>0.11673976845038767</v>
      </c>
      <c r="I14" s="193">
        <f t="shared" si="0"/>
        <v>0.14265735728882462</v>
      </c>
      <c r="L14" s="194"/>
      <c r="N14" s="194"/>
      <c r="S14" s="194"/>
      <c r="U14" s="194"/>
    </row>
    <row r="15" spans="1:21">
      <c r="B15" s="113" t="s">
        <v>269</v>
      </c>
      <c r="D15" s="121"/>
    </row>
    <row r="16" spans="1:21">
      <c r="D16" s="195" t="s">
        <v>270</v>
      </c>
      <c r="E16" s="196" t="s">
        <v>271</v>
      </c>
      <c r="F16" s="196" t="s">
        <v>272</v>
      </c>
      <c r="G16" s="196" t="s">
        <v>273</v>
      </c>
      <c r="H16" s="196" t="s">
        <v>274</v>
      </c>
      <c r="I16" s="196" t="s">
        <v>275</v>
      </c>
      <c r="J16" s="196" t="s">
        <v>276</v>
      </c>
    </row>
    <row r="17" spans="2:10">
      <c r="D17" s="197">
        <f t="array" ref="D17:I17">TRANSPOSE(G29:G34)</f>
        <v>0.16666666666666666</v>
      </c>
      <c r="E17" s="197">
        <v>0.16666666666666666</v>
      </c>
      <c r="F17" s="197">
        <v>0.16666666666666666</v>
      </c>
      <c r="G17" s="197">
        <v>0.16666666666666666</v>
      </c>
      <c r="H17" s="197">
        <v>0.16666666666666666</v>
      </c>
      <c r="I17" s="197">
        <v>0.16666666666666666</v>
      </c>
      <c r="J17" s="198"/>
    </row>
    <row r="18" spans="2:10">
      <c r="B18" s="199" t="s">
        <v>277</v>
      </c>
      <c r="C18" s="199"/>
      <c r="D18" s="200">
        <f>D17*D4</f>
        <v>1.0523748070001902E-4</v>
      </c>
      <c r="E18" s="200">
        <f t="shared" ref="E18:I18" si="1">E17*E4</f>
        <v>1.8093805771561138E-4</v>
      </c>
      <c r="F18" s="200">
        <f t="shared" si="1"/>
        <v>6.1264400592679299E-4</v>
      </c>
      <c r="G18" s="200">
        <f t="shared" si="1"/>
        <v>-1.8511786474737144E-4</v>
      </c>
      <c r="H18" s="200">
        <f t="shared" si="1"/>
        <v>1.9677844405070963E-4</v>
      </c>
      <c r="I18" s="200">
        <f t="shared" si="1"/>
        <v>4.0843044606709498E-4</v>
      </c>
      <c r="J18" s="201">
        <f>SUM(D18:I18)</f>
        <v>1.3189105697128565E-3</v>
      </c>
    </row>
    <row r="19" spans="2:10">
      <c r="B19" s="199" t="s">
        <v>278</v>
      </c>
      <c r="C19" s="199"/>
      <c r="D19" s="200">
        <f>D17*D12</f>
        <v>0.12909195041973842</v>
      </c>
      <c r="E19" s="200">
        <f t="shared" ref="E19:I19" si="2">E17*E12</f>
        <v>0.14852508244709289</v>
      </c>
      <c r="F19" s="200">
        <f t="shared" si="2"/>
        <v>0.22599986071480677</v>
      </c>
      <c r="G19" s="200">
        <f t="shared" si="2"/>
        <v>3.0001242674247992E-3</v>
      </c>
      <c r="H19" s="200">
        <f t="shared" si="2"/>
        <v>0.18174656334286757</v>
      </c>
      <c r="I19" s="200">
        <f t="shared" si="2"/>
        <v>0.23806466164455589</v>
      </c>
      <c r="J19" s="202">
        <f>SUM(D19:H19)</f>
        <v>0.68836358119193042</v>
      </c>
    </row>
    <row r="20" spans="2:10">
      <c r="B20" s="199" t="s">
        <v>279</v>
      </c>
      <c r="C20" s="199"/>
      <c r="D20" s="200">
        <f>D17*D11</f>
        <v>-8.7318723679377091E-5</v>
      </c>
      <c r="E20" s="200">
        <f t="shared" ref="E20:I20" si="3">E17*E11</f>
        <v>-4.0605005489793314E-5</v>
      </c>
      <c r="F20" s="200">
        <f t="shared" si="3"/>
        <v>2.9279089089657067E-4</v>
      </c>
      <c r="G20" s="200">
        <f t="shared" si="3"/>
        <v>-1.8959291171756197E-4</v>
      </c>
      <c r="H20" s="200">
        <f t="shared" si="3"/>
        <v>-7.4318462321161581E-5</v>
      </c>
      <c r="I20" s="200">
        <f t="shared" si="3"/>
        <v>5.3328307675887211E-5</v>
      </c>
      <c r="J20" s="203">
        <f>SUM(D20:H20)</f>
        <v>-9.9044212311323289E-5</v>
      </c>
    </row>
    <row r="21" spans="2:10">
      <c r="B21" s="204"/>
      <c r="C21" s="204"/>
      <c r="D21" s="205"/>
      <c r="E21" s="205"/>
      <c r="F21" s="205"/>
      <c r="G21" s="205"/>
      <c r="H21" s="205"/>
      <c r="I21" s="205"/>
      <c r="J21" s="196"/>
    </row>
    <row r="22" spans="2:10">
      <c r="B22" s="113" t="s">
        <v>280</v>
      </c>
    </row>
    <row r="23" spans="2:10">
      <c r="D23" s="206">
        <f>J18</f>
        <v>1.3189105697128565E-3</v>
      </c>
      <c r="E23" s="194" t="s">
        <v>281</v>
      </c>
    </row>
    <row r="24" spans="2:10">
      <c r="E24" s="194" t="s">
        <v>282</v>
      </c>
    </row>
    <row r="25" spans="2:10" ht="15.6">
      <c r="B25" s="207" t="s">
        <v>283</v>
      </c>
      <c r="C25" s="183" t="s">
        <v>284</v>
      </c>
      <c r="D25" s="208">
        <f>J19</f>
        <v>0.68836358119193042</v>
      </c>
      <c r="E25" s="124"/>
      <c r="F25" t="s">
        <v>285</v>
      </c>
    </row>
    <row r="26" spans="2:10" ht="15.6">
      <c r="B26" s="207" t="s">
        <v>286</v>
      </c>
      <c r="C26" s="183" t="s">
        <v>287</v>
      </c>
      <c r="D26" s="209">
        <f>J20</f>
        <v>-9.9044212311323289E-5</v>
      </c>
      <c r="E26" s="164"/>
    </row>
    <row r="27" spans="2:10" ht="16.8">
      <c r="B27" t="s">
        <v>288</v>
      </c>
      <c r="C27" s="210" t="s">
        <v>289</v>
      </c>
      <c r="D27" s="181">
        <f>'GREECE Ret'!N8</f>
        <v>1.3844652038332993E-4</v>
      </c>
      <c r="G27" t="s">
        <v>290</v>
      </c>
    </row>
    <row r="28" spans="2:10">
      <c r="B28" t="s">
        <v>291</v>
      </c>
      <c r="C28" s="210" t="s">
        <v>292</v>
      </c>
      <c r="D28" s="211">
        <f>J18</f>
        <v>1.3189105697128565E-3</v>
      </c>
      <c r="E28" s="164"/>
    </row>
    <row r="29" spans="2:10">
      <c r="B29" s="212" t="s">
        <v>293</v>
      </c>
      <c r="D29" s="3"/>
      <c r="G29" s="213">
        <f t="shared" ref="G29:G34" si="4">1/6</f>
        <v>0.16666666666666666</v>
      </c>
      <c r="H29" s="214" t="s">
        <v>270</v>
      </c>
      <c r="J29" s="2" t="s">
        <v>294</v>
      </c>
    </row>
    <row r="30" spans="2:10" ht="16.8">
      <c r="B30" s="194" t="s">
        <v>295</v>
      </c>
      <c r="C30" s="210" t="s">
        <v>296</v>
      </c>
      <c r="D30" s="164">
        <f>(D25^2)*VarRm</f>
        <v>6.5602111139787924E-5</v>
      </c>
      <c r="G30" s="215">
        <f t="shared" si="4"/>
        <v>0.16666666666666666</v>
      </c>
      <c r="H30" s="216" t="s">
        <v>271</v>
      </c>
    </row>
    <row r="31" spans="2:10" ht="15.6">
      <c r="B31" s="194" t="s">
        <v>297</v>
      </c>
      <c r="C31" s="210" t="s">
        <v>298</v>
      </c>
      <c r="D31" s="217">
        <f>SQRT(30)</f>
        <v>5.4772255750516612</v>
      </c>
      <c r="E31" s="164"/>
      <c r="G31" s="215">
        <f t="shared" si="4"/>
        <v>0.16666666666666666</v>
      </c>
      <c r="H31" s="216" t="s">
        <v>272</v>
      </c>
    </row>
    <row r="32" spans="2:10">
      <c r="G32" s="215">
        <f t="shared" si="4"/>
        <v>0.16666666666666666</v>
      </c>
      <c r="H32" s="216" t="s">
        <v>273</v>
      </c>
    </row>
    <row r="33" spans="2:16">
      <c r="B33" t="s">
        <v>299</v>
      </c>
      <c r="C33" s="194" t="s">
        <v>235</v>
      </c>
      <c r="G33" s="215">
        <f t="shared" si="4"/>
        <v>0.16666666666666666</v>
      </c>
      <c r="H33" s="216" t="s">
        <v>274</v>
      </c>
    </row>
    <row r="34" spans="2:16">
      <c r="C34" s="194" t="s">
        <v>282</v>
      </c>
      <c r="G34" s="218">
        <f t="shared" si="4"/>
        <v>0.16666666666666666</v>
      </c>
      <c r="H34" s="216" t="s">
        <v>275</v>
      </c>
    </row>
    <row r="35" spans="2:16">
      <c r="G35" s="219">
        <f>SUM(G29:G34)</f>
        <v>0.99999999999999989</v>
      </c>
      <c r="H35" s="220"/>
    </row>
    <row r="36" spans="2:16">
      <c r="J36" s="2" t="s">
        <v>300</v>
      </c>
    </row>
    <row r="37" spans="2:16">
      <c r="C37" s="194" t="s">
        <v>301</v>
      </c>
      <c r="J37" s="2" t="s">
        <v>302</v>
      </c>
    </row>
    <row r="38" spans="2:16">
      <c r="C38" t="s">
        <v>303</v>
      </c>
    </row>
    <row r="39" spans="2:16">
      <c r="C39" s="113" t="s">
        <v>304</v>
      </c>
    </row>
    <row r="40" spans="2:16">
      <c r="D40" s="113" t="s">
        <v>305</v>
      </c>
    </row>
    <row r="42" spans="2:16" ht="27.6">
      <c r="J42" s="221" t="s">
        <v>306</v>
      </c>
    </row>
    <row r="43" spans="2:16" ht="22.8">
      <c r="C43" s="194"/>
      <c r="D43" s="124"/>
      <c r="F43" s="221"/>
    </row>
    <row r="44" spans="2:16">
      <c r="E44" s="165"/>
      <c r="F44" s="165"/>
      <c r="G44" s="166"/>
      <c r="H44" s="166"/>
      <c r="I44" s="166"/>
      <c r="J44" s="166"/>
      <c r="K44" s="166"/>
      <c r="L44" s="166"/>
      <c r="M44" s="166"/>
      <c r="N44" s="166"/>
      <c r="O44" s="166"/>
      <c r="P44" s="166"/>
    </row>
    <row r="45" spans="2:16">
      <c r="B45" s="2"/>
      <c r="C45" s="2"/>
    </row>
    <row r="46" spans="2:16">
      <c r="B46" s="2"/>
      <c r="C46" s="222"/>
      <c r="E46" s="167"/>
      <c r="F46" s="167" t="s">
        <v>307</v>
      </c>
      <c r="J46" t="s">
        <v>235</v>
      </c>
      <c r="N46" t="s">
        <v>236</v>
      </c>
    </row>
    <row r="47" spans="2:16">
      <c r="E47" s="167"/>
      <c r="F47" s="167"/>
      <c r="G47" s="167"/>
      <c r="H47" s="167"/>
      <c r="I47" s="414" t="s">
        <v>237</v>
      </c>
      <c r="J47" s="414"/>
      <c r="K47" s="414"/>
      <c r="L47" s="414"/>
      <c r="N47" s="414" t="s">
        <v>238</v>
      </c>
      <c r="O47" s="414"/>
      <c r="P47" s="414"/>
    </row>
    <row r="48" spans="2:16">
      <c r="C48" s="223"/>
      <c r="E48" s="167"/>
      <c r="F48" s="167"/>
      <c r="G48" s="168" t="s">
        <v>239</v>
      </c>
      <c r="H48" s="167"/>
      <c r="I48" s="168" t="s">
        <v>240</v>
      </c>
      <c r="J48" s="168" t="s">
        <v>308</v>
      </c>
      <c r="K48" s="169" t="s">
        <v>242</v>
      </c>
      <c r="L48" s="168" t="s">
        <v>243</v>
      </c>
      <c r="M48" s="168"/>
      <c r="N48" s="168" t="s">
        <v>241</v>
      </c>
      <c r="O48" s="169" t="s">
        <v>242</v>
      </c>
      <c r="P48" s="168" t="s">
        <v>243</v>
      </c>
    </row>
    <row r="49" spans="5:16">
      <c r="G49" s="168" t="s">
        <v>205</v>
      </c>
      <c r="I49" s="168" t="s">
        <v>244</v>
      </c>
      <c r="J49" s="168" t="s">
        <v>309</v>
      </c>
      <c r="K49" s="168" t="s">
        <v>246</v>
      </c>
      <c r="L49" s="168" t="s">
        <v>246</v>
      </c>
      <c r="M49" s="168"/>
      <c r="N49" s="168" t="s">
        <v>245</v>
      </c>
      <c r="O49" s="168" t="s">
        <v>246</v>
      </c>
      <c r="P49" s="168" t="s">
        <v>246</v>
      </c>
    </row>
    <row r="50" spans="5:16">
      <c r="E50" s="170"/>
      <c r="F50" s="170" t="s">
        <v>247</v>
      </c>
      <c r="G50" s="170"/>
      <c r="H50" s="170" t="s">
        <v>247</v>
      </c>
      <c r="I50" s="170" t="s">
        <v>248</v>
      </c>
      <c r="J50" s="170" t="s">
        <v>248</v>
      </c>
      <c r="K50" s="170" t="s">
        <v>248</v>
      </c>
      <c r="L50" s="170" t="s">
        <v>248</v>
      </c>
      <c r="M50" s="170" t="s">
        <v>310</v>
      </c>
      <c r="N50" s="170" t="s">
        <v>248</v>
      </c>
      <c r="O50" s="170" t="s">
        <v>248</v>
      </c>
      <c r="P50" s="170" t="s">
        <v>248</v>
      </c>
    </row>
    <row r="51" spans="5:16">
      <c r="E51" s="3"/>
      <c r="F51" s="393" t="s">
        <v>1160</v>
      </c>
      <c r="G51" s="27">
        <f>1/6</f>
        <v>0.16666666666666666</v>
      </c>
      <c r="H51" s="393" t="s">
        <v>1160</v>
      </c>
      <c r="I51" s="27">
        <v>12123450.676220844</v>
      </c>
      <c r="J51" s="27">
        <f t="shared" ref="J51:O51" si="5">1/6</f>
        <v>0.16666666666666666</v>
      </c>
      <c r="K51" s="27">
        <f t="shared" si="5"/>
        <v>0.16666666666666666</v>
      </c>
      <c r="L51" s="27">
        <f t="shared" si="5"/>
        <v>0.16666666666666666</v>
      </c>
      <c r="M51" s="393" t="s">
        <v>1160</v>
      </c>
      <c r="N51" s="27">
        <f t="shared" si="5"/>
        <v>0.16666666666666666</v>
      </c>
      <c r="O51" s="27">
        <f t="shared" si="5"/>
        <v>0.16666666666666666</v>
      </c>
      <c r="P51" s="27">
        <v>0.16666666666666666</v>
      </c>
    </row>
    <row r="52" spans="5:16">
      <c r="E52" s="3"/>
      <c r="F52" s="393" t="s">
        <v>177</v>
      </c>
      <c r="G52" s="27">
        <f t="shared" ref="G52:O56" si="6">1/6</f>
        <v>0.16666666666666666</v>
      </c>
      <c r="H52" s="393" t="s">
        <v>177</v>
      </c>
      <c r="I52" s="27">
        <v>-1334939.9206175464</v>
      </c>
      <c r="J52" s="27">
        <f t="shared" si="6"/>
        <v>0.16666666666666666</v>
      </c>
      <c r="K52" s="27">
        <f t="shared" si="6"/>
        <v>0.16666666666666666</v>
      </c>
      <c r="L52" s="27">
        <f t="shared" si="6"/>
        <v>0.16666666666666666</v>
      </c>
      <c r="M52" s="393" t="s">
        <v>177</v>
      </c>
      <c r="N52" s="27">
        <f t="shared" si="6"/>
        <v>0.16666666666666666</v>
      </c>
      <c r="O52" s="27">
        <f t="shared" si="6"/>
        <v>0.16666666666666666</v>
      </c>
      <c r="P52" s="27">
        <v>0.16666666666666666</v>
      </c>
    </row>
    <row r="53" spans="5:16">
      <c r="E53" s="3"/>
      <c r="F53" s="393" t="s">
        <v>2573</v>
      </c>
      <c r="G53" s="27">
        <f t="shared" si="6"/>
        <v>0.16666666666666666</v>
      </c>
      <c r="H53" s="393" t="s">
        <v>2573</v>
      </c>
      <c r="I53" s="27">
        <v>-8947848.3666666672</v>
      </c>
      <c r="J53" s="27">
        <f t="shared" si="6"/>
        <v>0.16666666666666666</v>
      </c>
      <c r="K53" s="27">
        <f t="shared" si="6"/>
        <v>0.16666666666666666</v>
      </c>
      <c r="L53" s="27">
        <f t="shared" si="6"/>
        <v>0.16666666666666666</v>
      </c>
      <c r="M53" s="393" t="s">
        <v>2573</v>
      </c>
      <c r="N53" s="27">
        <f t="shared" si="6"/>
        <v>0.16666666666666666</v>
      </c>
      <c r="O53" s="27">
        <f t="shared" si="6"/>
        <v>0.16666666666666666</v>
      </c>
      <c r="P53" s="27">
        <v>0.16666666666666666</v>
      </c>
    </row>
    <row r="54" spans="5:16">
      <c r="E54" s="3"/>
      <c r="F54" s="393" t="s">
        <v>178</v>
      </c>
      <c r="G54" s="27">
        <f t="shared" si="6"/>
        <v>0.16666666666666666</v>
      </c>
      <c r="H54" s="393" t="s">
        <v>178</v>
      </c>
      <c r="I54" s="27">
        <v>5120264.7993438244</v>
      </c>
      <c r="J54" s="27">
        <f t="shared" si="6"/>
        <v>0.16666666666666666</v>
      </c>
      <c r="K54" s="27">
        <f t="shared" si="6"/>
        <v>0.16666666666666666</v>
      </c>
      <c r="L54" s="27">
        <f t="shared" si="6"/>
        <v>0.16666666666666666</v>
      </c>
      <c r="M54" s="393" t="s">
        <v>178</v>
      </c>
      <c r="N54" s="27">
        <f t="shared" si="6"/>
        <v>0.16666666666666666</v>
      </c>
      <c r="O54" s="27">
        <f t="shared" si="6"/>
        <v>0.16666666666666666</v>
      </c>
      <c r="P54" s="27">
        <v>0.16666666666666666</v>
      </c>
    </row>
    <row r="55" spans="5:16">
      <c r="E55" s="3"/>
      <c r="F55" s="393" t="s">
        <v>179</v>
      </c>
      <c r="G55" s="27">
        <f t="shared" si="6"/>
        <v>0.16666666666666666</v>
      </c>
      <c r="H55" s="393" t="s">
        <v>179</v>
      </c>
      <c r="I55" s="27">
        <v>-1614276.7750467197</v>
      </c>
      <c r="J55" s="27">
        <f t="shared" si="6"/>
        <v>0.16666666666666666</v>
      </c>
      <c r="K55" s="27">
        <f t="shared" si="6"/>
        <v>0.16666666666666666</v>
      </c>
      <c r="L55" s="27">
        <f t="shared" si="6"/>
        <v>0.16666666666666666</v>
      </c>
      <c r="M55" s="393" t="s">
        <v>179</v>
      </c>
      <c r="N55" s="27">
        <f t="shared" si="6"/>
        <v>0.16666666666666666</v>
      </c>
      <c r="O55" s="27">
        <f t="shared" si="6"/>
        <v>0.16666666666666666</v>
      </c>
      <c r="P55" s="27">
        <v>0.16666666666666666</v>
      </c>
    </row>
    <row r="56" spans="5:16" ht="15" thickBot="1">
      <c r="E56" s="133"/>
      <c r="F56" s="394" t="s">
        <v>180</v>
      </c>
      <c r="G56" s="27">
        <f t="shared" si="6"/>
        <v>0.16666666666666666</v>
      </c>
      <c r="H56" s="394" t="s">
        <v>180</v>
      </c>
      <c r="I56" s="27">
        <v>-5346649.4132337337</v>
      </c>
      <c r="J56" s="27">
        <f t="shared" si="6"/>
        <v>0.16666666666666666</v>
      </c>
      <c r="K56" s="27">
        <f t="shared" si="6"/>
        <v>0.16666666666666666</v>
      </c>
      <c r="L56" s="27">
        <f t="shared" si="6"/>
        <v>0.16666666666666666</v>
      </c>
      <c r="M56" s="394" t="s">
        <v>180</v>
      </c>
      <c r="N56" s="27">
        <f t="shared" si="6"/>
        <v>0.16666666666666666</v>
      </c>
      <c r="O56" s="27">
        <f t="shared" si="6"/>
        <v>0.16666666666666666</v>
      </c>
      <c r="P56" s="27">
        <v>0.16666666666666666</v>
      </c>
    </row>
    <row r="57" spans="5:16">
      <c r="F57" s="106" t="s">
        <v>249</v>
      </c>
      <c r="G57" s="27">
        <f>SUM(G51:G56)</f>
        <v>0.99999999999999989</v>
      </c>
      <c r="H57" s="106" t="s">
        <v>249</v>
      </c>
      <c r="I57" s="27">
        <f>SUM(I51:I56)</f>
        <v>1.0000000009313226</v>
      </c>
      <c r="J57" s="27">
        <f t="shared" ref="J57:L57" si="7">SUM(J51:J56)</f>
        <v>0.99999999999999989</v>
      </c>
      <c r="K57" s="27">
        <f t="shared" si="7"/>
        <v>0.99999999999999989</v>
      </c>
      <c r="L57" s="27">
        <f t="shared" si="7"/>
        <v>0.99999999999999989</v>
      </c>
      <c r="M57" s="106" t="s">
        <v>249</v>
      </c>
      <c r="N57" s="27">
        <f t="shared" ref="N57:P57" si="8">SUM(N51:N56)</f>
        <v>0.99999999999999989</v>
      </c>
      <c r="O57" s="27">
        <f t="shared" si="8"/>
        <v>0.99999999999999989</v>
      </c>
      <c r="P57" s="27">
        <f t="shared" si="8"/>
        <v>0.99999999999999989</v>
      </c>
    </row>
    <row r="58" spans="5:16">
      <c r="F58" s="106"/>
      <c r="G58" s="27"/>
      <c r="H58" s="106"/>
      <c r="I58" s="27"/>
      <c r="J58" s="27"/>
      <c r="K58" s="27"/>
      <c r="L58" s="27"/>
      <c r="M58" s="106"/>
      <c r="N58" s="172"/>
      <c r="O58" s="172"/>
      <c r="P58" s="172"/>
    </row>
    <row r="59" spans="5:16">
      <c r="F59" s="106" t="s">
        <v>311</v>
      </c>
      <c r="G59" s="224" cm="1">
        <f t="array" ref="G59">MMULT($D$4:$I$4,G51:G56)</f>
        <v>1.3189105697128565E-3</v>
      </c>
      <c r="H59" s="225" t="s">
        <v>312</v>
      </c>
      <c r="I59" s="224" cm="1">
        <f t="array" ref="I59">MMULT($D$4:$I$4,I51:I56)</f>
        <v>-47380.724766571795</v>
      </c>
      <c r="J59" s="224" cm="1">
        <f t="array" ref="J59">MMULT($D$4:$I$4,J51:J56)</f>
        <v>1.3189105697128565E-3</v>
      </c>
      <c r="K59" s="224" cm="1">
        <f t="array" ref="K59">MMULT($D$4:$I$4,K51:K56)</f>
        <v>1.3189105697128565E-3</v>
      </c>
      <c r="L59" s="226"/>
      <c r="M59" s="225" t="s">
        <v>312</v>
      </c>
      <c r="N59" s="224" cm="1">
        <f t="array" ref="N59">MMULT($D$4:$I$4,N51:N56)</f>
        <v>1.3189105697128565E-3</v>
      </c>
      <c r="O59" s="224" cm="1">
        <f t="array" ref="O59">MMULT($D$4:$I$4,O51:O56)</f>
        <v>1.3189105697128565E-3</v>
      </c>
      <c r="P59" s="224" cm="1">
        <f t="array" ref="P59">MMULT($D$4:$I$4,P51:P56)</f>
        <v>1.3189105697128565E-3</v>
      </c>
    </row>
    <row r="60" spans="5:16">
      <c r="F60" s="106"/>
      <c r="G60" s="164"/>
      <c r="H60" s="106"/>
      <c r="I60" s="164"/>
      <c r="J60" s="164"/>
      <c r="K60" s="164"/>
      <c r="L60" s="227"/>
      <c r="M60" s="106"/>
      <c r="N60" s="164"/>
      <c r="O60" s="164"/>
      <c r="P60" s="164"/>
    </row>
    <row r="61" spans="5:16">
      <c r="F61" t="s">
        <v>313</v>
      </c>
      <c r="G61" s="124" cm="1">
        <f t="array" ref="G61">MMULT($D$12:$I$12,G51:G56)</f>
        <v>0.92642824283648628</v>
      </c>
      <c r="H61" t="s">
        <v>313</v>
      </c>
      <c r="I61" s="124" cm="1">
        <f t="array" ref="I61">MMULT($D$12:$I$12,I51:I56)</f>
        <v>-13237924.570122108</v>
      </c>
      <c r="J61" s="124" cm="1">
        <f t="array" ref="J61">MMULT($D$12:$I$12,J51:J56)</f>
        <v>0.92642824283648628</v>
      </c>
      <c r="K61" s="124" cm="1">
        <f t="array" ref="K61">MMULT($D$12:$I$12,K51:K56)</f>
        <v>0.92642824283648628</v>
      </c>
      <c r="L61" s="227"/>
      <c r="M61" t="s">
        <v>313</v>
      </c>
      <c r="N61" s="124" cm="1">
        <f t="array" ref="N61">MMULT($D$12:$I$12,N51:N56)</f>
        <v>0.92642824283648628</v>
      </c>
      <c r="O61" s="124" cm="1">
        <f t="array" ref="O61">MMULT($D$12:$I$12,O51:O56)</f>
        <v>0.92642824283648628</v>
      </c>
      <c r="P61" s="124" cm="1">
        <f t="array" ref="P61">MMULT($D$12:$I$12,P51:P56)</f>
        <v>0.92642824283648628</v>
      </c>
    </row>
    <row r="62" spans="5:16">
      <c r="F62" s="194" t="s">
        <v>295</v>
      </c>
      <c r="G62" s="164">
        <f>(G61^2)*VarRm</f>
        <v>1.1882439663124419E-4</v>
      </c>
      <c r="H62" s="194" t="s">
        <v>295</v>
      </c>
      <c r="I62" s="164">
        <f>(I61^2)*VarRm</f>
        <v>24261734689.425842</v>
      </c>
      <c r="J62" s="164">
        <f>(J61^2)*VarRm</f>
        <v>1.1882439663124419E-4</v>
      </c>
      <c r="K62" s="164">
        <f>(K61^2)*VarRm</f>
        <v>1.1882439663124419E-4</v>
      </c>
      <c r="L62" s="229"/>
      <c r="M62" s="194" t="s">
        <v>295</v>
      </c>
      <c r="N62" s="164">
        <f>(N61^2)*VarRm</f>
        <v>1.1882439663124419E-4</v>
      </c>
      <c r="O62" s="164">
        <f>(O61^2)*VarRm</f>
        <v>1.1882439663124419E-4</v>
      </c>
      <c r="P62" s="164">
        <f>(P61^2)*VarRm</f>
        <v>1.1882439663124419E-4</v>
      </c>
    </row>
    <row r="63" spans="5:16">
      <c r="F63" s="194"/>
      <c r="G63" s="124"/>
      <c r="H63" s="194"/>
      <c r="I63" s="124"/>
      <c r="J63" s="124"/>
      <c r="K63" s="124"/>
      <c r="L63" s="227"/>
      <c r="M63" s="194"/>
      <c r="N63" s="124"/>
      <c r="O63" s="124"/>
      <c r="P63" s="124"/>
    </row>
    <row r="64" spans="5:16">
      <c r="F64" s="194" t="s">
        <v>297</v>
      </c>
      <c r="G64" s="124">
        <f>SQRT(62)</f>
        <v>7.8740078740118111</v>
      </c>
      <c r="H64" s="194" t="s">
        <v>297</v>
      </c>
      <c r="I64" s="124">
        <f>SQRT(62)</f>
        <v>7.8740078740118111</v>
      </c>
      <c r="J64" s="124">
        <f>SQRT(62)</f>
        <v>7.8740078740118111</v>
      </c>
      <c r="K64" s="124">
        <f>SQRT(62)</f>
        <v>7.8740078740118111</v>
      </c>
      <c r="L64" s="227"/>
      <c r="M64" s="194" t="s">
        <v>297</v>
      </c>
      <c r="N64" s="124">
        <f>SQRT(62)</f>
        <v>7.8740078740118111</v>
      </c>
      <c r="O64" s="124">
        <f>SQRT(62)</f>
        <v>7.8740078740118111</v>
      </c>
      <c r="P64" s="124">
        <f>SQRT(62)</f>
        <v>7.8740078740118111</v>
      </c>
    </row>
  </sheetData>
  <mergeCells count="2">
    <mergeCell ref="I47:L47"/>
    <mergeCell ref="N47:P47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64"/>
  <sheetViews>
    <sheetView topLeftCell="A13" zoomScale="75" zoomScaleNormal="75" workbookViewId="0">
      <selection activeCell="F30" sqref="F30"/>
    </sheetView>
  </sheetViews>
  <sheetFormatPr defaultColWidth="8.6640625" defaultRowHeight="14.4"/>
  <cols>
    <col min="1" max="1" width="17.44140625" customWidth="1"/>
    <col min="2" max="2" width="20" customWidth="1"/>
    <col min="3" max="4" width="12.6640625" customWidth="1"/>
    <col min="5" max="5" width="16.109375" customWidth="1"/>
    <col min="6" max="6" width="22.44140625" customWidth="1"/>
    <col min="7" max="8" width="15.6640625" customWidth="1"/>
    <col min="9" max="9" width="10.33203125" customWidth="1"/>
    <col min="10" max="11" width="10.5546875" customWidth="1"/>
    <col min="12" max="12" width="9.33203125" customWidth="1"/>
    <col min="13" max="13" width="17.33203125" customWidth="1"/>
    <col min="14" max="14" width="20.5546875" customWidth="1"/>
    <col min="15" max="15" width="10.6640625" customWidth="1"/>
    <col min="16" max="16" width="10.33203125" customWidth="1"/>
    <col min="28" max="1025" width="8.44140625" customWidth="1"/>
  </cols>
  <sheetData>
    <row r="1" spans="1:21">
      <c r="A1" s="177" t="s">
        <v>256</v>
      </c>
      <c r="B1" s="178" t="s">
        <v>257</v>
      </c>
    </row>
    <row r="2" spans="1:21">
      <c r="A2" s="179">
        <v>43531</v>
      </c>
      <c r="B2" s="179">
        <v>43897</v>
      </c>
      <c r="D2" s="119"/>
      <c r="E2" s="119"/>
      <c r="F2" s="119"/>
      <c r="G2" s="119"/>
      <c r="H2" s="119"/>
      <c r="I2" s="119"/>
    </row>
    <row r="3" spans="1:21">
      <c r="D3" s="180" t="s">
        <v>258</v>
      </c>
      <c r="E3" s="180" t="s">
        <v>259</v>
      </c>
      <c r="F3" s="180" t="s">
        <v>260</v>
      </c>
      <c r="G3" s="180" t="s">
        <v>261</v>
      </c>
      <c r="H3" s="180" t="s">
        <v>262</v>
      </c>
      <c r="I3" s="180" t="s">
        <v>263</v>
      </c>
    </row>
    <row r="4" spans="1:21">
      <c r="B4" s="3" t="s">
        <v>184</v>
      </c>
      <c r="D4" s="181"/>
      <c r="E4" s="181"/>
      <c r="F4" s="181"/>
      <c r="G4" s="181"/>
      <c r="H4" s="181"/>
      <c r="I4" s="181"/>
    </row>
    <row r="5" spans="1:21">
      <c r="B5" s="3" t="s">
        <v>186</v>
      </c>
      <c r="D5" s="181"/>
      <c r="E5" s="181"/>
      <c r="F5" s="181"/>
      <c r="G5" s="181"/>
      <c r="H5" s="181"/>
      <c r="I5" s="181"/>
    </row>
    <row r="6" spans="1:21">
      <c r="B6" s="3" t="s">
        <v>189</v>
      </c>
      <c r="D6" s="181"/>
      <c r="E6" s="181"/>
      <c r="F6" s="181"/>
      <c r="G6" s="181"/>
      <c r="H6" s="181"/>
      <c r="I6" s="181"/>
    </row>
    <row r="7" spans="1:21">
      <c r="B7" s="3"/>
      <c r="D7" s="181"/>
      <c r="E7" s="181"/>
      <c r="F7" s="181"/>
      <c r="G7" s="181"/>
      <c r="H7" s="181"/>
      <c r="I7" s="181"/>
    </row>
    <row r="8" spans="1:21">
      <c r="B8" s="3" t="s">
        <v>191</v>
      </c>
      <c r="D8" s="182"/>
      <c r="E8" s="182"/>
      <c r="F8" s="182"/>
      <c r="G8" s="182"/>
      <c r="H8" s="182"/>
      <c r="I8" s="182"/>
    </row>
    <row r="9" spans="1:21">
      <c r="A9" t="s">
        <v>264</v>
      </c>
      <c r="B9" s="183" t="s">
        <v>108</v>
      </c>
      <c r="D9" s="184"/>
      <c r="E9" s="184"/>
      <c r="F9" s="184"/>
      <c r="G9" s="184"/>
      <c r="H9" s="184"/>
      <c r="I9" s="184"/>
    </row>
    <row r="10" spans="1:21">
      <c r="B10" s="183"/>
      <c r="D10" s="185"/>
      <c r="E10" s="185"/>
      <c r="F10" s="185"/>
      <c r="G10" s="185"/>
      <c r="H10" s="185"/>
      <c r="I10" s="185"/>
    </row>
    <row r="11" spans="1:21" ht="17.399999999999999">
      <c r="A11" t="s">
        <v>265</v>
      </c>
      <c r="B11" s="186" t="s">
        <v>266</v>
      </c>
      <c r="D11" s="187"/>
      <c r="E11" s="187"/>
      <c r="F11" s="187"/>
      <c r="G11" s="187"/>
      <c r="H11" s="187"/>
      <c r="I11" s="187"/>
    </row>
    <row r="12" spans="1:21" ht="17.399999999999999">
      <c r="A12" t="s">
        <v>267</v>
      </c>
      <c r="B12" s="188" t="s">
        <v>268</v>
      </c>
      <c r="D12" s="187"/>
      <c r="E12" s="187"/>
      <c r="F12" s="187"/>
      <c r="G12" s="187"/>
      <c r="H12" s="187"/>
      <c r="I12" s="187"/>
    </row>
    <row r="13" spans="1:21" ht="17.399999999999999">
      <c r="B13" s="188"/>
      <c r="C13" s="190"/>
      <c r="D13" s="191"/>
      <c r="F13" s="192"/>
      <c r="H13" s="192"/>
      <c r="I13" s="192"/>
      <c r="J13" s="192"/>
    </row>
    <row r="14" spans="1:21" ht="17.399999999999999">
      <c r="B14" s="188"/>
      <c r="C14" s="163"/>
      <c r="D14" s="193"/>
      <c r="E14" s="192"/>
      <c r="F14" s="192"/>
      <c r="G14" s="192"/>
      <c r="H14" s="192"/>
      <c r="I14" s="192"/>
      <c r="L14" s="194"/>
      <c r="N14" s="194"/>
      <c r="S14" s="194"/>
      <c r="U14" s="194"/>
    </row>
    <row r="15" spans="1:21">
      <c r="B15" s="113" t="s">
        <v>269</v>
      </c>
      <c r="D15" s="121"/>
    </row>
    <row r="16" spans="1:21">
      <c r="D16" s="195" t="s">
        <v>270</v>
      </c>
      <c r="E16" s="196" t="s">
        <v>271</v>
      </c>
      <c r="F16" s="196" t="s">
        <v>272</v>
      </c>
      <c r="G16" s="196" t="s">
        <v>273</v>
      </c>
      <c r="H16" s="196" t="s">
        <v>274</v>
      </c>
      <c r="I16" s="196" t="s">
        <v>275</v>
      </c>
      <c r="J16" s="196" t="s">
        <v>276</v>
      </c>
    </row>
    <row r="17" spans="2:10">
      <c r="D17" s="197"/>
      <c r="E17" s="197"/>
      <c r="F17" s="197"/>
      <c r="G17" s="197"/>
      <c r="H17" s="197"/>
      <c r="I17" s="197"/>
      <c r="J17" s="198"/>
    </row>
    <row r="18" spans="2:10">
      <c r="B18" s="199" t="s">
        <v>277</v>
      </c>
      <c r="C18" s="199"/>
      <c r="D18" s="200"/>
      <c r="E18" s="200"/>
      <c r="F18" s="200"/>
      <c r="G18" s="200"/>
      <c r="H18" s="200"/>
      <c r="I18" s="200"/>
      <c r="J18" s="201"/>
    </row>
    <row r="19" spans="2:10">
      <c r="B19" s="199" t="s">
        <v>278</v>
      </c>
      <c r="C19" s="199"/>
      <c r="D19" s="200"/>
      <c r="E19" s="200"/>
      <c r="F19" s="200"/>
      <c r="G19" s="200"/>
      <c r="H19" s="200"/>
      <c r="I19" s="200"/>
      <c r="J19" s="202"/>
    </row>
    <row r="20" spans="2:10">
      <c r="B20" s="199" t="s">
        <v>279</v>
      </c>
      <c r="C20" s="199"/>
      <c r="D20" s="200"/>
      <c r="E20" s="200"/>
      <c r="F20" s="200"/>
      <c r="G20" s="200"/>
      <c r="H20" s="200"/>
      <c r="I20" s="200"/>
      <c r="J20" s="203"/>
    </row>
    <row r="21" spans="2:10">
      <c r="B21" s="204"/>
      <c r="C21" s="204"/>
      <c r="D21" s="205"/>
      <c r="E21" s="205"/>
      <c r="F21" s="205"/>
      <c r="G21" s="205"/>
      <c r="H21" s="205"/>
      <c r="I21" s="205"/>
      <c r="J21" s="196"/>
    </row>
    <row r="22" spans="2:10">
      <c r="B22" s="113" t="s">
        <v>280</v>
      </c>
    </row>
    <row r="23" spans="2:10">
      <c r="D23" s="206"/>
      <c r="E23" s="194" t="s">
        <v>281</v>
      </c>
    </row>
    <row r="24" spans="2:10">
      <c r="E24" s="194" t="s">
        <v>282</v>
      </c>
    </row>
    <row r="25" spans="2:10" ht="15.6">
      <c r="B25" s="207" t="s">
        <v>283</v>
      </c>
      <c r="C25" s="183" t="s">
        <v>284</v>
      </c>
      <c r="D25" s="208"/>
      <c r="E25" s="124"/>
      <c r="F25" t="s">
        <v>285</v>
      </c>
    </row>
    <row r="26" spans="2:10" ht="15.6">
      <c r="B26" s="207" t="s">
        <v>286</v>
      </c>
      <c r="C26" s="183" t="s">
        <v>287</v>
      </c>
      <c r="D26" s="209"/>
      <c r="E26" s="164"/>
    </row>
    <row r="27" spans="2:10" ht="16.8">
      <c r="B27" t="s">
        <v>288</v>
      </c>
      <c r="C27" s="210" t="s">
        <v>289</v>
      </c>
      <c r="D27" s="181"/>
      <c r="G27" t="s">
        <v>290</v>
      </c>
    </row>
    <row r="28" spans="2:10">
      <c r="B28" t="s">
        <v>291</v>
      </c>
      <c r="C28" s="210" t="s">
        <v>292</v>
      </c>
      <c r="D28" s="211"/>
      <c r="E28" s="164"/>
    </row>
    <row r="29" spans="2:10">
      <c r="B29" s="212" t="s">
        <v>293</v>
      </c>
      <c r="D29" s="3"/>
      <c r="G29" s="213">
        <f t="shared" ref="G29:G34" si="0">1/6</f>
        <v>0.16666666666666666</v>
      </c>
      <c r="H29" s="214" t="s">
        <v>270</v>
      </c>
      <c r="J29" s="2" t="s">
        <v>294</v>
      </c>
    </row>
    <row r="30" spans="2:10" ht="16.8">
      <c r="B30" s="194" t="s">
        <v>295</v>
      </c>
      <c r="C30" s="210" t="s">
        <v>296</v>
      </c>
      <c r="D30" s="164"/>
      <c r="G30" s="215">
        <f t="shared" si="0"/>
        <v>0.16666666666666666</v>
      </c>
      <c r="H30" s="216" t="s">
        <v>271</v>
      </c>
    </row>
    <row r="31" spans="2:10" ht="15.6">
      <c r="B31" s="194" t="s">
        <v>297</v>
      </c>
      <c r="C31" s="210" t="s">
        <v>298</v>
      </c>
      <c r="D31" s="217"/>
      <c r="E31" s="164"/>
      <c r="G31" s="215">
        <f t="shared" si="0"/>
        <v>0.16666666666666666</v>
      </c>
      <c r="H31" s="216" t="s">
        <v>272</v>
      </c>
    </row>
    <row r="32" spans="2:10">
      <c r="G32" s="215">
        <f t="shared" si="0"/>
        <v>0.16666666666666666</v>
      </c>
      <c r="H32" s="216" t="s">
        <v>273</v>
      </c>
    </row>
    <row r="33" spans="2:16">
      <c r="B33" t="s">
        <v>299</v>
      </c>
      <c r="C33" s="194" t="s">
        <v>235</v>
      </c>
      <c r="G33" s="215">
        <f t="shared" si="0"/>
        <v>0.16666666666666666</v>
      </c>
      <c r="H33" s="216" t="s">
        <v>274</v>
      </c>
    </row>
    <row r="34" spans="2:16">
      <c r="C34" s="194" t="s">
        <v>282</v>
      </c>
      <c r="G34" s="218">
        <f t="shared" si="0"/>
        <v>0.16666666666666666</v>
      </c>
      <c r="H34" s="216" t="s">
        <v>275</v>
      </c>
    </row>
    <row r="35" spans="2:16">
      <c r="G35" s="219">
        <f>SUM(G29:G34)</f>
        <v>0.99999999999999989</v>
      </c>
      <c r="H35" s="220"/>
    </row>
    <row r="36" spans="2:16">
      <c r="J36" s="2" t="s">
        <v>300</v>
      </c>
    </row>
    <row r="37" spans="2:16">
      <c r="C37" s="194" t="s">
        <v>301</v>
      </c>
      <c r="J37" s="2" t="s">
        <v>302</v>
      </c>
    </row>
    <row r="38" spans="2:16">
      <c r="C38" t="s">
        <v>303</v>
      </c>
    </row>
    <row r="39" spans="2:16">
      <c r="C39" s="113" t="s">
        <v>304</v>
      </c>
    </row>
    <row r="40" spans="2:16">
      <c r="D40" s="113" t="s">
        <v>305</v>
      </c>
    </row>
    <row r="42" spans="2:16" ht="27.6">
      <c r="J42" s="221" t="s">
        <v>306</v>
      </c>
    </row>
    <row r="43" spans="2:16" ht="22.8">
      <c r="C43" s="194"/>
      <c r="D43" s="124"/>
      <c r="F43" s="221"/>
    </row>
    <row r="44" spans="2:16">
      <c r="E44" s="165"/>
      <c r="F44" s="165"/>
      <c r="G44" s="166"/>
      <c r="H44" s="166"/>
      <c r="I44" s="166"/>
      <c r="J44" s="166"/>
      <c r="K44" s="166"/>
      <c r="L44" s="166"/>
      <c r="M44" s="166"/>
      <c r="N44" s="166"/>
      <c r="O44" s="166"/>
      <c r="P44" s="166"/>
    </row>
    <row r="45" spans="2:16">
      <c r="B45" s="2"/>
      <c r="C45" s="2"/>
    </row>
    <row r="46" spans="2:16">
      <c r="B46" s="2"/>
      <c r="C46" s="222"/>
      <c r="E46" s="167"/>
      <c r="F46" s="167" t="s">
        <v>307</v>
      </c>
      <c r="J46" t="s">
        <v>235</v>
      </c>
      <c r="N46" t="s">
        <v>236</v>
      </c>
    </row>
    <row r="47" spans="2:16">
      <c r="E47" s="167"/>
      <c r="F47" s="167"/>
      <c r="G47" s="167"/>
      <c r="H47" s="167"/>
      <c r="I47" s="414" t="s">
        <v>237</v>
      </c>
      <c r="J47" s="414"/>
      <c r="K47" s="414"/>
      <c r="L47" s="414"/>
      <c r="N47" s="414" t="s">
        <v>238</v>
      </c>
      <c r="O47" s="414"/>
      <c r="P47" s="414"/>
    </row>
    <row r="48" spans="2:16">
      <c r="C48" s="223"/>
      <c r="E48" s="167"/>
      <c r="F48" s="167"/>
      <c r="G48" s="168" t="s">
        <v>239</v>
      </c>
      <c r="H48" s="167"/>
      <c r="I48" s="168" t="s">
        <v>240</v>
      </c>
      <c r="J48" s="168" t="s">
        <v>308</v>
      </c>
      <c r="K48" s="169" t="s">
        <v>242</v>
      </c>
      <c r="L48" s="168" t="s">
        <v>243</v>
      </c>
      <c r="M48" s="168"/>
      <c r="N48" s="168" t="s">
        <v>241</v>
      </c>
      <c r="O48" s="169" t="s">
        <v>242</v>
      </c>
      <c r="P48" s="168" t="s">
        <v>243</v>
      </c>
    </row>
    <row r="49" spans="5:16">
      <c r="G49" s="168" t="s">
        <v>205</v>
      </c>
      <c r="I49" s="168" t="s">
        <v>244</v>
      </c>
      <c r="J49" s="168" t="s">
        <v>309</v>
      </c>
      <c r="K49" s="168" t="s">
        <v>246</v>
      </c>
      <c r="L49" s="168" t="s">
        <v>246</v>
      </c>
      <c r="M49" s="168"/>
      <c r="N49" s="168" t="s">
        <v>245</v>
      </c>
      <c r="O49" s="168" t="s">
        <v>246</v>
      </c>
      <c r="P49" s="168" t="s">
        <v>246</v>
      </c>
    </row>
    <row r="50" spans="5:16">
      <c r="E50" s="170"/>
      <c r="F50" s="170" t="s">
        <v>247</v>
      </c>
      <c r="G50" s="170"/>
      <c r="H50" s="170" t="s">
        <v>247</v>
      </c>
      <c r="I50" s="170" t="s">
        <v>248</v>
      </c>
      <c r="J50" s="170" t="s">
        <v>248</v>
      </c>
      <c r="K50" s="170" t="s">
        <v>248</v>
      </c>
      <c r="L50" s="170" t="s">
        <v>248</v>
      </c>
      <c r="M50" s="170" t="s">
        <v>310</v>
      </c>
      <c r="N50" s="170" t="s">
        <v>248</v>
      </c>
      <c r="O50" s="170" t="s">
        <v>248</v>
      </c>
      <c r="P50" s="170" t="s">
        <v>248</v>
      </c>
    </row>
    <row r="51" spans="5:16">
      <c r="E51" s="3"/>
      <c r="F51" s="3"/>
      <c r="G51" s="27"/>
      <c r="H51" s="3"/>
      <c r="I51" s="27"/>
      <c r="J51" s="27"/>
      <c r="K51" s="27"/>
      <c r="L51" s="27"/>
      <c r="M51" s="106"/>
      <c r="N51" s="27"/>
      <c r="O51" s="27"/>
      <c r="P51" s="27"/>
    </row>
    <row r="52" spans="5:16">
      <c r="E52" s="3"/>
      <c r="F52" s="3"/>
      <c r="G52" s="27"/>
      <c r="H52" s="3"/>
      <c r="I52" s="27"/>
      <c r="J52" s="27"/>
      <c r="K52" s="27"/>
      <c r="L52" s="27"/>
      <c r="M52" s="106"/>
      <c r="N52" s="27"/>
      <c r="O52" s="27"/>
      <c r="P52" s="27"/>
    </row>
    <row r="53" spans="5:16">
      <c r="E53" s="3"/>
      <c r="F53" s="3"/>
      <c r="G53" s="27"/>
      <c r="H53" s="3"/>
      <c r="I53" s="27"/>
      <c r="J53" s="27"/>
      <c r="K53" s="27"/>
      <c r="L53" s="27"/>
      <c r="M53" s="106"/>
      <c r="N53" s="27"/>
      <c r="O53" s="27"/>
      <c r="P53" s="27"/>
    </row>
    <row r="54" spans="5:16">
      <c r="E54" s="3"/>
      <c r="F54" s="3"/>
      <c r="G54" s="27"/>
      <c r="H54" s="3"/>
      <c r="I54" s="27"/>
      <c r="J54" s="27"/>
      <c r="K54" s="27"/>
      <c r="L54" s="27"/>
      <c r="M54" s="106"/>
      <c r="N54" s="27"/>
      <c r="O54" s="27"/>
      <c r="P54" s="27"/>
    </row>
    <row r="55" spans="5:16">
      <c r="E55" s="3"/>
      <c r="F55" s="3"/>
      <c r="G55" s="27"/>
      <c r="H55" s="3"/>
      <c r="I55" s="27"/>
      <c r="J55" s="27"/>
      <c r="K55" s="27"/>
      <c r="L55" s="27"/>
      <c r="M55" s="106"/>
      <c r="N55" s="27"/>
      <c r="O55" s="27"/>
      <c r="P55" s="27"/>
    </row>
    <row r="56" spans="5:16">
      <c r="E56" s="133"/>
      <c r="F56" s="133"/>
      <c r="G56" s="171"/>
      <c r="H56" s="133"/>
      <c r="I56" s="171"/>
      <c r="J56" s="171"/>
      <c r="K56" s="171"/>
      <c r="L56" s="171"/>
      <c r="M56" s="166"/>
      <c r="N56" s="171"/>
      <c r="O56" s="171"/>
      <c r="P56" s="171"/>
    </row>
    <row r="57" spans="5:16">
      <c r="F57" s="106" t="s">
        <v>249</v>
      </c>
      <c r="G57" s="27"/>
      <c r="H57" s="106" t="s">
        <v>249</v>
      </c>
      <c r="I57" s="27"/>
      <c r="J57" s="27"/>
      <c r="K57" s="27"/>
      <c r="L57" s="27"/>
      <c r="M57" s="106" t="s">
        <v>249</v>
      </c>
      <c r="N57" s="27"/>
      <c r="O57" s="27"/>
      <c r="P57" s="27"/>
    </row>
    <row r="58" spans="5:16">
      <c r="F58" s="106"/>
      <c r="G58" s="27"/>
      <c r="H58" s="106"/>
      <c r="I58" s="27"/>
      <c r="J58" s="27"/>
      <c r="K58" s="27"/>
      <c r="L58" s="27"/>
      <c r="M58" s="106"/>
      <c r="N58" s="172"/>
      <c r="O58" s="172"/>
      <c r="P58" s="172"/>
    </row>
    <row r="59" spans="5:16">
      <c r="F59" s="106" t="s">
        <v>311</v>
      </c>
      <c r="G59" s="224"/>
      <c r="H59" s="225" t="s">
        <v>312</v>
      </c>
      <c r="I59" s="224"/>
      <c r="J59" s="224"/>
      <c r="K59" s="224"/>
      <c r="L59" s="226"/>
      <c r="M59" s="225" t="s">
        <v>312</v>
      </c>
      <c r="N59" s="224"/>
      <c r="O59" s="224"/>
      <c r="P59" s="224"/>
    </row>
    <row r="60" spans="5:16">
      <c r="F60" s="106"/>
      <c r="G60" s="164"/>
      <c r="H60" s="106"/>
      <c r="I60" s="164"/>
      <c r="J60" s="124"/>
      <c r="K60" s="124"/>
      <c r="L60" s="227"/>
      <c r="M60" s="106"/>
      <c r="N60" s="124"/>
      <c r="O60" s="124"/>
      <c r="P60" s="124"/>
    </row>
    <row r="61" spans="5:16">
      <c r="F61" t="s">
        <v>313</v>
      </c>
      <c r="G61" s="124"/>
      <c r="H61" t="s">
        <v>313</v>
      </c>
      <c r="I61" s="228"/>
      <c r="J61" s="124"/>
      <c r="K61" s="124"/>
      <c r="L61" s="227"/>
      <c r="M61" t="s">
        <v>313</v>
      </c>
      <c r="N61" s="124"/>
      <c r="O61" s="124"/>
      <c r="P61" s="124"/>
    </row>
    <row r="62" spans="5:16">
      <c r="F62" s="194" t="s">
        <v>295</v>
      </c>
      <c r="G62" s="164"/>
      <c r="H62" s="194" t="s">
        <v>295</v>
      </c>
      <c r="I62" s="228"/>
      <c r="J62" s="124"/>
      <c r="K62" s="124"/>
      <c r="L62" s="229"/>
      <c r="M62" s="194" t="s">
        <v>295</v>
      </c>
      <c r="N62" s="124"/>
      <c r="O62" s="124"/>
      <c r="P62" s="124"/>
    </row>
    <row r="63" spans="5:16">
      <c r="F63" s="194"/>
      <c r="G63" s="124"/>
      <c r="H63" s="194"/>
      <c r="I63" s="228"/>
      <c r="J63" s="124"/>
      <c r="K63" s="124"/>
      <c r="L63" s="227"/>
      <c r="M63" s="194"/>
      <c r="N63" s="124"/>
      <c r="O63" s="124"/>
      <c r="P63" s="124"/>
    </row>
    <row r="64" spans="5:16">
      <c r="F64" s="194" t="s">
        <v>297</v>
      </c>
      <c r="G64" s="124"/>
      <c r="H64" s="194" t="s">
        <v>297</v>
      </c>
      <c r="I64" s="228"/>
      <c r="J64" s="124"/>
      <c r="K64" s="124"/>
      <c r="L64" s="227"/>
      <c r="M64" s="194" t="s">
        <v>297</v>
      </c>
      <c r="N64" s="124"/>
      <c r="O64" s="124"/>
      <c r="P64" s="124"/>
    </row>
  </sheetData>
  <mergeCells count="2">
    <mergeCell ref="I47:L47"/>
    <mergeCell ref="N47:P47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57"/>
  <sheetViews>
    <sheetView zoomScale="75" zoomScaleNormal="75" workbookViewId="0">
      <selection activeCell="C22" sqref="C22"/>
    </sheetView>
  </sheetViews>
  <sheetFormatPr defaultColWidth="8.6640625" defaultRowHeight="14.4"/>
  <cols>
    <col min="1" max="1" width="11.109375" customWidth="1"/>
    <col min="2" max="2" width="32.88671875" customWidth="1"/>
    <col min="3" max="3" width="25.5546875" customWidth="1"/>
    <col min="4" max="4" width="22.109375" customWidth="1"/>
    <col min="5" max="5" width="12.33203125" customWidth="1"/>
    <col min="6" max="6" width="12.44140625" customWidth="1"/>
    <col min="7" max="7" width="12.33203125" customWidth="1"/>
    <col min="8" max="8" width="9.44140625" customWidth="1"/>
    <col min="9" max="9" width="1.44140625" customWidth="1"/>
    <col min="10" max="257" width="9.109375" customWidth="1"/>
    <col min="258" max="258" width="32.88671875" customWidth="1"/>
    <col min="259" max="259" width="24.6640625" customWidth="1"/>
    <col min="260" max="260" width="16.5546875" customWidth="1"/>
    <col min="261" max="261" width="12.33203125" customWidth="1"/>
    <col min="262" max="262" width="12.44140625" customWidth="1"/>
    <col min="263" max="263" width="12.33203125" customWidth="1"/>
    <col min="264" max="264" width="9.44140625" customWidth="1"/>
    <col min="265" max="265" width="1.44140625" customWidth="1"/>
    <col min="266" max="513" width="9.109375" customWidth="1"/>
    <col min="514" max="514" width="32.88671875" customWidth="1"/>
    <col min="515" max="515" width="24.6640625" customWidth="1"/>
    <col min="516" max="516" width="16.5546875" customWidth="1"/>
    <col min="517" max="517" width="12.33203125" customWidth="1"/>
    <col min="518" max="518" width="12.44140625" customWidth="1"/>
    <col min="519" max="519" width="12.33203125" customWidth="1"/>
    <col min="520" max="520" width="9.44140625" customWidth="1"/>
    <col min="521" max="521" width="1.44140625" customWidth="1"/>
    <col min="522" max="769" width="9.109375" customWidth="1"/>
    <col min="770" max="770" width="32.88671875" customWidth="1"/>
    <col min="771" max="771" width="24.6640625" customWidth="1"/>
    <col min="772" max="772" width="16.5546875" customWidth="1"/>
    <col min="773" max="773" width="12.33203125" customWidth="1"/>
    <col min="774" max="774" width="12.44140625" customWidth="1"/>
    <col min="775" max="775" width="12.33203125" customWidth="1"/>
    <col min="776" max="776" width="9.44140625" customWidth="1"/>
    <col min="777" max="777" width="1.44140625" customWidth="1"/>
    <col min="778" max="1025" width="9.109375" customWidth="1"/>
  </cols>
  <sheetData>
    <row r="1" spans="1:12">
      <c r="B1" s="113" t="s">
        <v>314</v>
      </c>
      <c r="D1" s="230" t="s">
        <v>315</v>
      </c>
      <c r="J1" s="231" t="s">
        <v>316</v>
      </c>
    </row>
    <row r="2" spans="1:12">
      <c r="B2" t="s">
        <v>317</v>
      </c>
      <c r="J2" t="s">
        <v>318</v>
      </c>
    </row>
    <row r="3" spans="1:12">
      <c r="B3" s="232" t="s">
        <v>319</v>
      </c>
      <c r="J3" t="s">
        <v>320</v>
      </c>
    </row>
    <row r="4" spans="1:12">
      <c r="B4" s="232" t="s">
        <v>321</v>
      </c>
      <c r="J4" t="s">
        <v>322</v>
      </c>
    </row>
    <row r="5" spans="1:12">
      <c r="A5" s="233" t="s">
        <v>323</v>
      </c>
      <c r="B5" t="s">
        <v>324</v>
      </c>
      <c r="C5" s="234">
        <f>Ομολογα!C6</f>
        <v>3.2419999999999997E-2</v>
      </c>
      <c r="D5" s="194" t="s">
        <v>325</v>
      </c>
      <c r="J5" t="s">
        <v>326</v>
      </c>
    </row>
    <row r="6" spans="1:12">
      <c r="C6" s="235"/>
    </row>
    <row r="7" spans="1:12">
      <c r="B7" s="236" t="s">
        <v>327</v>
      </c>
      <c r="C7" s="237" t="s">
        <v>328</v>
      </c>
      <c r="D7" s="236"/>
      <c r="E7" s="236"/>
    </row>
    <row r="8" spans="1:12">
      <c r="C8" s="210"/>
      <c r="D8" s="238"/>
      <c r="L8" t="s">
        <v>329</v>
      </c>
    </row>
    <row r="9" spans="1:12">
      <c r="A9">
        <v>1</v>
      </c>
      <c r="B9" s="113" t="s">
        <v>330</v>
      </c>
      <c r="C9" s="229"/>
      <c r="D9" s="239"/>
      <c r="E9" s="3" t="s">
        <v>331</v>
      </c>
      <c r="F9" s="3" t="s">
        <v>270</v>
      </c>
      <c r="G9" s="27"/>
      <c r="H9" s="240"/>
    </row>
    <row r="10" spans="1:12">
      <c r="A10">
        <v>2</v>
      </c>
      <c r="B10" s="113" t="s">
        <v>324</v>
      </c>
      <c r="C10" s="164"/>
      <c r="D10" s="241"/>
      <c r="E10" s="3" t="s">
        <v>332</v>
      </c>
      <c r="F10" s="3" t="s">
        <v>271</v>
      </c>
      <c r="G10" s="27"/>
      <c r="H10" s="240"/>
    </row>
    <row r="11" spans="1:12">
      <c r="D11" s="235"/>
      <c r="F11" s="3" t="s">
        <v>272</v>
      </c>
      <c r="G11" s="27"/>
      <c r="H11" s="240"/>
      <c r="L11" t="s">
        <v>333</v>
      </c>
    </row>
    <row r="12" spans="1:12">
      <c r="D12" s="242"/>
      <c r="F12" s="3" t="s">
        <v>273</v>
      </c>
      <c r="G12" s="27"/>
      <c r="H12" s="240"/>
    </row>
    <row r="13" spans="1:12">
      <c r="B13" s="194"/>
      <c r="C13" s="121"/>
      <c r="D13" s="242"/>
      <c r="F13" s="3" t="s">
        <v>274</v>
      </c>
      <c r="G13" s="27"/>
      <c r="H13" s="240"/>
    </row>
    <row r="14" spans="1:12">
      <c r="B14" t="s">
        <v>334</v>
      </c>
      <c r="C14" t="s">
        <v>334</v>
      </c>
      <c r="E14" s="194" t="s">
        <v>335</v>
      </c>
      <c r="F14" s="3" t="s">
        <v>275</v>
      </c>
      <c r="G14" s="27"/>
      <c r="H14" s="243"/>
    </row>
    <row r="15" spans="1:12">
      <c r="B15" t="s">
        <v>336</v>
      </c>
      <c r="C15" t="s">
        <v>196</v>
      </c>
      <c r="E15" s="194" t="s">
        <v>337</v>
      </c>
      <c r="F15" s="3"/>
      <c r="G15" s="159"/>
      <c r="H15" s="244"/>
    </row>
    <row r="16" spans="1:12">
      <c r="C16" s="245"/>
      <c r="D16" t="s">
        <v>338</v>
      </c>
      <c r="F16" s="3"/>
    </row>
    <row r="18" spans="2:9">
      <c r="B18" s="246"/>
      <c r="C18" s="246"/>
      <c r="D18" s="246"/>
      <c r="E18" s="246"/>
      <c r="H18" s="247"/>
    </row>
    <row r="19" spans="2:9">
      <c r="B19" s="194" t="s">
        <v>339</v>
      </c>
      <c r="C19" t="s">
        <v>340</v>
      </c>
      <c r="D19" s="229"/>
      <c r="E19" s="248"/>
    </row>
    <row r="20" spans="2:9" ht="13.5" customHeight="1">
      <c r="B20" t="s">
        <v>341</v>
      </c>
      <c r="C20" t="s">
        <v>340</v>
      </c>
      <c r="D20" s="229"/>
      <c r="E20" s="248"/>
    </row>
    <row r="21" spans="2:9">
      <c r="B21" t="s">
        <v>342</v>
      </c>
      <c r="C21" t="s">
        <v>340</v>
      </c>
      <c r="D21" s="229"/>
      <c r="E21" s="248"/>
    </row>
    <row r="22" spans="2:9">
      <c r="B22" t="s">
        <v>343</v>
      </c>
      <c r="C22" s="249" t="s">
        <v>344</v>
      </c>
      <c r="D22" s="164"/>
      <c r="E22" s="248"/>
    </row>
    <row r="23" spans="2:9">
      <c r="B23" s="250" t="s">
        <v>345</v>
      </c>
      <c r="C23" s="250" t="s">
        <v>344</v>
      </c>
      <c r="D23" s="164"/>
      <c r="E23" s="248"/>
    </row>
    <row r="24" spans="2:9">
      <c r="B24" s="250" t="s">
        <v>346</v>
      </c>
      <c r="C24" s="251" t="s">
        <v>344</v>
      </c>
      <c r="D24" s="164"/>
      <c r="E24" s="248"/>
    </row>
    <row r="25" spans="2:9">
      <c r="B25" s="236"/>
      <c r="C25" s="252"/>
      <c r="D25" s="236"/>
      <c r="E25" s="236"/>
    </row>
    <row r="26" spans="2:9" s="3" customFormat="1"/>
    <row r="27" spans="2:9">
      <c r="B27" s="2"/>
      <c r="C27" s="2"/>
      <c r="D27" s="2"/>
      <c r="E27" s="2"/>
      <c r="F27" s="2"/>
      <c r="G27" s="2"/>
      <c r="H27" s="2"/>
      <c r="I27" s="2"/>
    </row>
    <row r="28" spans="2:9">
      <c r="B28" s="2"/>
      <c r="C28" s="2"/>
      <c r="D28" s="2"/>
      <c r="E28" s="2"/>
      <c r="F28" s="2"/>
      <c r="G28" s="2"/>
      <c r="H28" s="2"/>
      <c r="I28" s="2"/>
    </row>
    <row r="29" spans="2:9">
      <c r="B29" s="2"/>
      <c r="C29" s="2"/>
      <c r="D29" s="2"/>
      <c r="E29" s="2"/>
      <c r="F29" s="2"/>
      <c r="G29" s="2"/>
      <c r="H29" s="2"/>
      <c r="I29" s="2"/>
    </row>
    <row r="30" spans="2:9">
      <c r="B30" s="2"/>
      <c r="C30" s="2"/>
      <c r="D30" s="2"/>
      <c r="E30" s="2"/>
      <c r="F30" s="2"/>
      <c r="G30" s="2"/>
      <c r="H30" s="2"/>
      <c r="I30" s="2"/>
    </row>
    <row r="33" spans="1:12">
      <c r="B33" s="113" t="s">
        <v>314</v>
      </c>
      <c r="D33" s="230" t="s">
        <v>315</v>
      </c>
      <c r="J33" s="231" t="s">
        <v>316</v>
      </c>
    </row>
    <row r="34" spans="1:12">
      <c r="B34" t="s">
        <v>317</v>
      </c>
      <c r="J34" t="s">
        <v>318</v>
      </c>
    </row>
    <row r="35" spans="1:12">
      <c r="B35" s="232" t="s">
        <v>319</v>
      </c>
      <c r="J35" t="s">
        <v>320</v>
      </c>
    </row>
    <row r="36" spans="1:12">
      <c r="B36" s="232" t="s">
        <v>321</v>
      </c>
      <c r="J36" t="s">
        <v>322</v>
      </c>
    </row>
    <row r="37" spans="1:12">
      <c r="A37" s="233" t="s">
        <v>347</v>
      </c>
      <c r="B37" t="s">
        <v>324</v>
      </c>
      <c r="C37" s="234">
        <f>Ομολογα!C7</f>
        <v>3.9829999999999997E-2</v>
      </c>
      <c r="D37" s="194" t="s">
        <v>325</v>
      </c>
      <c r="J37" t="s">
        <v>326</v>
      </c>
    </row>
    <row r="38" spans="1:12">
      <c r="C38" s="235"/>
    </row>
    <row r="39" spans="1:12">
      <c r="B39" s="236" t="s">
        <v>327</v>
      </c>
      <c r="C39" s="237" t="s">
        <v>328</v>
      </c>
      <c r="D39" s="236"/>
      <c r="E39" s="236"/>
    </row>
    <row r="40" spans="1:12">
      <c r="C40" s="210"/>
      <c r="D40" s="238"/>
      <c r="L40" t="s">
        <v>329</v>
      </c>
    </row>
    <row r="41" spans="1:12">
      <c r="A41">
        <v>1</v>
      </c>
      <c r="B41" s="113" t="s">
        <v>330</v>
      </c>
      <c r="C41" s="253"/>
      <c r="D41" s="239"/>
      <c r="E41" s="3" t="s">
        <v>331</v>
      </c>
      <c r="F41" s="3" t="s">
        <v>270</v>
      </c>
      <c r="G41" s="27"/>
      <c r="H41" s="254"/>
    </row>
    <row r="42" spans="1:12">
      <c r="A42">
        <v>2</v>
      </c>
      <c r="B42" s="113" t="s">
        <v>324</v>
      </c>
      <c r="C42" s="164"/>
      <c r="D42" s="241"/>
      <c r="E42" s="3" t="s">
        <v>332</v>
      </c>
      <c r="F42" s="3" t="s">
        <v>271</v>
      </c>
      <c r="G42" s="27"/>
      <c r="H42" s="254"/>
    </row>
    <row r="43" spans="1:12">
      <c r="D43" s="235"/>
      <c r="F43" s="3" t="s">
        <v>272</v>
      </c>
      <c r="G43" s="27"/>
      <c r="H43" s="254"/>
      <c r="L43" t="s">
        <v>333</v>
      </c>
    </row>
    <row r="44" spans="1:12">
      <c r="D44" s="242"/>
      <c r="F44" s="3" t="s">
        <v>273</v>
      </c>
      <c r="G44" s="27"/>
      <c r="H44" s="254"/>
    </row>
    <row r="45" spans="1:12">
      <c r="B45" s="194"/>
      <c r="C45" s="121"/>
      <c r="D45" s="242"/>
      <c r="F45" s="3" t="s">
        <v>274</v>
      </c>
      <c r="G45" s="27"/>
      <c r="H45" s="254"/>
    </row>
    <row r="46" spans="1:12">
      <c r="B46" t="s">
        <v>334</v>
      </c>
      <c r="C46" t="s">
        <v>334</v>
      </c>
      <c r="E46" s="194" t="s">
        <v>335</v>
      </c>
      <c r="F46" s="3" t="s">
        <v>275</v>
      </c>
      <c r="G46" s="27"/>
      <c r="H46" s="255"/>
    </row>
    <row r="47" spans="1:12">
      <c r="B47" t="s">
        <v>336</v>
      </c>
      <c r="C47" t="s">
        <v>196</v>
      </c>
      <c r="E47" s="194" t="s">
        <v>337</v>
      </c>
      <c r="F47" s="3"/>
      <c r="G47" s="159"/>
      <c r="H47" s="256"/>
    </row>
    <row r="48" spans="1:12">
      <c r="C48" s="245"/>
      <c r="D48" t="s">
        <v>338</v>
      </c>
      <c r="F48" s="3"/>
    </row>
    <row r="50" spans="2:8">
      <c r="B50" s="246"/>
      <c r="C50" s="246"/>
      <c r="D50" s="246"/>
      <c r="E50" s="246"/>
      <c r="H50" s="247"/>
    </row>
    <row r="51" spans="2:8">
      <c r="B51" s="194" t="s">
        <v>339</v>
      </c>
      <c r="C51" t="s">
        <v>340</v>
      </c>
      <c r="D51" s="253"/>
      <c r="E51" s="248"/>
    </row>
    <row r="52" spans="2:8">
      <c r="B52" t="s">
        <v>341</v>
      </c>
      <c r="C52" t="s">
        <v>340</v>
      </c>
      <c r="D52" s="253"/>
      <c r="E52" s="248"/>
    </row>
    <row r="53" spans="2:8">
      <c r="B53" t="s">
        <v>342</v>
      </c>
      <c r="C53" t="s">
        <v>340</v>
      </c>
      <c r="D53" s="253"/>
      <c r="E53" s="248"/>
    </row>
    <row r="54" spans="2:8">
      <c r="B54" t="s">
        <v>343</v>
      </c>
      <c r="C54" s="249" t="s">
        <v>344</v>
      </c>
      <c r="D54" s="164"/>
      <c r="E54" s="248"/>
    </row>
    <row r="55" spans="2:8">
      <c r="B55" s="250" t="s">
        <v>345</v>
      </c>
      <c r="C55" s="250" t="s">
        <v>344</v>
      </c>
      <c r="D55" s="164"/>
      <c r="E55" s="248"/>
    </row>
    <row r="56" spans="2:8">
      <c r="B56" s="250" t="s">
        <v>346</v>
      </c>
      <c r="C56" s="251" t="s">
        <v>344</v>
      </c>
      <c r="D56" s="164"/>
      <c r="E56" s="248"/>
    </row>
    <row r="57" spans="2:8">
      <c r="B57" s="236"/>
      <c r="C57" s="252"/>
      <c r="D57" s="236"/>
      <c r="E57" s="236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AMK57"/>
  <sheetViews>
    <sheetView zoomScale="75" zoomScaleNormal="75" workbookViewId="0">
      <selection activeCell="B43" sqref="B43"/>
    </sheetView>
  </sheetViews>
  <sheetFormatPr defaultColWidth="8.6640625" defaultRowHeight="14.4"/>
  <cols>
    <col min="1" max="1" width="11.109375" style="2" customWidth="1"/>
    <col min="2" max="2" width="22" style="2" customWidth="1"/>
    <col min="3" max="3" width="19.5546875" style="2" customWidth="1"/>
    <col min="4" max="4" width="17.88671875" style="2" customWidth="1"/>
    <col min="5" max="5" width="18.33203125" style="2" customWidth="1"/>
    <col min="6" max="6" width="20.109375" style="2" customWidth="1"/>
    <col min="7" max="7" width="14.6640625" style="2" customWidth="1"/>
    <col min="8" max="8" width="10" style="2" customWidth="1"/>
    <col min="9" max="9" width="9.109375" style="2" customWidth="1"/>
    <col min="10" max="10" width="9.5546875" style="2" customWidth="1"/>
    <col min="11" max="11" width="2.5546875" style="2" customWidth="1"/>
    <col min="12" max="12" width="11.88671875" style="2" customWidth="1"/>
    <col min="13" max="13" width="11" style="2" customWidth="1"/>
    <col min="14" max="14" width="14" style="2" customWidth="1"/>
    <col min="15" max="15" width="13.109375" style="2" customWidth="1"/>
    <col min="16" max="16" width="13.44140625" style="2" customWidth="1"/>
    <col min="17" max="17" width="2.6640625" style="2" customWidth="1"/>
    <col min="18" max="18" width="12.109375" style="2" customWidth="1"/>
    <col min="19" max="19" width="10.6640625" style="2" customWidth="1"/>
    <col min="20" max="20" width="14.5546875" style="2" customWidth="1"/>
    <col min="21" max="21" width="14.109375" style="2" customWidth="1"/>
    <col min="22" max="22" width="11" style="2" customWidth="1"/>
    <col min="23" max="23" width="2.109375" style="2" customWidth="1"/>
    <col min="24" max="257" width="9.109375" style="2" customWidth="1"/>
    <col min="258" max="258" width="33.109375" style="2" customWidth="1"/>
    <col min="259" max="259" width="12.33203125" style="2" customWidth="1"/>
    <col min="260" max="260" width="12.109375" style="2" customWidth="1"/>
    <col min="261" max="261" width="18.33203125" style="2" customWidth="1"/>
    <col min="262" max="262" width="20.109375" style="2" customWidth="1"/>
    <col min="263" max="263" width="14.6640625" style="2" customWidth="1"/>
    <col min="264" max="264" width="10" style="2" customWidth="1"/>
    <col min="265" max="265" width="9.109375" style="2" customWidth="1"/>
    <col min="266" max="266" width="9.5546875" style="2" customWidth="1"/>
    <col min="267" max="267" width="2.5546875" style="2" customWidth="1"/>
    <col min="268" max="268" width="11.88671875" style="2" customWidth="1"/>
    <col min="269" max="269" width="11" style="2" customWidth="1"/>
    <col min="270" max="270" width="12.6640625" style="2" customWidth="1"/>
    <col min="271" max="271" width="13.109375" style="2" customWidth="1"/>
    <col min="272" max="272" width="13.44140625" style="2" customWidth="1"/>
    <col min="273" max="273" width="2.6640625" style="2" customWidth="1"/>
    <col min="274" max="274" width="12.109375" style="2" customWidth="1"/>
    <col min="275" max="275" width="7" style="2" customWidth="1"/>
    <col min="276" max="276" width="14.5546875" style="2" customWidth="1"/>
    <col min="277" max="277" width="14.109375" style="2" customWidth="1"/>
    <col min="278" max="278" width="11" style="2" customWidth="1"/>
    <col min="279" max="279" width="2.109375" style="2" customWidth="1"/>
    <col min="280" max="513" width="9.109375" style="2" customWidth="1"/>
    <col min="514" max="514" width="33.109375" style="2" customWidth="1"/>
    <col min="515" max="515" width="12.33203125" style="2" customWidth="1"/>
    <col min="516" max="516" width="12.109375" style="2" customWidth="1"/>
    <col min="517" max="517" width="18.33203125" style="2" customWidth="1"/>
    <col min="518" max="518" width="20.109375" style="2" customWidth="1"/>
    <col min="519" max="519" width="14.6640625" style="2" customWidth="1"/>
    <col min="520" max="520" width="10" style="2" customWidth="1"/>
    <col min="521" max="521" width="9.109375" style="2" customWidth="1"/>
    <col min="522" max="522" width="9.5546875" style="2" customWidth="1"/>
    <col min="523" max="523" width="2.5546875" style="2" customWidth="1"/>
    <col min="524" max="524" width="11.88671875" style="2" customWidth="1"/>
    <col min="525" max="525" width="11" style="2" customWidth="1"/>
    <col min="526" max="526" width="12.6640625" style="2" customWidth="1"/>
    <col min="527" max="527" width="13.109375" style="2" customWidth="1"/>
    <col min="528" max="528" width="13.44140625" style="2" customWidth="1"/>
    <col min="529" max="529" width="2.6640625" style="2" customWidth="1"/>
    <col min="530" max="530" width="12.109375" style="2" customWidth="1"/>
    <col min="531" max="531" width="7" style="2" customWidth="1"/>
    <col min="532" max="532" width="14.5546875" style="2" customWidth="1"/>
    <col min="533" max="533" width="14.109375" style="2" customWidth="1"/>
    <col min="534" max="534" width="11" style="2" customWidth="1"/>
    <col min="535" max="535" width="2.109375" style="2" customWidth="1"/>
    <col min="536" max="769" width="9.109375" style="2" customWidth="1"/>
    <col min="770" max="770" width="33.109375" style="2" customWidth="1"/>
    <col min="771" max="771" width="12.33203125" style="2" customWidth="1"/>
    <col min="772" max="772" width="12.109375" style="2" customWidth="1"/>
    <col min="773" max="773" width="18.33203125" style="2" customWidth="1"/>
    <col min="774" max="774" width="20.109375" style="2" customWidth="1"/>
    <col min="775" max="775" width="14.6640625" style="2" customWidth="1"/>
    <col min="776" max="776" width="10" style="2" customWidth="1"/>
    <col min="777" max="777" width="9.109375" style="2" customWidth="1"/>
    <col min="778" max="778" width="9.5546875" style="2" customWidth="1"/>
    <col min="779" max="779" width="2.5546875" style="2" customWidth="1"/>
    <col min="780" max="780" width="11.88671875" style="2" customWidth="1"/>
    <col min="781" max="781" width="11" style="2" customWidth="1"/>
    <col min="782" max="782" width="12.6640625" style="2" customWidth="1"/>
    <col min="783" max="783" width="13.109375" style="2" customWidth="1"/>
    <col min="784" max="784" width="13.44140625" style="2" customWidth="1"/>
    <col min="785" max="785" width="2.6640625" style="2" customWidth="1"/>
    <col min="786" max="786" width="12.109375" style="2" customWidth="1"/>
    <col min="787" max="787" width="7" style="2" customWidth="1"/>
    <col min="788" max="788" width="14.5546875" style="2" customWidth="1"/>
    <col min="789" max="789" width="14.109375" style="2" customWidth="1"/>
    <col min="790" max="790" width="11" style="2" customWidth="1"/>
    <col min="791" max="791" width="2.109375" style="2" customWidth="1"/>
    <col min="792" max="1025" width="9.109375" style="2" customWidth="1"/>
  </cols>
  <sheetData>
    <row r="2" spans="1:25" customFormat="1">
      <c r="A2" s="2"/>
      <c r="B2" s="2"/>
      <c r="C2" s="2"/>
      <c r="D2" s="2"/>
      <c r="E2" s="2"/>
      <c r="F2" s="2">
        <f>G10*H10</f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customFormat="1" ht="15.6">
      <c r="A3" s="233" t="s">
        <v>323</v>
      </c>
      <c r="B3" s="257" t="s">
        <v>348</v>
      </c>
      <c r="C3" s="257"/>
      <c r="D3" s="258"/>
      <c r="E3" s="258"/>
      <c r="F3" s="98"/>
      <c r="K3" s="2"/>
      <c r="L3" s="257" t="s">
        <v>349</v>
      </c>
      <c r="M3" s="257"/>
      <c r="N3" s="2"/>
      <c r="O3" s="2"/>
      <c r="P3" s="2"/>
      <c r="Q3" s="2"/>
      <c r="R3" s="257" t="s">
        <v>350</v>
      </c>
      <c r="S3" s="257"/>
      <c r="T3" s="2"/>
      <c r="U3" s="2"/>
      <c r="V3" s="2"/>
      <c r="W3" s="2"/>
      <c r="X3" s="2"/>
      <c r="Y3" s="2"/>
    </row>
    <row r="4" spans="1:25" customFormat="1">
      <c r="A4" s="2"/>
      <c r="B4" s="259">
        <v>20000</v>
      </c>
      <c r="C4" s="194" t="s">
        <v>351</v>
      </c>
      <c r="G4" s="258"/>
      <c r="H4" s="258"/>
      <c r="I4" s="258"/>
      <c r="J4" s="258"/>
      <c r="K4" s="2"/>
      <c r="L4" s="259">
        <v>20000</v>
      </c>
      <c r="M4" s="194" t="s">
        <v>351</v>
      </c>
      <c r="N4" s="2"/>
      <c r="O4" s="2"/>
      <c r="P4" s="2"/>
      <c r="Q4" s="2"/>
      <c r="R4" s="259">
        <v>20000</v>
      </c>
      <c r="S4" s="194" t="s">
        <v>351</v>
      </c>
      <c r="T4" s="2"/>
      <c r="U4" s="2"/>
      <c r="V4" s="2"/>
      <c r="W4" s="2"/>
      <c r="X4" s="2"/>
      <c r="Y4" s="2"/>
    </row>
    <row r="5" spans="1:25" customFormat="1">
      <c r="A5" s="2"/>
      <c r="B5" s="260">
        <v>43897</v>
      </c>
      <c r="C5" s="261"/>
      <c r="D5" s="262"/>
      <c r="E5" s="262"/>
      <c r="F5" s="262"/>
      <c r="G5" s="262"/>
      <c r="H5" s="262"/>
      <c r="I5" s="262"/>
      <c r="J5" s="262"/>
      <c r="K5" s="2"/>
      <c r="L5" s="260">
        <v>43601</v>
      </c>
      <c r="M5" s="261"/>
      <c r="N5" s="9"/>
      <c r="O5" s="9"/>
      <c r="P5" s="9"/>
      <c r="Q5" s="2"/>
      <c r="R5" s="260">
        <v>43601</v>
      </c>
      <c r="S5" s="261"/>
      <c r="T5" s="9"/>
      <c r="U5" s="9"/>
      <c r="V5" s="9"/>
      <c r="W5" s="2"/>
      <c r="X5" s="2"/>
      <c r="Y5" s="2"/>
    </row>
    <row r="6" spans="1:25" customFormat="1" ht="158.4">
      <c r="A6" s="2"/>
      <c r="B6" s="263" t="s">
        <v>352</v>
      </c>
      <c r="C6" s="264" t="s">
        <v>353</v>
      </c>
      <c r="D6" s="265" t="s">
        <v>354</v>
      </c>
      <c r="E6" s="266" t="s">
        <v>355</v>
      </c>
      <c r="F6" s="266" t="s">
        <v>356</v>
      </c>
      <c r="G6" s="266" t="s">
        <v>357</v>
      </c>
      <c r="H6" s="267" t="s">
        <v>358</v>
      </c>
      <c r="I6" s="267" t="s">
        <v>359</v>
      </c>
      <c r="J6" s="267" t="s">
        <v>360</v>
      </c>
      <c r="K6" s="2"/>
      <c r="L6" s="268" t="s">
        <v>356</v>
      </c>
      <c r="M6" s="269" t="s">
        <v>361</v>
      </c>
      <c r="N6" s="267" t="s">
        <v>358</v>
      </c>
      <c r="O6" s="267" t="s">
        <v>360</v>
      </c>
      <c r="P6" s="267" t="s">
        <v>362</v>
      </c>
      <c r="Q6" s="2"/>
      <c r="R6" s="268" t="s">
        <v>356</v>
      </c>
      <c r="S6" s="269" t="s">
        <v>361</v>
      </c>
      <c r="T6" s="267" t="s">
        <v>358</v>
      </c>
      <c r="U6" s="267" t="s">
        <v>360</v>
      </c>
      <c r="V6" s="267" t="s">
        <v>362</v>
      </c>
      <c r="W6" s="2"/>
      <c r="X6" s="2"/>
      <c r="Y6" s="2"/>
    </row>
    <row r="7" spans="1:25" customFormat="1">
      <c r="A7" s="2"/>
      <c r="B7" s="270"/>
      <c r="C7" s="271"/>
      <c r="D7" s="272"/>
      <c r="E7" s="273"/>
      <c r="F7" s="272"/>
      <c r="G7" s="272"/>
      <c r="H7" s="272"/>
      <c r="I7" s="272"/>
      <c r="J7" s="272"/>
      <c r="K7" s="2"/>
      <c r="L7" s="274"/>
      <c r="M7" s="272"/>
      <c r="N7" s="272"/>
      <c r="O7" s="272"/>
      <c r="P7" s="272"/>
      <c r="Q7" s="2"/>
      <c r="R7" s="274"/>
      <c r="S7" s="272"/>
      <c r="T7" s="272"/>
      <c r="U7" s="272"/>
      <c r="V7" s="272"/>
      <c r="W7" s="2"/>
      <c r="X7" s="2"/>
      <c r="Y7" s="2"/>
    </row>
    <row r="8" spans="1:25" customFormat="1">
      <c r="A8" s="2"/>
      <c r="B8" s="275" t="s">
        <v>363</v>
      </c>
      <c r="C8" s="276"/>
      <c r="D8" s="277"/>
      <c r="E8" s="278"/>
      <c r="F8" s="279">
        <v>1</v>
      </c>
      <c r="G8" s="280"/>
      <c r="H8" s="281"/>
      <c r="I8" s="282"/>
      <c r="J8" s="282"/>
      <c r="K8" s="2"/>
      <c r="L8" s="283"/>
      <c r="M8" s="269"/>
      <c r="N8" s="284"/>
      <c r="O8" s="285"/>
      <c r="P8" s="286"/>
      <c r="Q8" s="2"/>
      <c r="R8" s="283"/>
      <c r="S8" s="269"/>
      <c r="T8" s="287"/>
      <c r="U8" s="282"/>
      <c r="V8" s="282"/>
      <c r="W8" s="2"/>
      <c r="X8" s="282"/>
      <c r="Y8" s="2"/>
    </row>
    <row r="9" spans="1:25" customFormat="1">
      <c r="A9" s="2"/>
      <c r="B9" s="275" t="s">
        <v>364</v>
      </c>
      <c r="C9" s="276"/>
      <c r="D9" s="277"/>
      <c r="E9" s="278"/>
      <c r="F9" s="279">
        <v>1</v>
      </c>
      <c r="G9" s="280"/>
      <c r="H9" s="288"/>
      <c r="I9" s="282"/>
      <c r="J9" s="282"/>
      <c r="K9" s="2"/>
      <c r="L9" s="283"/>
      <c r="M9" s="269"/>
      <c r="N9" s="284"/>
      <c r="O9" s="285"/>
      <c r="P9" s="286"/>
      <c r="Q9" s="2"/>
      <c r="R9" s="283"/>
      <c r="S9" s="269"/>
      <c r="T9" s="287"/>
      <c r="U9" s="282"/>
      <c r="V9" s="282"/>
      <c r="W9" s="2"/>
      <c r="X9" s="282"/>
      <c r="Y9" s="2"/>
    </row>
    <row r="10" spans="1:25" customFormat="1">
      <c r="A10" s="2"/>
      <c r="B10" s="275" t="s">
        <v>365</v>
      </c>
      <c r="C10" s="276"/>
      <c r="D10" s="289"/>
      <c r="E10" s="278"/>
      <c r="F10" s="279">
        <v>1</v>
      </c>
      <c r="G10" s="280"/>
      <c r="H10" s="290"/>
      <c r="I10" s="282"/>
      <c r="J10" s="282"/>
      <c r="K10" s="2"/>
      <c r="L10" s="283"/>
      <c r="M10" s="269"/>
      <c r="N10" s="284"/>
      <c r="O10" s="285"/>
      <c r="P10" s="286"/>
      <c r="Q10" s="2"/>
      <c r="R10" s="283"/>
      <c r="S10" s="269"/>
      <c r="T10" s="287"/>
      <c r="U10" s="282"/>
      <c r="V10" s="282"/>
      <c r="W10" s="2"/>
      <c r="X10" s="282"/>
      <c r="Y10" s="2"/>
    </row>
    <row r="11" spans="1:25" customFormat="1">
      <c r="A11" s="2"/>
      <c r="B11" s="275" t="s">
        <v>366</v>
      </c>
      <c r="C11" s="276"/>
      <c r="D11" s="291"/>
      <c r="E11" s="278"/>
      <c r="F11" s="279">
        <v>1</v>
      </c>
      <c r="G11" s="280"/>
      <c r="H11" s="288"/>
      <c r="I11" s="282"/>
      <c r="J11" s="282"/>
      <c r="K11" s="2"/>
      <c r="L11" s="283"/>
      <c r="M11" s="269"/>
      <c r="N11" s="284"/>
      <c r="O11" s="285"/>
      <c r="P11" s="286"/>
      <c r="Q11" s="2"/>
      <c r="R11" s="283"/>
      <c r="S11" s="269"/>
      <c r="T11" s="287"/>
      <c r="U11" s="282"/>
      <c r="V11" s="282"/>
      <c r="W11" s="2"/>
      <c r="X11" s="282"/>
      <c r="Y11" s="2"/>
    </row>
    <row r="12" spans="1:25" customFormat="1">
      <c r="A12" s="2"/>
      <c r="B12" s="275" t="s">
        <v>367</v>
      </c>
      <c r="C12" s="276"/>
      <c r="D12" s="291"/>
      <c r="E12" s="278"/>
      <c r="F12" s="279">
        <v>1</v>
      </c>
      <c r="G12" s="280"/>
      <c r="H12" s="292"/>
      <c r="I12" s="282"/>
      <c r="J12" s="282"/>
      <c r="K12" s="2"/>
      <c r="L12" s="283"/>
      <c r="M12" s="269"/>
      <c r="N12" s="284"/>
      <c r="O12" s="285"/>
      <c r="P12" s="286"/>
      <c r="Q12" s="2"/>
      <c r="R12" s="283"/>
      <c r="S12" s="269"/>
      <c r="T12" s="287"/>
      <c r="U12" s="282"/>
      <c r="V12" s="282"/>
      <c r="W12" s="2"/>
      <c r="X12" s="282"/>
      <c r="Y12" s="2"/>
    </row>
    <row r="13" spans="1:25" customFormat="1">
      <c r="A13" s="2"/>
      <c r="B13" s="275" t="s">
        <v>368</v>
      </c>
      <c r="C13" s="276"/>
      <c r="D13" s="291"/>
      <c r="E13" s="278"/>
      <c r="F13" s="279">
        <v>1</v>
      </c>
      <c r="G13" s="280"/>
      <c r="H13" s="288"/>
      <c r="I13" s="282"/>
      <c r="J13" s="282"/>
      <c r="K13" s="2"/>
      <c r="L13" s="283"/>
      <c r="M13" s="269"/>
      <c r="N13" s="284"/>
      <c r="O13" s="285"/>
      <c r="P13" s="286"/>
      <c r="Q13" s="2"/>
      <c r="R13" s="283"/>
      <c r="S13" s="269"/>
      <c r="T13" s="287"/>
      <c r="U13" s="282"/>
      <c r="V13" s="282"/>
      <c r="W13" s="2"/>
      <c r="X13" s="282"/>
      <c r="Y13" s="2"/>
    </row>
    <row r="14" spans="1:25" customFormat="1">
      <c r="A14" s="2"/>
      <c r="B14" s="293" t="s">
        <v>369</v>
      </c>
      <c r="C14" s="294" t="s">
        <v>370</v>
      </c>
      <c r="D14" s="295" t="s">
        <v>371</v>
      </c>
      <c r="E14" s="296"/>
      <c r="F14" s="297">
        <v>1000</v>
      </c>
      <c r="G14" s="280"/>
      <c r="H14" s="298"/>
      <c r="I14" s="282"/>
      <c r="J14" s="282"/>
      <c r="K14" s="2"/>
      <c r="L14" s="299"/>
      <c r="M14" s="269"/>
      <c r="N14" s="300"/>
      <c r="O14" s="285"/>
      <c r="P14" s="286"/>
      <c r="Q14" s="2"/>
      <c r="R14" s="299"/>
      <c r="S14" s="269"/>
      <c r="T14" s="301"/>
      <c r="U14" s="282"/>
      <c r="V14" s="282"/>
      <c r="W14" s="2"/>
      <c r="X14" s="282"/>
      <c r="Y14" s="98"/>
    </row>
    <row r="15" spans="1:25" customFormat="1">
      <c r="A15" s="2"/>
      <c r="B15" s="275" t="s">
        <v>372</v>
      </c>
      <c r="C15" s="275"/>
      <c r="D15" s="302"/>
      <c r="E15" s="303"/>
      <c r="F15" s="304"/>
      <c r="G15" s="305"/>
      <c r="H15" s="306"/>
      <c r="I15" s="307"/>
      <c r="J15" s="308"/>
      <c r="K15" s="2"/>
      <c r="L15" s="303"/>
      <c r="M15" s="304"/>
      <c r="N15" s="309"/>
      <c r="O15" s="307"/>
      <c r="P15" s="282"/>
      <c r="Q15" s="2"/>
      <c r="R15" s="283"/>
      <c r="S15" s="269"/>
      <c r="T15" s="305"/>
      <c r="U15" s="307"/>
      <c r="V15" s="282"/>
      <c r="W15" s="2"/>
      <c r="X15" s="2"/>
      <c r="Y15" s="2"/>
    </row>
    <row r="16" spans="1:25" customFormat="1">
      <c r="A16" s="2"/>
      <c r="B16" s="310" t="s">
        <v>276</v>
      </c>
      <c r="C16" s="310"/>
      <c r="D16" s="2"/>
      <c r="E16" s="311"/>
      <c r="F16" s="312"/>
      <c r="G16" s="313"/>
      <c r="H16" s="312"/>
      <c r="I16" s="314"/>
      <c r="J16" s="315"/>
      <c r="K16" s="2"/>
      <c r="L16" s="311"/>
      <c r="M16" s="312"/>
      <c r="N16" s="313"/>
      <c r="O16" s="315">
        <f>SUM(O8:O15)</f>
        <v>0</v>
      </c>
      <c r="P16" s="316"/>
      <c r="Q16" s="2"/>
      <c r="R16" s="311"/>
      <c r="S16" s="312"/>
      <c r="T16" s="313"/>
      <c r="U16" s="315">
        <f>SUM(U8:U15)</f>
        <v>0</v>
      </c>
      <c r="V16" s="317"/>
      <c r="W16" s="2"/>
      <c r="X16" s="2"/>
      <c r="Y16" s="2"/>
    </row>
    <row r="17" spans="1:22" customFormat="1">
      <c r="A17" s="2"/>
      <c r="K17" s="2"/>
      <c r="N17" t="s">
        <v>373</v>
      </c>
      <c r="O17" s="126">
        <f>J16</f>
        <v>0</v>
      </c>
      <c r="P17" s="114"/>
      <c r="Q17" s="2"/>
      <c r="T17" t="s">
        <v>373</v>
      </c>
      <c r="U17" s="126">
        <f>J16</f>
        <v>0</v>
      </c>
      <c r="V17" s="114"/>
    </row>
    <row r="18" spans="1:22" customFormat="1">
      <c r="A18" s="2"/>
      <c r="B18" s="236" t="s">
        <v>374</v>
      </c>
      <c r="C18" s="236"/>
      <c r="D18" s="318"/>
      <c r="E18" s="236"/>
      <c r="F18" s="236"/>
      <c r="G18" s="236"/>
      <c r="H18" s="236"/>
      <c r="I18" s="236" t="s">
        <v>375</v>
      </c>
      <c r="J18" s="319">
        <f>$B$4-J16</f>
        <v>20000</v>
      </c>
      <c r="K18" s="2"/>
      <c r="L18" s="236"/>
      <c r="M18" s="236"/>
      <c r="N18" s="236" t="s">
        <v>375</v>
      </c>
      <c r="O18" s="320">
        <f>J18</f>
        <v>20000</v>
      </c>
      <c r="P18" s="320"/>
      <c r="Q18" s="2"/>
      <c r="R18" s="236"/>
      <c r="S18" s="236"/>
      <c r="T18" s="236" t="s">
        <v>375</v>
      </c>
      <c r="U18" s="320">
        <f>O18</f>
        <v>20000</v>
      </c>
      <c r="V18" s="320"/>
    </row>
    <row r="19" spans="1:22" customFormat="1">
      <c r="A19" s="2"/>
      <c r="D19" s="121"/>
      <c r="E19" s="3" t="s">
        <v>376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customFormat="1">
      <c r="A20" s="2"/>
      <c r="D20" s="121"/>
      <c r="E20" s="3" t="s">
        <v>377</v>
      </c>
      <c r="K20" s="2"/>
      <c r="L20" s="2"/>
      <c r="M20" s="2"/>
      <c r="N20" s="2" t="s">
        <v>378</v>
      </c>
      <c r="O20" s="2"/>
      <c r="P20" s="321" t="e">
        <f>LN(O16/O17)</f>
        <v>#DIV/0!</v>
      </c>
      <c r="Q20" s="2"/>
      <c r="R20" s="2"/>
      <c r="S20" s="2"/>
      <c r="T20" s="2" t="s">
        <v>378</v>
      </c>
      <c r="U20" s="2"/>
      <c r="V20" s="321" t="e">
        <f>LN(U16/U17)</f>
        <v>#DIV/0!</v>
      </c>
    </row>
    <row r="21" spans="1:22" customFormat="1">
      <c r="A21" s="2"/>
      <c r="D21" s="121"/>
      <c r="E21" s="3" t="s">
        <v>379</v>
      </c>
      <c r="F21" s="194" t="s">
        <v>380</v>
      </c>
      <c r="H21" s="250" t="s">
        <v>381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customFormat="1">
      <c r="A22" s="2"/>
      <c r="D22" s="121"/>
      <c r="F22" s="194" t="s">
        <v>382</v>
      </c>
      <c r="G22" s="322"/>
      <c r="H22" s="250" t="s">
        <v>383</v>
      </c>
      <c r="K22" s="2"/>
      <c r="L22" s="2"/>
      <c r="M22" s="2"/>
      <c r="N22" s="250" t="s">
        <v>381</v>
      </c>
      <c r="O22" s="2"/>
      <c r="P22" s="2"/>
      <c r="Q22" s="2"/>
      <c r="R22" s="2"/>
      <c r="S22" s="2"/>
      <c r="T22" s="323" t="s">
        <v>384</v>
      </c>
      <c r="U22" s="2"/>
      <c r="V22" s="2"/>
    </row>
    <row r="23" spans="1:22" customFormat="1">
      <c r="A23" s="2"/>
      <c r="D23" s="121"/>
      <c r="E23" s="324" t="s">
        <v>385</v>
      </c>
      <c r="F23" s="2"/>
      <c r="H23" s="325">
        <f>B5</f>
        <v>43897</v>
      </c>
      <c r="K23" s="2"/>
      <c r="L23" s="2"/>
      <c r="M23" s="2"/>
      <c r="N23" s="250" t="s">
        <v>383</v>
      </c>
      <c r="O23" s="2"/>
      <c r="P23" s="2"/>
      <c r="Q23" s="2"/>
      <c r="R23" s="2"/>
      <c r="S23" s="2"/>
      <c r="T23" s="323" t="s">
        <v>383</v>
      </c>
      <c r="U23" s="2"/>
      <c r="V23" s="2"/>
    </row>
    <row r="24" spans="1:22" customFormat="1">
      <c r="A24" s="2"/>
      <c r="E24" s="194" t="s">
        <v>386</v>
      </c>
      <c r="H24" s="2"/>
      <c r="K24" s="2"/>
      <c r="L24" s="2"/>
      <c r="M24" s="2"/>
      <c r="N24" s="325">
        <f>L5</f>
        <v>43601</v>
      </c>
      <c r="O24" s="2"/>
      <c r="P24" s="2"/>
      <c r="Q24" s="2"/>
      <c r="R24" s="2"/>
      <c r="S24" s="2"/>
      <c r="T24" s="326">
        <f>R5</f>
        <v>43601</v>
      </c>
      <c r="U24" s="2"/>
      <c r="V24" s="2"/>
    </row>
    <row r="25" spans="1:22" customFormat="1">
      <c r="A25" s="2"/>
      <c r="E25" s="194" t="s">
        <v>387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customFormat="1">
      <c r="A26" s="2"/>
      <c r="E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customFormat="1">
      <c r="A27" s="2"/>
      <c r="E27" s="2"/>
      <c r="G27" s="2"/>
      <c r="H27" s="2"/>
      <c r="I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customFormat="1">
      <c r="A28" s="2"/>
      <c r="B28" s="2"/>
      <c r="C28" s="2"/>
      <c r="D28" s="2"/>
      <c r="E28" s="2"/>
      <c r="F28" s="2"/>
      <c r="G28" s="2"/>
      <c r="H28" s="222"/>
      <c r="I28" s="2"/>
      <c r="J28" s="2"/>
      <c r="K28" s="2"/>
      <c r="L28" s="2"/>
      <c r="M28" s="2"/>
      <c r="N28" s="327"/>
      <c r="O28" s="2"/>
      <c r="P28" s="2"/>
      <c r="Q28" s="2"/>
      <c r="R28" s="2"/>
      <c r="S28" s="2"/>
      <c r="T28" s="2"/>
      <c r="U28" s="2"/>
      <c r="V28" s="2"/>
    </row>
    <row r="29" spans="1:22" customFormat="1">
      <c r="A29" s="2"/>
      <c r="B29" s="2"/>
      <c r="C29" s="2"/>
      <c r="D29" s="2"/>
      <c r="E29" s="2"/>
      <c r="F29" s="2"/>
      <c r="G29" s="2"/>
      <c r="H29" s="328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customFormat="1">
      <c r="A30" s="2"/>
      <c r="B30" s="2"/>
      <c r="C30" s="2"/>
      <c r="D30" s="2"/>
      <c r="E30" s="2"/>
      <c r="F30" s="2"/>
      <c r="G30" s="2"/>
      <c r="H30" s="32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customFormat="1">
      <c r="A31" s="2"/>
      <c r="B31" s="2"/>
      <c r="C31" s="2"/>
      <c r="D31" s="2"/>
      <c r="E31" s="2"/>
      <c r="F31" s="2"/>
      <c r="G31" s="2"/>
      <c r="H31" s="32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customFormat="1" ht="15.6">
      <c r="A32" s="233" t="s">
        <v>347</v>
      </c>
      <c r="B32" s="257" t="s">
        <v>348</v>
      </c>
      <c r="C32" s="257"/>
      <c r="D32" s="258"/>
      <c r="E32" s="258"/>
      <c r="F32" s="98"/>
      <c r="K32" s="2"/>
      <c r="L32" s="257" t="s">
        <v>349</v>
      </c>
      <c r="M32" s="257"/>
      <c r="N32" s="2"/>
      <c r="O32" s="2"/>
      <c r="P32" s="2"/>
      <c r="Q32" s="2"/>
      <c r="R32" s="257" t="s">
        <v>350</v>
      </c>
      <c r="S32" s="257"/>
      <c r="T32" s="2"/>
      <c r="U32" s="2"/>
      <c r="V32" s="2"/>
    </row>
    <row r="33" spans="2:24" customFormat="1">
      <c r="B33" s="259">
        <v>20000</v>
      </c>
      <c r="C33" s="194" t="s">
        <v>388</v>
      </c>
      <c r="G33" s="258"/>
      <c r="H33" s="258"/>
      <c r="I33" s="258"/>
      <c r="J33" s="258"/>
      <c r="K33" s="2"/>
      <c r="L33" s="259">
        <v>20000</v>
      </c>
      <c r="M33" s="194"/>
      <c r="N33" s="2"/>
      <c r="O33" s="2"/>
      <c r="P33" s="2"/>
      <c r="Q33" s="2"/>
      <c r="R33" s="259">
        <v>20000</v>
      </c>
      <c r="S33" s="194" t="s">
        <v>388</v>
      </c>
      <c r="T33" s="2"/>
      <c r="U33" s="2"/>
      <c r="V33" s="2"/>
      <c r="W33" s="2"/>
      <c r="X33" s="2"/>
    </row>
    <row r="34" spans="2:24" customFormat="1">
      <c r="B34" s="260">
        <v>43897</v>
      </c>
      <c r="C34" s="261"/>
      <c r="D34" s="262"/>
      <c r="E34" s="262"/>
      <c r="F34" s="262"/>
      <c r="G34" s="262"/>
      <c r="H34" s="262"/>
      <c r="I34" s="262"/>
      <c r="J34" s="262"/>
      <c r="K34" s="2"/>
      <c r="L34" s="260">
        <f>L5</f>
        <v>43601</v>
      </c>
      <c r="M34" s="261"/>
      <c r="N34" s="9"/>
      <c r="O34" s="9"/>
      <c r="P34" s="9"/>
      <c r="Q34" s="2"/>
      <c r="R34" s="260">
        <f>R5</f>
        <v>43601</v>
      </c>
      <c r="S34" s="261"/>
      <c r="T34" s="9"/>
      <c r="U34" s="9"/>
      <c r="V34" s="9"/>
      <c r="W34" s="2"/>
      <c r="X34" s="2"/>
    </row>
    <row r="35" spans="2:24" customFormat="1" ht="158.4">
      <c r="B35" s="263" t="s">
        <v>352</v>
      </c>
      <c r="C35" s="264" t="s">
        <v>353</v>
      </c>
      <c r="D35" s="265" t="s">
        <v>354</v>
      </c>
      <c r="E35" s="266" t="s">
        <v>355</v>
      </c>
      <c r="F35" s="266" t="s">
        <v>356</v>
      </c>
      <c r="G35" s="266" t="s">
        <v>357</v>
      </c>
      <c r="H35" s="267" t="s">
        <v>358</v>
      </c>
      <c r="I35" s="267" t="s">
        <v>359</v>
      </c>
      <c r="J35" s="267" t="s">
        <v>360</v>
      </c>
      <c r="K35" s="2"/>
      <c r="L35" s="268" t="s">
        <v>356</v>
      </c>
      <c r="M35" s="269" t="s">
        <v>361</v>
      </c>
      <c r="N35" s="267" t="s">
        <v>358</v>
      </c>
      <c r="O35" s="267" t="s">
        <v>360</v>
      </c>
      <c r="P35" s="267" t="s">
        <v>362</v>
      </c>
      <c r="Q35" s="2"/>
      <c r="R35" s="268" t="s">
        <v>356</v>
      </c>
      <c r="S35" s="269" t="s">
        <v>361</v>
      </c>
      <c r="T35" s="267" t="s">
        <v>358</v>
      </c>
      <c r="U35" s="267" t="s">
        <v>360</v>
      </c>
      <c r="V35" s="267" t="s">
        <v>362</v>
      </c>
      <c r="W35" s="2"/>
      <c r="X35" s="2"/>
    </row>
    <row r="36" spans="2:24" customFormat="1">
      <c r="B36" s="270"/>
      <c r="C36" s="271"/>
      <c r="D36" s="272"/>
      <c r="E36" s="273"/>
      <c r="F36" s="272"/>
      <c r="G36" s="272"/>
      <c r="H36" s="272"/>
      <c r="I36" s="272"/>
      <c r="J36" s="272"/>
      <c r="K36" s="2"/>
      <c r="L36" s="274"/>
      <c r="M36" s="272"/>
      <c r="N36" s="272"/>
      <c r="O36" s="272"/>
      <c r="P36" s="272"/>
      <c r="Q36" s="2"/>
      <c r="R36" s="274"/>
      <c r="S36" s="272"/>
      <c r="T36" s="272"/>
      <c r="U36" s="272"/>
      <c r="V36" s="272"/>
      <c r="W36" s="2"/>
      <c r="X36" s="2"/>
    </row>
    <row r="37" spans="2:24" customFormat="1">
      <c r="B37" s="275" t="s">
        <v>363</v>
      </c>
      <c r="C37" s="294"/>
      <c r="D37" s="329"/>
      <c r="E37" s="330"/>
      <c r="F37" s="279">
        <v>1</v>
      </c>
      <c r="G37" s="280"/>
      <c r="H37" s="281"/>
      <c r="I37" s="269"/>
      <c r="J37" s="269"/>
      <c r="K37" s="2"/>
      <c r="L37" s="283"/>
      <c r="M37" s="331"/>
      <c r="N37" s="284"/>
      <c r="O37" s="285"/>
      <c r="P37" s="282"/>
      <c r="Q37" s="2"/>
      <c r="R37" s="283"/>
      <c r="S37" s="269"/>
      <c r="T37" s="287"/>
      <c r="U37" s="282"/>
      <c r="V37" s="282"/>
      <c r="W37" s="2"/>
      <c r="X37" s="2"/>
    </row>
    <row r="38" spans="2:24" customFormat="1">
      <c r="B38" s="275" t="s">
        <v>364</v>
      </c>
      <c r="C38" s="294"/>
      <c r="D38" s="329"/>
      <c r="E38" s="330"/>
      <c r="F38" s="279">
        <v>1</v>
      </c>
      <c r="G38" s="280"/>
      <c r="H38" s="281"/>
      <c r="I38" s="269"/>
      <c r="J38" s="269"/>
      <c r="K38" s="2"/>
      <c r="L38" s="283"/>
      <c r="M38" s="331"/>
      <c r="N38" s="284"/>
      <c r="O38" s="285"/>
      <c r="P38" s="282"/>
      <c r="Q38" s="2"/>
      <c r="R38" s="283"/>
      <c r="S38" s="269"/>
      <c r="T38" s="287"/>
      <c r="U38" s="282"/>
      <c r="V38" s="282"/>
      <c r="W38" s="2"/>
      <c r="X38" s="2"/>
    </row>
    <row r="39" spans="2:24" customFormat="1">
      <c r="B39" s="275" t="s">
        <v>365</v>
      </c>
      <c r="C39" s="294"/>
      <c r="D39" s="329"/>
      <c r="E39" s="330"/>
      <c r="F39" s="279">
        <v>1</v>
      </c>
      <c r="G39" s="280"/>
      <c r="H39" s="332"/>
      <c r="I39" s="269"/>
      <c r="J39" s="269"/>
      <c r="K39" s="2"/>
      <c r="L39" s="283"/>
      <c r="M39" s="331"/>
      <c r="N39" s="284"/>
      <c r="O39" s="285"/>
      <c r="P39" s="282"/>
      <c r="Q39" s="2"/>
      <c r="R39" s="283"/>
      <c r="S39" s="269"/>
      <c r="T39" s="287"/>
      <c r="U39" s="282"/>
      <c r="V39" s="282"/>
      <c r="W39" s="2"/>
      <c r="X39" s="2"/>
    </row>
    <row r="40" spans="2:24" customFormat="1">
      <c r="B40" s="275" t="s">
        <v>389</v>
      </c>
      <c r="C40" s="294"/>
      <c r="D40" s="333"/>
      <c r="E40" s="330"/>
      <c r="F40" s="279">
        <v>1</v>
      </c>
      <c r="G40" s="280"/>
      <c r="H40" s="281"/>
      <c r="I40" s="269"/>
      <c r="J40" s="269"/>
      <c r="K40" s="2"/>
      <c r="L40" s="283"/>
      <c r="M40" s="331"/>
      <c r="N40" s="284"/>
      <c r="O40" s="285"/>
      <c r="P40" s="282"/>
      <c r="Q40" s="2"/>
      <c r="R40" s="283"/>
      <c r="S40" s="269"/>
      <c r="T40" s="287"/>
      <c r="U40" s="282"/>
      <c r="V40" s="282"/>
      <c r="W40" s="2"/>
      <c r="X40" s="2"/>
    </row>
    <row r="41" spans="2:24" customFormat="1">
      <c r="B41" s="275" t="s">
        <v>390</v>
      </c>
      <c r="C41" s="294"/>
      <c r="D41" s="333"/>
      <c r="E41" s="330"/>
      <c r="F41" s="279">
        <v>1</v>
      </c>
      <c r="G41" s="280"/>
      <c r="H41" s="334"/>
      <c r="I41" s="269"/>
      <c r="J41" s="269"/>
      <c r="K41" s="2"/>
      <c r="L41" s="283"/>
      <c r="M41" s="331"/>
      <c r="N41" s="284"/>
      <c r="O41" s="285"/>
      <c r="P41" s="282"/>
      <c r="Q41" s="2"/>
      <c r="R41" s="283"/>
      <c r="S41" s="269"/>
      <c r="T41" s="287"/>
      <c r="U41" s="282"/>
      <c r="V41" s="282"/>
      <c r="W41" s="2"/>
      <c r="X41" s="2"/>
    </row>
    <row r="42" spans="2:24" customFormat="1">
      <c r="B42" s="275" t="s">
        <v>391</v>
      </c>
      <c r="C42" s="294"/>
      <c r="D42" s="333"/>
      <c r="E42" s="330"/>
      <c r="F42" s="279">
        <v>1</v>
      </c>
      <c r="G42" s="280"/>
      <c r="H42" s="281"/>
      <c r="I42" s="269"/>
      <c r="J42" s="269"/>
      <c r="K42" s="2"/>
      <c r="L42" s="283"/>
      <c r="M42" s="331"/>
      <c r="N42" s="284"/>
      <c r="O42" s="285"/>
      <c r="P42" s="282"/>
      <c r="Q42" s="2"/>
      <c r="R42" s="283"/>
      <c r="S42" s="269"/>
      <c r="T42" s="287"/>
      <c r="U42" s="282"/>
      <c r="V42" s="282"/>
      <c r="W42" s="2"/>
      <c r="X42" s="2"/>
    </row>
    <row r="43" spans="2:24" customFormat="1">
      <c r="B43" s="293" t="s">
        <v>369</v>
      </c>
      <c r="C43" s="294"/>
      <c r="D43" s="295" t="s">
        <v>371</v>
      </c>
      <c r="E43" s="335">
        <f>Composite!D10</f>
        <v>0</v>
      </c>
      <c r="F43" s="297">
        <v>1000</v>
      </c>
      <c r="G43" s="280"/>
      <c r="H43" s="298"/>
      <c r="I43" s="269"/>
      <c r="J43" s="269"/>
      <c r="K43" s="2"/>
      <c r="L43" s="299"/>
      <c r="M43" s="331"/>
      <c r="N43" s="300"/>
      <c r="O43" s="285"/>
      <c r="P43" s="336"/>
      <c r="Q43" s="2"/>
      <c r="R43" s="299"/>
      <c r="S43" s="269"/>
      <c r="T43" s="301"/>
      <c r="U43" s="282"/>
      <c r="V43" s="282"/>
      <c r="W43" s="2"/>
      <c r="X43" s="2"/>
    </row>
    <row r="44" spans="2:24" customFormat="1">
      <c r="B44" s="275" t="s">
        <v>372</v>
      </c>
      <c r="C44" s="275"/>
      <c r="D44" s="302"/>
      <c r="E44" s="303"/>
      <c r="F44" s="304"/>
      <c r="G44" s="305"/>
      <c r="H44" s="306"/>
      <c r="I44" s="307"/>
      <c r="J44" s="308"/>
      <c r="K44" s="2"/>
      <c r="L44" s="303"/>
      <c r="M44" s="304"/>
      <c r="N44" s="305"/>
      <c r="O44" s="307"/>
      <c r="P44" s="282"/>
      <c r="Q44" s="2"/>
      <c r="R44" s="283"/>
      <c r="S44" s="269"/>
      <c r="T44" s="280"/>
      <c r="U44" s="308"/>
      <c r="V44" s="282"/>
      <c r="W44" s="2"/>
      <c r="X44" s="2"/>
    </row>
    <row r="45" spans="2:24" customFormat="1">
      <c r="B45" s="310" t="s">
        <v>276</v>
      </c>
      <c r="C45" s="310"/>
      <c r="D45" s="313"/>
      <c r="E45" s="311">
        <f>SUM(E37:E44)</f>
        <v>0</v>
      </c>
      <c r="F45" s="312"/>
      <c r="G45" s="313"/>
      <c r="H45" s="312"/>
      <c r="I45" s="314"/>
      <c r="J45" s="315"/>
      <c r="K45" s="2"/>
      <c r="L45" s="311"/>
      <c r="M45" s="312"/>
      <c r="N45" s="313"/>
      <c r="O45" s="315"/>
      <c r="P45" s="316"/>
      <c r="Q45" s="2"/>
      <c r="R45" s="311"/>
      <c r="S45" s="312"/>
      <c r="T45" s="337"/>
      <c r="U45" s="315"/>
      <c r="V45" s="338"/>
      <c r="W45" s="2"/>
      <c r="X45" s="2"/>
    </row>
    <row r="46" spans="2:24" customFormat="1">
      <c r="K46" s="2"/>
      <c r="N46" t="s">
        <v>373</v>
      </c>
      <c r="O46" s="126">
        <f>J45</f>
        <v>0</v>
      </c>
      <c r="P46" s="114"/>
      <c r="Q46" s="2"/>
      <c r="T46" t="s">
        <v>373</v>
      </c>
      <c r="U46" s="126">
        <f>J45</f>
        <v>0</v>
      </c>
      <c r="V46" s="114"/>
      <c r="W46" s="2"/>
      <c r="X46" s="2"/>
    </row>
    <row r="47" spans="2:24" customFormat="1">
      <c r="B47" s="236" t="s">
        <v>374</v>
      </c>
      <c r="C47" s="236"/>
      <c r="D47" s="318"/>
      <c r="E47" s="236"/>
      <c r="F47" s="236"/>
      <c r="G47" s="236"/>
      <c r="H47" s="236"/>
      <c r="I47" s="236" t="s">
        <v>375</v>
      </c>
      <c r="J47" s="319">
        <f>$B$4-J45</f>
        <v>20000</v>
      </c>
      <c r="K47" s="2"/>
      <c r="L47" s="236"/>
      <c r="M47" s="236"/>
      <c r="N47" s="236" t="s">
        <v>375</v>
      </c>
      <c r="O47" s="320">
        <f>J47</f>
        <v>20000</v>
      </c>
      <c r="P47" s="320"/>
      <c r="Q47" s="2"/>
      <c r="R47" s="236"/>
      <c r="S47" s="236"/>
      <c r="T47" s="236" t="s">
        <v>375</v>
      </c>
      <c r="U47" s="320">
        <f>O47</f>
        <v>20000</v>
      </c>
      <c r="V47" s="320"/>
      <c r="W47" s="2"/>
      <c r="X47" s="2"/>
    </row>
    <row r="48" spans="2:24" customFormat="1">
      <c r="D48" s="121"/>
      <c r="E48" s="3" t="s">
        <v>376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2:22" customFormat="1">
      <c r="D49" s="121"/>
      <c r="E49" s="3" t="s">
        <v>377</v>
      </c>
      <c r="K49" s="2"/>
      <c r="L49" s="2"/>
      <c r="M49" s="2"/>
      <c r="N49" s="2" t="s">
        <v>378</v>
      </c>
      <c r="O49" s="2"/>
      <c r="P49" s="321" t="e">
        <f>LN(O45/O46)</f>
        <v>#DIV/0!</v>
      </c>
      <c r="Q49" s="2"/>
      <c r="R49" s="2"/>
      <c r="S49" s="2"/>
      <c r="T49" s="2" t="s">
        <v>378</v>
      </c>
      <c r="U49" s="2"/>
      <c r="V49" s="321" t="e">
        <f>LN(U45/U46)</f>
        <v>#DIV/0!</v>
      </c>
    </row>
    <row r="50" spans="2:22" customFormat="1">
      <c r="D50" s="121"/>
      <c r="E50" s="3" t="s">
        <v>379</v>
      </c>
      <c r="F50" s="194" t="s">
        <v>380</v>
      </c>
      <c r="H50" s="250" t="s">
        <v>381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2:22" customFormat="1">
      <c r="D51" s="121"/>
      <c r="F51" s="194" t="s">
        <v>382</v>
      </c>
      <c r="H51" s="250" t="s">
        <v>383</v>
      </c>
      <c r="K51" s="2"/>
      <c r="L51" s="2"/>
      <c r="M51" s="2"/>
      <c r="N51" s="250" t="s">
        <v>381</v>
      </c>
      <c r="O51" s="2"/>
      <c r="P51" s="2"/>
      <c r="Q51" s="2"/>
      <c r="R51" s="2"/>
      <c r="S51" s="2"/>
      <c r="T51" s="323" t="s">
        <v>384</v>
      </c>
      <c r="U51" s="2"/>
      <c r="V51" s="2"/>
    </row>
    <row r="52" spans="2:22" customFormat="1">
      <c r="D52" s="121"/>
      <c r="E52" s="324" t="s">
        <v>385</v>
      </c>
      <c r="F52" s="2"/>
      <c r="H52" s="325">
        <f>B34</f>
        <v>43897</v>
      </c>
      <c r="K52" s="2"/>
      <c r="L52" s="2"/>
      <c r="M52" s="2"/>
      <c r="N52" s="250" t="s">
        <v>383</v>
      </c>
      <c r="O52" s="2"/>
      <c r="P52" s="2"/>
      <c r="Q52" s="2"/>
      <c r="R52" s="2"/>
      <c r="S52" s="2"/>
      <c r="T52" s="323" t="s">
        <v>383</v>
      </c>
      <c r="U52" s="2"/>
      <c r="V52" s="2"/>
    </row>
    <row r="53" spans="2:22" customFormat="1">
      <c r="E53" s="194" t="s">
        <v>386</v>
      </c>
      <c r="H53" s="2"/>
      <c r="K53" s="2"/>
      <c r="L53" s="2"/>
      <c r="M53" s="2"/>
      <c r="N53" s="325">
        <f>L34</f>
        <v>43601</v>
      </c>
      <c r="O53" s="2"/>
      <c r="P53" s="2"/>
      <c r="Q53" s="2"/>
      <c r="R53" s="2"/>
      <c r="S53" s="2"/>
      <c r="T53" s="326">
        <f>R34</f>
        <v>43601</v>
      </c>
      <c r="U53" s="2"/>
      <c r="V53" s="2"/>
    </row>
    <row r="54" spans="2:22" customFormat="1">
      <c r="E54" s="194" t="s">
        <v>387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2:22" customFormat="1">
      <c r="E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2:22" customFormat="1">
      <c r="E56" s="2"/>
      <c r="G56" s="2"/>
      <c r="H56" s="2"/>
      <c r="I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2:22" customFormat="1">
      <c r="B57" s="2"/>
      <c r="C57" s="2"/>
      <c r="D57" s="2"/>
      <c r="E57" s="2"/>
      <c r="F57" s="2"/>
      <c r="G57" s="2"/>
      <c r="H57" s="222"/>
      <c r="I57" s="2"/>
      <c r="J57" s="2"/>
      <c r="K57" s="2"/>
      <c r="L57" s="2"/>
      <c r="M57" s="2"/>
      <c r="N57" s="327"/>
      <c r="O57" s="2"/>
      <c r="P57" s="2"/>
      <c r="Q57" s="2"/>
      <c r="R57" s="2"/>
      <c r="S57" s="2"/>
      <c r="T57" s="2"/>
      <c r="U57" s="2"/>
      <c r="V57" s="2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MK33"/>
  <sheetViews>
    <sheetView zoomScale="75" zoomScaleNormal="75" workbookViewId="0">
      <selection activeCell="B3" sqref="B3"/>
    </sheetView>
  </sheetViews>
  <sheetFormatPr defaultColWidth="8.6640625" defaultRowHeight="14.4"/>
  <cols>
    <col min="1" max="1" width="25.5546875" style="2" customWidth="1"/>
    <col min="2" max="2" width="36.5546875" style="2" customWidth="1"/>
    <col min="3" max="3" width="12.33203125" style="2" customWidth="1"/>
    <col min="4" max="5" width="12.5546875" style="2" customWidth="1"/>
    <col min="6" max="6" width="10.33203125" style="2" customWidth="1"/>
    <col min="7" max="9" width="10" style="2" customWidth="1"/>
    <col min="10" max="10" width="2.88671875" style="2" customWidth="1"/>
    <col min="11" max="11" width="12.88671875" style="2" customWidth="1"/>
    <col min="12" max="12" width="10.109375" style="2" customWidth="1"/>
    <col min="13" max="13" width="2" style="2" customWidth="1"/>
    <col min="14" max="14" width="27.88671875" style="2" customWidth="1"/>
    <col min="15" max="256" width="9.109375" style="2" customWidth="1"/>
    <col min="257" max="257" width="25.5546875" style="2" customWidth="1"/>
    <col min="258" max="258" width="36.5546875" style="2" customWidth="1"/>
    <col min="259" max="259" width="12.33203125" style="2" customWidth="1"/>
    <col min="260" max="261" width="12.5546875" style="2" customWidth="1"/>
    <col min="262" max="262" width="10.33203125" style="2" customWidth="1"/>
    <col min="263" max="265" width="10" style="2" customWidth="1"/>
    <col min="266" max="266" width="2.33203125" style="2" customWidth="1"/>
    <col min="267" max="267" width="12.88671875" style="2" customWidth="1"/>
    <col min="268" max="268" width="10.109375" style="2" customWidth="1"/>
    <col min="269" max="269" width="2" style="2" customWidth="1"/>
    <col min="270" max="270" width="27.88671875" style="2" customWidth="1"/>
    <col min="271" max="512" width="9.109375" style="2" customWidth="1"/>
    <col min="513" max="513" width="25.5546875" style="2" customWidth="1"/>
    <col min="514" max="514" width="36.5546875" style="2" customWidth="1"/>
    <col min="515" max="515" width="12.33203125" style="2" customWidth="1"/>
    <col min="516" max="517" width="12.5546875" style="2" customWidth="1"/>
    <col min="518" max="518" width="10.33203125" style="2" customWidth="1"/>
    <col min="519" max="521" width="10" style="2" customWidth="1"/>
    <col min="522" max="522" width="2.33203125" style="2" customWidth="1"/>
    <col min="523" max="523" width="12.88671875" style="2" customWidth="1"/>
    <col min="524" max="524" width="10.109375" style="2" customWidth="1"/>
    <col min="525" max="525" width="2" style="2" customWidth="1"/>
    <col min="526" max="526" width="27.88671875" style="2" customWidth="1"/>
    <col min="527" max="768" width="9.109375" style="2" customWidth="1"/>
    <col min="769" max="769" width="25.5546875" style="2" customWidth="1"/>
    <col min="770" max="770" width="36.5546875" style="2" customWidth="1"/>
    <col min="771" max="771" width="12.33203125" style="2" customWidth="1"/>
    <col min="772" max="773" width="12.5546875" style="2" customWidth="1"/>
    <col min="774" max="774" width="10.33203125" style="2" customWidth="1"/>
    <col min="775" max="777" width="10" style="2" customWidth="1"/>
    <col min="778" max="778" width="2.33203125" style="2" customWidth="1"/>
    <col min="779" max="779" width="12.88671875" style="2" customWidth="1"/>
    <col min="780" max="780" width="10.109375" style="2" customWidth="1"/>
    <col min="781" max="781" width="2" style="2" customWidth="1"/>
    <col min="782" max="782" width="27.88671875" style="2" customWidth="1"/>
    <col min="783" max="1025" width="9.109375" style="2" customWidth="1"/>
  </cols>
  <sheetData>
    <row r="1" spans="1:15 1025:1025">
      <c r="A1" s="339" t="s">
        <v>392</v>
      </c>
      <c r="B1" s="340" t="s">
        <v>393</v>
      </c>
      <c r="AMK1"/>
    </row>
    <row r="3" spans="1:15 1025:1025">
      <c r="A3" s="112" t="s">
        <v>256</v>
      </c>
      <c r="B3" s="260" t="s">
        <v>394</v>
      </c>
      <c r="C3" s="341" t="s">
        <v>257</v>
      </c>
      <c r="D3" s="341" t="s">
        <v>395</v>
      </c>
      <c r="E3"/>
      <c r="F3"/>
      <c r="G3"/>
      <c r="H3"/>
      <c r="I3"/>
      <c r="J3"/>
      <c r="K3"/>
      <c r="L3"/>
      <c r="M3"/>
      <c r="N3"/>
      <c r="O3"/>
      <c r="AMK3"/>
    </row>
    <row r="4" spans="1:15 1025:1025">
      <c r="A4" s="104"/>
      <c r="B4" s="342"/>
      <c r="C4" s="343"/>
      <c r="D4" s="343"/>
      <c r="E4" s="343"/>
      <c r="F4" s="343"/>
      <c r="G4" s="344"/>
      <c r="H4" s="344"/>
      <c r="I4" s="344"/>
      <c r="J4"/>
      <c r="K4"/>
      <c r="L4"/>
      <c r="M4"/>
      <c r="N4"/>
      <c r="O4"/>
      <c r="AMK4"/>
    </row>
    <row r="5" spans="1:15 1025:1025">
      <c r="A5" s="104"/>
      <c r="B5" s="342"/>
      <c r="C5" s="180" t="s">
        <v>396</v>
      </c>
      <c r="D5" s="180" t="s">
        <v>258</v>
      </c>
      <c r="E5" s="180" t="s">
        <v>259</v>
      </c>
      <c r="F5" s="180" t="s">
        <v>260</v>
      </c>
      <c r="G5" s="180" t="s">
        <v>261</v>
      </c>
      <c r="H5" s="180" t="s">
        <v>262</v>
      </c>
      <c r="I5" s="180" t="s">
        <v>263</v>
      </c>
      <c r="J5"/>
      <c r="K5"/>
      <c r="L5"/>
      <c r="M5"/>
      <c r="N5"/>
      <c r="O5"/>
      <c r="AMK5"/>
    </row>
    <row r="6" spans="1:15 1025:1025">
      <c r="A6" s="3" t="s">
        <v>397</v>
      </c>
      <c r="B6" s="183" t="s">
        <v>108</v>
      </c>
      <c r="C6" s="185"/>
      <c r="D6" s="185"/>
      <c r="E6" s="185"/>
      <c r="F6" s="185"/>
      <c r="G6" s="185"/>
      <c r="H6" s="185"/>
      <c r="I6" s="185"/>
      <c r="J6"/>
      <c r="K6"/>
      <c r="L6"/>
      <c r="M6"/>
      <c r="N6"/>
      <c r="O6"/>
      <c r="AMK6"/>
    </row>
    <row r="7" spans="1:15 1025:1025">
      <c r="A7" s="1" t="s">
        <v>183</v>
      </c>
      <c r="B7" s="183" t="s">
        <v>398</v>
      </c>
      <c r="C7" s="345"/>
      <c r="D7" s="345"/>
      <c r="E7" s="345"/>
      <c r="F7" s="345"/>
      <c r="G7" s="345"/>
      <c r="H7" s="345"/>
      <c r="I7" s="345"/>
      <c r="J7"/>
      <c r="K7"/>
      <c r="L7"/>
      <c r="M7"/>
      <c r="N7"/>
      <c r="O7"/>
      <c r="AMK7"/>
    </row>
    <row r="8" spans="1:15 1025:1025" ht="17.399999999999999">
      <c r="A8" t="s">
        <v>265</v>
      </c>
      <c r="B8" s="346" t="s">
        <v>266</v>
      </c>
      <c r="C8" s="180"/>
      <c r="D8" s="347"/>
      <c r="E8" s="347"/>
      <c r="F8" s="347"/>
      <c r="G8" s="347"/>
      <c r="H8" s="347"/>
      <c r="I8" s="347"/>
      <c r="J8"/>
      <c r="K8"/>
      <c r="L8"/>
      <c r="M8"/>
      <c r="N8"/>
      <c r="O8"/>
      <c r="AMK8"/>
    </row>
    <row r="9" spans="1:15 1025:1025" ht="17.399999999999999">
      <c r="A9" t="s">
        <v>267</v>
      </c>
      <c r="B9" s="348" t="s">
        <v>268</v>
      </c>
      <c r="C9" s="163"/>
      <c r="D9" s="349"/>
      <c r="E9" s="349"/>
      <c r="F9" s="349"/>
      <c r="G9" s="349"/>
      <c r="H9" s="349"/>
      <c r="I9" s="349"/>
      <c r="J9"/>
      <c r="K9"/>
      <c r="L9"/>
      <c r="M9"/>
      <c r="N9"/>
      <c r="O9"/>
      <c r="AMK9"/>
    </row>
    <row r="10" spans="1:15 1025:1025" ht="17.399999999999999">
      <c r="A10"/>
      <c r="B10" s="188"/>
      <c r="C10" s="163"/>
      <c r="D10" s="192"/>
      <c r="E10" s="192"/>
      <c r="F10" s="192"/>
      <c r="G10" s="192"/>
      <c r="H10" s="192"/>
      <c r="I10" s="192"/>
      <c r="J10"/>
      <c r="K10"/>
      <c r="L10"/>
      <c r="M10"/>
      <c r="N10"/>
      <c r="O10"/>
      <c r="AMK10"/>
    </row>
    <row r="11" spans="1:15 1025:1025">
      <c r="A11" s="339" t="s">
        <v>399</v>
      </c>
      <c r="E11" s="192"/>
      <c r="F11" s="192"/>
      <c r="G11" s="192"/>
      <c r="H11" s="192"/>
      <c r="I11" s="192"/>
      <c r="J11"/>
      <c r="K11"/>
      <c r="L11"/>
      <c r="M11"/>
      <c r="N11"/>
      <c r="O11"/>
      <c r="AMK11"/>
    </row>
    <row r="12" spans="1:15 1025:1025">
      <c r="E12" s="192"/>
      <c r="F12" s="192"/>
      <c r="G12" s="192"/>
      <c r="H12" s="192"/>
      <c r="I12" s="192"/>
      <c r="J12"/>
      <c r="K12"/>
      <c r="L12"/>
      <c r="M12"/>
      <c r="N12"/>
      <c r="O12"/>
      <c r="AMK12"/>
    </row>
    <row r="13" spans="1:15 1025:1025">
      <c r="A13" s="350" t="s">
        <v>256</v>
      </c>
      <c r="B13" s="351" t="str">
        <f>D3</f>
        <v>/1/2024</v>
      </c>
      <c r="C13" s="341" t="s">
        <v>257</v>
      </c>
      <c r="D13" s="341" t="e">
        <f>B13+365</f>
        <v>#VALUE!</v>
      </c>
      <c r="K13" s="352" t="s">
        <v>400</v>
      </c>
      <c r="L13" s="353"/>
      <c r="M13" s="353"/>
      <c r="N13" s="353"/>
      <c r="AMK13"/>
    </row>
    <row r="14" spans="1:15 1025:1025">
      <c r="A14" s="104"/>
      <c r="B14" s="342"/>
      <c r="C14" s="342"/>
      <c r="D14" s="342"/>
      <c r="K14" s="354" t="s">
        <v>401</v>
      </c>
      <c r="L14" s="355" t="s">
        <v>402</v>
      </c>
      <c r="M14" s="355"/>
      <c r="N14" s="355"/>
      <c r="AMK14"/>
    </row>
    <row r="15" spans="1:15 1025:1025" customFormat="1" ht="16.8">
      <c r="A15" s="104"/>
      <c r="B15" s="352" t="s">
        <v>403</v>
      </c>
      <c r="C15" s="342"/>
      <c r="D15" s="342"/>
      <c r="E15" s="12" t="s">
        <v>404</v>
      </c>
      <c r="K15" s="354"/>
      <c r="L15" s="355"/>
      <c r="M15" s="355"/>
      <c r="N15" s="355"/>
    </row>
    <row r="16" spans="1:15 1025:1025">
      <c r="B16" s="356" t="s">
        <v>405</v>
      </c>
      <c r="C16" s="26"/>
      <c r="K16" s="357"/>
      <c r="L16" s="358"/>
      <c r="M16" s="355"/>
      <c r="N16" s="359"/>
      <c r="AMK16"/>
    </row>
    <row r="17" spans="2:14" customFormat="1">
      <c r="B17" s="353" t="s">
        <v>406</v>
      </c>
      <c r="C17" s="164"/>
      <c r="D17" s="3" t="s">
        <v>407</v>
      </c>
      <c r="E17" s="164"/>
      <c r="F17" s="2"/>
      <c r="G17" s="2"/>
      <c r="H17" s="2"/>
      <c r="I17" s="2"/>
      <c r="J17" s="2"/>
      <c r="K17" s="357"/>
      <c r="L17" s="358"/>
      <c r="M17" s="355"/>
      <c r="N17" s="360"/>
    </row>
    <row r="18" spans="2:14" customFormat="1">
      <c r="B18" s="2"/>
      <c r="C18" s="2"/>
      <c r="D18" s="2"/>
      <c r="E18" s="2"/>
      <c r="F18" s="2"/>
      <c r="G18" s="2"/>
      <c r="H18" s="2"/>
      <c r="I18" s="2"/>
      <c r="J18" s="2"/>
      <c r="K18" s="357"/>
      <c r="L18" s="358"/>
      <c r="M18" s="355"/>
      <c r="N18" s="360"/>
    </row>
    <row r="19" spans="2:14" customFormat="1">
      <c r="B19" s="361" t="s">
        <v>408</v>
      </c>
      <c r="D19" s="3" t="s">
        <v>308</v>
      </c>
      <c r="E19" s="2"/>
      <c r="F19" s="2"/>
      <c r="G19" s="2"/>
      <c r="H19" s="2"/>
      <c r="I19" s="2"/>
      <c r="J19" s="2"/>
      <c r="K19" s="357"/>
      <c r="L19" s="358"/>
      <c r="M19" s="355"/>
      <c r="N19" s="360"/>
    </row>
    <row r="20" spans="2:14" customFormat="1">
      <c r="B20" s="362" t="s">
        <v>405</v>
      </c>
      <c r="C20" s="26"/>
      <c r="D20" s="27"/>
      <c r="E20" s="2"/>
      <c r="F20" s="2"/>
      <c r="G20" s="2"/>
      <c r="H20" s="2"/>
      <c r="I20" s="2"/>
      <c r="J20" s="2"/>
      <c r="K20" s="357"/>
      <c r="L20" s="355"/>
      <c r="M20" s="355"/>
      <c r="N20" s="360"/>
    </row>
    <row r="21" spans="2:14" customFormat="1">
      <c r="B21" s="362" t="s">
        <v>409</v>
      </c>
      <c r="C21" s="164"/>
      <c r="D21" s="3" t="s">
        <v>410</v>
      </c>
      <c r="E21" s="164"/>
      <c r="F21" s="2"/>
      <c r="G21" s="2"/>
      <c r="H21" s="2"/>
      <c r="I21" s="2"/>
      <c r="J21" s="2"/>
      <c r="K21" s="357"/>
      <c r="L21" s="355"/>
      <c r="M21" s="355"/>
      <c r="N21" s="360"/>
    </row>
    <row r="23" spans="2:14" customFormat="1">
      <c r="B23" s="339" t="s">
        <v>411</v>
      </c>
      <c r="C23" s="2"/>
      <c r="D23" s="2"/>
      <c r="E23" s="2"/>
      <c r="F23" s="2"/>
      <c r="G23" s="2"/>
      <c r="H23" s="2"/>
      <c r="I23" s="2"/>
      <c r="J23" s="2"/>
      <c r="K23" s="361" t="s">
        <v>412</v>
      </c>
      <c r="L23" s="362"/>
      <c r="M23" s="362"/>
      <c r="N23" s="362"/>
    </row>
    <row r="24" spans="2:14" customFormat="1">
      <c r="B24" s="2" t="s">
        <v>405</v>
      </c>
      <c r="C24" s="2"/>
      <c r="D24" s="2"/>
      <c r="E24" s="2"/>
      <c r="F24" s="2"/>
      <c r="G24" s="2"/>
      <c r="H24" s="2"/>
      <c r="I24" s="2"/>
      <c r="J24" s="2"/>
      <c r="K24" s="361" t="s">
        <v>401</v>
      </c>
      <c r="L24" s="362" t="s">
        <v>402</v>
      </c>
      <c r="M24" s="362"/>
      <c r="N24" s="362"/>
    </row>
    <row r="25" spans="2:14" customFormat="1">
      <c r="B25" s="2"/>
      <c r="C25" s="2"/>
      <c r="D25" s="2"/>
      <c r="E25" s="2"/>
      <c r="F25" s="2"/>
      <c r="G25" s="2"/>
      <c r="H25" s="2"/>
      <c r="I25" s="2"/>
      <c r="J25" s="2"/>
      <c r="K25" s="363"/>
      <c r="L25" s="364"/>
      <c r="M25" s="365"/>
      <c r="N25" s="366"/>
    </row>
    <row r="26" spans="2:14" customFormat="1">
      <c r="B26" s="2" t="s">
        <v>413</v>
      </c>
      <c r="C26" s="2"/>
      <c r="D26" s="192"/>
      <c r="E26" s="192"/>
      <c r="F26" s="192"/>
      <c r="G26" s="192"/>
      <c r="H26" s="192"/>
      <c r="I26" s="192"/>
      <c r="J26" s="2"/>
      <c r="K26" s="363"/>
      <c r="L26" s="364"/>
      <c r="M26" s="365"/>
      <c r="N26" s="366"/>
    </row>
    <row r="27" spans="2:14" customFormat="1" ht="16.2">
      <c r="B27" s="2" t="s">
        <v>414</v>
      </c>
      <c r="C27" s="12" t="s">
        <v>415</v>
      </c>
      <c r="D27" s="367"/>
      <c r="E27" s="367"/>
      <c r="F27" s="367"/>
      <c r="G27" s="367"/>
      <c r="H27" s="367"/>
      <c r="I27" s="367"/>
      <c r="J27" s="2"/>
      <c r="K27" s="363"/>
      <c r="L27" s="364"/>
      <c r="M27" s="365"/>
      <c r="N27" s="366"/>
    </row>
    <row r="28" spans="2:14" customFormat="1">
      <c r="B28" s="2"/>
      <c r="C28" s="2"/>
      <c r="D28" s="2"/>
      <c r="E28" s="2"/>
      <c r="F28" s="2"/>
      <c r="G28" s="2"/>
      <c r="H28" s="2"/>
      <c r="I28" s="2"/>
      <c r="J28" s="2"/>
      <c r="K28" s="363"/>
      <c r="L28" s="364"/>
      <c r="M28" s="365"/>
      <c r="N28" s="366"/>
    </row>
    <row r="29" spans="2:14" customFormat="1">
      <c r="B29" s="12" t="s">
        <v>416</v>
      </c>
      <c r="C29" s="2"/>
      <c r="D29" s="368"/>
      <c r="E29" s="368"/>
      <c r="F29" s="368"/>
      <c r="G29" s="368"/>
      <c r="H29" s="368"/>
      <c r="I29" s="368"/>
      <c r="J29" s="2"/>
      <c r="K29" s="363"/>
      <c r="L29" s="365"/>
      <c r="M29" s="365"/>
      <c r="N29" s="366"/>
    </row>
    <row r="30" spans="2:14" customFormat="1">
      <c r="B30" s="369" t="str">
        <f>B13</f>
        <v>/1/2024</v>
      </c>
      <c r="D30" s="2"/>
      <c r="E30" s="2"/>
      <c r="F30" s="2"/>
      <c r="G30" s="2"/>
      <c r="H30" s="2"/>
      <c r="I30" s="2"/>
      <c r="J30" s="2"/>
      <c r="K30" s="363"/>
      <c r="L30" s="365"/>
      <c r="M30" s="365"/>
      <c r="N30" s="366"/>
    </row>
    <row r="31" spans="2:14" customFormat="1">
      <c r="B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2:14" customFormat="1">
      <c r="B32" s="12" t="s">
        <v>416</v>
      </c>
      <c r="D32" s="368"/>
      <c r="E32" s="368"/>
      <c r="F32" s="368"/>
      <c r="G32" s="368"/>
      <c r="H32" s="368"/>
      <c r="I32" s="368"/>
      <c r="J32" s="2"/>
      <c r="K32" s="2"/>
      <c r="L32" s="2"/>
      <c r="M32" s="2"/>
      <c r="N32" s="2"/>
    </row>
    <row r="33" spans="2:2" customFormat="1">
      <c r="B33" s="370" t="e">
        <f>D13</f>
        <v>#VALUE!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MK33"/>
  <sheetViews>
    <sheetView zoomScale="75" zoomScaleNormal="75" workbookViewId="0">
      <selection activeCell="B3" sqref="B3"/>
    </sheetView>
  </sheetViews>
  <sheetFormatPr defaultColWidth="8.6640625" defaultRowHeight="14.4"/>
  <cols>
    <col min="1" max="1" width="25.5546875" style="2" customWidth="1"/>
    <col min="2" max="2" width="36.5546875" style="2" customWidth="1"/>
    <col min="3" max="3" width="12.33203125" style="2" customWidth="1"/>
    <col min="4" max="5" width="12.5546875" style="2" customWidth="1"/>
    <col min="6" max="6" width="10.33203125" style="2" customWidth="1"/>
    <col min="7" max="9" width="10" style="2" customWidth="1"/>
    <col min="10" max="10" width="2.88671875" style="2" customWidth="1"/>
    <col min="11" max="11" width="12.88671875" style="2" customWidth="1"/>
    <col min="12" max="12" width="10.109375" style="2" customWidth="1"/>
    <col min="13" max="13" width="2" style="2" customWidth="1"/>
    <col min="14" max="14" width="27.88671875" style="2" customWidth="1"/>
    <col min="15" max="256" width="9.109375" style="2" customWidth="1"/>
    <col min="257" max="257" width="25.5546875" style="2" customWidth="1"/>
    <col min="258" max="258" width="36.5546875" style="2" customWidth="1"/>
    <col min="259" max="259" width="12.33203125" style="2" customWidth="1"/>
    <col min="260" max="261" width="12.5546875" style="2" customWidth="1"/>
    <col min="262" max="262" width="10.33203125" style="2" customWidth="1"/>
    <col min="263" max="265" width="10" style="2" customWidth="1"/>
    <col min="266" max="266" width="2.33203125" style="2" customWidth="1"/>
    <col min="267" max="267" width="12.88671875" style="2" customWidth="1"/>
    <col min="268" max="268" width="10.109375" style="2" customWidth="1"/>
    <col min="269" max="269" width="2" style="2" customWidth="1"/>
    <col min="270" max="270" width="27.88671875" style="2" customWidth="1"/>
    <col min="271" max="512" width="9.109375" style="2" customWidth="1"/>
    <col min="513" max="513" width="25.5546875" style="2" customWidth="1"/>
    <col min="514" max="514" width="36.5546875" style="2" customWidth="1"/>
    <col min="515" max="515" width="12.33203125" style="2" customWidth="1"/>
    <col min="516" max="517" width="12.5546875" style="2" customWidth="1"/>
    <col min="518" max="518" width="10.33203125" style="2" customWidth="1"/>
    <col min="519" max="521" width="10" style="2" customWidth="1"/>
    <col min="522" max="522" width="2.33203125" style="2" customWidth="1"/>
    <col min="523" max="523" width="12.88671875" style="2" customWidth="1"/>
    <col min="524" max="524" width="10.109375" style="2" customWidth="1"/>
    <col min="525" max="525" width="2" style="2" customWidth="1"/>
    <col min="526" max="526" width="27.88671875" style="2" customWidth="1"/>
    <col min="527" max="768" width="9.109375" style="2" customWidth="1"/>
    <col min="769" max="769" width="25.5546875" style="2" customWidth="1"/>
    <col min="770" max="770" width="36.5546875" style="2" customWidth="1"/>
    <col min="771" max="771" width="12.33203125" style="2" customWidth="1"/>
    <col min="772" max="773" width="12.5546875" style="2" customWidth="1"/>
    <col min="774" max="774" width="10.33203125" style="2" customWidth="1"/>
    <col min="775" max="777" width="10" style="2" customWidth="1"/>
    <col min="778" max="778" width="2.33203125" style="2" customWidth="1"/>
    <col min="779" max="779" width="12.88671875" style="2" customWidth="1"/>
    <col min="780" max="780" width="10.109375" style="2" customWidth="1"/>
    <col min="781" max="781" width="2" style="2" customWidth="1"/>
    <col min="782" max="782" width="27.88671875" style="2" customWidth="1"/>
    <col min="783" max="1025" width="9.109375" style="2" customWidth="1"/>
  </cols>
  <sheetData>
    <row r="1" spans="1:15 1025:1025">
      <c r="A1" s="339" t="s">
        <v>392</v>
      </c>
      <c r="B1" s="340" t="s">
        <v>176</v>
      </c>
      <c r="AMK1"/>
    </row>
    <row r="3" spans="1:15 1025:1025">
      <c r="A3" s="112" t="s">
        <v>256</v>
      </c>
      <c r="B3" s="260" t="s">
        <v>394</v>
      </c>
      <c r="C3" s="341" t="s">
        <v>257</v>
      </c>
      <c r="D3" s="341" t="s">
        <v>395</v>
      </c>
      <c r="E3"/>
      <c r="F3"/>
      <c r="G3"/>
      <c r="H3"/>
      <c r="I3"/>
      <c r="J3"/>
      <c r="K3"/>
      <c r="L3"/>
      <c r="M3"/>
      <c r="N3"/>
      <c r="O3"/>
      <c r="AMK3"/>
    </row>
    <row r="4" spans="1:15 1025:1025">
      <c r="A4" s="104"/>
      <c r="B4" s="342"/>
      <c r="C4" s="343"/>
      <c r="D4" s="343"/>
      <c r="E4" s="343"/>
      <c r="F4" s="343"/>
      <c r="G4" s="344"/>
      <c r="H4" s="344"/>
      <c r="I4" s="344"/>
      <c r="J4"/>
      <c r="K4"/>
      <c r="L4"/>
      <c r="M4"/>
      <c r="N4"/>
      <c r="O4"/>
      <c r="AMK4"/>
    </row>
    <row r="5" spans="1:15 1025:1025">
      <c r="A5" s="104"/>
      <c r="B5" s="342"/>
      <c r="C5" s="180" t="s">
        <v>396</v>
      </c>
      <c r="D5" s="180" t="s">
        <v>258</v>
      </c>
      <c r="E5" s="180" t="s">
        <v>259</v>
      </c>
      <c r="F5" s="180" t="s">
        <v>260</v>
      </c>
      <c r="G5" s="180" t="s">
        <v>261</v>
      </c>
      <c r="H5" s="180" t="s">
        <v>262</v>
      </c>
      <c r="I5" s="180" t="s">
        <v>263</v>
      </c>
      <c r="J5"/>
      <c r="K5"/>
      <c r="L5"/>
      <c r="M5"/>
      <c r="N5"/>
      <c r="O5"/>
      <c r="AMK5"/>
    </row>
    <row r="6" spans="1:15 1025:1025">
      <c r="A6" s="3" t="s">
        <v>397</v>
      </c>
      <c r="B6" s="183" t="s">
        <v>108</v>
      </c>
      <c r="C6" s="185"/>
      <c r="D6" s="185"/>
      <c r="E6" s="185"/>
      <c r="F6" s="185"/>
      <c r="G6" s="185"/>
      <c r="H6" s="185"/>
      <c r="I6" s="185"/>
      <c r="J6"/>
      <c r="K6"/>
      <c r="L6"/>
      <c r="M6"/>
      <c r="N6"/>
      <c r="O6"/>
      <c r="AMK6"/>
    </row>
    <row r="7" spans="1:15 1025:1025">
      <c r="A7" s="1" t="s">
        <v>183</v>
      </c>
      <c r="B7" s="183" t="s">
        <v>398</v>
      </c>
      <c r="C7" s="26"/>
      <c r="D7" s="26"/>
      <c r="E7" s="26"/>
      <c r="F7" s="26"/>
      <c r="G7" s="26"/>
      <c r="H7" s="26"/>
      <c r="I7" s="26"/>
      <c r="J7"/>
      <c r="K7"/>
      <c r="L7"/>
      <c r="M7"/>
      <c r="N7"/>
      <c r="O7"/>
      <c r="AMK7"/>
    </row>
    <row r="8" spans="1:15 1025:1025" ht="17.399999999999999">
      <c r="A8" t="s">
        <v>265</v>
      </c>
      <c r="B8" s="346" t="s">
        <v>266</v>
      </c>
      <c r="C8" s="180"/>
      <c r="D8" s="347"/>
      <c r="E8" s="347"/>
      <c r="F8" s="347"/>
      <c r="G8" s="347"/>
      <c r="H8" s="347"/>
      <c r="I8" s="347"/>
      <c r="J8"/>
      <c r="K8"/>
      <c r="L8"/>
      <c r="M8"/>
      <c r="N8"/>
      <c r="O8"/>
      <c r="AMK8"/>
    </row>
    <row r="9" spans="1:15 1025:1025" ht="17.399999999999999">
      <c r="A9" t="s">
        <v>267</v>
      </c>
      <c r="B9" s="348" t="s">
        <v>268</v>
      </c>
      <c r="C9" s="163"/>
      <c r="D9" s="347"/>
      <c r="E9" s="347"/>
      <c r="F9" s="347"/>
      <c r="G9" s="347"/>
      <c r="H9" s="347"/>
      <c r="I9" s="347"/>
      <c r="J9"/>
      <c r="K9"/>
      <c r="L9"/>
      <c r="M9"/>
      <c r="N9"/>
      <c r="O9"/>
      <c r="AMK9"/>
    </row>
    <row r="10" spans="1:15 1025:1025" ht="17.399999999999999">
      <c r="A10"/>
      <c r="B10" s="188"/>
      <c r="C10" s="163"/>
      <c r="D10" s="192"/>
      <c r="E10" s="192"/>
      <c r="F10" s="192"/>
      <c r="G10" s="192"/>
      <c r="H10" s="192"/>
      <c r="I10" s="192"/>
      <c r="J10"/>
      <c r="K10"/>
      <c r="L10"/>
      <c r="M10"/>
      <c r="N10"/>
      <c r="O10"/>
      <c r="AMK10"/>
    </row>
    <row r="11" spans="1:15 1025:1025">
      <c r="A11" s="339" t="s">
        <v>399</v>
      </c>
      <c r="E11" s="192"/>
      <c r="F11" s="192"/>
      <c r="G11" s="192"/>
      <c r="H11" s="192"/>
      <c r="I11" s="192"/>
      <c r="J11"/>
      <c r="K11"/>
      <c r="L11"/>
      <c r="M11"/>
      <c r="N11"/>
      <c r="O11"/>
      <c r="AMK11"/>
    </row>
    <row r="12" spans="1:15 1025:1025">
      <c r="E12" s="192"/>
      <c r="F12" s="192"/>
      <c r="G12" s="192"/>
      <c r="H12" s="192"/>
      <c r="I12" s="192"/>
      <c r="J12"/>
      <c r="K12"/>
      <c r="L12"/>
      <c r="M12"/>
      <c r="N12"/>
      <c r="O12"/>
      <c r="AMK12"/>
    </row>
    <row r="13" spans="1:15 1025:1025">
      <c r="A13" s="350" t="s">
        <v>256</v>
      </c>
      <c r="B13" s="351" t="str">
        <f>D3</f>
        <v>/1/2024</v>
      </c>
      <c r="C13" s="341" t="s">
        <v>257</v>
      </c>
      <c r="D13" s="341" t="e">
        <f>B13+365</f>
        <v>#VALUE!</v>
      </c>
      <c r="K13" s="352" t="s">
        <v>400</v>
      </c>
      <c r="L13" s="353"/>
      <c r="M13" s="353"/>
      <c r="N13" s="353"/>
      <c r="AMK13"/>
    </row>
    <row r="14" spans="1:15 1025:1025">
      <c r="A14" s="104"/>
      <c r="B14" s="342"/>
      <c r="C14" s="342"/>
      <c r="D14" s="342"/>
      <c r="K14" s="354" t="s">
        <v>401</v>
      </c>
      <c r="L14" s="355" t="s">
        <v>402</v>
      </c>
      <c r="M14" s="355"/>
      <c r="N14" s="355"/>
      <c r="AMK14"/>
    </row>
    <row r="15" spans="1:15 1025:1025" customFormat="1" ht="16.8">
      <c r="A15" s="104"/>
      <c r="B15" s="352" t="s">
        <v>403</v>
      </c>
      <c r="C15" s="342"/>
      <c r="D15" s="342"/>
      <c r="E15" s="12" t="s">
        <v>404</v>
      </c>
      <c r="K15" s="354"/>
      <c r="L15" s="355"/>
      <c r="M15" s="355"/>
      <c r="N15" s="355"/>
    </row>
    <row r="16" spans="1:15 1025:1025">
      <c r="B16" s="356" t="s">
        <v>405</v>
      </c>
      <c r="C16" s="26"/>
      <c r="K16" s="357"/>
      <c r="L16" s="358"/>
      <c r="M16" s="355"/>
      <c r="N16" s="359"/>
      <c r="AMK16"/>
    </row>
    <row r="17" spans="2:14" customFormat="1">
      <c r="B17" s="353" t="s">
        <v>406</v>
      </c>
      <c r="C17" s="164"/>
      <c r="D17" s="3" t="s">
        <v>407</v>
      </c>
      <c r="E17" s="164"/>
      <c r="F17" s="2"/>
      <c r="G17" s="2"/>
      <c r="H17" s="2"/>
      <c r="I17" s="2"/>
      <c r="J17" s="2"/>
      <c r="K17" s="357"/>
      <c r="L17" s="358"/>
      <c r="M17" s="355"/>
      <c r="N17" s="360"/>
    </row>
    <row r="18" spans="2:14" customFormat="1">
      <c r="B18" s="2"/>
      <c r="C18" s="2"/>
      <c r="D18" s="2"/>
      <c r="E18" s="2"/>
      <c r="F18" s="2"/>
      <c r="G18" s="2"/>
      <c r="H18" s="2"/>
      <c r="I18" s="2"/>
      <c r="J18" s="2"/>
      <c r="K18" s="357"/>
      <c r="L18" s="358"/>
      <c r="M18" s="355"/>
      <c r="N18" s="360"/>
    </row>
    <row r="19" spans="2:14" customFormat="1">
      <c r="B19" s="361" t="s">
        <v>408</v>
      </c>
      <c r="D19" s="3" t="s">
        <v>308</v>
      </c>
      <c r="E19" s="2"/>
      <c r="F19" s="2"/>
      <c r="G19" s="2"/>
      <c r="H19" s="2"/>
      <c r="I19" s="2"/>
      <c r="J19" s="2"/>
      <c r="K19" s="357"/>
      <c r="L19" s="358"/>
      <c r="M19" s="355"/>
      <c r="N19" s="360"/>
    </row>
    <row r="20" spans="2:14" customFormat="1">
      <c r="B20" s="362" t="s">
        <v>405</v>
      </c>
      <c r="C20" s="26"/>
      <c r="D20" s="27"/>
      <c r="E20" s="2"/>
      <c r="F20" s="2"/>
      <c r="G20" s="2"/>
      <c r="H20" s="2"/>
      <c r="I20" s="2"/>
      <c r="J20" s="2"/>
      <c r="K20" s="357"/>
      <c r="L20" s="355"/>
      <c r="M20" s="355"/>
      <c r="N20" s="360"/>
    </row>
    <row r="21" spans="2:14" customFormat="1">
      <c r="B21" s="362" t="s">
        <v>409</v>
      </c>
      <c r="C21" s="164"/>
      <c r="D21" s="3" t="s">
        <v>410</v>
      </c>
      <c r="E21" s="164"/>
      <c r="F21" s="2"/>
      <c r="G21" s="2"/>
      <c r="H21" s="2"/>
      <c r="I21" s="2"/>
      <c r="J21" s="2"/>
      <c r="K21" s="357"/>
      <c r="L21" s="355"/>
      <c r="M21" s="355"/>
      <c r="N21" s="360"/>
    </row>
    <row r="23" spans="2:14" customFormat="1">
      <c r="B23" s="339" t="s">
        <v>411</v>
      </c>
      <c r="C23" s="2"/>
      <c r="D23" s="2"/>
      <c r="E23" s="2"/>
      <c r="F23" s="2"/>
      <c r="G23" s="2"/>
      <c r="H23" s="2"/>
      <c r="I23" s="2"/>
      <c r="J23" s="2"/>
      <c r="K23" s="361" t="s">
        <v>412</v>
      </c>
      <c r="L23" s="362"/>
      <c r="M23" s="362"/>
      <c r="N23" s="362"/>
    </row>
    <row r="24" spans="2:14" customFormat="1">
      <c r="B24" s="2" t="s">
        <v>405</v>
      </c>
      <c r="C24" s="2"/>
      <c r="D24" s="2"/>
      <c r="E24" s="2"/>
      <c r="F24" s="2"/>
      <c r="G24" s="2"/>
      <c r="H24" s="2"/>
      <c r="I24" s="2"/>
      <c r="J24" s="2"/>
      <c r="K24" s="361" t="s">
        <v>401</v>
      </c>
      <c r="L24" s="362" t="s">
        <v>402</v>
      </c>
      <c r="M24" s="362"/>
      <c r="N24" s="362"/>
    </row>
    <row r="25" spans="2:14" customFormat="1">
      <c r="B25" s="2"/>
      <c r="C25" s="2"/>
      <c r="D25" s="2"/>
      <c r="E25" s="2"/>
      <c r="F25" s="2"/>
      <c r="G25" s="2"/>
      <c r="H25" s="2"/>
      <c r="I25" s="2"/>
      <c r="J25" s="2"/>
      <c r="K25" s="363"/>
      <c r="L25" s="364"/>
      <c r="M25" s="365"/>
      <c r="N25" s="366"/>
    </row>
    <row r="26" spans="2:14" customFormat="1">
      <c r="B26" s="2" t="s">
        <v>413</v>
      </c>
      <c r="C26" s="2"/>
      <c r="D26" s="192"/>
      <c r="E26" s="192"/>
      <c r="F26" s="192"/>
      <c r="G26" s="192"/>
      <c r="H26" s="192"/>
      <c r="I26" s="192"/>
      <c r="J26" s="2"/>
      <c r="K26" s="363"/>
      <c r="L26" s="364"/>
      <c r="M26" s="365"/>
      <c r="N26" s="366"/>
    </row>
    <row r="27" spans="2:14" customFormat="1" ht="16.2">
      <c r="B27" s="2" t="s">
        <v>414</v>
      </c>
      <c r="C27" s="12" t="s">
        <v>415</v>
      </c>
      <c r="D27" s="367"/>
      <c r="E27" s="367"/>
      <c r="F27" s="367"/>
      <c r="G27" s="367"/>
      <c r="H27" s="367"/>
      <c r="I27" s="367"/>
      <c r="J27" s="2"/>
      <c r="K27" s="363"/>
      <c r="L27" s="364"/>
      <c r="M27" s="365"/>
      <c r="N27" s="366"/>
    </row>
    <row r="28" spans="2:14" customFormat="1">
      <c r="B28" s="2"/>
      <c r="C28" s="2"/>
      <c r="D28" s="2"/>
      <c r="E28" s="2"/>
      <c r="F28" s="2"/>
      <c r="G28" s="2"/>
      <c r="H28" s="2"/>
      <c r="I28" s="2"/>
      <c r="J28" s="2"/>
      <c r="K28" s="363"/>
      <c r="L28" s="364"/>
      <c r="M28" s="365"/>
      <c r="N28" s="366"/>
    </row>
    <row r="29" spans="2:14" customFormat="1">
      <c r="B29" s="12" t="s">
        <v>416</v>
      </c>
      <c r="C29" s="2"/>
      <c r="D29" s="368"/>
      <c r="E29" s="368"/>
      <c r="F29" s="368"/>
      <c r="G29" s="368"/>
      <c r="H29" s="368"/>
      <c r="I29" s="368"/>
      <c r="J29" s="2"/>
      <c r="K29" s="363"/>
      <c r="L29" s="365"/>
      <c r="M29" s="365"/>
      <c r="N29" s="366"/>
    </row>
    <row r="30" spans="2:14" customFormat="1">
      <c r="B30" s="369" t="str">
        <f>B13</f>
        <v>/1/2024</v>
      </c>
      <c r="D30" s="2"/>
      <c r="E30" s="2"/>
      <c r="F30" s="2"/>
      <c r="G30" s="2"/>
      <c r="H30" s="2"/>
      <c r="I30" s="2"/>
      <c r="J30" s="2"/>
      <c r="K30" s="363"/>
      <c r="L30" s="365"/>
      <c r="M30" s="365"/>
      <c r="N30" s="366"/>
    </row>
    <row r="31" spans="2:14" customFormat="1">
      <c r="B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2:14" customFormat="1">
      <c r="B32" s="12" t="s">
        <v>416</v>
      </c>
      <c r="D32" s="368"/>
      <c r="E32" s="368"/>
      <c r="F32" s="368"/>
      <c r="G32" s="368"/>
      <c r="H32" s="368"/>
      <c r="I32" s="368"/>
      <c r="J32" s="2"/>
      <c r="K32" s="2"/>
      <c r="L32" s="2"/>
      <c r="M32" s="2"/>
      <c r="N32" s="2"/>
    </row>
    <row r="33" spans="2:2" customFormat="1">
      <c r="B33" s="370" t="e">
        <f>D13</f>
        <v>#VALUE!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184C3F-EDF9-415A-86A3-13CE2CC334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20</vt:i4>
      </vt:variant>
      <vt:variant>
        <vt:lpstr>Καθορισμένες περιοχές</vt:lpstr>
      </vt:variant>
      <vt:variant>
        <vt:i4>13</vt:i4>
      </vt:variant>
    </vt:vector>
  </HeadingPairs>
  <TitlesOfParts>
    <vt:vector size="33" baseType="lpstr">
      <vt:lpstr>Ερωτηματολόγιο</vt:lpstr>
      <vt:lpstr>Screenshots</vt:lpstr>
      <vt:lpstr>ΟΜΟΛΟΓΑ ΧΑΑ</vt:lpstr>
      <vt:lpstr>ΟΜΟΛΟΓΑ USA</vt:lpstr>
      <vt:lpstr>Ομολογα</vt:lpstr>
      <vt:lpstr>Εκτίμηση Ομολόγου</vt:lpstr>
      <vt:lpstr>ΧΑΑ</vt:lpstr>
      <vt:lpstr>Αμοιβαία</vt:lpstr>
      <vt:lpstr>NYSE</vt:lpstr>
      <vt:lpstr>NASDAQ</vt:lpstr>
      <vt:lpstr>USA Ret</vt:lpstr>
      <vt:lpstr>GREECE Ret</vt:lpstr>
      <vt:lpstr>GREECE Markowitz</vt:lpstr>
      <vt:lpstr>USA Markowitz</vt:lpstr>
      <vt:lpstr>GREECE Sharpe</vt:lpstr>
      <vt:lpstr>USA Sharpe</vt:lpstr>
      <vt:lpstr>Composite</vt:lpstr>
      <vt:lpstr>Investment</vt:lpstr>
      <vt:lpstr>Forecasts Greece</vt:lpstr>
      <vt:lpstr>Forecasts USA</vt:lpstr>
      <vt:lpstr>AER</vt:lpstr>
      <vt:lpstr>COV</vt:lpstr>
      <vt:lpstr>'GREECE Markowitz'!COVij</vt:lpstr>
      <vt:lpstr>'USA Markowitz'!COVij</vt:lpstr>
      <vt:lpstr>Ερωτηματολόγιο!Print_Area</vt:lpstr>
      <vt:lpstr>USaeg</vt:lpstr>
      <vt:lpstr>UScovij</vt:lpstr>
      <vt:lpstr>USw</vt:lpstr>
      <vt:lpstr>USwr</vt:lpstr>
      <vt:lpstr>v</vt:lpstr>
      <vt:lpstr>'GREECE Sharpe'!VarRm</vt:lpstr>
      <vt:lpstr>'USA Sharpe'!VarRm</vt:lpstr>
      <vt:lpstr>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Terpsichori Loupi</cp:lastModifiedBy>
  <cp:revision>7</cp:revision>
  <cp:lastPrinted>2017-06-02T05:12:21Z</cp:lastPrinted>
  <dcterms:created xsi:type="dcterms:W3CDTF">2017-03-02T10:04:20Z</dcterms:created>
  <dcterms:modified xsi:type="dcterms:W3CDTF">2025-11-29T14:34:04Z</dcterms:modified>
  <dc:language>el-GR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