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nioviedo.sharepoint.com/sites/DPPI24-E11/Documentos compartidos/General/DPPI24-E11/Planificación/"/>
    </mc:Choice>
  </mc:AlternateContent>
  <xr:revisionPtr revIDLastSave="584" documentId="8_{25967D7A-7A4C-4AFB-92FA-A8861B491FAA}" xr6:coauthVersionLast="47" xr6:coauthVersionMax="47" xr10:uidLastSave="{66CC9E2F-C0ED-42FC-B981-CEB91E7A99F3}"/>
  <bookViews>
    <workbookView xWindow="2340" yWindow="675" windowWidth="18720" windowHeight="14805" xr2:uid="{8EFB25A5-9CB9-40EF-B025-BF47B9D18F8A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3" i="1" l="1"/>
  <c r="I83" i="1" s="1"/>
  <c r="H84" i="1"/>
  <c r="I84" i="1" s="1"/>
  <c r="H85" i="1"/>
  <c r="I85" i="1" s="1"/>
  <c r="H86" i="1"/>
  <c r="I86" i="1" s="1"/>
  <c r="H87" i="1"/>
  <c r="I87" i="1" s="1"/>
  <c r="H88" i="1"/>
  <c r="I88" i="1" s="1"/>
  <c r="H89" i="1"/>
  <c r="I89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/>
  <c r="H21" i="1"/>
  <c r="I21" i="1" s="1"/>
  <c r="H22" i="1"/>
  <c r="I22" i="1" s="1"/>
  <c r="H23" i="1"/>
  <c r="I23" i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H74" i="1"/>
  <c r="I74" i="1" s="1"/>
  <c r="H75" i="1"/>
  <c r="I75" i="1" s="1"/>
  <c r="H76" i="1"/>
  <c r="I76" i="1"/>
  <c r="H77" i="1"/>
  <c r="I77" i="1" s="1"/>
  <c r="H78" i="1"/>
  <c r="I78" i="1" s="1"/>
  <c r="H79" i="1"/>
  <c r="I79" i="1" s="1"/>
  <c r="H80" i="1"/>
  <c r="I80" i="1" s="1"/>
  <c r="H81" i="1"/>
  <c r="I81" i="1" s="1"/>
  <c r="H82" i="1"/>
  <c r="I82" i="1" s="1"/>
  <c r="K20" i="1"/>
  <c r="L28" i="1"/>
  <c r="L27" i="1"/>
  <c r="L20" i="1"/>
  <c r="L16" i="1"/>
  <c r="L17" i="1"/>
  <c r="L13" i="1"/>
  <c r="L15" i="1"/>
  <c r="L26" i="1"/>
  <c r="L24" i="1"/>
  <c r="L23" i="1"/>
  <c r="M9" i="1"/>
  <c r="L12" i="1"/>
  <c r="L31" i="1"/>
  <c r="L30" i="1" l="1"/>
  <c r="L14" i="1"/>
  <c r="L18" i="1"/>
  <c r="K31" i="1" s="1"/>
  <c r="L19" i="1"/>
  <c r="L25" i="1"/>
  <c r="L29" i="1"/>
</calcChain>
</file>

<file path=xl/sharedStrings.xml><?xml version="1.0" encoding="utf-8"?>
<sst xmlns="http://schemas.openxmlformats.org/spreadsheetml/2006/main" count="358" uniqueCount="142">
  <si>
    <t>Datos de Project</t>
  </si>
  <si>
    <t>Calculado</t>
  </si>
  <si>
    <t>EDT</t>
  </si>
  <si>
    <t>Trabajo</t>
  </si>
  <si>
    <t>Tarea Resumen</t>
  </si>
  <si>
    <t>% Trabajo completado</t>
  </si>
  <si>
    <t>Hito</t>
  </si>
  <si>
    <t>Asignado</t>
  </si>
  <si>
    <t>Nº Horas</t>
  </si>
  <si>
    <t>Horas realizadas</t>
  </si>
  <si>
    <t>Miembro del equipo</t>
  </si>
  <si>
    <t>Mercurio</t>
  </si>
  <si>
    <t>Omar</t>
  </si>
  <si>
    <t>0 horas</t>
  </si>
  <si>
    <t>Sí</t>
  </si>
  <si>
    <t>Numero de fila/tarea inicial</t>
  </si>
  <si>
    <t>Pablo</t>
  </si>
  <si>
    <t>Numero de fila/tarea final</t>
  </si>
  <si>
    <t>2.1</t>
  </si>
  <si>
    <t>1 hora</t>
  </si>
  <si>
    <t>No</t>
  </si>
  <si>
    <t>David;Omar;Mercurio;Pablo</t>
  </si>
  <si>
    <t>Ultimo hito conseguido</t>
  </si>
  <si>
    <t>David</t>
  </si>
  <si>
    <t>2.2</t>
  </si>
  <si>
    <t>2.2.1</t>
  </si>
  <si>
    <t>0,5 horas</t>
  </si>
  <si>
    <t>2.2.2</t>
  </si>
  <si>
    <t>2.2.2.1</t>
  </si>
  <si>
    <t>GRUPAL</t>
  </si>
  <si>
    <t>Calculo indirecto</t>
  </si>
  <si>
    <t>2.3</t>
  </si>
  <si>
    <t>2 horas</t>
  </si>
  <si>
    <t>Nº Tareas Finalizadas</t>
  </si>
  <si>
    <t>2.4</t>
  </si>
  <si>
    <t>Nº Tareas</t>
  </si>
  <si>
    <t>2.4.1</t>
  </si>
  <si>
    <t>% Tareas realizadas</t>
  </si>
  <si>
    <t>2.4.2</t>
  </si>
  <si>
    <t>Nº de horas totales a realizar</t>
  </si>
  <si>
    <t>2.4.3</t>
  </si>
  <si>
    <t>0,05 horas</t>
  </si>
  <si>
    <t>Nº de horas realizadas en tareas finalizadas</t>
  </si>
  <si>
    <t>2.4.4</t>
  </si>
  <si>
    <t>Nº de horas totales realizadas</t>
  </si>
  <si>
    <t>2.4.5</t>
  </si>
  <si>
    <t>0,03 horas</t>
  </si>
  <si>
    <t>% de horas realizadas(tareas finalizadas)</t>
  </si>
  <si>
    <t>2.4.6</t>
  </si>
  <si>
    <t>14 horas</t>
  </si>
  <si>
    <t>% de horas realizadas</t>
  </si>
  <si>
    <t>2.4.6.1</t>
  </si>
  <si>
    <t>13 horas</t>
  </si>
  <si>
    <t>2.4.6.1.1</t>
  </si>
  <si>
    <t>3 horas</t>
  </si>
  <si>
    <t>2.4.6.1.2</t>
  </si>
  <si>
    <t>10 horas</t>
  </si>
  <si>
    <t>INDIVIDUAL</t>
  </si>
  <si>
    <t>2.4.6.2</t>
  </si>
  <si>
    <t>2.4.7</t>
  </si>
  <si>
    <t>2.4.7.1</t>
  </si>
  <si>
    <t>2.4.7.2</t>
  </si>
  <si>
    <t>2.4.8</t>
  </si>
  <si>
    <t>4 horas</t>
  </si>
  <si>
    <t>2.4.9</t>
  </si>
  <si>
    <t>2.4.9.1</t>
  </si>
  <si>
    <t>2.4.9.2</t>
  </si>
  <si>
    <t>2.4.10</t>
  </si>
  <si>
    <t>11 horas</t>
  </si>
  <si>
    <t>2.4.10.1</t>
  </si>
  <si>
    <t>2.4.10.2</t>
  </si>
  <si>
    <t>2.4.11</t>
  </si>
  <si>
    <t>2.4.11.1</t>
  </si>
  <si>
    <t>2.4.11.2</t>
  </si>
  <si>
    <t>2.4.11.3</t>
  </si>
  <si>
    <t>2.4.12</t>
  </si>
  <si>
    <t>2.4.13</t>
  </si>
  <si>
    <t>2.4.13.1</t>
  </si>
  <si>
    <t>2.4.13.2</t>
  </si>
  <si>
    <t>2.4.14</t>
  </si>
  <si>
    <t>2.4.14.1</t>
  </si>
  <si>
    <t>2.4.15</t>
  </si>
  <si>
    <t>2.4.15.1</t>
  </si>
  <si>
    <t>2.4.15.2</t>
  </si>
  <si>
    <t>2.4.15.3</t>
  </si>
  <si>
    <t>2.4.16</t>
  </si>
  <si>
    <t>2.4.17</t>
  </si>
  <si>
    <t>2.5</t>
  </si>
  <si>
    <t>2.5.1</t>
  </si>
  <si>
    <t>2.5.1.1</t>
  </si>
  <si>
    <t>2.5.1.2</t>
  </si>
  <si>
    <t>2.5.2</t>
  </si>
  <si>
    <t>2.5.2.1</t>
  </si>
  <si>
    <t>2.5.2.2</t>
  </si>
  <si>
    <t>2.5.2.3</t>
  </si>
  <si>
    <t>2.5.3</t>
  </si>
  <si>
    <t>2.5.3.1</t>
  </si>
  <si>
    <t>2.5.3.1.1</t>
  </si>
  <si>
    <t>2.5.3.1.2</t>
  </si>
  <si>
    <t>2.5.3.1.3</t>
  </si>
  <si>
    <t>2.5.3.1.4</t>
  </si>
  <si>
    <t>2.5.3.1.5</t>
  </si>
  <si>
    <t>2.5.3.1.6</t>
  </si>
  <si>
    <t>2.5.3.1.7</t>
  </si>
  <si>
    <t>2.5.3.2</t>
  </si>
  <si>
    <t>2.5.4</t>
  </si>
  <si>
    <t>2.5.4.1</t>
  </si>
  <si>
    <t>2.5.4.2</t>
  </si>
  <si>
    <t>2.5.4.3</t>
  </si>
  <si>
    <t>2.5.4.4</t>
  </si>
  <si>
    <t>2.5.4.5</t>
  </si>
  <si>
    <t>2.5.4.6</t>
  </si>
  <si>
    <t>2.5.4.7</t>
  </si>
  <si>
    <t>2.5.4.8</t>
  </si>
  <si>
    <t>2.5.4.9</t>
  </si>
  <si>
    <t>2.5.5</t>
  </si>
  <si>
    <t>2.5.6</t>
  </si>
  <si>
    <t>2.6</t>
  </si>
  <si>
    <t>2.7</t>
  </si>
  <si>
    <t>2.8</t>
  </si>
  <si>
    <t>5 horas</t>
  </si>
  <si>
    <t>2.8.1</t>
  </si>
  <si>
    <t>2.8.2</t>
  </si>
  <si>
    <t>2.8.3</t>
  </si>
  <si>
    <t>2.8.4</t>
  </si>
  <si>
    <t>2,5 horas</t>
  </si>
  <si>
    <t>2.2.2.2</t>
  </si>
  <si>
    <t>3,5 horas</t>
  </si>
  <si>
    <t>3,05 horas</t>
  </si>
  <si>
    <t>5,4 horas</t>
  </si>
  <si>
    <t>4,4 horas</t>
  </si>
  <si>
    <t>25 horas</t>
  </si>
  <si>
    <t>2.5.3.3</t>
  </si>
  <si>
    <t>2.5.3.4</t>
  </si>
  <si>
    <t>9 horas</t>
  </si>
  <si>
    <t>60,03 horas</t>
  </si>
  <si>
    <t>6 horas</t>
  </si>
  <si>
    <t>N Hitos</t>
  </si>
  <si>
    <t>132,53 horas</t>
  </si>
  <si>
    <t>57 horas</t>
  </si>
  <si>
    <t>23 horas</t>
  </si>
  <si>
    <t>8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</si>
</sst>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Horas trabajadas ultimo hito Nº&quot;\ 0"/>
  </numFmts>
  <fonts count="5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3" borderId="2" xfId="0" applyFill="1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3" borderId="3" xfId="0" applyFill="1" applyBorder="1" applyAlignment="1">
      <alignment horizontal="left" vertical="center"/>
    </xf>
    <xf numFmtId="0" fontId="0" fillId="0" borderId="3" xfId="0" applyBorder="1" applyAlignment="1">
      <alignment horizontal="right" vertical="center"/>
    </xf>
    <xf numFmtId="0" fontId="0" fillId="3" borderId="4" xfId="0" applyFill="1" applyBorder="1" applyAlignment="1">
      <alignment horizontal="left" vertical="center"/>
    </xf>
    <xf numFmtId="0" fontId="0" fillId="0" borderId="4" xfId="0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3" borderId="19" xfId="0" applyFill="1" applyBorder="1" applyAlignment="1">
      <alignment vertical="center"/>
    </xf>
    <xf numFmtId="0" fontId="0" fillId="4" borderId="20" xfId="0" applyFill="1" applyBorder="1" applyAlignment="1">
      <alignment horizontal="center" vertical="center"/>
    </xf>
    <xf numFmtId="0" fontId="0" fillId="3" borderId="21" xfId="0" applyFill="1" applyBorder="1" applyAlignment="1">
      <alignment vertical="center"/>
    </xf>
    <xf numFmtId="0" fontId="0" fillId="4" borderId="22" xfId="0" applyFill="1" applyBorder="1" applyAlignment="1">
      <alignment horizontal="center" vertical="center"/>
    </xf>
    <xf numFmtId="10" fontId="0" fillId="4" borderId="22" xfId="0" applyNumberFormat="1" applyFill="1" applyBorder="1" applyAlignment="1">
      <alignment horizontal="center" vertical="center"/>
    </xf>
    <xf numFmtId="164" fontId="0" fillId="3" borderId="23" xfId="0" applyNumberFormat="1" applyFill="1" applyBorder="1" applyAlignment="1">
      <alignment horizontal="left" vertical="center"/>
    </xf>
    <xf numFmtId="0" fontId="0" fillId="4" borderId="24" xfId="0" applyFill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9900"/>
      <color rgb="FFFFFFCC"/>
      <color rgb="FFFFCC99"/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A43D4-72AB-442E-8EA9-9B760FBB40B6}">
  <dimension ref="B1:M126"/>
  <sheetViews>
    <sheetView tabSelected="1" topLeftCell="I1" zoomScale="98" zoomScaleNormal="100" workbookViewId="0">
      <selection activeCell="L4" sqref="L4"/>
    </sheetView>
  </sheetViews>
  <sheetFormatPr baseColWidth="10" defaultColWidth="11.42578125" defaultRowHeight="15" x14ac:dyDescent="0.25"/>
  <cols>
    <col min="1" max="1" width="11.42578125" style="1"/>
    <col min="2" max="2" width="11.42578125" style="18"/>
    <col min="3" max="3" width="11.42578125" style="21"/>
    <col min="4" max="4" width="14.5703125" style="21" bestFit="1" customWidth="1"/>
    <col min="5" max="5" width="21" style="21" bestFit="1" customWidth="1"/>
    <col min="6" max="6" width="11.42578125" style="21"/>
    <col min="7" max="7" width="26.42578125" style="21" bestFit="1" customWidth="1"/>
    <col min="8" max="8" width="11.85546875" style="21" bestFit="1" customWidth="1"/>
    <col min="9" max="9" width="16.28515625" style="22" bestFit="1" customWidth="1"/>
    <col min="10" max="10" width="11.42578125" style="1"/>
    <col min="11" max="11" width="40.7109375" style="1" bestFit="1" customWidth="1"/>
    <col min="12" max="13" width="20.7109375" style="1" customWidth="1"/>
    <col min="14" max="14" width="18.7109375" style="1" bestFit="1" customWidth="1"/>
    <col min="15" max="28" width="11.42578125" style="1"/>
    <col min="29" max="29" width="11.42578125" style="1" customWidth="1"/>
    <col min="30" max="16384" width="11.42578125" style="1"/>
  </cols>
  <sheetData>
    <row r="1" spans="2:13" x14ac:dyDescent="0.25">
      <c r="B1" s="16"/>
      <c r="C1" s="14"/>
      <c r="D1" s="14"/>
      <c r="E1" s="14"/>
      <c r="F1" s="14"/>
      <c r="G1" s="14"/>
      <c r="H1" s="14"/>
      <c r="I1" s="14"/>
    </row>
    <row r="2" spans="2:13" ht="15.75" thickBot="1" x14ac:dyDescent="0.3">
      <c r="B2" s="17"/>
      <c r="C2" s="15"/>
      <c r="D2" s="15"/>
      <c r="E2" s="15"/>
      <c r="F2" s="15"/>
      <c r="G2" s="15"/>
      <c r="H2" s="15"/>
      <c r="I2" s="15"/>
    </row>
    <row r="3" spans="2:13" ht="20.25" thickTop="1" thickBot="1" x14ac:dyDescent="0.3">
      <c r="B3" s="36" t="s">
        <v>0</v>
      </c>
      <c r="C3" s="34"/>
      <c r="D3" s="34"/>
      <c r="E3" s="34"/>
      <c r="F3" s="34"/>
      <c r="G3" s="34"/>
      <c r="H3" s="34" t="s">
        <v>1</v>
      </c>
      <c r="I3" s="35"/>
    </row>
    <row r="4" spans="2:13" ht="16.5" thickBot="1" x14ac:dyDescent="0.3">
      <c r="B4" s="11" t="s">
        <v>2</v>
      </c>
      <c r="C4" s="12" t="s">
        <v>3</v>
      </c>
      <c r="D4" s="12" t="s">
        <v>4</v>
      </c>
      <c r="E4" s="12" t="s">
        <v>5</v>
      </c>
      <c r="F4" s="12" t="s">
        <v>6</v>
      </c>
      <c r="G4" s="12" t="s">
        <v>7</v>
      </c>
      <c r="H4" s="12" t="s">
        <v>8</v>
      </c>
      <c r="I4" s="13" t="s">
        <v>9</v>
      </c>
      <c r="K4" s="8" t="s">
        <v>10</v>
      </c>
      <c r="L4" s="9" t="s">
        <v>23</v>
      </c>
      <c r="M4" s="10" t="s">
        <v>12</v>
      </c>
    </row>
    <row r="5" spans="2:13" ht="15.75" thickTop="1" x14ac:dyDescent="0.25">
      <c r="B5" s="18">
        <v>1</v>
      </c>
      <c r="C5" s="21" t="s">
        <v>13</v>
      </c>
      <c r="D5" s="21" t="s">
        <v>14</v>
      </c>
      <c r="E5" s="32">
        <v>1</v>
      </c>
      <c r="F5" s="21">
        <v>0</v>
      </c>
      <c r="H5" s="19">
        <f t="shared" ref="H5:H36" si="0">VALUE(MID(C5,1,FIND(" ",C5)-1))</f>
        <v>0</v>
      </c>
      <c r="I5" s="20">
        <f t="shared" ref="I5:I36" si="1">H5*E5</f>
        <v>0</v>
      </c>
      <c r="K5" s="6" t="s">
        <v>15</v>
      </c>
      <c r="L5" s="7">
        <v>5</v>
      </c>
      <c r="M5" s="10" t="s">
        <v>16</v>
      </c>
    </row>
    <row r="6" spans="2:13" x14ac:dyDescent="0.25">
      <c r="B6" s="18">
        <v>2</v>
      </c>
      <c r="C6" s="21" t="s">
        <v>138</v>
      </c>
      <c r="D6" s="21" t="s">
        <v>14</v>
      </c>
      <c r="E6" s="32">
        <v>1</v>
      </c>
      <c r="F6" s="21">
        <v>0</v>
      </c>
      <c r="H6" s="21">
        <f t="shared" si="0"/>
        <v>132.53</v>
      </c>
      <c r="I6" s="22">
        <f t="shared" si="1"/>
        <v>132.53</v>
      </c>
      <c r="K6" s="2" t="s">
        <v>17</v>
      </c>
      <c r="L6" s="3">
        <v>89</v>
      </c>
      <c r="M6" s="10" t="s">
        <v>11</v>
      </c>
    </row>
    <row r="7" spans="2:13" ht="15.75" thickBot="1" x14ac:dyDescent="0.3">
      <c r="B7" s="18" t="s">
        <v>18</v>
      </c>
      <c r="C7" s="21" t="s">
        <v>19</v>
      </c>
      <c r="D7" s="21" t="s">
        <v>20</v>
      </c>
      <c r="E7" s="32">
        <v>1</v>
      </c>
      <c r="F7" s="21">
        <v>0</v>
      </c>
      <c r="G7" s="21" t="s">
        <v>21</v>
      </c>
      <c r="H7" s="21">
        <f t="shared" si="0"/>
        <v>1</v>
      </c>
      <c r="I7" s="22">
        <f t="shared" si="1"/>
        <v>1</v>
      </c>
      <c r="K7" s="4" t="s">
        <v>22</v>
      </c>
      <c r="L7" s="5">
        <v>40</v>
      </c>
      <c r="M7" s="10" t="s">
        <v>23</v>
      </c>
    </row>
    <row r="8" spans="2:13" ht="16.5" thickBot="1" x14ac:dyDescent="0.3">
      <c r="B8" s="18" t="s">
        <v>24</v>
      </c>
      <c r="C8" s="21" t="s">
        <v>125</v>
      </c>
      <c r="D8" s="21" t="s">
        <v>14</v>
      </c>
      <c r="E8" s="32">
        <v>1</v>
      </c>
      <c r="F8" s="21">
        <v>0</v>
      </c>
      <c r="H8" s="21">
        <f t="shared" si="0"/>
        <v>2.5</v>
      </c>
      <c r="I8" s="22">
        <f t="shared" si="1"/>
        <v>2.5</v>
      </c>
      <c r="M8" s="8" t="s">
        <v>137</v>
      </c>
    </row>
    <row r="9" spans="2:13" ht="15.75" thickBot="1" x14ac:dyDescent="0.3">
      <c r="B9" s="18" t="s">
        <v>25</v>
      </c>
      <c r="C9" s="21" t="s">
        <v>26</v>
      </c>
      <c r="D9" s="21" t="s">
        <v>20</v>
      </c>
      <c r="E9" s="32">
        <v>1</v>
      </c>
      <c r="F9" s="21">
        <v>0</v>
      </c>
      <c r="G9" s="21" t="s">
        <v>11</v>
      </c>
      <c r="H9" s="21">
        <f t="shared" si="0"/>
        <v>0.5</v>
      </c>
      <c r="I9" s="22">
        <f t="shared" si="1"/>
        <v>0.5</v>
      </c>
      <c r="M9" s="33">
        <f ca="1">COUNTIFS(INDIRECT("e"&amp;$L$5):INDIRECT("e"&amp;$L$6),"100%",INDIRECT("d"&amp;$L$5):INDIRECT("d"&amp;$L$6),"Sí")</f>
        <v>21</v>
      </c>
    </row>
    <row r="10" spans="2:13" ht="15.75" thickBot="1" x14ac:dyDescent="0.3">
      <c r="B10" s="18" t="s">
        <v>27</v>
      </c>
      <c r="C10" s="21" t="s">
        <v>32</v>
      </c>
      <c r="D10" s="21" t="s">
        <v>14</v>
      </c>
      <c r="E10" s="32">
        <v>1</v>
      </c>
      <c r="F10" s="21">
        <v>0</v>
      </c>
      <c r="G10" s="21" t="s">
        <v>12</v>
      </c>
      <c r="H10" s="21">
        <f t="shared" si="0"/>
        <v>2</v>
      </c>
      <c r="I10" s="22">
        <f t="shared" si="1"/>
        <v>2</v>
      </c>
    </row>
    <row r="11" spans="2:13" ht="20.25" thickTop="1" thickBot="1" x14ac:dyDescent="0.3">
      <c r="B11" s="18" t="s">
        <v>28</v>
      </c>
      <c r="C11" s="21" t="s">
        <v>19</v>
      </c>
      <c r="D11" s="21" t="s">
        <v>20</v>
      </c>
      <c r="E11" s="32">
        <v>1</v>
      </c>
      <c r="F11" s="21">
        <v>0</v>
      </c>
      <c r="G11" s="21" t="s">
        <v>12</v>
      </c>
      <c r="H11" s="21">
        <f t="shared" si="0"/>
        <v>1</v>
      </c>
      <c r="I11" s="22">
        <f t="shared" si="1"/>
        <v>1</v>
      </c>
      <c r="K11" s="23" t="s">
        <v>29</v>
      </c>
      <c r="L11" s="24" t="s">
        <v>30</v>
      </c>
    </row>
    <row r="12" spans="2:13" ht="15.75" thickTop="1" x14ac:dyDescent="0.25">
      <c r="B12" s="18" t="s">
        <v>126</v>
      </c>
      <c r="C12" s="21" t="s">
        <v>19</v>
      </c>
      <c r="D12" s="21" t="s">
        <v>20</v>
      </c>
      <c r="E12" s="32">
        <v>1</v>
      </c>
      <c r="F12" s="21">
        <v>0</v>
      </c>
      <c r="G12" s="21" t="s">
        <v>12</v>
      </c>
      <c r="H12" s="21">
        <f t="shared" si="0"/>
        <v>1</v>
      </c>
      <c r="I12" s="22">
        <f t="shared" si="1"/>
        <v>1</v>
      </c>
      <c r="K12" s="25" t="s">
        <v>33</v>
      </c>
      <c r="L12" s="26">
        <f ca="1">COUNTIFS(INDIRECT("e"&amp;$L$5):INDIRECT("e"&amp;$L$6),"100%",INDIRECT("d"&amp;$L$5):INDIRECT("d"&amp;$L$6),"No")</f>
        <v>64</v>
      </c>
    </row>
    <row r="13" spans="2:13" x14ac:dyDescent="0.25">
      <c r="B13" s="18" t="s">
        <v>31</v>
      </c>
      <c r="C13" s="21" t="s">
        <v>32</v>
      </c>
      <c r="D13" s="21" t="s">
        <v>20</v>
      </c>
      <c r="E13" s="32">
        <v>1</v>
      </c>
      <c r="F13" s="21">
        <v>0</v>
      </c>
      <c r="G13" s="21" t="s">
        <v>12</v>
      </c>
      <c r="H13" s="21">
        <f t="shared" si="0"/>
        <v>2</v>
      </c>
      <c r="I13" s="22">
        <f t="shared" si="1"/>
        <v>2</v>
      </c>
      <c r="K13" s="27" t="s">
        <v>35</v>
      </c>
      <c r="L13" s="28">
        <f ca="1">COUNTIF(INDIRECT("d"&amp;$L$5):INDIRECT("d"&amp;$L$6), "No")</f>
        <v>64</v>
      </c>
    </row>
    <row r="14" spans="2:13" x14ac:dyDescent="0.25">
      <c r="B14" s="18" t="s">
        <v>34</v>
      </c>
      <c r="C14" s="21" t="s">
        <v>135</v>
      </c>
      <c r="D14" s="21" t="s">
        <v>14</v>
      </c>
      <c r="E14" s="32">
        <v>1</v>
      </c>
      <c r="F14" s="21">
        <v>2</v>
      </c>
      <c r="H14" s="21">
        <f t="shared" si="0"/>
        <v>60.03</v>
      </c>
      <c r="I14" s="22">
        <f t="shared" si="1"/>
        <v>60.03</v>
      </c>
      <c r="K14" s="27" t="s">
        <v>37</v>
      </c>
      <c r="L14" s="29">
        <f ca="1">$L$12/$L$13</f>
        <v>1</v>
      </c>
    </row>
    <row r="15" spans="2:13" x14ac:dyDescent="0.25">
      <c r="B15" s="18" t="s">
        <v>36</v>
      </c>
      <c r="C15" s="21" t="s">
        <v>19</v>
      </c>
      <c r="D15" s="21" t="s">
        <v>20</v>
      </c>
      <c r="E15" s="32">
        <v>1</v>
      </c>
      <c r="F15" s="21">
        <v>3</v>
      </c>
      <c r="G15" s="21" t="s">
        <v>12</v>
      </c>
      <c r="H15" s="21">
        <f t="shared" si="0"/>
        <v>1</v>
      </c>
      <c r="I15" s="22">
        <f t="shared" si="1"/>
        <v>1</v>
      </c>
      <c r="K15" s="27" t="s">
        <v>39</v>
      </c>
      <c r="L15" s="28" t="e">
        <f ca="1">SUMIFS(INDIRECT("h"&amp;$L$5):INDIRECT("h"&amp;$L$6),INDIRECT("d"&amp;$L$5):INDIRECT("d"&amp;$L$6), "No")</f>
        <v>#VALUE!</v>
      </c>
    </row>
    <row r="16" spans="2:13" x14ac:dyDescent="0.25">
      <c r="B16" s="18" t="s">
        <v>38</v>
      </c>
      <c r="C16" s="21" t="s">
        <v>26</v>
      </c>
      <c r="D16" s="21" t="s">
        <v>20</v>
      </c>
      <c r="E16" s="32">
        <v>1</v>
      </c>
      <c r="F16" s="21">
        <v>4</v>
      </c>
      <c r="G16" s="21" t="s">
        <v>23</v>
      </c>
      <c r="H16" s="21">
        <f t="shared" si="0"/>
        <v>0.5</v>
      </c>
      <c r="I16" s="22">
        <f t="shared" si="1"/>
        <v>0.5</v>
      </c>
      <c r="K16" s="27" t="s">
        <v>42</v>
      </c>
      <c r="L16" s="28" t="e">
        <f ca="1">SUMIFS(INDIRECT("h"&amp;$L$5):INDIRECT("h"&amp;$L$6),INDIRECT("d"&amp;$L$5):INDIRECT("d"&amp;$L$6), "No",INDIRECT("e"&amp;$L$5):INDIRECT("e"&amp;$L$6),"100%")</f>
        <v>#VALUE!</v>
      </c>
    </row>
    <row r="17" spans="2:12" x14ac:dyDescent="0.25">
      <c r="B17" s="18" t="s">
        <v>40</v>
      </c>
      <c r="C17" s="21" t="s">
        <v>41</v>
      </c>
      <c r="D17" s="21" t="s">
        <v>20</v>
      </c>
      <c r="E17" s="32">
        <v>1</v>
      </c>
      <c r="F17" s="21">
        <v>5</v>
      </c>
      <c r="G17" s="21" t="s">
        <v>11</v>
      </c>
      <c r="H17" s="21">
        <f t="shared" si="0"/>
        <v>0.05</v>
      </c>
      <c r="I17" s="22">
        <f t="shared" si="1"/>
        <v>0.05</v>
      </c>
      <c r="K17" s="27" t="s">
        <v>44</v>
      </c>
      <c r="L17" s="28" t="e">
        <f ca="1">SUMIFS(INDIRECT("i"&amp;$L$5):INDIRECT("i"&amp;$L$6),INDIRECT("d"&amp;$L$5):INDIRECT("d"&amp;$L$6), "No")</f>
        <v>#VALUE!</v>
      </c>
    </row>
    <row r="18" spans="2:12" x14ac:dyDescent="0.25">
      <c r="B18" s="18" t="s">
        <v>43</v>
      </c>
      <c r="C18" s="21" t="s">
        <v>32</v>
      </c>
      <c r="D18" s="21" t="s">
        <v>20</v>
      </c>
      <c r="E18" s="32">
        <v>1</v>
      </c>
      <c r="F18" s="21">
        <v>6</v>
      </c>
      <c r="G18" s="21" t="s">
        <v>16</v>
      </c>
      <c r="H18" s="21">
        <f t="shared" si="0"/>
        <v>2</v>
      </c>
      <c r="I18" s="22">
        <f t="shared" si="1"/>
        <v>2</v>
      </c>
      <c r="K18" s="27" t="s">
        <v>47</v>
      </c>
      <c r="L18" s="29" t="e">
        <f ca="1">L16/$L$15</f>
        <v>#VALUE!</v>
      </c>
    </row>
    <row r="19" spans="2:12" x14ac:dyDescent="0.25">
      <c r="B19" s="18" t="s">
        <v>45</v>
      </c>
      <c r="C19" s="21" t="s">
        <v>46</v>
      </c>
      <c r="D19" s="21" t="s">
        <v>20</v>
      </c>
      <c r="E19" s="32">
        <v>1</v>
      </c>
      <c r="F19" s="21">
        <v>7</v>
      </c>
      <c r="G19" s="21" t="s">
        <v>12</v>
      </c>
      <c r="H19" s="21">
        <f t="shared" si="0"/>
        <v>0.03</v>
      </c>
      <c r="I19" s="22">
        <f t="shared" si="1"/>
        <v>0.03</v>
      </c>
      <c r="K19" s="27" t="s">
        <v>50</v>
      </c>
      <c r="L19" s="29" t="e">
        <f ca="1">L17/$L$15</f>
        <v>#VALUE!</v>
      </c>
    </row>
    <row r="20" spans="2:12" ht="15.75" thickBot="1" x14ac:dyDescent="0.3">
      <c r="B20" s="18" t="s">
        <v>48</v>
      </c>
      <c r="C20" s="21" t="s">
        <v>49</v>
      </c>
      <c r="D20" s="21" t="s">
        <v>14</v>
      </c>
      <c r="E20" s="32">
        <v>1</v>
      </c>
      <c r="F20" s="21">
        <v>8</v>
      </c>
      <c r="H20" s="21">
        <f t="shared" si="0"/>
        <v>14</v>
      </c>
      <c r="I20" s="22">
        <f t="shared" si="1"/>
        <v>14</v>
      </c>
      <c r="K20" s="30">
        <f>L7</f>
        <v>40</v>
      </c>
      <c r="L20" s="31">
        <f ca="1">SUMIFS(INDIRECT("i"&amp;$L$5):INDIRECT("i"&amp;$L$6),INDIRECT("d"&amp;$L$5):INDIRECT("d"&amp;$L$6), "No",INDIRECT("f"&amp;$L$5):INDIRECT("f"&amp;$L$6), $L$7)</f>
        <v>5</v>
      </c>
    </row>
    <row r="21" spans="2:12" ht="16.5" thickTop="1" thickBot="1" x14ac:dyDescent="0.3">
      <c r="B21" s="18" t="s">
        <v>51</v>
      </c>
      <c r="C21" s="21" t="s">
        <v>52</v>
      </c>
      <c r="D21" s="21" t="s">
        <v>14</v>
      </c>
      <c r="E21" s="32">
        <v>1</v>
      </c>
      <c r="F21" s="21">
        <v>8</v>
      </c>
      <c r="H21" s="21">
        <f t="shared" si="0"/>
        <v>13</v>
      </c>
      <c r="I21" s="22">
        <f t="shared" si="1"/>
        <v>13</v>
      </c>
    </row>
    <row r="22" spans="2:12" ht="20.25" thickTop="1" thickBot="1" x14ac:dyDescent="0.3">
      <c r="B22" s="18" t="s">
        <v>53</v>
      </c>
      <c r="C22" s="21" t="s">
        <v>54</v>
      </c>
      <c r="D22" s="21" t="s">
        <v>20</v>
      </c>
      <c r="E22" s="32">
        <v>1</v>
      </c>
      <c r="F22" s="21">
        <v>8</v>
      </c>
      <c r="G22" s="21" t="s">
        <v>23</v>
      </c>
      <c r="H22" s="21">
        <f t="shared" si="0"/>
        <v>3</v>
      </c>
      <c r="I22" s="22">
        <f t="shared" si="1"/>
        <v>3</v>
      </c>
      <c r="K22" s="23" t="s">
        <v>57</v>
      </c>
      <c r="L22" s="24" t="s">
        <v>30</v>
      </c>
    </row>
    <row r="23" spans="2:12" ht="15.75" thickTop="1" x14ac:dyDescent="0.25">
      <c r="B23" s="18" t="s">
        <v>55</v>
      </c>
      <c r="C23" s="21" t="s">
        <v>56</v>
      </c>
      <c r="D23" s="21" t="s">
        <v>20</v>
      </c>
      <c r="E23" s="32">
        <v>1</v>
      </c>
      <c r="F23" s="21">
        <v>8</v>
      </c>
      <c r="G23" s="21" t="s">
        <v>12</v>
      </c>
      <c r="H23" s="21">
        <f t="shared" si="0"/>
        <v>10</v>
      </c>
      <c r="I23" s="22">
        <f t="shared" si="1"/>
        <v>10</v>
      </c>
      <c r="K23" s="25" t="s">
        <v>33</v>
      </c>
      <c r="L23" s="26">
        <f ca="1">COUNTIFS(INDIRECT("e"&amp;$L$5):INDIRECT("e"&amp;$L$6),"100%",INDIRECT("g"&amp;$L$5):INDIRECT("g"&amp;$L$6),CONCATENATE("*",$L$4,"*"))</f>
        <v>18</v>
      </c>
    </row>
    <row r="24" spans="2:12" x14ac:dyDescent="0.25">
      <c r="B24" s="18" t="s">
        <v>58</v>
      </c>
      <c r="C24" s="21" t="s">
        <v>19</v>
      </c>
      <c r="D24" s="21" t="s">
        <v>20</v>
      </c>
      <c r="E24" s="32">
        <v>1</v>
      </c>
      <c r="F24" s="21">
        <v>8</v>
      </c>
      <c r="G24" s="21" t="s">
        <v>16</v>
      </c>
      <c r="H24" s="21">
        <f t="shared" si="0"/>
        <v>1</v>
      </c>
      <c r="I24" s="22">
        <f t="shared" si="1"/>
        <v>1</v>
      </c>
      <c r="K24" s="27" t="s">
        <v>35</v>
      </c>
      <c r="L24" s="28">
        <f ca="1">COUNTIFS(INDIRECT("d"&amp;$L$5):INDIRECT("d"&amp;$L$6), "No",INDIRECT("g"&amp;$L$5):INDIRECT("g"&amp;$L$6),CONCATENATE("*",$L$4,"*"))</f>
        <v>18</v>
      </c>
    </row>
    <row r="25" spans="2:12" x14ac:dyDescent="0.25">
      <c r="B25" s="18" t="s">
        <v>59</v>
      </c>
      <c r="C25" s="21" t="s">
        <v>19</v>
      </c>
      <c r="D25" s="21" t="s">
        <v>14</v>
      </c>
      <c r="E25" s="32">
        <v>1</v>
      </c>
      <c r="F25" s="21">
        <v>9</v>
      </c>
      <c r="H25" s="21">
        <f t="shared" si="0"/>
        <v>1</v>
      </c>
      <c r="I25" s="22">
        <f t="shared" si="1"/>
        <v>1</v>
      </c>
      <c r="K25" s="27" t="s">
        <v>37</v>
      </c>
      <c r="L25" s="29">
        <f ca="1">$L$23/$L$24</f>
        <v>1</v>
      </c>
    </row>
    <row r="26" spans="2:12" x14ac:dyDescent="0.25">
      <c r="B26" s="18" t="s">
        <v>60</v>
      </c>
      <c r="C26" s="21" t="s">
        <v>26</v>
      </c>
      <c r="D26" s="21" t="s">
        <v>20</v>
      </c>
      <c r="E26" s="32">
        <v>1</v>
      </c>
      <c r="F26" s="21">
        <v>9</v>
      </c>
      <c r="G26" s="21" t="s">
        <v>23</v>
      </c>
      <c r="H26" s="21">
        <f t="shared" si="0"/>
        <v>0.5</v>
      </c>
      <c r="I26" s="22">
        <f t="shared" si="1"/>
        <v>0.5</v>
      </c>
      <c r="K26" s="27" t="s">
        <v>39</v>
      </c>
      <c r="L26" s="28" t="e">
        <f ca="1">SUMIFS(INDIRECT("h"&amp;$L$5):INDIRECT("h"&amp;$L$6),INDIRECT("d"&amp;$L$5):INDIRECT("d"&amp;$L$6), "No",INDIRECT("g"&amp;$L$5):INDIRECT("g"&amp;$L$6),CONCATENATE("*",$L$4,"*"))</f>
        <v>#VALUE!</v>
      </c>
    </row>
    <row r="27" spans="2:12" x14ac:dyDescent="0.25">
      <c r="B27" s="18" t="s">
        <v>61</v>
      </c>
      <c r="C27" s="21" t="s">
        <v>26</v>
      </c>
      <c r="D27" s="21" t="s">
        <v>20</v>
      </c>
      <c r="E27" s="32">
        <v>1</v>
      </c>
      <c r="F27" s="21">
        <v>9</v>
      </c>
      <c r="G27" s="21" t="s">
        <v>11</v>
      </c>
      <c r="H27" s="21">
        <f t="shared" si="0"/>
        <v>0.5</v>
      </c>
      <c r="I27" s="22">
        <f t="shared" si="1"/>
        <v>0.5</v>
      </c>
      <c r="K27" s="27" t="s">
        <v>42</v>
      </c>
      <c r="L27" s="28" t="e">
        <f ca="1">SUMIFS(INDIRECT("h"&amp;$L$5):INDIRECT("h"&amp;$L$6),INDIRECT("d"&amp;$L$5):INDIRECT("d"&amp;$L$6), "No",INDIRECT("e"&amp;$L$5):INDIRECT("e"&amp;$L$6),"100%",INDIRECT("g"&amp;$L$5):INDIRECT("g"&amp;$L$6),CONCATENATE("*",$L$4,"*"))</f>
        <v>#VALUE!</v>
      </c>
    </row>
    <row r="28" spans="2:12" x14ac:dyDescent="0.25">
      <c r="B28" s="18" t="s">
        <v>62</v>
      </c>
      <c r="C28" s="21" t="s">
        <v>63</v>
      </c>
      <c r="D28" s="21" t="s">
        <v>20</v>
      </c>
      <c r="E28" s="32">
        <v>1</v>
      </c>
      <c r="F28" s="21">
        <v>10</v>
      </c>
      <c r="G28" s="21" t="s">
        <v>16</v>
      </c>
      <c r="H28" s="21">
        <f t="shared" si="0"/>
        <v>4</v>
      </c>
      <c r="I28" s="22">
        <f t="shared" si="1"/>
        <v>4</v>
      </c>
      <c r="K28" s="27" t="s">
        <v>44</v>
      </c>
      <c r="L28" s="28" t="e">
        <f ca="1">SUMIFS(INDIRECT("i"&amp;$L$5):INDIRECT("i"&amp;$L$6),INDIRECT("d"&amp;$L$5):INDIRECT("d"&amp;$L$6), "No",INDIRECT("g"&amp;$L$5):INDIRECT("g"&amp;$L$6),CONCATENATE("*",$L$4,"*"))</f>
        <v>#VALUE!</v>
      </c>
    </row>
    <row r="29" spans="2:12" x14ac:dyDescent="0.25">
      <c r="B29" s="18" t="s">
        <v>64</v>
      </c>
      <c r="C29" s="21" t="s">
        <v>125</v>
      </c>
      <c r="D29" s="21" t="s">
        <v>14</v>
      </c>
      <c r="E29" s="32">
        <v>1</v>
      </c>
      <c r="F29" s="21">
        <v>11</v>
      </c>
      <c r="H29" s="21">
        <f t="shared" si="0"/>
        <v>2.5</v>
      </c>
      <c r="I29" s="22">
        <f t="shared" si="1"/>
        <v>2.5</v>
      </c>
      <c r="K29" s="27" t="s">
        <v>47</v>
      </c>
      <c r="L29" s="29" t="e">
        <f ca="1">L27/$L$26</f>
        <v>#VALUE!</v>
      </c>
    </row>
    <row r="30" spans="2:12" x14ac:dyDescent="0.25">
      <c r="B30" s="18" t="s">
        <v>65</v>
      </c>
      <c r="C30" s="21" t="s">
        <v>32</v>
      </c>
      <c r="D30" s="21" t="s">
        <v>20</v>
      </c>
      <c r="E30" s="32">
        <v>1</v>
      </c>
      <c r="F30" s="21">
        <v>11</v>
      </c>
      <c r="G30" s="21" t="s">
        <v>12</v>
      </c>
      <c r="H30" s="21">
        <f t="shared" si="0"/>
        <v>2</v>
      </c>
      <c r="I30" s="22">
        <f t="shared" si="1"/>
        <v>2</v>
      </c>
      <c r="K30" s="27" t="s">
        <v>50</v>
      </c>
      <c r="L30" s="29" t="e">
        <f ca="1">L28/$L$26</f>
        <v>#VALUE!</v>
      </c>
    </row>
    <row r="31" spans="2:12" ht="15.75" thickBot="1" x14ac:dyDescent="0.3">
      <c r="B31" s="18" t="s">
        <v>66</v>
      </c>
      <c r="C31" s="21" t="s">
        <v>26</v>
      </c>
      <c r="D31" s="21" t="s">
        <v>20</v>
      </c>
      <c r="E31" s="32">
        <v>1</v>
      </c>
      <c r="F31" s="21">
        <v>11</v>
      </c>
      <c r="G31" s="21" t="s">
        <v>23</v>
      </c>
      <c r="H31" s="21">
        <f t="shared" si="0"/>
        <v>0.5</v>
      </c>
      <c r="I31" s="22">
        <f t="shared" si="1"/>
        <v>0.5</v>
      </c>
      <c r="K31" s="30" t="e">
        <f ca="1">L18</f>
        <v>#VALUE!</v>
      </c>
      <c r="L31" s="31">
        <f ca="1">SUMIFS(INDIRECT("i"&amp;$L$5):INDIRECT("i"&amp;$L$6),INDIRECT("d"&amp;$L$5):INDIRECT("d"&amp;$L$6), "No",INDIRECT("f"&amp;$L$5):INDIRECT("f"&amp;$L$6), $L$7,INDIRECT("g"&amp;$L$5):INDIRECT("g"&amp;$L$6),CONCATENATE("*",$L$4,"*"))</f>
        <v>1</v>
      </c>
    </row>
    <row r="32" spans="2:12" ht="15.75" thickTop="1" x14ac:dyDescent="0.25">
      <c r="B32" s="18" t="s">
        <v>67</v>
      </c>
      <c r="C32" s="21" t="s">
        <v>68</v>
      </c>
      <c r="D32" s="21" t="s">
        <v>14</v>
      </c>
      <c r="E32" s="32">
        <v>1</v>
      </c>
      <c r="F32" s="21">
        <v>12</v>
      </c>
      <c r="H32" s="21">
        <f t="shared" si="0"/>
        <v>11</v>
      </c>
      <c r="I32" s="22">
        <f t="shared" si="1"/>
        <v>11</v>
      </c>
    </row>
    <row r="33" spans="2:9" x14ac:dyDescent="0.25">
      <c r="B33" s="18" t="s">
        <v>69</v>
      </c>
      <c r="C33" s="21" t="s">
        <v>56</v>
      </c>
      <c r="D33" s="21" t="s">
        <v>20</v>
      </c>
      <c r="E33" s="32">
        <v>1</v>
      </c>
      <c r="F33" s="21">
        <v>12</v>
      </c>
      <c r="G33" s="21" t="s">
        <v>23</v>
      </c>
      <c r="H33" s="21">
        <f t="shared" si="0"/>
        <v>10</v>
      </c>
      <c r="I33" s="22">
        <f t="shared" si="1"/>
        <v>10</v>
      </c>
    </row>
    <row r="34" spans="2:9" x14ac:dyDescent="0.25">
      <c r="B34" s="18" t="s">
        <v>70</v>
      </c>
      <c r="C34" s="21" t="s">
        <v>19</v>
      </c>
      <c r="D34" s="21" t="s">
        <v>20</v>
      </c>
      <c r="E34" s="32">
        <v>1</v>
      </c>
      <c r="F34" s="21">
        <v>12</v>
      </c>
      <c r="G34" s="21" t="s">
        <v>16</v>
      </c>
      <c r="H34" s="21">
        <f t="shared" si="0"/>
        <v>1</v>
      </c>
      <c r="I34" s="22">
        <f t="shared" si="1"/>
        <v>1</v>
      </c>
    </row>
    <row r="35" spans="2:9" x14ac:dyDescent="0.25">
      <c r="B35" s="18" t="s">
        <v>71</v>
      </c>
      <c r="C35" s="21" t="s">
        <v>63</v>
      </c>
      <c r="D35" s="21" t="s">
        <v>14</v>
      </c>
      <c r="E35" s="32">
        <v>1</v>
      </c>
      <c r="F35" s="21">
        <v>13</v>
      </c>
      <c r="H35" s="21">
        <f t="shared" si="0"/>
        <v>4</v>
      </c>
      <c r="I35" s="22">
        <f t="shared" si="1"/>
        <v>4</v>
      </c>
    </row>
    <row r="36" spans="2:9" x14ac:dyDescent="0.25">
      <c r="B36" s="18" t="s">
        <v>72</v>
      </c>
      <c r="C36" s="21" t="s">
        <v>32</v>
      </c>
      <c r="D36" s="21" t="s">
        <v>20</v>
      </c>
      <c r="E36" s="32">
        <v>1</v>
      </c>
      <c r="F36" s="21">
        <v>13</v>
      </c>
      <c r="G36" s="21" t="s">
        <v>12</v>
      </c>
      <c r="H36" s="21">
        <f t="shared" si="0"/>
        <v>2</v>
      </c>
      <c r="I36" s="22">
        <f t="shared" si="1"/>
        <v>2</v>
      </c>
    </row>
    <row r="37" spans="2:9" x14ac:dyDescent="0.25">
      <c r="B37" s="18" t="s">
        <v>73</v>
      </c>
      <c r="C37" s="21" t="s">
        <v>19</v>
      </c>
      <c r="D37" s="21" t="s">
        <v>20</v>
      </c>
      <c r="E37" s="32">
        <v>1</v>
      </c>
      <c r="F37" s="21">
        <v>13</v>
      </c>
      <c r="G37" s="21" t="s">
        <v>23</v>
      </c>
      <c r="H37" s="21">
        <f t="shared" ref="H37:H68" si="2">VALUE(MID(C37,1,FIND(" ",C37)-1))</f>
        <v>1</v>
      </c>
      <c r="I37" s="22">
        <f t="shared" ref="I37:I68" si="3">H37*E37</f>
        <v>1</v>
      </c>
    </row>
    <row r="38" spans="2:9" x14ac:dyDescent="0.25">
      <c r="B38" s="18" t="s">
        <v>74</v>
      </c>
      <c r="C38" s="21" t="s">
        <v>19</v>
      </c>
      <c r="D38" s="21" t="s">
        <v>20</v>
      </c>
      <c r="E38" s="32">
        <v>1</v>
      </c>
      <c r="F38" s="21">
        <v>13</v>
      </c>
      <c r="G38" s="21" t="s">
        <v>23</v>
      </c>
      <c r="H38" s="21">
        <f t="shared" si="2"/>
        <v>1</v>
      </c>
      <c r="I38" s="22">
        <f t="shared" si="3"/>
        <v>1</v>
      </c>
    </row>
    <row r="39" spans="2:9" x14ac:dyDescent="0.25">
      <c r="B39" s="18" t="s">
        <v>75</v>
      </c>
      <c r="C39" s="21" t="s">
        <v>26</v>
      </c>
      <c r="D39" s="21" t="s">
        <v>20</v>
      </c>
      <c r="E39" s="32">
        <v>1</v>
      </c>
      <c r="F39" s="21">
        <v>14</v>
      </c>
      <c r="G39" s="21" t="s">
        <v>16</v>
      </c>
      <c r="H39" s="21" t="e">
        <f t="shared" si="2"/>
        <v>#VALUE!</v>
      </c>
      <c r="I39" s="22" t="e">
        <f t="shared" si="3"/>
        <v>#VALUE!</v>
      </c>
    </row>
    <row r="40" spans="2:9" x14ac:dyDescent="0.25">
      <c r="B40" s="18" t="s">
        <v>76</v>
      </c>
      <c r="C40" s="21" t="s">
        <v>129</v>
      </c>
      <c r="D40" s="21" t="s">
        <v>14</v>
      </c>
      <c r="E40" s="32">
        <v>1</v>
      </c>
      <c r="F40" s="21">
        <v>15</v>
      </c>
      <c r="H40" s="21" t="e">
        <f t="shared" si="2"/>
        <v>#VALUE!</v>
      </c>
      <c r="I40" s="22" t="e">
        <f t="shared" si="3"/>
        <v>#VALUE!</v>
      </c>
    </row>
    <row r="41" spans="2:9" x14ac:dyDescent="0.25">
      <c r="B41" s="18" t="s">
        <v>77</v>
      </c>
      <c r="C41" s="21" t="s">
        <v>130</v>
      </c>
      <c r="D41" s="21" t="s">
        <v>20</v>
      </c>
      <c r="E41" s="32">
        <v>1</v>
      </c>
      <c r="F41" s="21">
        <v>15</v>
      </c>
      <c r="G41" s="21" t="s">
        <v>12</v>
      </c>
      <c r="H41" s="21" t="e">
        <f t="shared" si="2"/>
        <v>#VALUE!</v>
      </c>
      <c r="I41" s="22" t="e">
        <f t="shared" si="3"/>
        <v>#VALUE!</v>
      </c>
    </row>
    <row r="42" spans="2:9" x14ac:dyDescent="0.25">
      <c r="B42" s="18" t="s">
        <v>78</v>
      </c>
      <c r="C42" s="21" t="s">
        <v>19</v>
      </c>
      <c r="D42" s="21" t="s">
        <v>20</v>
      </c>
      <c r="E42" s="32">
        <v>1</v>
      </c>
      <c r="F42" s="21">
        <v>15</v>
      </c>
      <c r="G42" s="21" t="s">
        <v>23</v>
      </c>
      <c r="H42" s="21">
        <f t="shared" si="2"/>
        <v>1</v>
      </c>
      <c r="I42" s="22">
        <f t="shared" si="3"/>
        <v>1</v>
      </c>
    </row>
    <row r="43" spans="2:9" x14ac:dyDescent="0.25">
      <c r="B43" s="18" t="s">
        <v>79</v>
      </c>
      <c r="C43" s="21" t="s">
        <v>136</v>
      </c>
      <c r="D43" s="21" t="s">
        <v>14</v>
      </c>
      <c r="E43" s="32">
        <v>1</v>
      </c>
      <c r="F43" s="21">
        <v>16</v>
      </c>
      <c r="H43" s="21">
        <f t="shared" si="2"/>
        <v>6</v>
      </c>
      <c r="I43" s="22">
        <f t="shared" si="3"/>
        <v>6</v>
      </c>
    </row>
    <row r="44" spans="2:9" x14ac:dyDescent="0.25">
      <c r="B44" s="18" t="s">
        <v>80</v>
      </c>
      <c r="C44" s="21" t="s">
        <v>136</v>
      </c>
      <c r="D44" s="21" t="s">
        <v>20</v>
      </c>
      <c r="E44" s="32">
        <v>1</v>
      </c>
      <c r="F44" s="21">
        <v>16</v>
      </c>
      <c r="G44" s="21" t="s">
        <v>16</v>
      </c>
      <c r="H44" s="21">
        <f t="shared" si="2"/>
        <v>6</v>
      </c>
      <c r="I44" s="22">
        <f t="shared" si="3"/>
        <v>6</v>
      </c>
    </row>
    <row r="45" spans="2:9" x14ac:dyDescent="0.25">
      <c r="B45" s="18" t="s">
        <v>81</v>
      </c>
      <c r="C45" s="21" t="s">
        <v>128</v>
      </c>
      <c r="D45" s="21" t="s">
        <v>14</v>
      </c>
      <c r="E45" s="32">
        <v>1</v>
      </c>
      <c r="F45" s="21">
        <v>17</v>
      </c>
      <c r="H45" s="21" t="e">
        <f t="shared" si="2"/>
        <v>#VALUE!</v>
      </c>
      <c r="I45" s="22" t="e">
        <f t="shared" si="3"/>
        <v>#VALUE!</v>
      </c>
    </row>
    <row r="46" spans="2:9" x14ac:dyDescent="0.25">
      <c r="B46" s="18" t="s">
        <v>82</v>
      </c>
      <c r="C46" s="21" t="s">
        <v>32</v>
      </c>
      <c r="D46" s="21" t="s">
        <v>20</v>
      </c>
      <c r="E46" s="32">
        <v>1</v>
      </c>
      <c r="F46" s="21">
        <v>16</v>
      </c>
      <c r="G46" s="21" t="s">
        <v>11</v>
      </c>
      <c r="H46" s="21">
        <f t="shared" si="2"/>
        <v>2</v>
      </c>
      <c r="I46" s="22">
        <f t="shared" si="3"/>
        <v>2</v>
      </c>
    </row>
    <row r="47" spans="2:9" x14ac:dyDescent="0.25">
      <c r="B47" s="18" t="s">
        <v>83</v>
      </c>
      <c r="C47" s="21" t="s">
        <v>41</v>
      </c>
      <c r="D47" s="21" t="s">
        <v>20</v>
      </c>
      <c r="E47" s="32">
        <v>1</v>
      </c>
      <c r="F47" s="21">
        <v>18</v>
      </c>
      <c r="G47" s="21" t="s">
        <v>23</v>
      </c>
      <c r="H47" s="21" t="e">
        <f t="shared" si="2"/>
        <v>#VALUE!</v>
      </c>
      <c r="I47" s="22" t="e">
        <f t="shared" si="3"/>
        <v>#VALUE!</v>
      </c>
    </row>
    <row r="48" spans="2:9" x14ac:dyDescent="0.25">
      <c r="B48" s="18" t="s">
        <v>84</v>
      </c>
      <c r="C48" s="21" t="s">
        <v>19</v>
      </c>
      <c r="D48" s="21" t="s">
        <v>20</v>
      </c>
      <c r="E48" s="32">
        <v>1</v>
      </c>
      <c r="F48" s="21">
        <v>19</v>
      </c>
      <c r="G48" s="21" t="s">
        <v>11</v>
      </c>
      <c r="H48" s="21">
        <f t="shared" si="2"/>
        <v>1</v>
      </c>
      <c r="I48" s="22">
        <f t="shared" si="3"/>
        <v>1</v>
      </c>
    </row>
    <row r="49" spans="2:9" x14ac:dyDescent="0.25">
      <c r="B49" s="18" t="s">
        <v>85</v>
      </c>
      <c r="C49" s="21" t="s">
        <v>63</v>
      </c>
      <c r="D49" s="21" t="s">
        <v>20</v>
      </c>
      <c r="E49" s="32">
        <v>1</v>
      </c>
      <c r="F49" s="21">
        <v>20</v>
      </c>
      <c r="G49" s="21" t="s">
        <v>16</v>
      </c>
      <c r="H49" s="21">
        <f t="shared" si="2"/>
        <v>4</v>
      </c>
      <c r="I49" s="22">
        <f t="shared" si="3"/>
        <v>4</v>
      </c>
    </row>
    <row r="50" spans="2:9" x14ac:dyDescent="0.25">
      <c r="B50" s="18" t="s">
        <v>86</v>
      </c>
      <c r="C50" s="21" t="s">
        <v>19</v>
      </c>
      <c r="D50" s="21" t="s">
        <v>20</v>
      </c>
      <c r="E50" s="32">
        <v>1</v>
      </c>
      <c r="F50" s="21">
        <v>21</v>
      </c>
      <c r="G50" s="21" t="s">
        <v>12</v>
      </c>
      <c r="H50" s="21">
        <f t="shared" si="2"/>
        <v>1</v>
      </c>
      <c r="I50" s="22">
        <f t="shared" si="3"/>
        <v>1</v>
      </c>
    </row>
    <row r="51" spans="2:9" x14ac:dyDescent="0.25">
      <c r="B51" s="18" t="s">
        <v>87</v>
      </c>
      <c r="C51" s="21" t="s">
        <v>139</v>
      </c>
      <c r="D51" s="21" t="s">
        <v>14</v>
      </c>
      <c r="E51" s="32">
        <v>1</v>
      </c>
      <c r="F51" s="21">
        <v>22</v>
      </c>
      <c r="H51" s="21">
        <f t="shared" si="2"/>
        <v>57</v>
      </c>
      <c r="I51" s="22">
        <f t="shared" si="3"/>
        <v>57</v>
      </c>
    </row>
    <row r="52" spans="2:9" x14ac:dyDescent="0.25">
      <c r="B52" s="18" t="s">
        <v>88</v>
      </c>
      <c r="C52" s="21" t="s">
        <v>125</v>
      </c>
      <c r="D52" s="21" t="s">
        <v>14</v>
      </c>
      <c r="E52" s="32">
        <v>1</v>
      </c>
      <c r="F52" s="21">
        <v>23</v>
      </c>
      <c r="H52" s="21" t="e">
        <f t="shared" si="2"/>
        <v>#VALUE!</v>
      </c>
      <c r="I52" s="22" t="e">
        <f t="shared" si="3"/>
        <v>#VALUE!</v>
      </c>
    </row>
    <row r="53" spans="2:9" x14ac:dyDescent="0.25">
      <c r="B53" s="18" t="s">
        <v>89</v>
      </c>
      <c r="C53" s="21" t="s">
        <v>32</v>
      </c>
      <c r="D53" s="21" t="s">
        <v>20</v>
      </c>
      <c r="E53" s="32">
        <v>1</v>
      </c>
      <c r="F53" s="21">
        <v>23</v>
      </c>
      <c r="G53" s="21" t="s">
        <v>23</v>
      </c>
      <c r="H53" s="21">
        <f t="shared" si="2"/>
        <v>2</v>
      </c>
      <c r="I53" s="22">
        <f t="shared" si="3"/>
        <v>2</v>
      </c>
    </row>
    <row r="54" spans="2:9" x14ac:dyDescent="0.25">
      <c r="B54" s="18" t="s">
        <v>90</v>
      </c>
      <c r="C54" s="21" t="s">
        <v>26</v>
      </c>
      <c r="D54" s="21" t="s">
        <v>20</v>
      </c>
      <c r="E54" s="32">
        <v>1</v>
      </c>
      <c r="F54" s="21">
        <v>23</v>
      </c>
      <c r="G54" s="21" t="s">
        <v>16</v>
      </c>
      <c r="H54" s="21" t="e">
        <f t="shared" si="2"/>
        <v>#VALUE!</v>
      </c>
      <c r="I54" s="22" t="e">
        <f t="shared" si="3"/>
        <v>#VALUE!</v>
      </c>
    </row>
    <row r="55" spans="2:9" x14ac:dyDescent="0.25">
      <c r="B55" s="18" t="s">
        <v>91</v>
      </c>
      <c r="C55" s="21" t="s">
        <v>127</v>
      </c>
      <c r="D55" s="21" t="s">
        <v>14</v>
      </c>
      <c r="E55" s="32">
        <v>1</v>
      </c>
      <c r="F55" s="21">
        <v>24</v>
      </c>
      <c r="H55" s="21" t="e">
        <f t="shared" si="2"/>
        <v>#VALUE!</v>
      </c>
      <c r="I55" s="22" t="e">
        <f t="shared" si="3"/>
        <v>#VALUE!</v>
      </c>
    </row>
    <row r="56" spans="2:9" x14ac:dyDescent="0.25">
      <c r="B56" s="18" t="s">
        <v>92</v>
      </c>
      <c r="C56" s="21" t="s">
        <v>125</v>
      </c>
      <c r="D56" s="21" t="s">
        <v>20</v>
      </c>
      <c r="E56" s="32">
        <v>1</v>
      </c>
      <c r="F56" s="21">
        <v>24</v>
      </c>
      <c r="G56" s="21" t="s">
        <v>16</v>
      </c>
      <c r="H56" s="21" t="e">
        <f t="shared" si="2"/>
        <v>#VALUE!</v>
      </c>
      <c r="I56" s="22" t="e">
        <f t="shared" si="3"/>
        <v>#VALUE!</v>
      </c>
    </row>
    <row r="57" spans="2:9" x14ac:dyDescent="0.25">
      <c r="B57" s="18" t="s">
        <v>93</v>
      </c>
      <c r="C57" s="21" t="s">
        <v>26</v>
      </c>
      <c r="D57" s="21" t="s">
        <v>20</v>
      </c>
      <c r="E57" s="32">
        <v>1</v>
      </c>
      <c r="F57" s="21">
        <v>24</v>
      </c>
      <c r="G57" s="21" t="s">
        <v>12</v>
      </c>
      <c r="H57" s="21" t="e">
        <f t="shared" si="2"/>
        <v>#VALUE!</v>
      </c>
      <c r="I57" s="22" t="e">
        <f t="shared" si="3"/>
        <v>#VALUE!</v>
      </c>
    </row>
    <row r="58" spans="2:9" x14ac:dyDescent="0.25">
      <c r="B58" s="18" t="s">
        <v>94</v>
      </c>
      <c r="C58" s="21" t="s">
        <v>26</v>
      </c>
      <c r="D58" s="21" t="s">
        <v>20</v>
      </c>
      <c r="E58" s="32">
        <v>1</v>
      </c>
      <c r="F58" s="21">
        <v>24</v>
      </c>
      <c r="G58" s="21" t="s">
        <v>23</v>
      </c>
      <c r="H58" s="21" t="e">
        <f t="shared" si="2"/>
        <v>#VALUE!</v>
      </c>
      <c r="I58" s="22" t="e">
        <f t="shared" si="3"/>
        <v>#VALUE!</v>
      </c>
    </row>
    <row r="59" spans="2:9" x14ac:dyDescent="0.25">
      <c r="B59" s="18" t="s">
        <v>95</v>
      </c>
      <c r="C59" s="21" t="s">
        <v>131</v>
      </c>
      <c r="D59" s="21" t="s">
        <v>14</v>
      </c>
      <c r="E59" s="32">
        <v>1</v>
      </c>
      <c r="F59" s="21">
        <v>25</v>
      </c>
      <c r="H59" s="21">
        <f t="shared" si="2"/>
        <v>25</v>
      </c>
      <c r="I59" s="22">
        <f t="shared" si="3"/>
        <v>25</v>
      </c>
    </row>
    <row r="60" spans="2:9" x14ac:dyDescent="0.25">
      <c r="B60" s="18" t="s">
        <v>96</v>
      </c>
      <c r="C60" s="21" t="s">
        <v>49</v>
      </c>
      <c r="D60" s="21" t="s">
        <v>14</v>
      </c>
      <c r="E60" s="32">
        <v>1</v>
      </c>
      <c r="F60" s="21">
        <v>25</v>
      </c>
      <c r="H60" s="21">
        <f t="shared" si="2"/>
        <v>14</v>
      </c>
      <c r="I60" s="22">
        <f t="shared" si="3"/>
        <v>14</v>
      </c>
    </row>
    <row r="61" spans="2:9" x14ac:dyDescent="0.25">
      <c r="B61" s="18" t="s">
        <v>97</v>
      </c>
      <c r="C61" s="21" t="s">
        <v>32</v>
      </c>
      <c r="D61" s="21" t="s">
        <v>20</v>
      </c>
      <c r="E61" s="32">
        <v>1</v>
      </c>
      <c r="F61" s="21">
        <v>25</v>
      </c>
      <c r="G61" s="21" t="s">
        <v>11</v>
      </c>
      <c r="H61" s="21">
        <f t="shared" si="2"/>
        <v>2</v>
      </c>
      <c r="I61" s="22">
        <f t="shared" si="3"/>
        <v>2</v>
      </c>
    </row>
    <row r="62" spans="2:9" x14ac:dyDescent="0.25">
      <c r="B62" s="18" t="s">
        <v>98</v>
      </c>
      <c r="C62" s="21" t="s">
        <v>32</v>
      </c>
      <c r="D62" s="21" t="s">
        <v>20</v>
      </c>
      <c r="E62" s="32">
        <v>1</v>
      </c>
      <c r="F62" s="21">
        <v>25</v>
      </c>
      <c r="G62" s="21" t="s">
        <v>11</v>
      </c>
      <c r="H62" s="21">
        <f t="shared" si="2"/>
        <v>2</v>
      </c>
      <c r="I62" s="22">
        <f t="shared" si="3"/>
        <v>2</v>
      </c>
    </row>
    <row r="63" spans="2:9" x14ac:dyDescent="0.25">
      <c r="B63" s="18" t="s">
        <v>99</v>
      </c>
      <c r="C63" s="21" t="s">
        <v>32</v>
      </c>
      <c r="D63" s="21" t="s">
        <v>20</v>
      </c>
      <c r="E63" s="32">
        <v>1</v>
      </c>
      <c r="F63" s="21">
        <v>25</v>
      </c>
      <c r="G63" s="21" t="s">
        <v>16</v>
      </c>
      <c r="H63" s="21">
        <f t="shared" si="2"/>
        <v>2</v>
      </c>
      <c r="I63" s="22">
        <f t="shared" si="3"/>
        <v>2</v>
      </c>
    </row>
    <row r="64" spans="2:9" x14ac:dyDescent="0.25">
      <c r="B64" s="18" t="s">
        <v>100</v>
      </c>
      <c r="C64" s="21" t="s">
        <v>32</v>
      </c>
      <c r="D64" s="21" t="s">
        <v>20</v>
      </c>
      <c r="E64" s="32">
        <v>1</v>
      </c>
      <c r="F64" s="21">
        <v>25</v>
      </c>
      <c r="G64" s="21" t="s">
        <v>12</v>
      </c>
      <c r="H64" s="21">
        <f t="shared" si="2"/>
        <v>2</v>
      </c>
      <c r="I64" s="22">
        <f t="shared" si="3"/>
        <v>2</v>
      </c>
    </row>
    <row r="65" spans="2:9" x14ac:dyDescent="0.25">
      <c r="B65" s="18" t="s">
        <v>101</v>
      </c>
      <c r="C65" s="21" t="s">
        <v>32</v>
      </c>
      <c r="D65" s="21" t="s">
        <v>20</v>
      </c>
      <c r="E65" s="32">
        <v>1</v>
      </c>
      <c r="F65" s="21">
        <v>25</v>
      </c>
      <c r="G65" s="21" t="s">
        <v>12</v>
      </c>
      <c r="H65" s="21">
        <f t="shared" si="2"/>
        <v>2</v>
      </c>
      <c r="I65" s="22">
        <f t="shared" si="3"/>
        <v>2</v>
      </c>
    </row>
    <row r="66" spans="2:9" x14ac:dyDescent="0.25">
      <c r="B66" s="18" t="s">
        <v>102</v>
      </c>
      <c r="C66" s="21" t="s">
        <v>32</v>
      </c>
      <c r="D66" s="21" t="s">
        <v>20</v>
      </c>
      <c r="E66" s="32">
        <v>1</v>
      </c>
      <c r="F66" s="21">
        <v>25</v>
      </c>
      <c r="G66" s="21" t="s">
        <v>16</v>
      </c>
      <c r="H66" s="21">
        <f t="shared" si="2"/>
        <v>2</v>
      </c>
      <c r="I66" s="22">
        <f t="shared" si="3"/>
        <v>2</v>
      </c>
    </row>
    <row r="67" spans="2:9" x14ac:dyDescent="0.25">
      <c r="B67" s="18" t="s">
        <v>103</v>
      </c>
      <c r="C67" s="21" t="s">
        <v>32</v>
      </c>
      <c r="D67" s="21" t="s">
        <v>20</v>
      </c>
      <c r="E67" s="32">
        <v>1</v>
      </c>
      <c r="F67" s="21">
        <v>25</v>
      </c>
      <c r="G67" s="21" t="s">
        <v>23</v>
      </c>
      <c r="H67" s="21">
        <f t="shared" si="2"/>
        <v>2</v>
      </c>
      <c r="I67" s="22">
        <f t="shared" si="3"/>
        <v>2</v>
      </c>
    </row>
    <row r="68" spans="2:9" x14ac:dyDescent="0.25">
      <c r="B68" s="18" t="s">
        <v>104</v>
      </c>
      <c r="C68" s="21" t="s">
        <v>19</v>
      </c>
      <c r="D68" s="21" t="s">
        <v>20</v>
      </c>
      <c r="E68" s="32">
        <v>1</v>
      </c>
      <c r="F68" s="21">
        <v>25</v>
      </c>
      <c r="G68" s="21" t="s">
        <v>16</v>
      </c>
      <c r="H68" s="21">
        <f t="shared" si="2"/>
        <v>1</v>
      </c>
      <c r="I68" s="22">
        <f t="shared" si="3"/>
        <v>1</v>
      </c>
    </row>
    <row r="69" spans="2:9" x14ac:dyDescent="0.25">
      <c r="B69" s="18" t="s">
        <v>132</v>
      </c>
      <c r="C69" s="21" t="s">
        <v>19</v>
      </c>
      <c r="D69" s="21" t="s">
        <v>20</v>
      </c>
      <c r="E69" s="32">
        <v>1</v>
      </c>
      <c r="F69" s="21">
        <v>0</v>
      </c>
      <c r="G69" s="21" t="s">
        <v>12</v>
      </c>
      <c r="H69" s="21">
        <f t="shared" ref="H69:H82" si="4">VALUE(MID(C69,1,FIND(" ",C69)-1))</f>
        <v>1</v>
      </c>
      <c r="I69" s="22">
        <f t="shared" ref="I69:I82" si="5">H69*E69</f>
        <v>1</v>
      </c>
    </row>
    <row r="70" spans="2:9" x14ac:dyDescent="0.25">
      <c r="B70" s="18" t="s">
        <v>133</v>
      </c>
      <c r="C70" s="21" t="s">
        <v>134</v>
      </c>
      <c r="D70" s="21" t="s">
        <v>20</v>
      </c>
      <c r="E70" s="32">
        <v>1</v>
      </c>
      <c r="F70" s="21">
        <v>0</v>
      </c>
      <c r="G70" s="21" t="s">
        <v>11</v>
      </c>
      <c r="H70" s="21">
        <f t="shared" si="4"/>
        <v>9</v>
      </c>
      <c r="I70" s="22">
        <f t="shared" si="5"/>
        <v>9</v>
      </c>
    </row>
    <row r="71" spans="2:9" x14ac:dyDescent="0.25">
      <c r="B71" s="18" t="s">
        <v>105</v>
      </c>
      <c r="C71" s="21" t="s">
        <v>140</v>
      </c>
      <c r="D71" s="21" t="s">
        <v>14</v>
      </c>
      <c r="E71" s="32">
        <v>1</v>
      </c>
      <c r="F71" s="21">
        <v>26</v>
      </c>
      <c r="H71" s="21">
        <f t="shared" si="4"/>
        <v>23</v>
      </c>
      <c r="I71" s="22">
        <f t="shared" si="5"/>
        <v>23</v>
      </c>
    </row>
    <row r="72" spans="2:9" x14ac:dyDescent="0.25">
      <c r="B72" s="18" t="s">
        <v>106</v>
      </c>
      <c r="C72" s="21" t="s">
        <v>32</v>
      </c>
      <c r="D72" s="21" t="s">
        <v>20</v>
      </c>
      <c r="E72" s="32">
        <v>1</v>
      </c>
      <c r="F72" s="21">
        <v>27</v>
      </c>
      <c r="G72" s="21" t="s">
        <v>12</v>
      </c>
      <c r="H72" s="21">
        <f t="shared" si="4"/>
        <v>2</v>
      </c>
      <c r="I72" s="22">
        <f t="shared" si="5"/>
        <v>2</v>
      </c>
    </row>
    <row r="73" spans="2:9" x14ac:dyDescent="0.25">
      <c r="B73" s="18" t="s">
        <v>107</v>
      </c>
      <c r="C73" s="21" t="s">
        <v>19</v>
      </c>
      <c r="D73" s="21" t="s">
        <v>20</v>
      </c>
      <c r="E73" s="32">
        <v>1</v>
      </c>
      <c r="F73" s="21">
        <v>28</v>
      </c>
      <c r="G73" s="21" t="s">
        <v>23</v>
      </c>
      <c r="H73" s="21">
        <f t="shared" si="4"/>
        <v>1</v>
      </c>
      <c r="I73" s="22">
        <f t="shared" si="5"/>
        <v>1</v>
      </c>
    </row>
    <row r="74" spans="2:9" x14ac:dyDescent="0.25">
      <c r="B74" s="18" t="s">
        <v>108</v>
      </c>
      <c r="C74" s="21" t="s">
        <v>32</v>
      </c>
      <c r="D74" s="21" t="s">
        <v>20</v>
      </c>
      <c r="E74" s="32">
        <v>1</v>
      </c>
      <c r="F74" s="21">
        <v>29</v>
      </c>
      <c r="G74" s="21" t="s">
        <v>11</v>
      </c>
      <c r="H74" s="21">
        <f t="shared" si="4"/>
        <v>2</v>
      </c>
      <c r="I74" s="22">
        <f t="shared" si="5"/>
        <v>2</v>
      </c>
    </row>
    <row r="75" spans="2:9" x14ac:dyDescent="0.25">
      <c r="B75" s="18" t="s">
        <v>109</v>
      </c>
      <c r="C75" s="21" t="s">
        <v>141</v>
      </c>
      <c r="D75" s="21" t="s">
        <v>20</v>
      </c>
      <c r="E75" s="32">
        <v>1</v>
      </c>
      <c r="F75" s="21">
        <v>30</v>
      </c>
      <c r="G75" s="21" t="s">
        <v>16</v>
      </c>
      <c r="H75" s="21">
        <f t="shared" si="4"/>
        <v>8</v>
      </c>
      <c r="I75" s="22">
        <f t="shared" si="5"/>
        <v>8</v>
      </c>
    </row>
    <row r="76" spans="2:9" x14ac:dyDescent="0.25">
      <c r="B76" s="18" t="s">
        <v>110</v>
      </c>
      <c r="C76" s="21" t="s">
        <v>32</v>
      </c>
      <c r="D76" s="21" t="s">
        <v>20</v>
      </c>
      <c r="E76" s="32">
        <v>1</v>
      </c>
      <c r="F76" s="21">
        <v>31</v>
      </c>
      <c r="G76" s="21" t="s">
        <v>11</v>
      </c>
      <c r="H76" s="21">
        <f t="shared" si="4"/>
        <v>2</v>
      </c>
      <c r="I76" s="22">
        <f t="shared" si="5"/>
        <v>2</v>
      </c>
    </row>
    <row r="77" spans="2:9" x14ac:dyDescent="0.25">
      <c r="B77" s="18" t="s">
        <v>111</v>
      </c>
      <c r="C77" s="21" t="s">
        <v>32</v>
      </c>
      <c r="D77" s="21" t="s">
        <v>20</v>
      </c>
      <c r="E77" s="32">
        <v>1</v>
      </c>
      <c r="F77" s="21">
        <v>32</v>
      </c>
      <c r="G77" s="21" t="s">
        <v>23</v>
      </c>
      <c r="H77" s="21">
        <f t="shared" si="4"/>
        <v>2</v>
      </c>
      <c r="I77" s="22">
        <f t="shared" si="5"/>
        <v>2</v>
      </c>
    </row>
    <row r="78" spans="2:9" x14ac:dyDescent="0.25">
      <c r="B78" s="18" t="s">
        <v>112</v>
      </c>
      <c r="C78" s="21" t="s">
        <v>32</v>
      </c>
      <c r="D78" s="21" t="s">
        <v>20</v>
      </c>
      <c r="E78" s="32">
        <v>1</v>
      </c>
      <c r="F78" s="21">
        <v>33</v>
      </c>
      <c r="G78" s="21" t="s">
        <v>11</v>
      </c>
      <c r="H78" s="21">
        <f t="shared" si="4"/>
        <v>2</v>
      </c>
      <c r="I78" s="22">
        <f t="shared" si="5"/>
        <v>2</v>
      </c>
    </row>
    <row r="79" spans="2:9" x14ac:dyDescent="0.25">
      <c r="B79" s="18" t="s">
        <v>113</v>
      </c>
      <c r="C79" s="21" t="s">
        <v>32</v>
      </c>
      <c r="D79" s="21" t="s">
        <v>20</v>
      </c>
      <c r="E79" s="32">
        <v>1</v>
      </c>
      <c r="F79" s="21">
        <v>34</v>
      </c>
      <c r="G79" s="21" t="s">
        <v>16</v>
      </c>
      <c r="H79" s="21">
        <f t="shared" si="4"/>
        <v>2</v>
      </c>
      <c r="I79" s="22">
        <f t="shared" si="5"/>
        <v>2</v>
      </c>
    </row>
    <row r="80" spans="2:9" x14ac:dyDescent="0.25">
      <c r="B80" s="18" t="s">
        <v>114</v>
      </c>
      <c r="C80" s="21" t="s">
        <v>32</v>
      </c>
      <c r="D80" s="21" t="s">
        <v>20</v>
      </c>
      <c r="E80" s="32">
        <v>1</v>
      </c>
      <c r="F80" s="21">
        <v>35</v>
      </c>
      <c r="G80" s="21" t="s">
        <v>12</v>
      </c>
      <c r="H80" s="21">
        <f t="shared" si="4"/>
        <v>2</v>
      </c>
      <c r="I80" s="22">
        <f t="shared" si="5"/>
        <v>2</v>
      </c>
    </row>
    <row r="81" spans="2:9" x14ac:dyDescent="0.25">
      <c r="B81" s="18" t="s">
        <v>115</v>
      </c>
      <c r="C81" s="21" t="s">
        <v>32</v>
      </c>
      <c r="D81" s="21" t="s">
        <v>20</v>
      </c>
      <c r="E81" s="32">
        <v>1</v>
      </c>
      <c r="F81" s="21">
        <v>36</v>
      </c>
      <c r="G81" s="21" t="s">
        <v>23</v>
      </c>
      <c r="H81" s="21">
        <f t="shared" si="4"/>
        <v>2</v>
      </c>
      <c r="I81" s="22">
        <f t="shared" si="5"/>
        <v>2</v>
      </c>
    </row>
    <row r="82" spans="2:9" x14ac:dyDescent="0.25">
      <c r="B82" s="18" t="s">
        <v>116</v>
      </c>
      <c r="C82" s="21" t="s">
        <v>19</v>
      </c>
      <c r="D82" s="21" t="s">
        <v>20</v>
      </c>
      <c r="E82" s="32">
        <v>1</v>
      </c>
      <c r="F82" s="21">
        <v>47</v>
      </c>
      <c r="G82" s="21" t="s">
        <v>12</v>
      </c>
      <c r="H82" s="21">
        <f t="shared" si="4"/>
        <v>1</v>
      </c>
      <c r="I82" s="22">
        <f t="shared" si="5"/>
        <v>1</v>
      </c>
    </row>
    <row r="83" spans="2:9" x14ac:dyDescent="0.25">
      <c r="B83" s="18" t="s">
        <v>117</v>
      </c>
      <c r="C83" s="21" t="s">
        <v>54</v>
      </c>
      <c r="D83" s="21" t="s">
        <v>20</v>
      </c>
      <c r="E83" s="32">
        <v>1</v>
      </c>
      <c r="F83" s="21">
        <v>38</v>
      </c>
      <c r="G83" s="21" t="s">
        <v>23</v>
      </c>
      <c r="H83" s="21">
        <f t="shared" ref="H83:H89" si="6">VALUE(MID(C83,1,FIND(" ",C83)-1))</f>
        <v>3</v>
      </c>
      <c r="I83" s="22">
        <f t="shared" ref="I83:I89" si="7">H83*E83</f>
        <v>3</v>
      </c>
    </row>
    <row r="84" spans="2:9" x14ac:dyDescent="0.25">
      <c r="B84" s="18" t="s">
        <v>118</v>
      </c>
      <c r="C84" s="21" t="s">
        <v>32</v>
      </c>
      <c r="D84" s="21" t="s">
        <v>20</v>
      </c>
      <c r="E84" s="32">
        <v>1</v>
      </c>
      <c r="F84" s="21">
        <v>39</v>
      </c>
      <c r="G84" s="21" t="s">
        <v>11</v>
      </c>
      <c r="H84" s="21">
        <f t="shared" si="6"/>
        <v>2</v>
      </c>
      <c r="I84" s="22">
        <f t="shared" si="7"/>
        <v>2</v>
      </c>
    </row>
    <row r="85" spans="2:9" x14ac:dyDescent="0.25">
      <c r="B85" s="18" t="s">
        <v>119</v>
      </c>
      <c r="C85" s="21" t="s">
        <v>120</v>
      </c>
      <c r="D85" s="21" t="s">
        <v>14</v>
      </c>
      <c r="E85" s="32">
        <v>1</v>
      </c>
      <c r="F85" s="21">
        <v>40</v>
      </c>
      <c r="H85" s="21">
        <f t="shared" si="6"/>
        <v>5</v>
      </c>
      <c r="I85" s="22">
        <f t="shared" si="7"/>
        <v>5</v>
      </c>
    </row>
    <row r="86" spans="2:9" x14ac:dyDescent="0.25">
      <c r="B86" s="18" t="s">
        <v>121</v>
      </c>
      <c r="C86" s="21" t="s">
        <v>32</v>
      </c>
      <c r="D86" s="21" t="s">
        <v>20</v>
      </c>
      <c r="E86" s="32">
        <v>1</v>
      </c>
      <c r="F86" s="21">
        <v>40</v>
      </c>
      <c r="G86" s="21" t="s">
        <v>16</v>
      </c>
      <c r="H86" s="21">
        <f t="shared" si="6"/>
        <v>2</v>
      </c>
      <c r="I86" s="22">
        <f t="shared" si="7"/>
        <v>2</v>
      </c>
    </row>
    <row r="87" spans="2:9" x14ac:dyDescent="0.25">
      <c r="B87" s="18" t="s">
        <v>122</v>
      </c>
      <c r="C87" s="21" t="s">
        <v>19</v>
      </c>
      <c r="D87" s="21" t="s">
        <v>20</v>
      </c>
      <c r="E87" s="32">
        <v>1</v>
      </c>
      <c r="F87" s="21">
        <v>40</v>
      </c>
      <c r="G87" s="21" t="s">
        <v>12</v>
      </c>
      <c r="H87" s="21">
        <f t="shared" si="6"/>
        <v>1</v>
      </c>
      <c r="I87" s="22">
        <f t="shared" si="7"/>
        <v>1</v>
      </c>
    </row>
    <row r="88" spans="2:9" x14ac:dyDescent="0.25">
      <c r="B88" s="18" t="s">
        <v>123</v>
      </c>
      <c r="C88" s="21" t="s">
        <v>19</v>
      </c>
      <c r="D88" s="21" t="s">
        <v>20</v>
      </c>
      <c r="E88" s="32">
        <v>1</v>
      </c>
      <c r="F88" s="21">
        <v>40</v>
      </c>
      <c r="G88" s="21" t="s">
        <v>23</v>
      </c>
      <c r="H88" s="21">
        <f t="shared" si="6"/>
        <v>1</v>
      </c>
      <c r="I88" s="22">
        <f t="shared" si="7"/>
        <v>1</v>
      </c>
    </row>
    <row r="89" spans="2:9" x14ac:dyDescent="0.25">
      <c r="B89" s="18" t="s">
        <v>124</v>
      </c>
      <c r="C89" s="21" t="s">
        <v>19</v>
      </c>
      <c r="D89" s="21" t="s">
        <v>20</v>
      </c>
      <c r="E89" s="32">
        <v>1</v>
      </c>
      <c r="F89" s="21">
        <v>40</v>
      </c>
      <c r="G89" s="21" t="s">
        <v>11</v>
      </c>
      <c r="H89" s="21">
        <f t="shared" si="6"/>
        <v>1</v>
      </c>
      <c r="I89" s="22">
        <f t="shared" si="7"/>
        <v>1</v>
      </c>
    </row>
    <row r="90" spans="2:9" x14ac:dyDescent="0.25">
      <c r="E90" s="32"/>
    </row>
    <row r="91" spans="2:9" x14ac:dyDescent="0.25">
      <c r="E91" s="32"/>
    </row>
    <row r="92" spans="2:9" x14ac:dyDescent="0.25">
      <c r="E92" s="32"/>
    </row>
    <row r="93" spans="2:9" x14ac:dyDescent="0.25">
      <c r="E93" s="32"/>
    </row>
    <row r="94" spans="2:9" x14ac:dyDescent="0.25">
      <c r="E94" s="32"/>
    </row>
    <row r="95" spans="2:9" x14ac:dyDescent="0.25">
      <c r="E95" s="32"/>
    </row>
    <row r="96" spans="2:9" x14ac:dyDescent="0.25">
      <c r="E96" s="32"/>
    </row>
    <row r="97" spans="5:5" x14ac:dyDescent="0.25">
      <c r="E97" s="32"/>
    </row>
    <row r="98" spans="5:5" x14ac:dyDescent="0.25">
      <c r="E98" s="32"/>
    </row>
    <row r="99" spans="5:5" x14ac:dyDescent="0.25">
      <c r="E99" s="32"/>
    </row>
    <row r="100" spans="5:5" x14ac:dyDescent="0.25">
      <c r="E100" s="32"/>
    </row>
    <row r="101" spans="5:5" x14ac:dyDescent="0.25">
      <c r="E101" s="32"/>
    </row>
    <row r="102" spans="5:5" x14ac:dyDescent="0.25">
      <c r="E102" s="32"/>
    </row>
    <row r="103" spans="5:5" x14ac:dyDescent="0.25">
      <c r="E103" s="32"/>
    </row>
    <row r="104" spans="5:5" x14ac:dyDescent="0.25">
      <c r="E104" s="32"/>
    </row>
    <row r="105" spans="5:5" x14ac:dyDescent="0.25">
      <c r="E105" s="32"/>
    </row>
    <row r="106" spans="5:5" x14ac:dyDescent="0.25">
      <c r="E106" s="32"/>
    </row>
    <row r="107" spans="5:5" x14ac:dyDescent="0.25">
      <c r="E107" s="32"/>
    </row>
    <row r="108" spans="5:5" x14ac:dyDescent="0.25">
      <c r="E108" s="32"/>
    </row>
    <row r="109" spans="5:5" x14ac:dyDescent="0.25">
      <c r="E109" s="32"/>
    </row>
    <row r="110" spans="5:5" x14ac:dyDescent="0.25">
      <c r="E110" s="32"/>
    </row>
    <row r="111" spans="5:5" x14ac:dyDescent="0.25">
      <c r="E111" s="32"/>
    </row>
    <row r="112" spans="5:5" x14ac:dyDescent="0.25">
      <c r="E112" s="32"/>
    </row>
    <row r="113" spans="5:5" x14ac:dyDescent="0.25">
      <c r="E113" s="32"/>
    </row>
    <row r="114" spans="5:5" x14ac:dyDescent="0.25">
      <c r="E114" s="32"/>
    </row>
    <row r="115" spans="5:5" x14ac:dyDescent="0.25">
      <c r="E115" s="32"/>
    </row>
    <row r="116" spans="5:5" x14ac:dyDescent="0.25">
      <c r="E116" s="32"/>
    </row>
    <row r="117" spans="5:5" x14ac:dyDescent="0.25">
      <c r="E117" s="32"/>
    </row>
    <row r="118" spans="5:5" x14ac:dyDescent="0.25">
      <c r="E118" s="32"/>
    </row>
    <row r="119" spans="5:5" x14ac:dyDescent="0.25">
      <c r="E119" s="32"/>
    </row>
    <row r="120" spans="5:5" x14ac:dyDescent="0.25">
      <c r="E120" s="32"/>
    </row>
    <row r="121" spans="5:5" x14ac:dyDescent="0.25">
      <c r="E121" s="32"/>
    </row>
    <row r="122" spans="5:5" x14ac:dyDescent="0.25">
      <c r="E122" s="32"/>
    </row>
    <row r="123" spans="5:5" x14ac:dyDescent="0.25">
      <c r="E123" s="32"/>
    </row>
    <row r="124" spans="5:5" x14ac:dyDescent="0.25">
      <c r="E124" s="32"/>
    </row>
    <row r="125" spans="5:5" x14ac:dyDescent="0.25">
      <c r="E125" s="32"/>
    </row>
    <row r="126" spans="5:5" x14ac:dyDescent="0.25">
      <c r="E126" s="32"/>
    </row>
  </sheetData>
  <mergeCells count="2">
    <mergeCell ref="H3:I3"/>
    <mergeCell ref="B3:G3"/>
  </mergeCells>
  <conditionalFormatting sqref="G5:G1048576">
    <cfRule type="colorScale" priority="1">
      <colorScale>
        <cfvo type="min"/>
        <cfvo type="max"/>
        <color rgb="FF63BE7B"/>
        <color rgb="FFFCFCFF"/>
      </colorScale>
    </cfRule>
  </conditionalFormatting>
  <dataValidations count="1">
    <dataValidation type="list" allowBlank="1" showInputMessage="1" showErrorMessage="1" sqref="L4" xr:uid="{EEDFACEE-43F4-49E6-8D90-910F0C1B8123}">
      <formula1>$M$4:$M$7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5426e2-0f14-43b8-86bb-aece17810ea6">
      <Terms xmlns="http://schemas.microsoft.com/office/infopath/2007/PartnerControls"/>
    </lcf76f155ced4ddcb4097134ff3c332f>
    <TaxCatchAll xmlns="4d6f739f-0c4a-4009-b70a-e57ccd87c7d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4326AB81C6CF248AA54994EC2B758A4" ma:contentTypeVersion="11" ma:contentTypeDescription="Crear nuevo documento." ma:contentTypeScope="" ma:versionID="71b6670b48d8c51b791f3a7ca35e6ecd">
  <xsd:schema xmlns:xsd="http://www.w3.org/2001/XMLSchema" xmlns:xs="http://www.w3.org/2001/XMLSchema" xmlns:p="http://schemas.microsoft.com/office/2006/metadata/properties" xmlns:ns2="e75426e2-0f14-43b8-86bb-aece17810ea6" xmlns:ns3="4d6f739f-0c4a-4009-b70a-e57ccd87c7d3" targetNamespace="http://schemas.microsoft.com/office/2006/metadata/properties" ma:root="true" ma:fieldsID="8d68a84c4d9006f9a4de50fb13e999e4" ns2:_="" ns3:_="">
    <xsd:import namespace="e75426e2-0f14-43b8-86bb-aece17810ea6"/>
    <xsd:import namespace="4d6f739f-0c4a-4009-b70a-e57ccd87c7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426e2-0f14-43b8-86bb-aece17810e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efd49586-4e9d-4401-97cc-84a6e35ca0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6f739f-0c4a-4009-b70a-e57ccd87c7d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4ee4694-2146-410f-b44e-8a29b6f246c4}" ma:internalName="TaxCatchAll" ma:showField="CatchAllData" ma:web="4d6f739f-0c4a-4009-b70a-e57ccd87c7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486040-7F1E-49EC-99BD-1405CD50ED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2EB9C0-A18F-4007-96C3-3EF7CAC1FCFB}">
  <ds:schemaRefs>
    <ds:schemaRef ds:uri="http://schemas.microsoft.com/office/2006/metadata/properties"/>
    <ds:schemaRef ds:uri="http://schemas.microsoft.com/office/infopath/2007/PartnerControls"/>
    <ds:schemaRef ds:uri="e75426e2-0f14-43b8-86bb-aece17810ea6"/>
    <ds:schemaRef ds:uri="4d6f739f-0c4a-4009-b70a-e57ccd87c7d3"/>
  </ds:schemaRefs>
</ds:datastoreItem>
</file>

<file path=customXml/itemProps3.xml><?xml version="1.0" encoding="utf-8"?>
<ds:datastoreItem xmlns:ds="http://schemas.openxmlformats.org/officeDocument/2006/customXml" ds:itemID="{1FBE120E-5B92-4058-B4EC-F80308E3B5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5426e2-0f14-43b8-86bb-aece17810ea6"/>
    <ds:schemaRef ds:uri="4d6f739f-0c4a-4009-b70a-e57ccd87c7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Mercurio Verde Hopson</dc:creator>
  <cp:keywords/>
  <dc:description/>
  <cp:lastModifiedBy>David Leszek Warzynski Abril</cp:lastModifiedBy>
  <cp:revision/>
  <dcterms:created xsi:type="dcterms:W3CDTF">2024-02-29T15:42:23Z</dcterms:created>
  <dcterms:modified xsi:type="dcterms:W3CDTF">2024-04-27T09:36:28Z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0x010100B4326AB81C6CF248AA54994EC2B758A4</vt:lpwstr>
  </property>
  <property fmtid="{D5CDD505-2E9C-101B-9397-08002B2CF9AE}" pid="3" name="MediaServiceImageTags">
    <vt:lpwstr/>
  </property>
</Properties>
</file>