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A IT Vedant\Projects\Excel\Adventure work Excel Dashboard\"/>
    </mc:Choice>
  </mc:AlternateContent>
  <xr:revisionPtr revIDLastSave="0" documentId="13_ncr:1_{27A86075-EC22-4920-807D-3C262D2A5EE1}" xr6:coauthVersionLast="47" xr6:coauthVersionMax="47" xr10:uidLastSave="{00000000-0000-0000-0000-000000000000}"/>
  <bookViews>
    <workbookView xWindow="-120" yWindow="-120" windowWidth="29040" windowHeight="15720" activeTab="2" xr2:uid="{F3513181-0C78-4A7B-98C8-EE78EF22E1A2}"/>
  </bookViews>
  <sheets>
    <sheet name="Analysis" sheetId="1" r:id="rId1"/>
    <sheet name="Analysis (2)" sheetId="6" r:id="rId2"/>
    <sheet name=" Dashboard" sheetId="3" r:id="rId3"/>
  </sheets>
  <definedNames>
    <definedName name="LookTable" localSheetId="1">'Analysis (2)'!$P$7:$V$11</definedName>
    <definedName name="LookTable">Analysis!$Q$7:$W$11</definedName>
    <definedName name="Slicer_Country">#N/A</definedName>
    <definedName name="Slicer_Month_Name">#N/A</definedName>
    <definedName name="Slicer_Year">#N/A</definedName>
  </definedNames>
  <calcPr calcId="191029"/>
  <pivotCaches>
    <pivotCache cacheId="3640" r:id="rId4"/>
    <pivotCache cacheId="3646" r:id="rId5"/>
    <pivotCache cacheId="3913" r:id="rId6"/>
    <pivotCache cacheId="3916" r:id="rId7"/>
    <pivotCache cacheId="3919" r:id="rId8"/>
    <pivotCache cacheId="3922" r:id="rId9"/>
    <pivotCache cacheId="3925" r:id="rId10"/>
    <pivotCache cacheId="3928" r:id="rId11"/>
  </pivotCaches>
  <extLst>
    <ext xmlns:x14="http://schemas.microsoft.com/office/spreadsheetml/2009/9/main" uri="{876F7934-8845-4945-9796-88D515C7AA90}">
      <x14:pivotCaches>
        <pivotCache cacheId="1134" r:id="rId12"/>
        <pivotCache cacheId="1885"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da51a05-ee2a-4ce9-a396-bd5161176770" name="FactInternetSales" connection="Query - FactInternetSales"/>
          <x15:modelTable id="DimSalesTerritory_77ab2b42-1372-4bdf-bdd8-6abb9369de6d" name="DimSalesTerritory" connection="Query - DimSalesTerritory"/>
          <x15:modelTable id="DimProduct_951933d8-8a28-4918-af9c-c54c2b6a4ebf" name="DimProduct" connection="Query - DimProduct"/>
          <x15:modelTable id="DimGeography_20350941-169f-42c8-b859-2056945859a3" name="DimGeography" connection="Query - DimGeography"/>
          <x15:modelTable id="DimDate_75d32cce-791c-4eac-83b4-50e17a2c7c2f" name="DimDate" connection="Query - DimDate"/>
          <x15:modelTable id="DimCustomer_0caa8b24-f1ac-4706-856d-f632ca3ce54b" name="DimCustomer" connection="Query - DimCustomer"/>
          <x15:modelTable id="All measures_886aafde-380e-4918-b44d-8beda722fefc"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6" l="1"/>
  <c r="Q4" i="6"/>
  <c r="J19" i="6"/>
  <c r="J13" i="6"/>
  <c r="K13" i="6"/>
  <c r="J14" i="6"/>
  <c r="K14" i="6"/>
  <c r="J15" i="6"/>
  <c r="K15" i="6"/>
  <c r="J16" i="6"/>
  <c r="K16" i="6"/>
  <c r="J17" i="6"/>
  <c r="K17" i="6"/>
  <c r="J18" i="6"/>
  <c r="K18" i="6"/>
  <c r="K19" i="6"/>
  <c r="J20" i="6"/>
  <c r="K20" i="6"/>
  <c r="E9" i="6"/>
  <c r="F4" i="6"/>
  <c r="G4" i="6" s="1"/>
  <c r="F5" i="6"/>
  <c r="G5" i="6" s="1"/>
  <c r="F3" i="6"/>
  <c r="G3" i="6" s="1"/>
  <c r="AB8" i="1"/>
  <c r="X26" i="1" s="1"/>
  <c r="C18" i="1" a="1"/>
  <c r="C18" i="1" s="1"/>
  <c r="C19" i="1" a="1"/>
  <c r="C19" i="1" s="1"/>
  <c r="C20" i="1" a="1"/>
  <c r="C20" i="1" s="1"/>
  <c r="C21" i="1" a="1"/>
  <c r="C21" i="1" s="1"/>
  <c r="C22" i="1" a="1"/>
  <c r="C22" i="1" s="1"/>
  <c r="D18" i="1" l="1"/>
  <c r="E26" i="1"/>
  <c r="O9" i="6"/>
  <c r="O10" i="6" s="1"/>
  <c r="K24" i="6"/>
  <c r="K23" i="6"/>
  <c r="K25" i="6"/>
  <c r="F7" i="6"/>
  <c r="AC31" i="1"/>
  <c r="AD31" i="1" s="1"/>
  <c r="AC19" i="1"/>
  <c r="AD19" i="1" s="1"/>
  <c r="AC20" i="1"/>
  <c r="AD20" i="1" s="1"/>
  <c r="AC32" i="1"/>
  <c r="AD32" i="1" s="1"/>
  <c r="X31" i="1"/>
  <c r="Y31" i="1" s="1"/>
  <c r="X32" i="1"/>
  <c r="Y32" i="1" s="1"/>
  <c r="AC26" i="1"/>
  <c r="AD26" i="1" s="1"/>
  <c r="X20" i="1"/>
  <c r="Y20" i="1" s="1"/>
  <c r="AC25" i="1"/>
  <c r="AD25" i="1" s="1"/>
  <c r="X25" i="1"/>
  <c r="Y25" i="1" s="1"/>
  <c r="X19" i="1"/>
  <c r="Y19" i="1" s="1"/>
  <c r="Y26" i="1"/>
  <c r="D20" i="1"/>
  <c r="E20" i="1" s="1"/>
  <c r="D19" i="1"/>
  <c r="E19" i="1" s="1"/>
  <c r="D22" i="1"/>
  <c r="E22" i="1" s="1"/>
  <c r="D21" i="1"/>
  <c r="E21" i="1" s="1"/>
  <c r="L16" i="6" l="1" a="1"/>
  <c r="L16" i="6" s="1"/>
  <c r="L15" i="6" a="1"/>
  <c r="L15" i="6" s="1"/>
  <c r="L14" i="6" a="1"/>
  <c r="L14" i="6" s="1"/>
  <c r="L17" i="6" a="1"/>
  <c r="L17" i="6" s="1"/>
  <c r="L19" i="6" a="1"/>
  <c r="L19" i="6" s="1"/>
  <c r="L18" i="6" a="1"/>
  <c r="L18" i="6" s="1"/>
  <c r="L20" i="6" a="1"/>
  <c r="L20" i="6" s="1"/>
  <c r="AE32" i="1"/>
  <c r="Z32" i="1"/>
  <c r="Z31" i="1"/>
  <c r="AE31" i="1"/>
  <c r="AE25" i="1"/>
  <c r="Z26" i="1"/>
  <c r="AE26" i="1"/>
  <c r="Z19" i="1"/>
  <c r="Z20" i="1"/>
  <c r="Z25" i="1"/>
  <c r="AE20" i="1"/>
  <c r="AE19" i="1"/>
  <c r="D26" i="1"/>
  <c r="D27" i="1" s="1"/>
  <c r="J28" i="6" l="1"/>
  <c r="AE22" i="1"/>
  <c r="Z22" i="1"/>
  <c r="Z34" i="1"/>
  <c r="AE34" i="1"/>
  <c r="Z28" i="1"/>
  <c r="AE2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1FD72F-895F-48E3-AD20-C5FD65A3A589}" name="Query - All measures" description="Connection to the 'All measures' query in the workbook." type="100" refreshedVersion="8" minRefreshableVersion="5">
    <extLst>
      <ext xmlns:x15="http://schemas.microsoft.com/office/spreadsheetml/2010/11/main" uri="{DE250136-89BD-433C-8126-D09CA5730AF9}">
        <x15:connection id="a41742e2-1128-44d0-bb58-2d07de461c62">
          <x15:oledbPr connection="Provider=Microsoft.Mashup.OleDb.1;Data Source=$Workbook$;Location=&quot;All measures&quot;;Extended Properties=&quot;&quot;">
            <x15:dbTables>
              <x15:dbTable name="All measures"/>
            </x15:dbTables>
          </x15:oledbPr>
        </x15:connection>
      </ext>
    </extLst>
  </connection>
  <connection id="2" xr16:uid="{B600605F-2B95-4D5C-92C5-D2B8AB432FAE}" name="Query - DimCustomer" description="Connection to the 'DimCustomer' query in the workbook." type="100" refreshedVersion="8" minRefreshableVersion="5">
    <extLst>
      <ext xmlns:x15="http://schemas.microsoft.com/office/spreadsheetml/2010/11/main" uri="{DE250136-89BD-433C-8126-D09CA5730AF9}">
        <x15:connection id="5cd2b437-2ce0-4379-8576-c142a345151f">
          <x15:oledbPr connection="Provider=Microsoft.Mashup.OleDb.1;Data Source=$Workbook$;Location=DimCustomer;Extended Properties=&quot;&quot;">
            <x15:dbTables>
              <x15:dbTable name="DimCustomer"/>
            </x15:dbTables>
          </x15:oledbPr>
        </x15:connection>
      </ext>
    </extLst>
  </connection>
  <connection id="3" xr16:uid="{9E26B693-D0E7-4E1C-8E33-BAE7FA884675}" name="Query - DimDate" description="Connection to the 'DimDate' query in the workbook." type="100" refreshedVersion="8" minRefreshableVersion="5">
    <extLst>
      <ext xmlns:x15="http://schemas.microsoft.com/office/spreadsheetml/2010/11/main" uri="{DE250136-89BD-433C-8126-D09CA5730AF9}">
        <x15:connection id="1cf15370-65c6-4a56-b098-2ea05bb9e772"/>
      </ext>
    </extLst>
  </connection>
  <connection id="4" xr16:uid="{FEA55FD8-CC27-4E13-B7D5-4F2445BEF277}" name="Query - DimGeography" description="Connection to the 'DimGeography' query in the workbook." type="100" refreshedVersion="8" minRefreshableVersion="5">
    <extLst>
      <ext xmlns:x15="http://schemas.microsoft.com/office/spreadsheetml/2010/11/main" uri="{DE250136-89BD-433C-8126-D09CA5730AF9}">
        <x15:connection id="fdd3d851-a16f-4486-88f8-cc234fef4c96">
          <x15:oledbPr connection="Provider=Microsoft.Mashup.OleDb.1;Data Source=$Workbook$;Location=DimGeography;Extended Properties=&quot;&quot;">
            <x15:dbTables>
              <x15:dbTable name="DimGeography"/>
            </x15:dbTables>
          </x15:oledbPr>
        </x15:connection>
      </ext>
    </extLst>
  </connection>
  <connection id="5" xr16:uid="{88770832-ADB1-41D2-9864-62DCA61BE552}" name="Query - DimProduct" description="Connection to the 'DimProduct' query in the workbook." type="100" refreshedVersion="8" minRefreshableVersion="5">
    <extLst>
      <ext xmlns:x15="http://schemas.microsoft.com/office/spreadsheetml/2010/11/main" uri="{DE250136-89BD-433C-8126-D09CA5730AF9}">
        <x15:connection id="5f28fd80-d36c-4c84-b271-37dbf7702635"/>
      </ext>
    </extLst>
  </connection>
  <connection id="6" xr16:uid="{4CE8E110-B897-4C1A-84BB-A084E212654C}" name="Query - DimSalesTerritory" description="Connection to the 'DimSalesTerritory' query in the workbook." type="100" refreshedVersion="8" minRefreshableVersion="5">
    <extLst>
      <ext xmlns:x15="http://schemas.microsoft.com/office/spreadsheetml/2010/11/main" uri="{DE250136-89BD-433C-8126-D09CA5730AF9}">
        <x15:connection id="2d7cabb1-e695-4ce9-a948-38d0825c0d91">
          <x15:oledbPr connection="Provider=Microsoft.Mashup.OleDb.1;Data Source=$Workbook$;Location=DimSalesTerritory;Extended Properties=&quot;&quot;">
            <x15:dbTables>
              <x15:dbTable name="DimSalesTerritory"/>
            </x15:dbTables>
          </x15:oledbPr>
        </x15:connection>
      </ext>
    </extLst>
  </connection>
  <connection id="7" xr16:uid="{68FFD579-BEE0-47AE-9D1F-C2FEA27C95C5}" name="Query - FactInternetSales" description="Connection to the 'FactInternetSales' query in the workbook." type="100" refreshedVersion="8" minRefreshableVersion="5">
    <extLst>
      <ext xmlns:x15="http://schemas.microsoft.com/office/spreadsheetml/2010/11/main" uri="{DE250136-89BD-433C-8126-D09CA5730AF9}">
        <x15:connection id="77802d85-fec3-4a90-be4f-7580132ebb4a">
          <x15:oledbPr connection="Provider=Microsoft.Mashup.OleDb.1;Data Source=$Workbook$;Location=FactInternetSales;Extended Properties=&quot;&quot;">
            <x15:dbTables>
              <x15:dbTable name="FactInternetSales"/>
            </x15:dbTables>
          </x15:oledbPr>
        </x15:connection>
      </ext>
    </extLst>
  </connection>
  <connection id="8" xr16:uid="{412B45D1-F346-4AE6-88A5-A83BA6303A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<sst xmlns="http://schemas.openxmlformats.org/spreadsheetml/2006/main" count="108" uniqueCount="59">
  <si>
    <t>All Products</t>
  </si>
  <si>
    <t>Sold Products</t>
  </si>
  <si>
    <t>Unsold Products</t>
  </si>
  <si>
    <t>% Profit Margin</t>
  </si>
  <si>
    <t xml:space="preserve"> COGS</t>
  </si>
  <si>
    <t xml:space="preserve"> Total Profit</t>
  </si>
  <si>
    <t xml:space="preserve"> OrderQuantity</t>
  </si>
  <si>
    <t>Year</t>
  </si>
  <si>
    <t>Options Button</t>
  </si>
  <si>
    <t>Above Average</t>
  </si>
  <si>
    <t>Total</t>
  </si>
  <si>
    <t>% Percentage</t>
  </si>
  <si>
    <t>Caption</t>
  </si>
  <si>
    <t>Revenue</t>
  </si>
  <si>
    <t>Transaction</t>
  </si>
  <si>
    <t>Profit</t>
  </si>
  <si>
    <t>Total Profit</t>
  </si>
  <si>
    <t>Check Selected Year</t>
  </si>
  <si>
    <t>Selected Year</t>
  </si>
  <si>
    <t>Previous Year</t>
  </si>
  <si>
    <t>Percentage</t>
  </si>
  <si>
    <t>YoY Change</t>
  </si>
  <si>
    <t>Total Revenue</t>
  </si>
  <si>
    <t>Total COGS</t>
  </si>
  <si>
    <t>Total QTY</t>
  </si>
  <si>
    <t>QTY</t>
  </si>
  <si>
    <t>Aug</t>
  </si>
  <si>
    <t>Dec</t>
  </si>
  <si>
    <t>Jul</t>
  </si>
  <si>
    <t>Nov</t>
  </si>
  <si>
    <t>Oct</t>
  </si>
  <si>
    <t>Sep</t>
  </si>
  <si>
    <t>Apr</t>
  </si>
  <si>
    <t>Feb</t>
  </si>
  <si>
    <t>Jan</t>
  </si>
  <si>
    <t>Jun</t>
  </si>
  <si>
    <t>Mar</t>
  </si>
  <si>
    <t>May</t>
  </si>
  <si>
    <t>Month Name</t>
  </si>
  <si>
    <t>WeekTypes</t>
  </si>
  <si>
    <t>Weekday</t>
  </si>
  <si>
    <t>Weekend</t>
  </si>
  <si>
    <t>Day Name</t>
  </si>
  <si>
    <t>Fri</t>
  </si>
  <si>
    <t>Mon</t>
  </si>
  <si>
    <t>Sat</t>
  </si>
  <si>
    <t>Sun</t>
  </si>
  <si>
    <t>Thu</t>
  </si>
  <si>
    <t>Tue</t>
  </si>
  <si>
    <t>Wed</t>
  </si>
  <si>
    <t>Highlight</t>
  </si>
  <si>
    <t>%</t>
  </si>
  <si>
    <t>Top</t>
  </si>
  <si>
    <t>Quarter</t>
  </si>
  <si>
    <t>Qtr =1</t>
  </si>
  <si>
    <t>Qtr =2</t>
  </si>
  <si>
    <t>Qtr =3</t>
  </si>
  <si>
    <t>Qtr =4</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</si>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</sst>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999999]0.00,&quot;K&quot;;[&lt;999999999]0.00,,&quot;M&quot;;0.00,&quot;B&quot;"/>
    <numFmt numFmtId="166" formatCode="[&lt;999999]&quot;$&quot;\ 0.00,&quot;K&quot;;[&lt;999999999]&quot;$&quot;\ 0.00,,&quot;M&quot;;&quot;$&quot;\ 0.00,&quot;B&quot;"/>
    <numFmt numFmtId="167" formatCode="0.0%"/>
    <numFmt numFmtId="168" formatCode="[&lt;999999]0.00,&quot; K&quot;;[&lt;999999999]0.00,,&quot; M&quot;;0.00,&quot; B&quot;"/>
    <numFmt numFmtId="169" formatCode="[&lt;999999]#,&quot; K&quot;;[&lt;999999999]#,,&quot; M&quot;;#,&quot; B&quot;"/>
    <numFmt numFmtId="170" formatCode="\+0.00\ %;\-0.00\ %;0.00"/>
    <numFmt numFmtId="176" formatCode="[&lt;999999]#.00,&quot; K&quot;;[&lt;999999999]#.00,,&quot; M&quot;;#.00,&quot; B&quot;"/>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theme="2" tint="-0.249977111117893"/>
      <name val="Calibri"/>
      <family val="2"/>
      <scheme val="minor"/>
    </font>
    <font>
      <sz val="8"/>
      <color rgb="FF000000"/>
      <name val="Segoe UI"/>
      <family val="2"/>
    </font>
    <font>
      <sz val="11"/>
      <color rgb="FFFF000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C00000"/>
        <bgColor indexed="64"/>
      </patternFill>
    </fill>
    <fill>
      <patternFill patternType="solid">
        <fgColor theme="0" tint="-0.249977111117893"/>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3" borderId="0" xfId="0" applyFill="1" applyAlignment="1">
      <alignment horizontal="center" vertical="center"/>
    </xf>
    <xf numFmtId="0" fontId="3" fillId="3" borderId="0" xfId="0" applyFont="1" applyFill="1" applyAlignment="1">
      <alignment horizontal="center" vertical="center"/>
    </xf>
    <xf numFmtId="0" fontId="0" fillId="0" borderId="1" xfId="0" pivotButton="1" applyBorder="1" applyAlignment="1">
      <alignment horizontal="center" vertical="center"/>
    </xf>
    <xf numFmtId="0" fontId="0" fillId="0" borderId="1" xfId="0" applyBorder="1" applyAlignment="1">
      <alignment horizontal="center" vertical="center"/>
    </xf>
    <xf numFmtId="166" fontId="0" fillId="0" borderId="1" xfId="0" applyNumberFormat="1" applyBorder="1" applyAlignment="1">
      <alignment horizontal="center" vertical="center"/>
    </xf>
    <xf numFmtId="165" fontId="0" fillId="0" borderId="1" xfId="0" applyNumberFormat="1" applyBorder="1" applyAlignment="1">
      <alignment horizontal="center" vertical="center"/>
    </xf>
    <xf numFmtId="0" fontId="2" fillId="2" borderId="1" xfId="0" applyFont="1" applyFill="1" applyBorder="1" applyAlignment="1">
      <alignment horizontal="center" vertical="center"/>
    </xf>
    <xf numFmtId="3" fontId="0" fillId="0" borderId="1" xfId="0" applyNumberFormat="1" applyBorder="1" applyAlignment="1">
      <alignment horizontal="center" vertical="center"/>
    </xf>
    <xf numFmtId="164" fontId="0" fillId="0" borderId="1" xfId="0" applyNumberFormat="1" applyBorder="1" applyAlignment="1">
      <alignment horizontal="center" vertical="center"/>
    </xf>
    <xf numFmtId="167" fontId="0" fillId="0" borderId="1" xfId="1" applyNumberFormat="1" applyFont="1" applyBorder="1" applyAlignment="1">
      <alignment horizontal="center" vertical="center"/>
    </xf>
    <xf numFmtId="0" fontId="4" fillId="0" borderId="0" xfId="0" applyFont="1"/>
    <xf numFmtId="168" fontId="0" fillId="0" borderId="1" xfId="0" applyNumberFormat="1" applyBorder="1" applyAlignment="1">
      <alignment horizontal="center" vertical="center"/>
    </xf>
    <xf numFmtId="169" fontId="0" fillId="0" borderId="1" xfId="0" applyNumberFormat="1" applyBorder="1" applyAlignment="1">
      <alignment horizontal="center" vertical="center"/>
    </xf>
    <xf numFmtId="0" fontId="0" fillId="4" borderId="1" xfId="0" applyFill="1" applyBorder="1" applyAlignment="1">
      <alignment horizontal="center" vertical="center"/>
    </xf>
    <xf numFmtId="170" fontId="0" fillId="4" borderId="1" xfId="0" applyNumberFormat="1" applyFill="1" applyBorder="1" applyAlignment="1">
      <alignment horizontal="center" vertical="center"/>
    </xf>
    <xf numFmtId="10" fontId="0" fillId="0" borderId="1" xfId="1" applyNumberFormat="1" applyFont="1" applyBorder="1" applyAlignment="1">
      <alignment horizontal="center" vertical="center"/>
    </xf>
    <xf numFmtId="166" fontId="0" fillId="0" borderId="0" xfId="0" applyNumberFormat="1" applyAlignment="1">
      <alignment horizontal="center" vertical="center"/>
    </xf>
    <xf numFmtId="0" fontId="0" fillId="0" borderId="0" xfId="0" applyBorder="1" applyAlignment="1">
      <alignment horizontal="center" vertical="center"/>
    </xf>
    <xf numFmtId="169" fontId="0" fillId="0" borderId="0" xfId="0" applyNumberFormat="1" applyBorder="1" applyAlignment="1">
      <alignment horizontal="center" vertical="center"/>
    </xf>
    <xf numFmtId="3" fontId="0" fillId="0" borderId="0" xfId="0" applyNumberFormat="1" applyBorder="1" applyAlignment="1">
      <alignment horizontal="center" vertical="center"/>
    </xf>
    <xf numFmtId="167" fontId="0" fillId="0" borderId="0" xfId="1" applyNumberFormat="1" applyFont="1" applyBorder="1" applyAlignment="1">
      <alignment horizontal="center" vertical="center"/>
    </xf>
    <xf numFmtId="167" fontId="0" fillId="0" borderId="0" xfId="0" applyNumberFormat="1" applyAlignment="1">
      <alignment horizontal="center" vertical="center"/>
    </xf>
    <xf numFmtId="167" fontId="0" fillId="4" borderId="1" xfId="1" applyNumberFormat="1" applyFont="1" applyFill="1" applyBorder="1" applyAlignment="1">
      <alignment horizontal="center" vertical="center"/>
    </xf>
    <xf numFmtId="176" fontId="0" fillId="0" borderId="0" xfId="0" applyNumberFormat="1" applyAlignment="1">
      <alignment horizontal="center" vertical="center"/>
    </xf>
    <xf numFmtId="9" fontId="0" fillId="0" borderId="0" xfId="1" applyFont="1" applyAlignment="1">
      <alignment horizontal="center" vertical="center"/>
    </xf>
    <xf numFmtId="167" fontId="0" fillId="0" borderId="0" xfId="1" applyNumberFormat="1" applyFont="1" applyAlignment="1">
      <alignment horizontal="center" vertical="center"/>
    </xf>
    <xf numFmtId="0" fontId="6" fillId="5" borderId="0" xfId="0" applyFont="1" applyFill="1" applyAlignment="1">
      <alignment horizontal="center" vertical="center"/>
    </xf>
    <xf numFmtId="0" fontId="3" fillId="5" borderId="0" xfId="0" applyFont="1" applyFill="1" applyAlignment="1">
      <alignment horizontal="center" vertical="center"/>
    </xf>
    <xf numFmtId="0" fontId="0" fillId="5" borderId="0" xfId="0" applyFill="1" applyAlignment="1">
      <alignment horizontal="center" vertical="center"/>
    </xf>
    <xf numFmtId="167" fontId="0" fillId="0" borderId="1" xfId="0" applyNumberFormat="1" applyBorder="1" applyAlignment="1">
      <alignment horizontal="center" vertical="center"/>
    </xf>
    <xf numFmtId="0" fontId="0" fillId="0" borderId="0" xfId="0" applyFill="1" applyBorder="1" applyAlignment="1">
      <alignment horizontal="center" vertical="center"/>
    </xf>
    <xf numFmtId="9" fontId="0" fillId="0" borderId="1" xfId="0" applyNumberFormat="1" applyBorder="1" applyAlignment="1">
      <alignment horizontal="center" vertical="center"/>
    </xf>
  </cellXfs>
  <cellStyles count="2">
    <cellStyle name="Normal" xfId="0" builtinId="0"/>
    <cellStyle name="Percent" xfId="1" builtinId="5"/>
  </cellStyles>
  <dxfs count="210">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numFmt numFmtId="172" formatCode="[&lt;999999]&quot;$&quot;\ 0,&quot;K&quot;;[&lt;999999999]&quot;$&quot;\ 0,,&quot;M&quot;;&quot;$&quot;\ 0,&quot;B&quot;"/>
    </dxf>
    <dxf>
      <alignment horizontal="center"/>
    </dxf>
    <dxf>
      <alignment horizontal="center"/>
    </dxf>
    <dxf>
      <alignment vertical="center"/>
    </dxf>
    <dxf>
      <alignment vertical="center"/>
    </dxf>
    <dxf>
      <numFmt numFmtId="166" formatCode="[&lt;999999]&quot;$&quot;\ 0.00,&quot;K&quot;;[&lt;999999999]&quot;$&quot;\ 0.00,,&quot;M&quot;;&quot;$&quot;\ 0.00,&quot;B&quo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numFmt numFmtId="172" formatCode="[&lt;999999]&quot;$&quot;\ 0,&quot;K&quot;;[&lt;999999999]&quot;$&quot;\ 0,,&quot;M&quot;;&quot;$&quot;\ 0,&quot;B&quot;"/>
    </dxf>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numFmt numFmtId="172" formatCode="[&lt;999999]&quot;$&quot;\ 0,&quot;K&quot;;[&lt;999999999]&quot;$&quot;\ 0,,&quot;M&quot;;&quot;$&quot;\ 0,&quot;B&quot;"/>
    </dxf>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numFmt numFmtId="172" formatCode="[&lt;999999]&quot;$&quot;\ 0,&quot;K&quot;;[&lt;999999999]&quot;$&quot;\ 0,,&quot;M&quot;;&quot;$&quot;\ 0,&quot;B&quot;"/>
    </dxf>
    <dxf>
      <alignment horizontal="center"/>
    </dxf>
    <dxf>
      <alignment horizontal="center"/>
    </dxf>
    <dxf>
      <alignment horizontal="center"/>
    </dxf>
    <dxf>
      <alignment vertical="center"/>
    </dxf>
    <dxf>
      <alignment vertical="center"/>
    </dxf>
    <dxf>
      <alignment vertical="center"/>
    </dxf>
    <dxf>
      <numFmt numFmtId="166" formatCode="[&lt;999999]&quot;$&quot;\ 0.00,&quot;K&quot;;[&lt;999999999]&quot;$&quot;\ 0.00,,&quot;M&quot;;&quot;$&quot;\ 0.00,&quot;B&quot;"/>
    </dxf>
    <dxf>
      <alignment horizontal="center"/>
    </dxf>
    <dxf>
      <alignment horizontal="center"/>
    </dxf>
    <dxf>
      <alignment horizontal="center"/>
    </dxf>
    <dxf>
      <alignment vertical="center"/>
    </dxf>
    <dxf>
      <alignment vertical="center"/>
    </dxf>
    <dxf>
      <alignment vertical="center"/>
    </dxf>
    <dxf>
      <numFmt numFmtId="14" formatCode="0.00%"/>
    </dxf>
    <dxf>
      <numFmt numFmtId="13" formatCode="0%"/>
    </dxf>
    <dxf>
      <alignment horizontal="center"/>
    </dxf>
    <dxf>
      <alignment horizontal="center"/>
    </dxf>
    <dxf>
      <alignment horizontal="center"/>
    </dxf>
    <dxf>
      <alignment vertical="center"/>
    </dxf>
    <dxf>
      <alignment vertical="center"/>
    </dxf>
    <dxf>
      <alignment vertical="center"/>
    </dxf>
    <dxf>
      <numFmt numFmtId="165" formatCode="[&lt;999999]0.00,&quot;K&quot;;[&lt;999999999]0.00,,&quot;M&quot;;0.00,&quot;B&quot;"/>
    </dxf>
    <dxf>
      <numFmt numFmtId="165" formatCode="[&lt;999999]0.00,&quot;K&quot;;[&lt;999999999]0.00,,&quot;M&quot;;0.00,&quot;B&quot;"/>
    </dxf>
    <dxf>
      <numFmt numFmtId="166" formatCode="[&lt;999999]&quot;$&quot;\ 0.00,&quot;K&quot;;[&lt;999999999]&quot;$&quot;\ 0.00,,&quot;M&quot;;&quot;$&quot;\ 0.00,&quot;B&quot;"/>
    </dxf>
    <dxf>
      <numFmt numFmtId="166" formatCode="[&lt;999999]&quot;$&quot;\ 0.00,&quot;K&quot;;[&lt;999999999]&quot;$&quot;\ 0.00,,&quot;M&quot;;&quot;$&quot;\ 0.00,&quot;B&quot;"/>
    </dxf>
    <dxf>
      <numFmt numFmtId="166" formatCode="[&lt;999999]&quot;$&quot;\ 0.00,&quot;K&quot;;[&lt;999999999]&quot;$&quot;\ 0.00,,&quot;M&quot;;&quot;$&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1"/>
      </font>
      <border>
        <bottom style="thin">
          <color theme="4"/>
        </bottom>
        <vertical/>
        <horizontal/>
      </border>
    </dxf>
    <dxf>
      <font>
        <color theme="1"/>
      </font>
      <fill>
        <patternFill>
          <bgColor theme="0" tint="-0.14996795556505021"/>
        </patternFill>
      </fill>
      <border diagonalUp="0" diagonalDown="0">
        <left/>
        <right/>
        <top/>
        <bottom/>
        <vertical/>
        <horizontal/>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 0.00,&quot;K&quot;;[&lt;999999999]&quot;$&quot;\ 0.00,,&quot;M&quot;;&quot;$&quot;\ 0.00,&quot;B&quot;"/>
    </dxf>
    <dxf>
      <numFmt numFmtId="166" formatCode="[&lt;999999]&quot;$&quot;\ 0.00,&quot;K&quot;;[&lt;999999999]&quot;$&quot;\ 0.00,,&quot;M&quot;;&quot;$&quot;\ 0.00,&quot;B&quot;"/>
    </dxf>
    <dxf>
      <numFmt numFmtId="166" formatCode="[&lt;999999]&quot;$&quot;\ 0.00,&quot;K&quot;;[&lt;999999999]&quot;$&quot;\ 0.00,,&quot;M&quot;;&quot;$&quot;\ 0.00,&quot;B&quot;"/>
    </dxf>
    <dxf>
      <numFmt numFmtId="165" formatCode="[&lt;999999]0.00,&quot;K&quot;;[&lt;999999999]0.00,,&quot;M&quot;;0.00,&quot;B&quot;"/>
    </dxf>
    <dxf>
      <numFmt numFmtId="165" formatCode="[&lt;999999]0.00,&quot;K&quot;;[&lt;999999999]0.00,,&quot;M&quot;;0.00,&quot;B&quot;"/>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 0.00,&quot;K&quot;;[&lt;999999999]&quot;$&quot;\ 0.00,,&quot;M&quot;;&quot;$&quot;\ 0.00,&quot;B&quot;"/>
    </dxf>
    <dxf>
      <numFmt numFmtId="166" formatCode="[&lt;999999]&quot;$&quot;\ 0.00,&quot;K&quot;;[&lt;999999999]&quot;$&quot;\ 0.00,,&quot;M&quot;;&quot;$&quot;\ 0.00,&quot;B&quot;"/>
    </dxf>
    <dxf>
      <numFmt numFmtId="165" formatCode="[&lt;999999]0.00,&quot;K&quot;;[&lt;999999999]0.00,,&quot;M&quot;;0.00,&quot;B&quot;"/>
    </dxf>
    <dxf>
      <alignment vertical="center"/>
    </dxf>
    <dxf>
      <alignment vertical="center"/>
    </dxf>
    <dxf>
      <alignment vertical="center"/>
    </dxf>
    <dxf>
      <alignment horizontal="center"/>
    </dxf>
    <dxf>
      <alignment horizontal="center"/>
    </dxf>
    <dxf>
      <alignment horizontal="center"/>
    </dxf>
  </dxfs>
  <tableStyles count="1" defaultTableStyle="TableStyleMedium2" defaultPivotStyle="PivotStyleLight16">
    <tableStyle name="SlicerStyleLight1 2 2" pivot="0" table="0" count="10" xr9:uid="{E96F7B44-51B2-4506-8DE6-2D5A56F33FB7}">
      <tableStyleElement type="wholeTable" dxfId="165"/>
      <tableStyleElement type="headerRow" dxfId="164"/>
    </tableStyle>
  </tableStyles>
  <colors>
    <mruColors>
      <color rgb="FFD840DC"/>
      <color rgb="FFD9D9D9"/>
      <color rgb="FF6499E9"/>
      <color rgb="FFF57D1F"/>
      <color rgb="FFF72798"/>
      <color rgb="FFE26EE5"/>
      <color rgb="FFAF47D2"/>
      <color rgb="FFFF1E00"/>
      <color rgb="FFD65A31"/>
      <color rgb="FFF05D23"/>
    </mruColors>
  </colors>
  <extLst>
    <ext xmlns:x14="http://schemas.microsoft.com/office/spreadsheetml/2009/9/main" uri="{46F421CA-312F-682f-3DD2-61675219B42D}">
      <x14:dxfs count="8">
        <dxf>
          <font>
            <color rgb="FF000000"/>
          </font>
          <fill>
            <patternFill patternType="solid">
              <fgColor rgb="FFFF1E00"/>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FF1E00"/>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FF1E00"/>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FF1E00"/>
              <bgColor auto="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14996795556505021"/>
              <bgColor theme="4" tint="0.79995117038483843"/>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rgb="FFAF47D2"/>
              <bgColor rgb="FFD840D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D9D9D9"/>
              <bgColor theme="0"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pivotCacheDefinition" Target="pivotCache/pivotCacheDefinition5.xml"/><Relationship Id="rId51"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7.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916691227818623E-2"/>
          <c:y val="0.5128202367210517"/>
          <c:w val="0.93667816394104275"/>
          <c:h val="0.32855921472012123"/>
        </c:manualLayout>
      </c:layout>
      <c:barChart>
        <c:barDir val="col"/>
        <c:grouping val="clustered"/>
        <c:varyColors val="0"/>
        <c:ser>
          <c:idx val="0"/>
          <c:order val="0"/>
          <c:tx>
            <c:strRef>
              <c:f>Analysis!$C$18</c:f>
              <c:strCache>
                <c:ptCount val="1"/>
                <c:pt idx="0">
                  <c:v> Total Profit</c:v>
                </c:pt>
              </c:strCache>
            </c:strRef>
          </c:tx>
          <c:spPr>
            <a:solidFill>
              <a:schemeClr val="bg1">
                <a:lumMod val="65000"/>
              </a:schemeClr>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Analysis!$B$19:$B$22</c:f>
              <c:numCache>
                <c:formatCode>General</c:formatCode>
                <c:ptCount val="4"/>
                <c:pt idx="0">
                  <c:v>2005</c:v>
                </c:pt>
                <c:pt idx="1">
                  <c:v>2006</c:v>
                </c:pt>
                <c:pt idx="2">
                  <c:v>2007</c:v>
                </c:pt>
                <c:pt idx="3">
                  <c:v>2008</c:v>
                </c:pt>
              </c:numCache>
            </c:numRef>
          </c:cat>
          <c:val>
            <c:numRef>
              <c:f>Analysis!$C$19:$C$22</c:f>
              <c:numCache>
                <c:formatCode>[&lt;999999]#," K";[&lt;999999999]#,," M";#," B"</c:formatCode>
                <c:ptCount val="4"/>
                <c:pt idx="0">
                  <c:v>5398434.9364999952</c:v>
                </c:pt>
                <c:pt idx="1">
                  <c:v>9546616.1299999841</c:v>
                </c:pt>
                <c:pt idx="2">
                  <c:v>12888771.631600074</c:v>
                </c:pt>
                <c:pt idx="3">
                  <c:v>10866319.511500081</c:v>
                </c:pt>
              </c:numCache>
            </c:numRef>
          </c:val>
          <c:extLst>
            <c:ext xmlns:c16="http://schemas.microsoft.com/office/drawing/2014/chart" uri="{C3380CC4-5D6E-409C-BE32-E72D297353CC}">
              <c16:uniqueId val="{00000000-03C5-4FF0-A056-055F7402FE4D}"/>
            </c:ext>
          </c:extLst>
        </c:ser>
        <c:ser>
          <c:idx val="2"/>
          <c:order val="2"/>
          <c:tx>
            <c:strRef>
              <c:f>Analysis!$E$18</c:f>
              <c:strCache>
                <c:ptCount val="1"/>
                <c:pt idx="0">
                  <c:v>Above Average</c:v>
                </c:pt>
              </c:strCache>
            </c:strRef>
          </c:tx>
          <c:spPr>
            <a:solidFill>
              <a:srgbClr val="D840DC"/>
            </a:solidFill>
            <a:ln>
              <a:noFill/>
            </a:ln>
            <a:effectLst/>
          </c:spPr>
          <c:invertIfNegative val="0"/>
          <c:dPt>
            <c:idx val="2"/>
            <c:invertIfNegative val="0"/>
            <c:bubble3D val="0"/>
            <c:spPr>
              <a:solidFill>
                <a:srgbClr val="D840DC"/>
              </a:solidFill>
              <a:ln>
                <a:noFill/>
              </a:ln>
              <a:effectLst/>
            </c:spPr>
            <c:extLst>
              <c:ext xmlns:c16="http://schemas.microsoft.com/office/drawing/2014/chart" uri="{C3380CC4-5D6E-409C-BE32-E72D297353CC}">
                <c16:uniqueId val="{00000003-03C5-4FF0-A056-055F7402FE4D}"/>
              </c:ext>
            </c:extLst>
          </c:dPt>
          <c:dPt>
            <c:idx val="3"/>
            <c:invertIfNegative val="0"/>
            <c:bubble3D val="0"/>
            <c:spPr>
              <a:solidFill>
                <a:srgbClr val="D840DC"/>
              </a:solidFill>
              <a:ln>
                <a:noFill/>
              </a:ln>
              <a:effectLst/>
            </c:spPr>
            <c:extLst>
              <c:ext xmlns:c16="http://schemas.microsoft.com/office/drawing/2014/chart" uri="{C3380CC4-5D6E-409C-BE32-E72D297353CC}">
                <c16:uniqueId val="{00000004-03C5-4FF0-A056-055F7402FE4D}"/>
              </c:ext>
            </c:extLst>
          </c:dPt>
          <c:val>
            <c:numRef>
              <c:f>Analysis!$E$19:$E$22</c:f>
              <c:numCache>
                <c:formatCode>General</c:formatCode>
                <c:ptCount val="4"/>
                <c:pt idx="0">
                  <c:v>0</c:v>
                </c:pt>
                <c:pt idx="1">
                  <c:v>0</c:v>
                </c:pt>
                <c:pt idx="2">
                  <c:v>12888771.631600074</c:v>
                </c:pt>
                <c:pt idx="3">
                  <c:v>10866319.511500081</c:v>
                </c:pt>
              </c:numCache>
            </c:numRef>
          </c:val>
          <c:extLst>
            <c:ext xmlns:c16="http://schemas.microsoft.com/office/drawing/2014/chart" uri="{C3380CC4-5D6E-409C-BE32-E72D297353CC}">
              <c16:uniqueId val="{00000002-03C5-4FF0-A056-055F7402FE4D}"/>
            </c:ext>
          </c:extLst>
        </c:ser>
        <c:dLbls>
          <c:showLegendKey val="0"/>
          <c:showVal val="0"/>
          <c:showCatName val="0"/>
          <c:showSerName val="0"/>
          <c:showPercent val="0"/>
          <c:showBubbleSize val="0"/>
        </c:dLbls>
        <c:gapWidth val="323"/>
        <c:overlap val="100"/>
        <c:axId val="1186347616"/>
        <c:axId val="418772784"/>
      </c:barChart>
      <c:lineChart>
        <c:grouping val="standard"/>
        <c:varyColors val="0"/>
        <c:ser>
          <c:idx val="1"/>
          <c:order val="1"/>
          <c:tx>
            <c:strRef>
              <c:f>Analysis!$D$18</c:f>
              <c:strCache>
                <c:ptCount val="1"/>
                <c:pt idx="0">
                  <c:v>Average  Total Profit</c:v>
                </c:pt>
              </c:strCache>
            </c:strRef>
          </c:tx>
          <c:spPr>
            <a:ln w="12700" cap="rnd">
              <a:solidFill>
                <a:schemeClr val="bg2">
                  <a:lumMod val="50000"/>
                </a:schemeClr>
              </a:solidFill>
              <a:round/>
            </a:ln>
            <a:effectLst/>
          </c:spPr>
          <c:marker>
            <c:symbol val="none"/>
          </c:marker>
          <c:val>
            <c:numRef>
              <c:f>Analysis!$D$19:$D$22</c:f>
              <c:numCache>
                <c:formatCode>#,##0</c:formatCode>
                <c:ptCount val="4"/>
                <c:pt idx="0">
                  <c:v>9675035.5524000339</c:v>
                </c:pt>
                <c:pt idx="1">
                  <c:v>9675035.5524000339</c:v>
                </c:pt>
                <c:pt idx="2">
                  <c:v>9675035.5524000339</c:v>
                </c:pt>
                <c:pt idx="3">
                  <c:v>9675035.5524000339</c:v>
                </c:pt>
              </c:numCache>
            </c:numRef>
          </c:val>
          <c:smooth val="0"/>
          <c:extLst>
            <c:ext xmlns:c16="http://schemas.microsoft.com/office/drawing/2014/chart" uri="{C3380CC4-5D6E-409C-BE32-E72D297353CC}">
              <c16:uniqueId val="{00000001-03C5-4FF0-A056-055F7402FE4D}"/>
            </c:ext>
          </c:extLst>
        </c:ser>
        <c:dLbls>
          <c:showLegendKey val="0"/>
          <c:showVal val="0"/>
          <c:showCatName val="0"/>
          <c:showSerName val="0"/>
          <c:showPercent val="0"/>
          <c:showBubbleSize val="0"/>
        </c:dLbls>
        <c:marker val="1"/>
        <c:smooth val="0"/>
        <c:axId val="1186347616"/>
        <c:axId val="418772784"/>
      </c:lineChart>
      <c:catAx>
        <c:axId val="1186347616"/>
        <c:scaling>
          <c:orientation val="minMax"/>
        </c:scaling>
        <c:delete val="1"/>
        <c:axPos val="b"/>
        <c:numFmt formatCode="General" sourceLinked="1"/>
        <c:majorTickMark val="none"/>
        <c:minorTickMark val="none"/>
        <c:tickLblPos val="nextTo"/>
        <c:crossAx val="418772784"/>
        <c:crosses val="autoZero"/>
        <c:auto val="1"/>
        <c:lblAlgn val="ctr"/>
        <c:lblOffset val="100"/>
        <c:noMultiLvlLbl val="0"/>
      </c:catAx>
      <c:valAx>
        <c:axId val="418772784"/>
        <c:scaling>
          <c:orientation val="minMax"/>
        </c:scaling>
        <c:delete val="1"/>
        <c:axPos val="l"/>
        <c:numFmt formatCode="[&lt;999999]#,&quot; K&quot;;[&lt;999999999]#,,&quot; M&quot;;#,&quot; B&quot;" sourceLinked="1"/>
        <c:majorTickMark val="none"/>
        <c:minorTickMark val="none"/>
        <c:tickLblPos val="nextTo"/>
        <c:crossAx val="1186347616"/>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 .xlsx]Analysis (2)!PivotTable1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25000"/>
              </a:schemeClr>
            </a:solidFill>
            <a:round/>
          </a:ln>
          <a:effectLst/>
        </c:spPr>
        <c:marker>
          <c:symbol val="none"/>
        </c:marker>
        <c:dLbl>
          <c:idx val="0"/>
          <c:numFmt formatCode="[&lt;999999]&quot;$&quot;\ 0.0,&quot;K&quot;;[&lt;999999999]&quot;$&quot;\ 0.0,,&quot;M&quot;;&quot;$&quot;\ 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8.3049868766404189E-2"/>
          <c:w val="1"/>
          <c:h val="0.73916385451818523"/>
        </c:manualLayout>
      </c:layout>
      <c:lineChart>
        <c:grouping val="standard"/>
        <c:varyColors val="0"/>
        <c:ser>
          <c:idx val="0"/>
          <c:order val="0"/>
          <c:tx>
            <c:strRef>
              <c:f>'Analysis (2)'!$C$3</c:f>
              <c:strCache>
                <c:ptCount val="1"/>
                <c:pt idx="0">
                  <c:v>Total</c:v>
                </c:pt>
              </c:strCache>
            </c:strRef>
          </c:tx>
          <c:spPr>
            <a:ln w="28575" cap="rnd">
              <a:solidFill>
                <a:schemeClr val="bg2">
                  <a:lumMod val="25000"/>
                </a:schemeClr>
              </a:solidFill>
              <a:round/>
            </a:ln>
            <a:effectLst/>
          </c:spPr>
          <c:marker>
            <c:symbol val="none"/>
          </c:marker>
          <c:dLbls>
            <c:numFmt formatCode="[&lt;999999]&quot;$&quot;\ 0.0,&quot;K&quot;;[&lt;999999999]&quot;$&quot;\ 0.0,,&quot;M&quot;;&quot;$&quot;\ 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(2)'!$B$4:$B$15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(2)'!$C$4:$C$15</c:f>
              <c:numCache>
                <c:formatCode>[&lt;999999]"$"\ 0.00,"K";[&lt;999999999]"$"\ 0.00,,"M";"$"\ 0.00,"B"</c:formatCode>
                <c:ptCount val="12"/>
                <c:pt idx="0">
                  <c:v>779223.9128000004</c:v>
                </c:pt>
                <c:pt idx="1">
                  <c:v>874592.92510000046</c:v>
                </c:pt>
                <c:pt idx="2">
                  <c:v>886205.70080000022</c:v>
                </c:pt>
                <c:pt idx="3">
                  <c:v>908037.57870000065</c:v>
                </c:pt>
                <c:pt idx="4">
                  <c:v>786384.31340000022</c:v>
                </c:pt>
                <c:pt idx="5">
                  <c:v>810522.70140000037</c:v>
                </c:pt>
                <c:pt idx="6">
                  <c:v>997951.95709999918</c:v>
                </c:pt>
                <c:pt idx="7">
                  <c:v>792411.82699999958</c:v>
                </c:pt>
                <c:pt idx="8">
                  <c:v>1519099.1592999995</c:v>
                </c:pt>
                <c:pt idx="9">
                  <c:v>1545027.6045000008</c:v>
                </c:pt>
                <c:pt idx="10">
                  <c:v>1484221.0044000009</c:v>
                </c:pt>
                <c:pt idx="11">
                  <c:v>1505092.9471000023</c:v>
                </c:pt>
              </c:numCache>
            </c:numRef>
          </c:val>
          <c:smooth val="1"/>
          <c:extLst>
            <c:ext xmlns:c16="http://schemas.microsoft.com/office/drawing/2014/chart" uri="{C3380CC4-5D6E-409C-BE32-E72D297353CC}">
              <c16:uniqueId val="{00000000-D80D-4989-A7C2-4033AA48BA93}"/>
            </c:ext>
          </c:extLst>
        </c:ser>
        <c:dLbls>
          <c:showLegendKey val="0"/>
          <c:showVal val="0"/>
          <c:showCatName val="0"/>
          <c:showSerName val="0"/>
          <c:showPercent val="0"/>
          <c:showBubbleSize val="0"/>
        </c:dLbls>
        <c:smooth val="0"/>
        <c:axId val="585988816"/>
        <c:axId val="496613152"/>
      </c:lineChart>
      <c:catAx>
        <c:axId val="58598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613152"/>
        <c:crosses val="autoZero"/>
        <c:auto val="1"/>
        <c:lblAlgn val="ctr"/>
        <c:lblOffset val="100"/>
        <c:noMultiLvlLbl val="0"/>
      </c:catAx>
      <c:valAx>
        <c:axId val="496613152"/>
        <c:scaling>
          <c:orientation val="minMax"/>
        </c:scaling>
        <c:delete val="1"/>
        <c:axPos val="l"/>
        <c:numFmt formatCode="[&lt;999999]&quot;$&quot;\ 0.00,&quot;K&quot;;[&lt;999999999]&quot;$&quot;\ 0.00,,&quot;M&quot;;&quot;$&quot;\ 0.00,&quot;B&quot;" sourceLinked="1"/>
        <c:majorTickMark val="none"/>
        <c:minorTickMark val="none"/>
        <c:tickLblPos val="nextTo"/>
        <c:crossAx val="585988816"/>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(2)'!$K$13</c:f>
              <c:strCache>
                <c:ptCount val="1"/>
                <c:pt idx="0">
                  <c:v>Profit</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(2)'!$J$14:$J$20</c:f>
              <c:strCache>
                <c:ptCount val="7"/>
                <c:pt idx="0">
                  <c:v>Sun</c:v>
                </c:pt>
                <c:pt idx="1">
                  <c:v>Mon</c:v>
                </c:pt>
                <c:pt idx="2">
                  <c:v>Tue</c:v>
                </c:pt>
                <c:pt idx="3">
                  <c:v>Wed</c:v>
                </c:pt>
                <c:pt idx="4">
                  <c:v>Thu</c:v>
                </c:pt>
                <c:pt idx="5">
                  <c:v>Fri</c:v>
                </c:pt>
                <c:pt idx="6">
                  <c:v>Sat</c:v>
                </c:pt>
              </c:strCache>
            </c:strRef>
          </c:cat>
          <c:val>
            <c:numRef>
              <c:f>'Analysis (2)'!$K$14:$K$20</c:f>
              <c:numCache>
                <c:formatCode>[&lt;999999]"$"\ 0.00,"K";[&lt;999999999]"$"\ 0.00,,"M";"$"\ 0.00,"B"</c:formatCode>
                <c:ptCount val="7"/>
                <c:pt idx="0">
                  <c:v>1667963.7910999996</c:v>
                </c:pt>
                <c:pt idx="1">
                  <c:v>1767461.3821000028</c:v>
                </c:pt>
                <c:pt idx="2">
                  <c:v>1825620.3897000016</c:v>
                </c:pt>
                <c:pt idx="3">
                  <c:v>2033755.8723000013</c:v>
                </c:pt>
                <c:pt idx="4">
                  <c:v>2104225.9184999997</c:v>
                </c:pt>
                <c:pt idx="5">
                  <c:v>1920980.5105999985</c:v>
                </c:pt>
                <c:pt idx="6">
                  <c:v>1568763.7673000004</c:v>
                </c:pt>
              </c:numCache>
            </c:numRef>
          </c:val>
          <c:extLst>
            <c:ext xmlns:c16="http://schemas.microsoft.com/office/drawing/2014/chart" uri="{C3380CC4-5D6E-409C-BE32-E72D297353CC}">
              <c16:uniqueId val="{00000000-A54D-46A9-8768-D0809E53B3B5}"/>
            </c:ext>
          </c:extLst>
        </c:ser>
        <c:ser>
          <c:idx val="1"/>
          <c:order val="1"/>
          <c:tx>
            <c:strRef>
              <c:f>'Analysis (2)'!$L$13</c:f>
              <c:strCache>
                <c:ptCount val="1"/>
                <c:pt idx="0">
                  <c:v>Highlight</c:v>
                </c:pt>
              </c:strCache>
            </c:strRef>
          </c:tx>
          <c:spPr>
            <a:solidFill>
              <a:srgbClr val="D840DC"/>
            </a:solidFill>
            <a:ln>
              <a:noFill/>
            </a:ln>
            <a:effectLst/>
          </c:spPr>
          <c:invertIfNegative val="0"/>
          <c:val>
            <c:numRef>
              <c:f>'Analysis (2)'!$L$14:$L$20</c:f>
              <c:numCache>
                <c:formatCode>[&lt;999999]"$"\ 0.00,"K";[&lt;999999999]"$"\ 0.00,,"M";"$"\ 0.00,"B"</c:formatCode>
                <c:ptCount val="7"/>
                <c:pt idx="0">
                  <c:v>0</c:v>
                </c:pt>
                <c:pt idx="1">
                  <c:v>0</c:v>
                </c:pt>
                <c:pt idx="2">
                  <c:v>0</c:v>
                </c:pt>
                <c:pt idx="3">
                  <c:v>2033755.8723000013</c:v>
                </c:pt>
                <c:pt idx="4">
                  <c:v>2104225.9184999997</c:v>
                </c:pt>
                <c:pt idx="5">
                  <c:v>1920980.5105999985</c:v>
                </c:pt>
                <c:pt idx="6">
                  <c:v>0</c:v>
                </c:pt>
              </c:numCache>
            </c:numRef>
          </c:val>
          <c:extLst>
            <c:ext xmlns:c16="http://schemas.microsoft.com/office/drawing/2014/chart" uri="{C3380CC4-5D6E-409C-BE32-E72D297353CC}">
              <c16:uniqueId val="{00000001-A54D-46A9-8768-D0809E53B3B5}"/>
            </c:ext>
          </c:extLst>
        </c:ser>
        <c:dLbls>
          <c:showLegendKey val="0"/>
          <c:showVal val="0"/>
          <c:showCatName val="0"/>
          <c:showSerName val="0"/>
          <c:showPercent val="0"/>
          <c:showBubbleSize val="0"/>
        </c:dLbls>
        <c:gapWidth val="299"/>
        <c:overlap val="100"/>
        <c:axId val="715826784"/>
        <c:axId val="492474496"/>
      </c:barChart>
      <c:catAx>
        <c:axId val="71582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74496"/>
        <c:crosses val="autoZero"/>
        <c:auto val="1"/>
        <c:lblAlgn val="ctr"/>
        <c:lblOffset val="100"/>
        <c:noMultiLvlLbl val="0"/>
      </c:catAx>
      <c:valAx>
        <c:axId val="492474496"/>
        <c:scaling>
          <c:orientation val="minMax"/>
        </c:scaling>
        <c:delete val="1"/>
        <c:axPos val="l"/>
        <c:numFmt formatCode="[&lt;999999]&quot;$&quot;\ 0.00,&quot;K&quot;;[&lt;999999999]&quot;$&quot;\ 0.00,,&quot;M&quot;;&quot;$&quot;\ 0.00,&quot;B&quot;" sourceLinked="1"/>
        <c:majorTickMark val="none"/>
        <c:minorTickMark val="none"/>
        <c:tickLblPos val="nextTo"/>
        <c:crossAx val="7158267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 .xlsx]Analysis (2)!PivotTable3</c:name>
    <c:fmtId val="5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w="19050">
            <a:solidFill>
              <a:schemeClr val="lt1"/>
            </a:solidFill>
          </a:ln>
          <a:effectLst/>
        </c:spPr>
      </c:pivotFmt>
      <c:pivotFmt>
        <c:idx val="2"/>
        <c:spPr>
          <a:solidFill>
            <a:srgbClr val="D840DC"/>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840DC"/>
          </a:solidFill>
          <a:ln w="19050">
            <a:solidFill>
              <a:schemeClr val="lt1"/>
            </a:solidFill>
          </a:ln>
          <a:effectLst/>
        </c:spPr>
      </c:pivotFmt>
      <c:pivotFmt>
        <c:idx val="5"/>
        <c:spPr>
          <a:solidFill>
            <a:schemeClr val="bg2">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840DC"/>
          </a:solidFill>
          <a:ln w="19050">
            <a:solidFill>
              <a:schemeClr val="lt1"/>
            </a:solidFill>
          </a:ln>
          <a:effectLst/>
        </c:spPr>
        <c:dLbl>
          <c:idx val="0"/>
          <c:layout>
            <c:manualLayout>
              <c:x val="0.12823620994289087"/>
              <c:y val="0.176433660078204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07712378022568"/>
                  <c:h val="0.10101401422173976"/>
                </c:manualLayout>
              </c15:layout>
            </c:ext>
          </c:extLst>
        </c:dLbl>
      </c:pivotFmt>
      <c:pivotFmt>
        <c:idx val="8"/>
        <c:spPr>
          <a:solidFill>
            <a:schemeClr val="bg2">
              <a:lumMod val="75000"/>
            </a:schemeClr>
          </a:solidFill>
          <a:ln w="19050">
            <a:solidFill>
              <a:schemeClr val="lt1"/>
            </a:solidFill>
          </a:ln>
          <a:effectLst/>
        </c:spPr>
        <c:dLbl>
          <c:idx val="0"/>
          <c:layout>
            <c:manualLayout>
              <c:x val="-0.19563781735564539"/>
              <c:y val="-0.1569398468048636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00018717671524"/>
                  <c:h val="9.3216738479371605E-2"/>
                </c:manualLayout>
              </c15:layout>
            </c:ext>
          </c:extLst>
        </c:dLbl>
      </c:pivotFmt>
    </c:pivotFmts>
    <c:plotArea>
      <c:layout>
        <c:manualLayout>
          <c:layoutTarget val="inner"/>
          <c:xMode val="edge"/>
          <c:yMode val="edge"/>
          <c:x val="0.11340329881505078"/>
          <c:y val="0.13440677058224867"/>
          <c:w val="0.73607123273864727"/>
          <c:h val="0.65720606352777333"/>
        </c:manualLayout>
      </c:layout>
      <c:doughnutChart>
        <c:varyColors val="1"/>
        <c:ser>
          <c:idx val="0"/>
          <c:order val="0"/>
          <c:tx>
            <c:strRef>
              <c:f>'Analysis (2)'!$P$3</c:f>
              <c:strCache>
                <c:ptCount val="1"/>
                <c:pt idx="0">
                  <c:v>Total</c:v>
                </c:pt>
              </c:strCache>
            </c:strRef>
          </c:tx>
          <c:dPt>
            <c:idx val="0"/>
            <c:bubble3D val="0"/>
            <c:spPr>
              <a:solidFill>
                <a:srgbClr val="D840DC"/>
              </a:solidFill>
              <a:ln w="19050">
                <a:solidFill>
                  <a:schemeClr val="lt1"/>
                </a:solidFill>
              </a:ln>
              <a:effectLst/>
            </c:spPr>
            <c:extLst>
              <c:ext xmlns:c16="http://schemas.microsoft.com/office/drawing/2014/chart" uri="{C3380CC4-5D6E-409C-BE32-E72D297353CC}">
                <c16:uniqueId val="{00000001-F5A0-4D8B-8808-96F5629416E6}"/>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F5A0-4D8B-8808-96F5629416E6}"/>
              </c:ext>
            </c:extLst>
          </c:dPt>
          <c:dLbls>
            <c:dLbl>
              <c:idx val="0"/>
              <c:layout>
                <c:manualLayout>
                  <c:x val="0.12823620994289087"/>
                  <c:y val="0.176433660078204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07712378022568"/>
                      <c:h val="0.10101401422173976"/>
                    </c:manualLayout>
                  </c15:layout>
                </c:ext>
                <c:ext xmlns:c16="http://schemas.microsoft.com/office/drawing/2014/chart" uri="{C3380CC4-5D6E-409C-BE32-E72D297353CC}">
                  <c16:uniqueId val="{00000001-F5A0-4D8B-8808-96F5629416E6}"/>
                </c:ext>
              </c:extLst>
            </c:dLbl>
            <c:dLbl>
              <c:idx val="1"/>
              <c:layout>
                <c:manualLayout>
                  <c:x val="-0.19563781735564539"/>
                  <c:y val="-0.1569398468048636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00018717671524"/>
                      <c:h val="9.3216738479371605E-2"/>
                    </c:manualLayout>
                  </c15:layout>
                </c:ext>
                <c:ext xmlns:c16="http://schemas.microsoft.com/office/drawing/2014/chart" uri="{C3380CC4-5D6E-409C-BE32-E72D297353CC}">
                  <c16:uniqueId val="{00000003-F5A0-4D8B-8808-96F5629416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(2)'!$O$4:$O$5</c:f>
              <c:strCache>
                <c:ptCount val="2"/>
                <c:pt idx="0">
                  <c:v>Weekday</c:v>
                </c:pt>
                <c:pt idx="1">
                  <c:v>Weekend</c:v>
                </c:pt>
              </c:strCache>
            </c:strRef>
          </c:cat>
          <c:val>
            <c:numRef>
              <c:f>'Analysis (2)'!$P$4:$P$5</c:f>
              <c:numCache>
                <c:formatCode>[&lt;999999]"$"\ 0.00,"K";[&lt;999999999]"$"\ 0.00,,"M";"$"\ 0.00,"B"</c:formatCode>
                <c:ptCount val="2"/>
                <c:pt idx="0">
                  <c:v>9652044.0732000452</c:v>
                </c:pt>
                <c:pt idx="1">
                  <c:v>3236727.5583999977</c:v>
                </c:pt>
              </c:numCache>
            </c:numRef>
          </c:val>
          <c:extLst>
            <c:ext xmlns:c16="http://schemas.microsoft.com/office/drawing/2014/chart" uri="{C3380CC4-5D6E-409C-BE32-E72D297353CC}">
              <c16:uniqueId val="{00000004-F5A0-4D8B-8808-96F5629416E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7.4023041001998989E-5"/>
          <c:y val="0.88520327816165834"/>
          <c:w val="0.65576576594011193"/>
          <c:h val="0.1147967218383416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M$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image" Target="../media/image3.gif"/><Relationship Id="rId12" Type="http://schemas.openxmlformats.org/officeDocument/2006/relationships/image" Target="../media/image8.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gif"/><Relationship Id="rId11" Type="http://schemas.openxmlformats.org/officeDocument/2006/relationships/image" Target="../media/image7.gif"/><Relationship Id="rId5" Type="http://schemas.openxmlformats.org/officeDocument/2006/relationships/chart" Target="../charts/chart4.xml"/><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341069</xdr:colOff>
      <xdr:row>4</xdr:row>
      <xdr:rowOff>1</xdr:rowOff>
    </xdr:from>
    <xdr:to>
      <xdr:col>4</xdr:col>
      <xdr:colOff>245819</xdr:colOff>
      <xdr:row>6</xdr:row>
      <xdr:rowOff>133351</xdr:rowOff>
    </xdr:to>
    <xdr:sp macro="" textlink="">
      <xdr:nvSpPr>
        <xdr:cNvPr id="10" name="Oval 9">
          <a:extLst>
            <a:ext uri="{FF2B5EF4-FFF2-40B4-BE49-F238E27FC236}">
              <a16:creationId xmlns:a16="http://schemas.microsoft.com/office/drawing/2014/main" id="{00000000-0008-0000-0100-00000A000000}"/>
            </a:ext>
          </a:extLst>
        </xdr:cNvPr>
        <xdr:cNvSpPr/>
      </xdr:nvSpPr>
      <xdr:spPr>
        <a:xfrm>
          <a:off x="2169869" y="762001"/>
          <a:ext cx="514350" cy="5143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273784</xdr:colOff>
      <xdr:row>49</xdr:row>
      <xdr:rowOff>159484</xdr:rowOff>
    </xdr:from>
    <xdr:to>
      <xdr:col>23</xdr:col>
      <xdr:colOff>53565</xdr:colOff>
      <xdr:row>55</xdr:row>
      <xdr:rowOff>15465</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75384" y="9493984"/>
          <a:ext cx="998981" cy="998981"/>
        </a:xfrm>
        <a:prstGeom prst="rect">
          <a:avLst/>
        </a:prstGeom>
      </xdr:spPr>
    </xdr:pic>
    <xdr:clientData/>
  </xdr:twoCellAnchor>
  <xdr:twoCellAnchor>
    <xdr:from>
      <xdr:col>16</xdr:col>
      <xdr:colOff>19050</xdr:colOff>
      <xdr:row>2</xdr:row>
      <xdr:rowOff>28651</xdr:rowOff>
    </xdr:from>
    <xdr:to>
      <xdr:col>23</xdr:col>
      <xdr:colOff>47625</xdr:colOff>
      <xdr:row>14</xdr:row>
      <xdr:rowOff>142874</xdr:rowOff>
    </xdr:to>
    <xdr:grpSp>
      <xdr:nvGrpSpPr>
        <xdr:cNvPr id="1109" name="Group 1108">
          <a:extLst>
            <a:ext uri="{FF2B5EF4-FFF2-40B4-BE49-F238E27FC236}">
              <a16:creationId xmlns:a16="http://schemas.microsoft.com/office/drawing/2014/main" id="{226673D6-D70E-B753-E6D2-77DB52CABA23}"/>
            </a:ext>
          </a:extLst>
        </xdr:cNvPr>
        <xdr:cNvGrpSpPr/>
      </xdr:nvGrpSpPr>
      <xdr:grpSpPr>
        <a:xfrm>
          <a:off x="9772650" y="409651"/>
          <a:ext cx="4295775" cy="2400223"/>
          <a:chOff x="9744075" y="314401"/>
          <a:chExt cx="4800600" cy="2400223"/>
        </a:xfrm>
      </xdr:grpSpPr>
      <xdr:sp macro="" textlink="">
        <xdr:nvSpPr>
          <xdr:cNvPr id="45" name="Rectangle: Rounded Corners 44">
            <a:extLst>
              <a:ext uri="{FF2B5EF4-FFF2-40B4-BE49-F238E27FC236}">
                <a16:creationId xmlns:a16="http://schemas.microsoft.com/office/drawing/2014/main" id="{00000000-0008-0000-0100-00002D000000}"/>
              </a:ext>
            </a:extLst>
          </xdr:cNvPr>
          <xdr:cNvSpPr/>
        </xdr:nvSpPr>
        <xdr:spPr>
          <a:xfrm>
            <a:off x="9744075" y="314401"/>
            <a:ext cx="4800600" cy="2400223"/>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9972675" y="352425"/>
                <a:ext cx="762000" cy="2476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mc:Choice>
        <mc:Fallback/>
      </mc:AlternateContent>
      <mc:AlternateContent xmlns:mc="http://schemas.openxmlformats.org/markup-compatibility/2006">
        <mc:Choice xmlns:a14="http://schemas.microsoft.com/office/drawing/2010/main" Requires="a14">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11172825" y="352425"/>
                <a:ext cx="847725" cy="2476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mc:Choice>
        <mc:Fallback/>
      </mc:AlternateContent>
      <mc:AlternateContent xmlns:mc="http://schemas.openxmlformats.org/markup-compatibility/2006">
        <mc:Choice xmlns:a14="http://schemas.microsoft.com/office/drawing/2010/main" Requires="a14">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12458700" y="352425"/>
                <a:ext cx="762000" cy="2476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xdr:graphicFrame macro="">
        <xdr:nvGraphicFramePr>
          <xdr:cNvPr id="46" name="Chart 45">
            <a:extLst>
              <a:ext uri="{FF2B5EF4-FFF2-40B4-BE49-F238E27FC236}">
                <a16:creationId xmlns:a16="http://schemas.microsoft.com/office/drawing/2014/main" id="{00000000-0008-0000-0100-00002E000000}"/>
              </a:ext>
            </a:extLst>
          </xdr:cNvPr>
          <xdr:cNvGraphicFramePr>
            <a:graphicFrameLocks/>
          </xdr:cNvGraphicFramePr>
        </xdr:nvGraphicFramePr>
        <xdr:xfrm>
          <a:off x="9783535" y="628649"/>
          <a:ext cx="4208690" cy="1857376"/>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a14="http://schemas.microsoft.com/office/drawing/2010/main" Requires="a14">
          <xdr:graphicFrame macro="">
            <xdr:nvGraphicFramePr>
              <xdr:cNvPr id="48" name="Year">
                <a:extLst>
                  <a:ext uri="{FF2B5EF4-FFF2-40B4-BE49-F238E27FC236}">
                    <a16:creationId xmlns:a16="http://schemas.microsoft.com/office/drawing/2014/main" id="{00000000-0008-0000-0100-000030000000}"/>
                  </a:ext>
                </a:extLst>
              </xdr:cNvPr>
              <xdr:cNvGraphicFramePr/>
            </xdr:nvGraphicFramePr>
            <xdr:xfrm>
              <a:off x="10042401" y="2240207"/>
              <a:ext cx="4075340" cy="428624"/>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39604" y="2335457"/>
                <a:ext cx="3646782" cy="428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Analysis!$D27">
        <xdr:nvSpPr>
          <xdr:cNvPr id="49" name="TextBox 48">
            <a:extLst>
              <a:ext uri="{FF2B5EF4-FFF2-40B4-BE49-F238E27FC236}">
                <a16:creationId xmlns:a16="http://schemas.microsoft.com/office/drawing/2014/main" id="{00000000-0008-0000-0100-000031000000}"/>
              </a:ext>
            </a:extLst>
          </xdr:cNvPr>
          <xdr:cNvSpPr txBox="1"/>
        </xdr:nvSpPr>
        <xdr:spPr>
          <a:xfrm>
            <a:off x="9930286" y="591881"/>
            <a:ext cx="113278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DC2BE157-5E5B-49A8-BBF5-9DC0C39ABFCF}" type="TxLink">
              <a:rPr lang="en-US" sz="2000" b="1" i="0" u="none" strike="noStrike">
                <a:solidFill>
                  <a:srgbClr val="D840DC"/>
                </a:solidFill>
                <a:latin typeface="Calibri"/>
                <a:ea typeface="Calibri"/>
                <a:cs typeface="Calibri"/>
              </a:rPr>
              <a:pPr algn="l"/>
              <a:t>61.4%</a:t>
            </a:fld>
            <a:endParaRPr lang="en-US" sz="2000" b="1" i="0">
              <a:solidFill>
                <a:srgbClr val="D840DC"/>
              </a:solidFill>
              <a:latin typeface="Arial" panose="020B0604020202020204" pitchFamily="34" charset="0"/>
              <a:cs typeface="Arial" panose="020B0604020202020204" pitchFamily="34" charset="0"/>
            </a:endParaRPr>
          </a:p>
        </xdr:txBody>
      </xdr:sp>
      <xdr:sp macro="" textlink="Analysis!$E26">
        <xdr:nvSpPr>
          <xdr:cNvPr id="50" name="TextBox 49">
            <a:extLst>
              <a:ext uri="{FF2B5EF4-FFF2-40B4-BE49-F238E27FC236}">
                <a16:creationId xmlns:a16="http://schemas.microsoft.com/office/drawing/2014/main" id="{00000000-0008-0000-0100-000032000000}"/>
              </a:ext>
            </a:extLst>
          </xdr:cNvPr>
          <xdr:cNvSpPr txBox="1"/>
        </xdr:nvSpPr>
        <xdr:spPr>
          <a:xfrm>
            <a:off x="10707460" y="654825"/>
            <a:ext cx="286538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80562895-A876-46FE-81B1-D51A96530380}" type="TxLink">
              <a:rPr lang="en-US" sz="1000" b="0" i="0" u="none" strike="noStrike">
                <a:solidFill>
                  <a:schemeClr val="bg2">
                    <a:lumMod val="25000"/>
                  </a:schemeClr>
                </a:solidFill>
                <a:latin typeface="Calibri"/>
                <a:ea typeface="Calibri"/>
                <a:cs typeface="Calibri"/>
              </a:rPr>
              <a:pPr algn="l"/>
              <a:t>of  Total Profit came from years 2007 &amp; 2008</a:t>
            </a:fld>
            <a:endParaRPr lang="en-US" sz="1600" b="1" i="0">
              <a:solidFill>
                <a:schemeClr val="bg2">
                  <a:lumMod val="25000"/>
                </a:schemeClr>
              </a:solidFill>
              <a:latin typeface="Arial" panose="020B0604020202020204" pitchFamily="34" charset="0"/>
              <a:cs typeface="Arial" panose="020B0604020202020204" pitchFamily="34" charset="0"/>
            </a:endParaRPr>
          </a:p>
        </xdr:txBody>
      </xdr:sp>
      <xdr:sp macro="" textlink="Analysis!$D19">
        <xdr:nvSpPr>
          <xdr:cNvPr id="51" name="TextBox 50">
            <a:extLst>
              <a:ext uri="{FF2B5EF4-FFF2-40B4-BE49-F238E27FC236}">
                <a16:creationId xmlns:a16="http://schemas.microsoft.com/office/drawing/2014/main" id="{00000000-0008-0000-0100-000033000000}"/>
              </a:ext>
            </a:extLst>
          </xdr:cNvPr>
          <xdr:cNvSpPr txBox="1"/>
        </xdr:nvSpPr>
        <xdr:spPr>
          <a:xfrm>
            <a:off x="9954985" y="942975"/>
            <a:ext cx="11461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F02EB355-4F7B-4C2F-B170-6898F5D773DF}" type="TxLink">
              <a:rPr lang="en-US" sz="1100" b="1" i="0" u="none" strike="noStrike">
                <a:solidFill>
                  <a:schemeClr val="tx1"/>
                </a:solidFill>
                <a:latin typeface="Calibri"/>
                <a:ea typeface="Calibri"/>
                <a:cs typeface="Calibri"/>
              </a:rPr>
              <a:pPr algn="l"/>
              <a:t>9,675,036</a:t>
            </a:fld>
            <a:endParaRPr lang="en-US" sz="1100" b="1" i="0">
              <a:solidFill>
                <a:schemeClr val="tx1"/>
              </a:solidFill>
              <a:latin typeface="Arial" panose="020B0604020202020204" pitchFamily="34" charset="0"/>
              <a:cs typeface="Arial" panose="020B0604020202020204" pitchFamily="34" charset="0"/>
            </a:endParaRPr>
          </a:p>
        </xdr:txBody>
      </xdr:sp>
      <xdr:sp macro="" textlink="Analysis!$D$18">
        <xdr:nvSpPr>
          <xdr:cNvPr id="52" name="TextBox 51">
            <a:extLst>
              <a:ext uri="{FF2B5EF4-FFF2-40B4-BE49-F238E27FC236}">
                <a16:creationId xmlns:a16="http://schemas.microsoft.com/office/drawing/2014/main" id="{00000000-0008-0000-0100-000034000000}"/>
              </a:ext>
            </a:extLst>
          </xdr:cNvPr>
          <xdr:cNvSpPr txBox="1"/>
        </xdr:nvSpPr>
        <xdr:spPr>
          <a:xfrm>
            <a:off x="10756863" y="920297"/>
            <a:ext cx="194100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AC940A8C-3D1B-4BBC-AF92-039510216DBB}" type="TxLink">
              <a:rPr lang="en-US" sz="1000" b="0" i="0" u="none" strike="noStrike">
                <a:solidFill>
                  <a:schemeClr val="bg2">
                    <a:lumMod val="25000"/>
                  </a:schemeClr>
                </a:solidFill>
                <a:latin typeface="Calibri"/>
                <a:ea typeface="Calibri"/>
                <a:cs typeface="Calibri"/>
              </a:rPr>
              <a:pPr algn="l"/>
              <a:t>Average  Total Profit</a:t>
            </a:fld>
            <a:endParaRPr lang="en-US" sz="1200" b="1" i="0">
              <a:solidFill>
                <a:schemeClr val="bg2">
                  <a:lumMod val="25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19079</xdr:colOff>
      <xdr:row>10</xdr:row>
      <xdr:rowOff>137426</xdr:rowOff>
    </xdr:from>
    <xdr:to>
      <xdr:col>7</xdr:col>
      <xdr:colOff>184814</xdr:colOff>
      <xdr:row>11</xdr:row>
      <xdr:rowOff>165169</xdr:rowOff>
    </xdr:to>
    <xdr:sp macro="" textlink="">
      <xdr:nvSpPr>
        <xdr:cNvPr id="53" name="Rectangle: Rounded Corners 52">
          <a:extLst>
            <a:ext uri="{FF2B5EF4-FFF2-40B4-BE49-F238E27FC236}">
              <a16:creationId xmlns:a16="http://schemas.microsoft.com/office/drawing/2014/main" id="{00000000-0008-0000-0100-000035000000}"/>
            </a:ext>
          </a:extLst>
        </xdr:cNvPr>
        <xdr:cNvSpPr/>
      </xdr:nvSpPr>
      <xdr:spPr>
        <a:xfrm>
          <a:off x="3665793" y="2042426"/>
          <a:ext cx="773521"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211484</xdr:colOff>
      <xdr:row>10</xdr:row>
      <xdr:rowOff>137426</xdr:rowOff>
    </xdr:from>
    <xdr:to>
      <xdr:col>4</xdr:col>
      <xdr:colOff>377219</xdr:colOff>
      <xdr:row>11</xdr:row>
      <xdr:rowOff>165169</xdr:rowOff>
    </xdr:to>
    <xdr:sp macro="" textlink="">
      <xdr:nvSpPr>
        <xdr:cNvPr id="54" name="Rectangle: Rounded Corners 53">
          <a:extLst>
            <a:ext uri="{FF2B5EF4-FFF2-40B4-BE49-F238E27FC236}">
              <a16:creationId xmlns:a16="http://schemas.microsoft.com/office/drawing/2014/main" id="{00000000-0008-0000-0100-000036000000}"/>
            </a:ext>
          </a:extLst>
        </xdr:cNvPr>
        <xdr:cNvSpPr/>
      </xdr:nvSpPr>
      <xdr:spPr>
        <a:xfrm>
          <a:off x="2034841" y="2042426"/>
          <a:ext cx="773521"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242054</xdr:colOff>
      <xdr:row>10</xdr:row>
      <xdr:rowOff>137426</xdr:rowOff>
    </xdr:from>
    <xdr:to>
      <xdr:col>12</xdr:col>
      <xdr:colOff>407789</xdr:colOff>
      <xdr:row>11</xdr:row>
      <xdr:rowOff>165169</xdr:rowOff>
    </xdr:to>
    <xdr:sp macro="" textlink="">
      <xdr:nvSpPr>
        <xdr:cNvPr id="55" name="Rectangle: Rounded Corners 54">
          <a:extLst>
            <a:ext uri="{FF2B5EF4-FFF2-40B4-BE49-F238E27FC236}">
              <a16:creationId xmlns:a16="http://schemas.microsoft.com/office/drawing/2014/main" id="{00000000-0008-0000-0100-000037000000}"/>
            </a:ext>
          </a:extLst>
        </xdr:cNvPr>
        <xdr:cNvSpPr/>
      </xdr:nvSpPr>
      <xdr:spPr>
        <a:xfrm>
          <a:off x="6927697" y="2042426"/>
          <a:ext cx="773521"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434459</xdr:colOff>
      <xdr:row>10</xdr:row>
      <xdr:rowOff>137426</xdr:rowOff>
    </xdr:from>
    <xdr:to>
      <xdr:col>9</xdr:col>
      <xdr:colOff>600195</xdr:colOff>
      <xdr:row>11</xdr:row>
      <xdr:rowOff>165169</xdr:rowOff>
    </xdr:to>
    <xdr:sp macro="" textlink="">
      <xdr:nvSpPr>
        <xdr:cNvPr id="56" name="Rectangle: Rounded Corners 55">
          <a:extLst>
            <a:ext uri="{FF2B5EF4-FFF2-40B4-BE49-F238E27FC236}">
              <a16:creationId xmlns:a16="http://schemas.microsoft.com/office/drawing/2014/main" id="{00000000-0008-0000-0100-000038000000}"/>
            </a:ext>
          </a:extLst>
        </xdr:cNvPr>
        <xdr:cNvSpPr/>
      </xdr:nvSpPr>
      <xdr:spPr>
        <a:xfrm>
          <a:off x="5296745" y="2042426"/>
          <a:ext cx="773521"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382361</xdr:colOff>
      <xdr:row>15</xdr:row>
      <xdr:rowOff>49892</xdr:rowOff>
    </xdr:from>
    <xdr:to>
      <xdr:col>11</xdr:col>
      <xdr:colOff>228146</xdr:colOff>
      <xdr:row>26</xdr:row>
      <xdr:rowOff>76199</xdr:rowOff>
    </xdr:to>
    <xdr:grpSp>
      <xdr:nvGrpSpPr>
        <xdr:cNvPr id="1104" name="Group 1103">
          <a:extLst>
            <a:ext uri="{FF2B5EF4-FFF2-40B4-BE49-F238E27FC236}">
              <a16:creationId xmlns:a16="http://schemas.microsoft.com/office/drawing/2014/main" id="{C008CF6C-EEE7-20D2-31CC-AC7F05A577B9}"/>
            </a:ext>
          </a:extLst>
        </xdr:cNvPr>
        <xdr:cNvGrpSpPr/>
      </xdr:nvGrpSpPr>
      <xdr:grpSpPr>
        <a:xfrm>
          <a:off x="382361" y="2907392"/>
          <a:ext cx="6551385" cy="2121807"/>
          <a:chOff x="353786" y="2812142"/>
          <a:chExt cx="6551385" cy="2121807"/>
        </a:xfrm>
      </xdr:grpSpPr>
      <xdr:sp macro="" textlink="">
        <xdr:nvSpPr>
          <xdr:cNvPr id="34" name="Rectangle: Rounded Corners 33">
            <a:extLst>
              <a:ext uri="{FF2B5EF4-FFF2-40B4-BE49-F238E27FC236}">
                <a16:creationId xmlns:a16="http://schemas.microsoft.com/office/drawing/2014/main" id="{07AAC67C-2B72-458F-8934-01593767B62F}"/>
              </a:ext>
            </a:extLst>
          </xdr:cNvPr>
          <xdr:cNvSpPr/>
        </xdr:nvSpPr>
        <xdr:spPr>
          <a:xfrm>
            <a:off x="353786" y="2812142"/>
            <a:ext cx="6551385" cy="2121807"/>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3" name="Chart 32">
            <a:extLst>
              <a:ext uri="{FF2B5EF4-FFF2-40B4-BE49-F238E27FC236}">
                <a16:creationId xmlns:a16="http://schemas.microsoft.com/office/drawing/2014/main" id="{6ECA6B09-A139-44EA-8601-F4FF878E1D6D}"/>
              </a:ext>
            </a:extLst>
          </xdr:cNvPr>
          <xdr:cNvGraphicFramePr>
            <a:graphicFrameLocks/>
          </xdr:cNvGraphicFramePr>
        </xdr:nvGraphicFramePr>
        <xdr:xfrm>
          <a:off x="445406" y="3409950"/>
          <a:ext cx="6333672" cy="1428749"/>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5" name="Rectangle: Rounded Corners 34">
            <a:extLst>
              <a:ext uri="{FF2B5EF4-FFF2-40B4-BE49-F238E27FC236}">
                <a16:creationId xmlns:a16="http://schemas.microsoft.com/office/drawing/2014/main" id="{4DD1F9BF-A411-41C7-B280-C7FA446522D2}"/>
              </a:ext>
            </a:extLst>
          </xdr:cNvPr>
          <xdr:cNvSpPr/>
        </xdr:nvSpPr>
        <xdr:spPr>
          <a:xfrm>
            <a:off x="498051" y="2895141"/>
            <a:ext cx="619550" cy="218243"/>
          </a:xfrm>
          <a:prstGeom prst="roundRect">
            <a:avLst>
              <a:gd name="adj" fmla="val 10514"/>
            </a:avLst>
          </a:prstGeom>
          <a:solidFill>
            <a:srgbClr val="D840DC"/>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Analysis (2)'!E9">
        <xdr:nvSpPr>
          <xdr:cNvPr id="37" name="TextBox 36">
            <a:extLst>
              <a:ext uri="{FF2B5EF4-FFF2-40B4-BE49-F238E27FC236}">
                <a16:creationId xmlns:a16="http://schemas.microsoft.com/office/drawing/2014/main" id="{34538BE1-8D2C-49A5-A771-B83F4A0F6B35}"/>
              </a:ext>
            </a:extLst>
          </xdr:cNvPr>
          <xdr:cNvSpPr txBox="1"/>
        </xdr:nvSpPr>
        <xdr:spPr>
          <a:xfrm>
            <a:off x="481815" y="2864524"/>
            <a:ext cx="6521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5946C70-719F-4DD4-B789-8C8E1AE1AA22}" type="TxLink">
              <a:rPr lang="en-US" sz="1100" b="1" i="0" u="none" strike="noStrike">
                <a:solidFill>
                  <a:schemeClr val="bg1"/>
                </a:solidFill>
                <a:latin typeface="Calibri"/>
                <a:ea typeface="Calibri"/>
                <a:cs typeface="Calibri"/>
              </a:rPr>
              <a:t>In 2007</a:t>
            </a:fld>
            <a:endParaRPr lang="en-US" sz="1100" b="1" i="0">
              <a:solidFill>
                <a:schemeClr val="bg1"/>
              </a:solidFill>
              <a:latin typeface="Arial" panose="020B0604020202020204" pitchFamily="34" charset="0"/>
              <a:cs typeface="Arial" panose="020B0604020202020204" pitchFamily="34" charset="0"/>
            </a:endParaRPr>
          </a:p>
        </xdr:txBody>
      </xdr:sp>
      <xdr:sp macro="" textlink="">
        <xdr:nvSpPr>
          <xdr:cNvPr id="47" name="Rectangle: Rounded Corners 46">
            <a:extLst>
              <a:ext uri="{FF2B5EF4-FFF2-40B4-BE49-F238E27FC236}">
                <a16:creationId xmlns:a16="http://schemas.microsoft.com/office/drawing/2014/main" id="{D44979D4-C43F-47BB-89EC-F78BF6621B5C}"/>
              </a:ext>
            </a:extLst>
          </xdr:cNvPr>
          <xdr:cNvSpPr/>
        </xdr:nvSpPr>
        <xdr:spPr>
          <a:xfrm>
            <a:off x="1243722" y="2895141"/>
            <a:ext cx="528836"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Analysis (2)'!G3">
        <xdr:nvSpPr>
          <xdr:cNvPr id="1026" name="TextBox 1025">
            <a:extLst>
              <a:ext uri="{FF2B5EF4-FFF2-40B4-BE49-F238E27FC236}">
                <a16:creationId xmlns:a16="http://schemas.microsoft.com/office/drawing/2014/main" id="{22495AD3-CC3E-45C9-B1FA-C89FD0251065}"/>
              </a:ext>
            </a:extLst>
          </xdr:cNvPr>
          <xdr:cNvSpPr txBox="1"/>
        </xdr:nvSpPr>
        <xdr:spPr>
          <a:xfrm>
            <a:off x="1212396" y="2864524"/>
            <a:ext cx="5352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3B5552E-08AC-40DF-B43D-FB2CDE2CAFC3}" type="TxLink">
              <a:rPr lang="en-US" sz="1100" b="0" i="0" u="none" strike="noStrike">
                <a:solidFill>
                  <a:srgbClr val="000000"/>
                </a:solidFill>
                <a:latin typeface="Calibri"/>
                <a:ea typeface="Calibri"/>
                <a:cs typeface="Calibri"/>
              </a:rPr>
              <a:t>Oct</a:t>
            </a:fld>
            <a:endParaRPr lang="en-US" sz="1100" b="0" i="0">
              <a:solidFill>
                <a:schemeClr val="tx1">
                  <a:lumMod val="85000"/>
                  <a:lumOff val="15000"/>
                </a:schemeClr>
              </a:solidFill>
              <a:latin typeface="Arial" panose="020B0604020202020204" pitchFamily="34" charset="0"/>
              <a:cs typeface="Arial" panose="020B0604020202020204" pitchFamily="34" charset="0"/>
            </a:endParaRPr>
          </a:p>
        </xdr:txBody>
      </xdr:sp>
      <xdr:sp macro="" textlink="">
        <xdr:nvSpPr>
          <xdr:cNvPr id="1027" name="Rectangle: Rounded Corners 1026">
            <a:extLst>
              <a:ext uri="{FF2B5EF4-FFF2-40B4-BE49-F238E27FC236}">
                <a16:creationId xmlns:a16="http://schemas.microsoft.com/office/drawing/2014/main" id="{5C7661AE-03A6-415F-B457-FB855D54CEC1}"/>
              </a:ext>
            </a:extLst>
          </xdr:cNvPr>
          <xdr:cNvSpPr/>
        </xdr:nvSpPr>
        <xdr:spPr>
          <a:xfrm>
            <a:off x="1860578" y="2893326"/>
            <a:ext cx="528836"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31" name="Rectangle: Rounded Corners 1030">
            <a:extLst>
              <a:ext uri="{FF2B5EF4-FFF2-40B4-BE49-F238E27FC236}">
                <a16:creationId xmlns:a16="http://schemas.microsoft.com/office/drawing/2014/main" id="{117787A5-8BCF-48C9-B94E-FD4D96F01A5D}"/>
              </a:ext>
            </a:extLst>
          </xdr:cNvPr>
          <xdr:cNvSpPr/>
        </xdr:nvSpPr>
        <xdr:spPr>
          <a:xfrm>
            <a:off x="2486506" y="2891512"/>
            <a:ext cx="224037"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32" name="Rectangle: Rounded Corners 1031">
            <a:extLst>
              <a:ext uri="{FF2B5EF4-FFF2-40B4-BE49-F238E27FC236}">
                <a16:creationId xmlns:a16="http://schemas.microsoft.com/office/drawing/2014/main" id="{7A42CF0D-505D-43DA-9592-9D7C3B5DA240}"/>
              </a:ext>
            </a:extLst>
          </xdr:cNvPr>
          <xdr:cNvSpPr/>
        </xdr:nvSpPr>
        <xdr:spPr>
          <a:xfrm>
            <a:off x="2794935" y="2891511"/>
            <a:ext cx="530650" cy="218243"/>
          </a:xfrm>
          <a:prstGeom prst="roundRect">
            <a:avLst>
              <a:gd name="adj" fmla="val 10514"/>
            </a:avLst>
          </a:prstGeom>
          <a:solidFill>
            <a:schemeClr val="bg1">
              <a:lumMod val="8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Analysis (2)'!G4">
        <xdr:nvSpPr>
          <xdr:cNvPr id="1033" name="TextBox 1032">
            <a:extLst>
              <a:ext uri="{FF2B5EF4-FFF2-40B4-BE49-F238E27FC236}">
                <a16:creationId xmlns:a16="http://schemas.microsoft.com/office/drawing/2014/main" id="{87E62442-1237-42D1-9DA3-2AA733774BE6}"/>
              </a:ext>
            </a:extLst>
          </xdr:cNvPr>
          <xdr:cNvSpPr txBox="1"/>
        </xdr:nvSpPr>
        <xdr:spPr>
          <a:xfrm>
            <a:off x="1882775" y="2864524"/>
            <a:ext cx="517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2201227-2A9C-49D4-8244-7A9DDB170C11}" type="TxLink">
              <a:rPr lang="en-US" sz="1100" b="0" i="0" u="none" strike="noStrike">
                <a:solidFill>
                  <a:srgbClr val="000000"/>
                </a:solidFill>
                <a:latin typeface="Calibri"/>
                <a:ea typeface="Calibri"/>
                <a:cs typeface="Calibri"/>
              </a:rPr>
              <a:t>Sep</a:t>
            </a:fld>
            <a:endParaRPr lang="en-US" sz="1100" b="0"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 (2)'!G5">
        <xdr:nvSpPr>
          <xdr:cNvPr id="1034" name="TextBox 1033">
            <a:extLst>
              <a:ext uri="{FF2B5EF4-FFF2-40B4-BE49-F238E27FC236}">
                <a16:creationId xmlns:a16="http://schemas.microsoft.com/office/drawing/2014/main" id="{5BBC501A-B8A4-41E4-94AB-BEE0581CA403}"/>
              </a:ext>
            </a:extLst>
          </xdr:cNvPr>
          <xdr:cNvSpPr txBox="1"/>
        </xdr:nvSpPr>
        <xdr:spPr>
          <a:xfrm>
            <a:off x="2782661" y="2864524"/>
            <a:ext cx="5442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A6F1F33-BE03-47E1-914F-1AFB85F03063}" type="TxLink">
              <a:rPr lang="en-US" sz="1100" b="0" i="0" u="none" strike="noStrike">
                <a:solidFill>
                  <a:srgbClr val="000000"/>
                </a:solidFill>
                <a:latin typeface="Calibri"/>
                <a:ea typeface="Calibri"/>
                <a:cs typeface="Calibri"/>
              </a:rPr>
              <a:t>Dec</a:t>
            </a:fld>
            <a:endParaRPr lang="en-US" sz="1100" b="0" i="0">
              <a:solidFill>
                <a:schemeClr val="tx1">
                  <a:lumMod val="85000"/>
                  <a:lumOff val="15000"/>
                </a:schemeClr>
              </a:solidFill>
              <a:latin typeface="Arial" panose="020B0604020202020204" pitchFamily="34" charset="0"/>
              <a:cs typeface="Arial" panose="020B0604020202020204" pitchFamily="34" charset="0"/>
            </a:endParaRPr>
          </a:p>
        </xdr:txBody>
      </xdr:sp>
      <xdr:sp macro="" textlink="">
        <xdr:nvSpPr>
          <xdr:cNvPr id="1035" name="TextBox 1034">
            <a:extLst>
              <a:ext uri="{FF2B5EF4-FFF2-40B4-BE49-F238E27FC236}">
                <a16:creationId xmlns:a16="http://schemas.microsoft.com/office/drawing/2014/main" id="{5FA33C61-7007-43FF-A676-97A8F5FFF4DB}"/>
              </a:ext>
            </a:extLst>
          </xdr:cNvPr>
          <xdr:cNvSpPr txBox="1"/>
        </xdr:nvSpPr>
        <xdr:spPr>
          <a:xfrm>
            <a:off x="2459717" y="2864524"/>
            <a:ext cx="2920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&amp;</a:t>
            </a:r>
          </a:p>
        </xdr:txBody>
      </xdr:sp>
      <xdr:sp macro="" textlink="">
        <xdr:nvSpPr>
          <xdr:cNvPr id="1036" name="TextBox 1035">
            <a:extLst>
              <a:ext uri="{FF2B5EF4-FFF2-40B4-BE49-F238E27FC236}">
                <a16:creationId xmlns:a16="http://schemas.microsoft.com/office/drawing/2014/main" id="{1E672783-DAB6-4EF6-A434-6109956BBFEC}"/>
              </a:ext>
            </a:extLst>
          </xdr:cNvPr>
          <xdr:cNvSpPr txBox="1"/>
        </xdr:nvSpPr>
        <xdr:spPr>
          <a:xfrm>
            <a:off x="3311071" y="2880185"/>
            <a:ext cx="181428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Collectively</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a:t>
            </a: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accounted</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for</a:t>
            </a:r>
            <a:endPar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sp macro="" textlink="'Analysis (2)'!F7">
        <xdr:nvSpPr>
          <xdr:cNvPr id="1037" name="TextBox 1036">
            <a:extLst>
              <a:ext uri="{FF2B5EF4-FFF2-40B4-BE49-F238E27FC236}">
                <a16:creationId xmlns:a16="http://schemas.microsoft.com/office/drawing/2014/main" id="{F2B5A160-3BAC-46EB-94B1-9F3BF9984259}"/>
              </a:ext>
            </a:extLst>
          </xdr:cNvPr>
          <xdr:cNvSpPr txBox="1"/>
        </xdr:nvSpPr>
        <xdr:spPr>
          <a:xfrm>
            <a:off x="5046434" y="2837404"/>
            <a:ext cx="764723" cy="355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l"/>
            <a:fld id="{95892904-C79E-466D-968C-D0EB4A9298EC}" type="TxLink">
              <a:rPr lang="en-US" sz="1800" b="1" i="0" u="none" strike="noStrike">
                <a:solidFill>
                  <a:srgbClr val="D840DC"/>
                </a:solidFill>
                <a:latin typeface="Calibri"/>
                <a:ea typeface="Calibri"/>
                <a:cs typeface="Calibri"/>
              </a:rPr>
              <a:pPr marL="0" indent="0" algn="l"/>
              <a:t>35.5%</a:t>
            </a:fld>
            <a:endParaRPr lang="en-US" sz="1800" b="1" i="0" u="none" strike="noStrike">
              <a:solidFill>
                <a:srgbClr val="D840DC"/>
              </a:solidFill>
              <a:latin typeface="Calibri"/>
              <a:ea typeface="Calibri"/>
              <a:cs typeface="Calibri"/>
            </a:endParaRPr>
          </a:p>
        </xdr:txBody>
      </xdr:sp>
      <xdr:sp macro="" textlink="">
        <xdr:nvSpPr>
          <xdr:cNvPr id="1038" name="TextBox 1037">
            <a:extLst>
              <a:ext uri="{FF2B5EF4-FFF2-40B4-BE49-F238E27FC236}">
                <a16:creationId xmlns:a16="http://schemas.microsoft.com/office/drawing/2014/main" id="{07E10F3C-28D0-4252-8D30-D22B5CD6175E}"/>
              </a:ext>
            </a:extLst>
          </xdr:cNvPr>
          <xdr:cNvSpPr txBox="1"/>
        </xdr:nvSpPr>
        <xdr:spPr>
          <a:xfrm>
            <a:off x="5560785" y="2877917"/>
            <a:ext cx="111624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of</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a:t>
            </a:r>
            <a:r>
              <a:rPr lang="en-US" sz="11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Profit</a:t>
            </a:r>
          </a:p>
        </xdr:txBody>
      </xdr:sp>
    </xdr:grpSp>
    <xdr:clientData/>
  </xdr:twoCellAnchor>
  <xdr:twoCellAnchor>
    <xdr:from>
      <xdr:col>11</xdr:col>
      <xdr:colOff>346076</xdr:colOff>
      <xdr:row>15</xdr:row>
      <xdr:rowOff>58964</xdr:rowOff>
    </xdr:from>
    <xdr:to>
      <xdr:col>14</xdr:col>
      <xdr:colOff>146504</xdr:colOff>
      <xdr:row>26</xdr:row>
      <xdr:rowOff>76200</xdr:rowOff>
    </xdr:to>
    <xdr:grpSp>
      <xdr:nvGrpSpPr>
        <xdr:cNvPr id="1102" name="Group 1101">
          <a:extLst>
            <a:ext uri="{FF2B5EF4-FFF2-40B4-BE49-F238E27FC236}">
              <a16:creationId xmlns:a16="http://schemas.microsoft.com/office/drawing/2014/main" id="{639C238B-92E7-2D3B-DC8F-82ED7563E737}"/>
            </a:ext>
          </a:extLst>
        </xdr:cNvPr>
        <xdr:cNvGrpSpPr/>
      </xdr:nvGrpSpPr>
      <xdr:grpSpPr>
        <a:xfrm>
          <a:off x="7051676" y="2916464"/>
          <a:ext cx="1629228" cy="2112736"/>
          <a:chOff x="7023101" y="2821214"/>
          <a:chExt cx="1629228" cy="2112736"/>
        </a:xfrm>
      </xdr:grpSpPr>
      <xdr:sp macro="" textlink="">
        <xdr:nvSpPr>
          <xdr:cNvPr id="1040" name="Rectangle: Rounded Corners 1039">
            <a:extLst>
              <a:ext uri="{FF2B5EF4-FFF2-40B4-BE49-F238E27FC236}">
                <a16:creationId xmlns:a16="http://schemas.microsoft.com/office/drawing/2014/main" id="{DB2D2FD7-464B-4BAF-AB03-71752AD651C7}"/>
              </a:ext>
            </a:extLst>
          </xdr:cNvPr>
          <xdr:cNvSpPr/>
        </xdr:nvSpPr>
        <xdr:spPr>
          <a:xfrm>
            <a:off x="7023101" y="2821214"/>
            <a:ext cx="1629228" cy="2112736"/>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1039" name="Month Name">
                <a:extLst>
                  <a:ext uri="{FF2B5EF4-FFF2-40B4-BE49-F238E27FC236}">
                    <a16:creationId xmlns:a16="http://schemas.microsoft.com/office/drawing/2014/main" id="{CA2DD2A5-B50A-4724-8482-7C3D88A44C5B}"/>
                  </a:ext>
                </a:extLst>
              </xdr:cNvPr>
              <xdr:cNvGraphicFramePr/>
            </xdr:nvGraphicFramePr>
            <xdr:xfrm>
              <a:off x="7049861" y="3456668"/>
              <a:ext cx="1547585" cy="1387929"/>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7078436" y="3551918"/>
                <a:ext cx="1547585" cy="1387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14</xdr:col>
      <xdr:colOff>280760</xdr:colOff>
      <xdr:row>15</xdr:row>
      <xdr:rowOff>60325</xdr:rowOff>
    </xdr:from>
    <xdr:to>
      <xdr:col>23</xdr:col>
      <xdr:colOff>104775</xdr:colOff>
      <xdr:row>26</xdr:row>
      <xdr:rowOff>66674</xdr:rowOff>
    </xdr:to>
    <xdr:grpSp>
      <xdr:nvGrpSpPr>
        <xdr:cNvPr id="1101" name="Group 1100">
          <a:extLst>
            <a:ext uri="{FF2B5EF4-FFF2-40B4-BE49-F238E27FC236}">
              <a16:creationId xmlns:a16="http://schemas.microsoft.com/office/drawing/2014/main" id="{BB1C9C71-4AB6-775D-936F-FE23D718612F}"/>
            </a:ext>
          </a:extLst>
        </xdr:cNvPr>
        <xdr:cNvGrpSpPr/>
      </xdr:nvGrpSpPr>
      <xdr:grpSpPr>
        <a:xfrm>
          <a:off x="8815160" y="2917825"/>
          <a:ext cx="5310415" cy="2101849"/>
          <a:chOff x="8786585" y="2822575"/>
          <a:chExt cx="4622800" cy="2101849"/>
        </a:xfrm>
      </xdr:grpSpPr>
      <xdr:sp macro="" textlink="">
        <xdr:nvSpPr>
          <xdr:cNvPr id="1041" name="Rectangle: Rounded Corners 1040">
            <a:extLst>
              <a:ext uri="{FF2B5EF4-FFF2-40B4-BE49-F238E27FC236}">
                <a16:creationId xmlns:a16="http://schemas.microsoft.com/office/drawing/2014/main" id="{21B8151D-5D91-4778-A134-2E17E2740C9B}"/>
              </a:ext>
            </a:extLst>
          </xdr:cNvPr>
          <xdr:cNvSpPr/>
        </xdr:nvSpPr>
        <xdr:spPr>
          <a:xfrm>
            <a:off x="8786585" y="2822575"/>
            <a:ext cx="4622800" cy="2101849"/>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50" name="Chart 1049">
            <a:extLst>
              <a:ext uri="{FF2B5EF4-FFF2-40B4-BE49-F238E27FC236}">
                <a16:creationId xmlns:a16="http://schemas.microsoft.com/office/drawing/2014/main" id="{5DB04F77-0A02-4E68-8745-9C0EE2BD2EAD}"/>
              </a:ext>
            </a:extLst>
          </xdr:cNvPr>
          <xdr:cNvGraphicFramePr>
            <a:graphicFrameLocks/>
          </xdr:cNvGraphicFramePr>
        </xdr:nvGraphicFramePr>
        <xdr:xfrm>
          <a:off x="8829675" y="3314700"/>
          <a:ext cx="4524375" cy="1533524"/>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 (2)'!J28">
        <xdr:nvSpPr>
          <xdr:cNvPr id="1053" name="TextBox 1052">
            <a:extLst>
              <a:ext uri="{FF2B5EF4-FFF2-40B4-BE49-F238E27FC236}">
                <a16:creationId xmlns:a16="http://schemas.microsoft.com/office/drawing/2014/main" id="{311BDDEB-750A-4CB3-B971-E4BBC99F46D3}"/>
              </a:ext>
            </a:extLst>
          </xdr:cNvPr>
          <xdr:cNvSpPr txBox="1"/>
        </xdr:nvSpPr>
        <xdr:spPr>
          <a:xfrm>
            <a:off x="8975270" y="2894554"/>
            <a:ext cx="764723" cy="355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l"/>
            <a:fld id="{EB8DC2C8-74A1-481B-AAE5-F5777AE3FC40}" type="TxLink">
              <a:rPr lang="en-US" sz="1800" b="1" i="0" u="none" strike="noStrike">
                <a:solidFill>
                  <a:srgbClr val="D840DC"/>
                </a:solidFill>
                <a:latin typeface="Calibri"/>
                <a:ea typeface="Calibri"/>
                <a:cs typeface="Calibri"/>
              </a:rPr>
              <a:pPr marL="0" indent="0" algn="l"/>
              <a:t>47.0%</a:t>
            </a:fld>
            <a:endParaRPr lang="en-US" sz="1800" b="1" i="0" u="none" strike="noStrike">
              <a:solidFill>
                <a:srgbClr val="D840DC"/>
              </a:solidFill>
              <a:latin typeface="Calibri"/>
              <a:ea typeface="Calibri"/>
              <a:cs typeface="Calibri"/>
            </a:endParaRPr>
          </a:p>
        </xdr:txBody>
      </xdr:sp>
      <xdr:sp macro="" textlink="">
        <xdr:nvSpPr>
          <xdr:cNvPr id="1054" name="TextBox 1053">
            <a:extLst>
              <a:ext uri="{FF2B5EF4-FFF2-40B4-BE49-F238E27FC236}">
                <a16:creationId xmlns:a16="http://schemas.microsoft.com/office/drawing/2014/main" id="{65D95824-15ED-404C-8A74-F348077F4E83}"/>
              </a:ext>
            </a:extLst>
          </xdr:cNvPr>
          <xdr:cNvSpPr txBox="1"/>
        </xdr:nvSpPr>
        <xdr:spPr>
          <a:xfrm>
            <a:off x="10142469" y="2937335"/>
            <a:ext cx="194570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came</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from highlighed weekdays</a:t>
            </a:r>
          </a:p>
        </xdr:txBody>
      </xdr:sp>
      <xdr:sp macro="" textlink="">
        <xdr:nvSpPr>
          <xdr:cNvPr id="1055" name="TextBox 1054">
            <a:extLst>
              <a:ext uri="{FF2B5EF4-FFF2-40B4-BE49-F238E27FC236}">
                <a16:creationId xmlns:a16="http://schemas.microsoft.com/office/drawing/2014/main" id="{BE36DB6A-BCC2-4BFB-BBA3-133D747A77DD}"/>
              </a:ext>
            </a:extLst>
          </xdr:cNvPr>
          <xdr:cNvSpPr txBox="1"/>
        </xdr:nvSpPr>
        <xdr:spPr>
          <a:xfrm>
            <a:off x="9339447" y="2954117"/>
            <a:ext cx="1151619"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of</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a:t>
            </a:r>
            <a:r>
              <a:rPr lang="en-US" sz="11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Profit</a:t>
            </a:r>
          </a:p>
        </xdr:txBody>
      </xdr:sp>
    </xdr:grpSp>
    <xdr:clientData/>
  </xdr:twoCellAnchor>
  <xdr:twoCellAnchor>
    <xdr:from>
      <xdr:col>0</xdr:col>
      <xdr:colOff>398235</xdr:colOff>
      <xdr:row>27</xdr:row>
      <xdr:rowOff>9526</xdr:rowOff>
    </xdr:from>
    <xdr:to>
      <xdr:col>6</xdr:col>
      <xdr:colOff>147865</xdr:colOff>
      <xdr:row>37</xdr:row>
      <xdr:rowOff>85726</xdr:rowOff>
    </xdr:to>
    <xdr:grpSp>
      <xdr:nvGrpSpPr>
        <xdr:cNvPr id="1100" name="Group 1099">
          <a:extLst>
            <a:ext uri="{FF2B5EF4-FFF2-40B4-BE49-F238E27FC236}">
              <a16:creationId xmlns:a16="http://schemas.microsoft.com/office/drawing/2014/main" id="{B44F44B7-0271-9B56-54CF-73FF16AB230F}"/>
            </a:ext>
          </a:extLst>
        </xdr:cNvPr>
        <xdr:cNvGrpSpPr/>
      </xdr:nvGrpSpPr>
      <xdr:grpSpPr>
        <a:xfrm>
          <a:off x="398235" y="5153026"/>
          <a:ext cx="3407230" cy="1981200"/>
          <a:chOff x="369660" y="5057776"/>
          <a:chExt cx="3407230" cy="1981200"/>
        </a:xfrm>
      </xdr:grpSpPr>
      <xdr:sp macro="" textlink="">
        <xdr:nvSpPr>
          <xdr:cNvPr id="1044" name="Rectangle: Rounded Corners 1043">
            <a:extLst>
              <a:ext uri="{FF2B5EF4-FFF2-40B4-BE49-F238E27FC236}">
                <a16:creationId xmlns:a16="http://schemas.microsoft.com/office/drawing/2014/main" id="{0E271B73-9FED-459F-83B2-B99511F92E91}"/>
              </a:ext>
            </a:extLst>
          </xdr:cNvPr>
          <xdr:cNvSpPr/>
        </xdr:nvSpPr>
        <xdr:spPr>
          <a:xfrm>
            <a:off x="369660" y="5057776"/>
            <a:ext cx="3407230" cy="1981200"/>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58" name="Chart 1057">
            <a:extLst>
              <a:ext uri="{FF2B5EF4-FFF2-40B4-BE49-F238E27FC236}">
                <a16:creationId xmlns:a16="http://schemas.microsoft.com/office/drawing/2014/main" id="{6E05DC22-0BB0-4C50-8974-039AFDAC538B}"/>
              </a:ext>
            </a:extLst>
          </xdr:cNvPr>
          <xdr:cNvGraphicFramePr>
            <a:graphicFrameLocks/>
          </xdr:cNvGraphicFramePr>
        </xdr:nvGraphicFramePr>
        <xdr:xfrm>
          <a:off x="438151" y="5114925"/>
          <a:ext cx="2066924" cy="1866900"/>
        </xdr:xfrm>
        <a:graphic>
          <a:graphicData uri="http://schemas.openxmlformats.org/drawingml/2006/chart">
            <c:chart xmlns:c="http://schemas.openxmlformats.org/drawingml/2006/chart" xmlns:r="http://schemas.openxmlformats.org/officeDocument/2006/relationships" r:id="rId5"/>
          </a:graphicData>
        </a:graphic>
      </xdr:graphicFrame>
      <xdr:sp macro="" textlink="'Analysis (2)'!O10">
        <xdr:nvSpPr>
          <xdr:cNvPr id="1060" name="TextBox 1059">
            <a:extLst>
              <a:ext uri="{FF2B5EF4-FFF2-40B4-BE49-F238E27FC236}">
                <a16:creationId xmlns:a16="http://schemas.microsoft.com/office/drawing/2014/main" id="{AACE39AD-69DC-4DC0-BC22-63BE29799395}"/>
              </a:ext>
            </a:extLst>
          </xdr:cNvPr>
          <xdr:cNvSpPr txBox="1"/>
        </xdr:nvSpPr>
        <xdr:spPr>
          <a:xfrm>
            <a:off x="2257425" y="5254643"/>
            <a:ext cx="13239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6067970-F0C8-4471-ACFD-1CFCAE3E49B5}" type="TxLink">
              <a:rPr lang="en-US" sz="1100" b="0" i="0" u="none" strike="noStrike">
                <a:solidFill>
                  <a:srgbClr val="000000"/>
                </a:solidFill>
                <a:latin typeface="Calibri"/>
                <a:ea typeface="Calibri"/>
                <a:cs typeface="Calibri"/>
              </a:rPr>
              <a:t>WEEKDAY make up</a:t>
            </a:fld>
            <a:endParaRPr lang="en-US" sz="1700" b="0"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 (2)'!O9">
        <xdr:nvSpPr>
          <xdr:cNvPr id="1061" name="TextBox 1060">
            <a:extLst>
              <a:ext uri="{FF2B5EF4-FFF2-40B4-BE49-F238E27FC236}">
                <a16:creationId xmlns:a16="http://schemas.microsoft.com/office/drawing/2014/main" id="{1B5CFD34-2315-4F74-B629-8341BC6BFCED}"/>
              </a:ext>
            </a:extLst>
          </xdr:cNvPr>
          <xdr:cNvSpPr txBox="1"/>
        </xdr:nvSpPr>
        <xdr:spPr>
          <a:xfrm>
            <a:off x="2581275" y="5470781"/>
            <a:ext cx="7620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l"/>
            <a:fld id="{947E8A97-8F8E-4911-8C13-27694D79B04E}" type="TxLink">
              <a:rPr lang="en-US" sz="1800" b="1" i="0" u="none" strike="noStrike">
                <a:solidFill>
                  <a:srgbClr val="D840DC"/>
                </a:solidFill>
                <a:latin typeface="Calibri"/>
                <a:ea typeface="Calibri"/>
                <a:cs typeface="Calibri"/>
              </a:rPr>
              <a:pPr marL="0" indent="0" algn="l"/>
              <a:t>74.9%</a:t>
            </a:fld>
            <a:endParaRPr lang="en-US" sz="1800" b="1" i="0" u="none" strike="noStrike">
              <a:solidFill>
                <a:srgbClr val="D840DC"/>
              </a:solidFill>
              <a:latin typeface="Calibri"/>
              <a:ea typeface="Calibri"/>
              <a:cs typeface="Calibri"/>
            </a:endParaRPr>
          </a:p>
        </xdr:txBody>
      </xdr:sp>
      <xdr:sp macro="" textlink="">
        <xdr:nvSpPr>
          <xdr:cNvPr id="1062" name="TextBox 1061">
            <a:extLst>
              <a:ext uri="{FF2B5EF4-FFF2-40B4-BE49-F238E27FC236}">
                <a16:creationId xmlns:a16="http://schemas.microsoft.com/office/drawing/2014/main" id="{E8ABC9BA-60D8-43E1-9A37-76541418C416}"/>
              </a:ext>
            </a:extLst>
          </xdr:cNvPr>
          <xdr:cNvSpPr txBox="1"/>
        </xdr:nvSpPr>
        <xdr:spPr>
          <a:xfrm>
            <a:off x="2369910" y="5802092"/>
            <a:ext cx="111624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of</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a:t>
            </a:r>
            <a:r>
              <a:rPr lang="en-US" sz="11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Total Profit</a:t>
            </a:r>
          </a:p>
        </xdr:txBody>
      </xdr:sp>
      <xdr:sp macro="" textlink="">
        <xdr:nvSpPr>
          <xdr:cNvPr id="1067" name="Oval 1066">
            <a:extLst>
              <a:ext uri="{FF2B5EF4-FFF2-40B4-BE49-F238E27FC236}">
                <a16:creationId xmlns:a16="http://schemas.microsoft.com/office/drawing/2014/main" id="{0E1EA09D-5C17-E8C8-E538-AEBAED696DC8}"/>
              </a:ext>
            </a:extLst>
          </xdr:cNvPr>
          <xdr:cNvSpPr/>
        </xdr:nvSpPr>
        <xdr:spPr>
          <a:xfrm>
            <a:off x="962025" y="5524500"/>
            <a:ext cx="933449" cy="93563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1</xdr:col>
      <xdr:colOff>590551</xdr:colOff>
      <xdr:row>30</xdr:row>
      <xdr:rowOff>95251</xdr:rowOff>
    </xdr:from>
    <xdr:to>
      <xdr:col>2</xdr:col>
      <xdr:colOff>523875</xdr:colOff>
      <xdr:row>33</xdr:row>
      <xdr:rowOff>66675</xdr:rowOff>
    </xdr:to>
    <xdr:pic>
      <xdr:nvPicPr>
        <xdr:cNvPr id="1066" name="Picture 1065">
          <a:extLst>
            <a:ext uri="{FF2B5EF4-FFF2-40B4-BE49-F238E27FC236}">
              <a16:creationId xmlns:a16="http://schemas.microsoft.com/office/drawing/2014/main" id="{C1A6F2AC-26CB-F0A9-3DCD-6A0D264698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00151" y="5810251"/>
          <a:ext cx="542924" cy="542924"/>
        </a:xfrm>
        <a:prstGeom prst="rect">
          <a:avLst/>
        </a:prstGeom>
        <a:solidFill>
          <a:schemeClr val="bg1">
            <a:lumMod val="85000"/>
          </a:schemeClr>
        </a:solidFill>
      </xdr:spPr>
    </xdr:pic>
    <xdr:clientData/>
  </xdr:twoCellAnchor>
  <xdr:twoCellAnchor>
    <xdr:from>
      <xdr:col>6</xdr:col>
      <xdr:colOff>210455</xdr:colOff>
      <xdr:row>27</xdr:row>
      <xdr:rowOff>0</xdr:rowOff>
    </xdr:from>
    <xdr:to>
      <xdr:col>14</xdr:col>
      <xdr:colOff>608692</xdr:colOff>
      <xdr:row>37</xdr:row>
      <xdr:rowOff>81190</xdr:rowOff>
    </xdr:to>
    <xdr:grpSp>
      <xdr:nvGrpSpPr>
        <xdr:cNvPr id="1097" name="Group 1096">
          <a:extLst>
            <a:ext uri="{FF2B5EF4-FFF2-40B4-BE49-F238E27FC236}">
              <a16:creationId xmlns:a16="http://schemas.microsoft.com/office/drawing/2014/main" id="{21A3D47F-CCCB-D272-C7D0-C384DF002579}"/>
            </a:ext>
          </a:extLst>
        </xdr:cNvPr>
        <xdr:cNvGrpSpPr/>
      </xdr:nvGrpSpPr>
      <xdr:grpSpPr>
        <a:xfrm>
          <a:off x="3868055" y="5143500"/>
          <a:ext cx="5275037" cy="1986190"/>
          <a:chOff x="3839480" y="5048250"/>
          <a:chExt cx="5275037" cy="1986190"/>
        </a:xfrm>
      </xdr:grpSpPr>
      <xdr:sp macro="" textlink="">
        <xdr:nvSpPr>
          <xdr:cNvPr id="1042" name="Rectangle: Rounded Corners 1041">
            <a:extLst>
              <a:ext uri="{FF2B5EF4-FFF2-40B4-BE49-F238E27FC236}">
                <a16:creationId xmlns:a16="http://schemas.microsoft.com/office/drawing/2014/main" id="{9D83492D-6934-405C-BA57-A3AA95B1040D}"/>
              </a:ext>
            </a:extLst>
          </xdr:cNvPr>
          <xdr:cNvSpPr/>
        </xdr:nvSpPr>
        <xdr:spPr>
          <a:xfrm>
            <a:off x="3845830" y="5048250"/>
            <a:ext cx="5268687" cy="1986190"/>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95" name="Group 1094">
            <a:extLst>
              <a:ext uri="{FF2B5EF4-FFF2-40B4-BE49-F238E27FC236}">
                <a16:creationId xmlns:a16="http://schemas.microsoft.com/office/drawing/2014/main" id="{910B16D2-13B4-EB0B-0344-B064D90521A9}"/>
              </a:ext>
            </a:extLst>
          </xdr:cNvPr>
          <xdr:cNvGrpSpPr/>
        </xdr:nvGrpSpPr>
        <xdr:grpSpPr>
          <a:xfrm>
            <a:off x="4086224" y="5572125"/>
            <a:ext cx="4829177" cy="1381126"/>
            <a:chOff x="4086224" y="5572125"/>
            <a:chExt cx="4829177" cy="1381126"/>
          </a:xfrm>
        </xdr:grpSpPr>
        <xdr:sp macro="" textlink="">
          <xdr:nvSpPr>
            <xdr:cNvPr id="1068" name="Rectangle: Rounded Corners 1067">
              <a:extLst>
                <a:ext uri="{FF2B5EF4-FFF2-40B4-BE49-F238E27FC236}">
                  <a16:creationId xmlns:a16="http://schemas.microsoft.com/office/drawing/2014/main" id="{C8371334-C746-46D4-BD67-4B9F07B48DFD}"/>
                </a:ext>
              </a:extLst>
            </xdr:cNvPr>
            <xdr:cNvSpPr/>
          </xdr:nvSpPr>
          <xdr:spPr>
            <a:xfrm>
              <a:off x="4086224" y="5591175"/>
              <a:ext cx="895351" cy="1114425"/>
            </a:xfrm>
            <a:prstGeom prst="roundRect">
              <a:avLst>
                <a:gd name="adj" fmla="val 10514"/>
              </a:avLst>
            </a:prstGeom>
            <a:solidFill>
              <a:schemeClr val="tx1">
                <a:lumMod val="85000"/>
                <a:lumOff val="1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69" name="Oval 1068">
              <a:extLst>
                <a:ext uri="{FF2B5EF4-FFF2-40B4-BE49-F238E27FC236}">
                  <a16:creationId xmlns:a16="http://schemas.microsoft.com/office/drawing/2014/main" id="{D6537F86-6FC2-4F37-A5E1-163FCB187F34}"/>
                </a:ext>
              </a:extLst>
            </xdr:cNvPr>
            <xdr:cNvSpPr/>
          </xdr:nvSpPr>
          <xdr:spPr>
            <a:xfrm>
              <a:off x="4627319" y="6457951"/>
              <a:ext cx="516182" cy="4953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0" name="Rectangle: Rounded Corners 1069">
              <a:extLst>
                <a:ext uri="{FF2B5EF4-FFF2-40B4-BE49-F238E27FC236}">
                  <a16:creationId xmlns:a16="http://schemas.microsoft.com/office/drawing/2014/main" id="{647D56BA-64C8-401F-AF1C-C6231359C516}"/>
                </a:ext>
              </a:extLst>
            </xdr:cNvPr>
            <xdr:cNvSpPr/>
          </xdr:nvSpPr>
          <xdr:spPr>
            <a:xfrm>
              <a:off x="6594474" y="5572125"/>
              <a:ext cx="895351" cy="1114425"/>
            </a:xfrm>
            <a:prstGeom prst="roundRect">
              <a:avLst>
                <a:gd name="adj" fmla="val 10514"/>
              </a:avLst>
            </a:prstGeom>
            <a:solidFill>
              <a:srgbClr val="F57D1F"/>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71" name="Oval 1070">
              <a:extLst>
                <a:ext uri="{FF2B5EF4-FFF2-40B4-BE49-F238E27FC236}">
                  <a16:creationId xmlns:a16="http://schemas.microsoft.com/office/drawing/2014/main" id="{06E43EAD-50FE-4CE6-87B3-DA7CDC95555A}"/>
                </a:ext>
              </a:extLst>
            </xdr:cNvPr>
            <xdr:cNvSpPr/>
          </xdr:nvSpPr>
          <xdr:spPr>
            <a:xfrm>
              <a:off x="7141919" y="6457951"/>
              <a:ext cx="516182" cy="4953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2" name="Rectangle: Rounded Corners 1071">
              <a:extLst>
                <a:ext uri="{FF2B5EF4-FFF2-40B4-BE49-F238E27FC236}">
                  <a16:creationId xmlns:a16="http://schemas.microsoft.com/office/drawing/2014/main" id="{043B786D-0E7B-562F-C2F7-65B928DF15A1}"/>
                </a:ext>
              </a:extLst>
            </xdr:cNvPr>
            <xdr:cNvSpPr/>
          </xdr:nvSpPr>
          <xdr:spPr>
            <a:xfrm>
              <a:off x="5340349" y="5581650"/>
              <a:ext cx="895351" cy="1114425"/>
            </a:xfrm>
            <a:prstGeom prst="roundRect">
              <a:avLst>
                <a:gd name="adj" fmla="val 10514"/>
              </a:avLst>
            </a:prstGeom>
            <a:solidFill>
              <a:srgbClr val="F72798"/>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73" name="Oval 1072">
              <a:extLst>
                <a:ext uri="{FF2B5EF4-FFF2-40B4-BE49-F238E27FC236}">
                  <a16:creationId xmlns:a16="http://schemas.microsoft.com/office/drawing/2014/main" id="{90E2AD89-68C8-7994-59FD-9FD1FE6198F0}"/>
                </a:ext>
              </a:extLst>
            </xdr:cNvPr>
            <xdr:cNvSpPr/>
          </xdr:nvSpPr>
          <xdr:spPr>
            <a:xfrm>
              <a:off x="5884619" y="6457951"/>
              <a:ext cx="516182" cy="4953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4" name="Rectangle: Rounded Corners 1073">
              <a:extLst>
                <a:ext uri="{FF2B5EF4-FFF2-40B4-BE49-F238E27FC236}">
                  <a16:creationId xmlns:a16="http://schemas.microsoft.com/office/drawing/2014/main" id="{3051D8BF-3963-4B31-BBCB-F4DBE0216ABE}"/>
                </a:ext>
              </a:extLst>
            </xdr:cNvPr>
            <xdr:cNvSpPr/>
          </xdr:nvSpPr>
          <xdr:spPr>
            <a:xfrm>
              <a:off x="7848599" y="5572125"/>
              <a:ext cx="895351" cy="1114425"/>
            </a:xfrm>
            <a:prstGeom prst="roundRect">
              <a:avLst>
                <a:gd name="adj" fmla="val 10514"/>
              </a:avLst>
            </a:prstGeom>
            <a:solidFill>
              <a:srgbClr val="6499E9"/>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75" name="Oval 1074">
              <a:extLst>
                <a:ext uri="{FF2B5EF4-FFF2-40B4-BE49-F238E27FC236}">
                  <a16:creationId xmlns:a16="http://schemas.microsoft.com/office/drawing/2014/main" id="{51796F46-791A-43B6-B367-3DCCDEF9A1FC}"/>
                </a:ext>
              </a:extLst>
            </xdr:cNvPr>
            <xdr:cNvSpPr/>
          </xdr:nvSpPr>
          <xdr:spPr>
            <a:xfrm>
              <a:off x="8399219" y="6457951"/>
              <a:ext cx="516182" cy="4953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 (2)'!W5">
          <xdr:nvSpPr>
            <xdr:cNvPr id="1076" name="TextBox 1075">
              <a:extLst>
                <a:ext uri="{FF2B5EF4-FFF2-40B4-BE49-F238E27FC236}">
                  <a16:creationId xmlns:a16="http://schemas.microsoft.com/office/drawing/2014/main" id="{B5BBAA16-7039-4269-A943-CF60833319EF}"/>
                </a:ext>
              </a:extLst>
            </xdr:cNvPr>
            <xdr:cNvSpPr txBox="1"/>
          </xdr:nvSpPr>
          <xdr:spPr>
            <a:xfrm>
              <a:off x="5927725" y="6575023"/>
              <a:ext cx="4635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92A70A7-1A3C-4517-918B-21D46713C29C}" type="TxLink">
                <a:rPr lang="en-US" sz="1200" b="1" i="0" u="none" strike="noStrike">
                  <a:solidFill>
                    <a:srgbClr val="000000"/>
                  </a:solidFill>
                  <a:latin typeface="Calibri"/>
                  <a:ea typeface="Calibri"/>
                  <a:cs typeface="Calibri"/>
                </a:rPr>
                <a:t>19%</a:t>
              </a:fld>
              <a:endParaRPr lang="en-US" sz="12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endParaRPr>
            </a:p>
          </xdr:txBody>
        </xdr:sp>
        <xdr:sp macro="" textlink="'Analysis (2)'!W6">
          <xdr:nvSpPr>
            <xdr:cNvPr id="1077" name="TextBox 1076">
              <a:extLst>
                <a:ext uri="{FF2B5EF4-FFF2-40B4-BE49-F238E27FC236}">
                  <a16:creationId xmlns:a16="http://schemas.microsoft.com/office/drawing/2014/main" id="{74065516-7745-4327-B858-923DC356EEA3}"/>
                </a:ext>
              </a:extLst>
            </xdr:cNvPr>
            <xdr:cNvSpPr txBox="1"/>
          </xdr:nvSpPr>
          <xdr:spPr>
            <a:xfrm>
              <a:off x="7197726" y="6575023"/>
              <a:ext cx="4699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FC34972-EAAE-493C-BB3A-0F19C1B0C378}" type="TxLink">
                <a:rPr lang="en-US" sz="1200" b="1" i="0" u="none" strike="noStrike">
                  <a:solidFill>
                    <a:srgbClr val="000000"/>
                  </a:solidFill>
                  <a:latin typeface="Calibri"/>
                  <a:ea typeface="Calibri"/>
                  <a:cs typeface="Calibri"/>
                </a:rPr>
                <a:t>26%</a:t>
              </a:fld>
              <a:endParaRPr lang="en-US" sz="12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endParaRPr>
            </a:p>
          </xdr:txBody>
        </xdr:sp>
        <xdr:sp macro="" textlink="'Analysis (2)'!W7">
          <xdr:nvSpPr>
            <xdr:cNvPr id="1078" name="TextBox 1077">
              <a:extLst>
                <a:ext uri="{FF2B5EF4-FFF2-40B4-BE49-F238E27FC236}">
                  <a16:creationId xmlns:a16="http://schemas.microsoft.com/office/drawing/2014/main" id="{CA032651-0AD5-4FB3-9006-D66EC1823E1B}"/>
                </a:ext>
              </a:extLst>
            </xdr:cNvPr>
            <xdr:cNvSpPr txBox="1"/>
          </xdr:nvSpPr>
          <xdr:spPr>
            <a:xfrm>
              <a:off x="8429625" y="6575023"/>
              <a:ext cx="4857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B2FB99A-DA79-4E78-B8C1-49EEB6356A04}" type="TxLink">
                <a:rPr lang="en-US" sz="1200" b="1" i="0" u="none" strike="noStrike">
                  <a:solidFill>
                    <a:schemeClr val="tx1"/>
                  </a:solidFill>
                  <a:latin typeface="Calibri"/>
                  <a:ea typeface="Calibri"/>
                  <a:cs typeface="Calibri"/>
                </a:rPr>
                <a:t>35%</a:t>
              </a:fld>
              <a:endParaRPr lang="en-US" sz="1200" b="1" i="0" u="none" strike="noStrike" baseline="0">
                <a:solidFill>
                  <a:schemeClr val="tx1"/>
                </a:solidFill>
                <a:latin typeface="Arial" panose="020B0604020202020204" pitchFamily="34" charset="0"/>
                <a:ea typeface="Calibri"/>
                <a:cs typeface="Arial" panose="020B0604020202020204" pitchFamily="34" charset="0"/>
              </a:endParaRPr>
            </a:p>
          </xdr:txBody>
        </xdr:sp>
        <xdr:sp macro="" textlink="'Analysis (2)'!W4">
          <xdr:nvSpPr>
            <xdr:cNvPr id="1079" name="TextBox 1078">
              <a:extLst>
                <a:ext uri="{FF2B5EF4-FFF2-40B4-BE49-F238E27FC236}">
                  <a16:creationId xmlns:a16="http://schemas.microsoft.com/office/drawing/2014/main" id="{E90D29D4-24FC-4864-86D7-4C1A9C92A4C7}"/>
                </a:ext>
              </a:extLst>
            </xdr:cNvPr>
            <xdr:cNvSpPr txBox="1"/>
          </xdr:nvSpPr>
          <xdr:spPr>
            <a:xfrm>
              <a:off x="4657725" y="6534150"/>
              <a:ext cx="495300"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B425A1E-6401-4DC4-B1BC-9168A2566A96}" type="TxLink">
                <a:rPr lang="en-US" sz="1200" b="1" i="0" u="none" strike="noStrike">
                  <a:solidFill>
                    <a:schemeClr val="bg2">
                      <a:lumMod val="25000"/>
                    </a:schemeClr>
                  </a:solidFill>
                  <a:latin typeface="Calibri"/>
                  <a:ea typeface="Calibri"/>
                  <a:cs typeface="Calibri"/>
                </a:rPr>
                <a:t>20%</a:t>
              </a:fld>
              <a:endParaRPr lang="en-US" sz="1200" b="1" i="0" u="none" strike="noStrike" baseline="0">
                <a:solidFill>
                  <a:schemeClr val="bg2">
                    <a:lumMod val="25000"/>
                  </a:schemeClr>
                </a:solidFill>
                <a:latin typeface="Arial" panose="020B0604020202020204" pitchFamily="34" charset="0"/>
                <a:ea typeface="Calibri"/>
                <a:cs typeface="Arial" panose="020B0604020202020204" pitchFamily="34" charset="0"/>
              </a:endParaRPr>
            </a:p>
          </xdr:txBody>
        </xdr:sp>
        <xdr:sp macro="" textlink="'Analysis (2)'!V5">
          <xdr:nvSpPr>
            <xdr:cNvPr id="1080" name="TextBox 1079">
              <a:extLst>
                <a:ext uri="{FF2B5EF4-FFF2-40B4-BE49-F238E27FC236}">
                  <a16:creationId xmlns:a16="http://schemas.microsoft.com/office/drawing/2014/main" id="{A524369F-DF4B-BFC2-3FF8-04664EC62781}"/>
                </a:ext>
              </a:extLst>
            </xdr:cNvPr>
            <xdr:cNvSpPr txBox="1"/>
          </xdr:nvSpPr>
          <xdr:spPr>
            <a:xfrm>
              <a:off x="5337175" y="5817397"/>
              <a:ext cx="8953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9944449-6D6C-4840-ADB8-D4699CEA0A7B}" type="TxLink">
                <a:rPr lang="en-US" sz="1600" b="1" i="0" u="none" strike="noStrike">
                  <a:solidFill>
                    <a:srgbClr val="000000"/>
                  </a:solidFill>
                  <a:latin typeface="Calibri"/>
                  <a:ea typeface="Calibri"/>
                  <a:cs typeface="Calibri"/>
                </a:rPr>
                <a:t>$ 2.50M</a:t>
              </a:fld>
              <a:endParaRPr lang="en-US" sz="16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endParaRPr>
            </a:p>
          </xdr:txBody>
        </xdr:sp>
        <xdr:sp macro="" textlink="'Analysis (2)'!V6">
          <xdr:nvSpPr>
            <xdr:cNvPr id="1081" name="TextBox 1080">
              <a:extLst>
                <a:ext uri="{FF2B5EF4-FFF2-40B4-BE49-F238E27FC236}">
                  <a16:creationId xmlns:a16="http://schemas.microsoft.com/office/drawing/2014/main" id="{769C170F-A780-4498-989D-4418C141DCD4}"/>
                </a:ext>
              </a:extLst>
            </xdr:cNvPr>
            <xdr:cNvSpPr txBox="1"/>
          </xdr:nvSpPr>
          <xdr:spPr>
            <a:xfrm>
              <a:off x="6550025" y="5817397"/>
              <a:ext cx="100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EADFDBE-BF1D-419C-9264-204EAF38CC31}" type="TxLink">
                <a:rPr lang="en-US" sz="1600" b="1" i="0" u="none" strike="noStrike">
                  <a:solidFill>
                    <a:srgbClr val="000000"/>
                  </a:solidFill>
                  <a:latin typeface="Calibri"/>
                  <a:ea typeface="Calibri"/>
                  <a:cs typeface="Calibri"/>
                </a:rPr>
                <a:t>$ 3.31M</a:t>
              </a:fld>
              <a:endParaRPr lang="en-US" sz="16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endParaRPr>
            </a:p>
          </xdr:txBody>
        </xdr:sp>
        <xdr:sp macro="" textlink="'Analysis (2)'!V7">
          <xdr:nvSpPr>
            <xdr:cNvPr id="1082" name="TextBox 1081">
              <a:extLst>
                <a:ext uri="{FF2B5EF4-FFF2-40B4-BE49-F238E27FC236}">
                  <a16:creationId xmlns:a16="http://schemas.microsoft.com/office/drawing/2014/main" id="{964FCD7F-A61C-3417-6BF5-7F883993FB3F}"/>
                </a:ext>
              </a:extLst>
            </xdr:cNvPr>
            <xdr:cNvSpPr txBox="1"/>
          </xdr:nvSpPr>
          <xdr:spPr>
            <a:xfrm>
              <a:off x="7781924" y="5817397"/>
              <a:ext cx="9810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7F29B85-356E-4736-B6B4-3EB6E62150A7}" type="TxLink">
                <a:rPr lang="en-US" sz="1600" b="1" i="0" u="none" strike="noStrike">
                  <a:solidFill>
                    <a:srgbClr val="000000"/>
                  </a:solidFill>
                  <a:latin typeface="Calibri"/>
                  <a:ea typeface="Calibri"/>
                  <a:cs typeface="Calibri"/>
                </a:rPr>
                <a:t>$ 4.53M</a:t>
              </a:fld>
              <a:endParaRPr lang="en-US" sz="16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endParaRPr>
            </a:p>
          </xdr:txBody>
        </xdr:sp>
        <xdr:sp macro="" textlink="'Analysis (2)'!V4">
          <xdr:nvSpPr>
            <xdr:cNvPr id="1083" name="TextBox 1082">
              <a:extLst>
                <a:ext uri="{FF2B5EF4-FFF2-40B4-BE49-F238E27FC236}">
                  <a16:creationId xmlns:a16="http://schemas.microsoft.com/office/drawing/2014/main" id="{4722F906-63CE-24E3-1E83-FBECA286BAA1}"/>
                </a:ext>
              </a:extLst>
            </xdr:cNvPr>
            <xdr:cNvSpPr txBox="1"/>
          </xdr:nvSpPr>
          <xdr:spPr>
            <a:xfrm>
              <a:off x="4086225" y="5817397"/>
              <a:ext cx="8953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CEF02ACF-C55A-4E3D-B4F2-7667C538ACB8}" type="TxLink">
                <a:rPr lang="en-US" sz="1600" b="1" i="0" u="none" strike="noStrike" baseline="0">
                  <a:solidFill>
                    <a:schemeClr val="bg1"/>
                  </a:solidFill>
                  <a:latin typeface="Calibri"/>
                  <a:ea typeface="Calibri"/>
                  <a:cs typeface="Calibri"/>
                </a:rPr>
                <a:t>$ 2.54M</a:t>
              </a:fld>
              <a:endParaRPr lang="en-US" sz="1600" b="1" i="0" u="none" strike="noStrike" baseline="0">
                <a:solidFill>
                  <a:schemeClr val="bg1"/>
                </a:solidFill>
                <a:latin typeface="Arial" panose="020B0604020202020204" pitchFamily="34" charset="0"/>
                <a:ea typeface="Calibri"/>
                <a:cs typeface="Arial" panose="020B0604020202020204" pitchFamily="34" charset="0"/>
              </a:endParaRPr>
            </a:p>
          </xdr:txBody>
        </xdr:sp>
        <xdr:sp macro="" textlink="">
          <xdr:nvSpPr>
            <xdr:cNvPr id="1084" name="TextBox 1083">
              <a:extLst>
                <a:ext uri="{FF2B5EF4-FFF2-40B4-BE49-F238E27FC236}">
                  <a16:creationId xmlns:a16="http://schemas.microsoft.com/office/drawing/2014/main" id="{E13201C9-6AE1-4422-8475-10BC9A9A85C8}"/>
                </a:ext>
              </a:extLst>
            </xdr:cNvPr>
            <xdr:cNvSpPr txBox="1"/>
          </xdr:nvSpPr>
          <xdr:spPr>
            <a:xfrm>
              <a:off x="4086226" y="6131155"/>
              <a:ext cx="89535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bg1"/>
                  </a:solidFill>
                  <a:latin typeface="Arial" panose="020B0604020202020204" pitchFamily="34" charset="0"/>
                  <a:ea typeface="Calibri"/>
                  <a:cs typeface="Arial" panose="020B0604020202020204" pitchFamily="34" charset="0"/>
                </a:rPr>
                <a:t>Quarter</a:t>
              </a:r>
              <a:r>
                <a:rPr lang="en-US" sz="1100" b="0" i="0" u="none" strike="noStrike" baseline="0">
                  <a:solidFill>
                    <a:schemeClr val="bg1"/>
                  </a:solidFill>
                  <a:latin typeface="Arial" panose="020B0604020202020204" pitchFamily="34" charset="0"/>
                  <a:ea typeface="Calibri"/>
                  <a:cs typeface="Arial" panose="020B0604020202020204" pitchFamily="34" charset="0"/>
                </a:rPr>
                <a:t> 1</a:t>
              </a:r>
              <a:endParaRPr lang="en-US" sz="11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
          <xdr:nvSpPr>
            <xdr:cNvPr id="1086" name="TextBox 1085">
              <a:extLst>
                <a:ext uri="{FF2B5EF4-FFF2-40B4-BE49-F238E27FC236}">
                  <a16:creationId xmlns:a16="http://schemas.microsoft.com/office/drawing/2014/main" id="{4F687556-698F-4870-A30E-87D625D87AE7}"/>
                </a:ext>
              </a:extLst>
            </xdr:cNvPr>
            <xdr:cNvSpPr txBox="1"/>
          </xdr:nvSpPr>
          <xdr:spPr>
            <a:xfrm>
              <a:off x="5343526" y="6131155"/>
              <a:ext cx="89535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solidFill>
                  <a:latin typeface="Arial" panose="020B0604020202020204" pitchFamily="34" charset="0"/>
                  <a:ea typeface="Calibri"/>
                  <a:cs typeface="Arial" panose="020B0604020202020204" pitchFamily="34" charset="0"/>
                </a:rPr>
                <a:t>Quarter</a:t>
              </a:r>
              <a:r>
                <a:rPr lang="en-US" sz="1100" b="0" i="0" u="none" strike="noStrike" baseline="0">
                  <a:solidFill>
                    <a:schemeClr val="tx1"/>
                  </a:solidFill>
                  <a:latin typeface="Arial" panose="020B0604020202020204" pitchFamily="34" charset="0"/>
                  <a:ea typeface="Calibri"/>
                  <a:cs typeface="Arial" panose="020B0604020202020204" pitchFamily="34" charset="0"/>
                </a:rPr>
                <a:t> 2</a:t>
              </a:r>
              <a:endParaRPr lang="en-US" sz="1100" b="0" i="0" u="none" strike="noStrike">
                <a:solidFill>
                  <a:schemeClr val="tx1"/>
                </a:solidFill>
                <a:latin typeface="Arial" panose="020B0604020202020204" pitchFamily="34" charset="0"/>
                <a:ea typeface="Calibri"/>
                <a:cs typeface="Arial" panose="020B0604020202020204" pitchFamily="34" charset="0"/>
              </a:endParaRPr>
            </a:p>
          </xdr:txBody>
        </xdr:sp>
        <xdr:sp macro="" textlink="">
          <xdr:nvSpPr>
            <xdr:cNvPr id="1088" name="TextBox 1087">
              <a:extLst>
                <a:ext uri="{FF2B5EF4-FFF2-40B4-BE49-F238E27FC236}">
                  <a16:creationId xmlns:a16="http://schemas.microsoft.com/office/drawing/2014/main" id="{10523660-32A4-4284-AD52-DFDB02D0794A}"/>
                </a:ext>
              </a:extLst>
            </xdr:cNvPr>
            <xdr:cNvSpPr txBox="1"/>
          </xdr:nvSpPr>
          <xdr:spPr>
            <a:xfrm>
              <a:off x="6591301" y="6131155"/>
              <a:ext cx="89535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solidFill>
                  <a:latin typeface="Arial" panose="020B0604020202020204" pitchFamily="34" charset="0"/>
                  <a:ea typeface="Calibri"/>
                  <a:cs typeface="Arial" panose="020B0604020202020204" pitchFamily="34" charset="0"/>
                </a:rPr>
                <a:t>Quarter</a:t>
              </a:r>
              <a:r>
                <a:rPr lang="en-US" sz="1100" b="0" i="0" u="none" strike="noStrike" baseline="0">
                  <a:solidFill>
                    <a:schemeClr val="tx1"/>
                  </a:solidFill>
                  <a:latin typeface="Arial" panose="020B0604020202020204" pitchFamily="34" charset="0"/>
                  <a:ea typeface="Calibri"/>
                  <a:cs typeface="Arial" panose="020B0604020202020204" pitchFamily="34" charset="0"/>
                </a:rPr>
                <a:t> 3</a:t>
              </a:r>
            </a:p>
          </xdr:txBody>
        </xdr:sp>
        <xdr:sp macro="" textlink="">
          <xdr:nvSpPr>
            <xdr:cNvPr id="1089" name="TextBox 1088">
              <a:extLst>
                <a:ext uri="{FF2B5EF4-FFF2-40B4-BE49-F238E27FC236}">
                  <a16:creationId xmlns:a16="http://schemas.microsoft.com/office/drawing/2014/main" id="{0E1C287A-32D4-468A-A302-2401C7773360}"/>
                </a:ext>
              </a:extLst>
            </xdr:cNvPr>
            <xdr:cNvSpPr txBox="1"/>
          </xdr:nvSpPr>
          <xdr:spPr>
            <a:xfrm>
              <a:off x="7848599" y="6131155"/>
              <a:ext cx="89535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a:solidFill>
                    <a:schemeClr val="tx1"/>
                  </a:solidFill>
                  <a:latin typeface="Arial" panose="020B0604020202020204" pitchFamily="34" charset="0"/>
                  <a:ea typeface="Calibri"/>
                  <a:cs typeface="Arial" panose="020B0604020202020204" pitchFamily="34" charset="0"/>
                </a:rPr>
                <a:t>Quarter</a:t>
              </a:r>
              <a:r>
                <a:rPr lang="en-US" sz="1100" b="0" i="0" u="none" strike="noStrike" baseline="0">
                  <a:solidFill>
                    <a:schemeClr val="tx1"/>
                  </a:solidFill>
                  <a:latin typeface="Arial" panose="020B0604020202020204" pitchFamily="34" charset="0"/>
                  <a:ea typeface="Calibri"/>
                  <a:cs typeface="Arial" panose="020B0604020202020204" pitchFamily="34" charset="0"/>
                </a:rPr>
                <a:t> 4</a:t>
              </a:r>
            </a:p>
          </xdr:txBody>
        </xdr:sp>
      </xdr:grpSp>
      <xdr:sp macro="" textlink="">
        <xdr:nvSpPr>
          <xdr:cNvPr id="1091" name="TextBox 1090">
            <a:extLst>
              <a:ext uri="{FF2B5EF4-FFF2-40B4-BE49-F238E27FC236}">
                <a16:creationId xmlns:a16="http://schemas.microsoft.com/office/drawing/2014/main" id="{8435DDF4-5D4B-4D7E-87C1-8B36C251EBFE}"/>
              </a:ext>
            </a:extLst>
          </xdr:cNvPr>
          <xdr:cNvSpPr txBox="1"/>
        </xdr:nvSpPr>
        <xdr:spPr>
          <a:xfrm>
            <a:off x="3839480" y="5144867"/>
            <a:ext cx="207554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Quaterly view by</a:t>
            </a:r>
            <a:r>
              <a:rPr lang="en-US" sz="11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Profit</a:t>
            </a:r>
          </a:p>
        </xdr:txBody>
      </xdr:sp>
    </xdr:grpSp>
    <xdr:clientData/>
  </xdr:twoCellAnchor>
  <xdr:twoCellAnchor>
    <xdr:from>
      <xdr:col>15</xdr:col>
      <xdr:colOff>107949</xdr:colOff>
      <xdr:row>27</xdr:row>
      <xdr:rowOff>0</xdr:rowOff>
    </xdr:from>
    <xdr:to>
      <xdr:col>23</xdr:col>
      <xdr:colOff>133350</xdr:colOff>
      <xdr:row>37</xdr:row>
      <xdr:rowOff>63047</xdr:rowOff>
    </xdr:to>
    <xdr:grpSp>
      <xdr:nvGrpSpPr>
        <xdr:cNvPr id="1098" name="Group 1097">
          <a:extLst>
            <a:ext uri="{FF2B5EF4-FFF2-40B4-BE49-F238E27FC236}">
              <a16:creationId xmlns:a16="http://schemas.microsoft.com/office/drawing/2014/main" id="{061759A7-BB26-F41F-1B09-251E2E7818AC}"/>
            </a:ext>
          </a:extLst>
        </xdr:cNvPr>
        <xdr:cNvGrpSpPr/>
      </xdr:nvGrpSpPr>
      <xdr:grpSpPr>
        <a:xfrm>
          <a:off x="9251949" y="5143500"/>
          <a:ext cx="4902201" cy="1968047"/>
          <a:chOff x="9223374" y="5048250"/>
          <a:chExt cx="4206876" cy="1968047"/>
        </a:xfrm>
      </xdr:grpSpPr>
      <xdr:sp macro="" textlink="">
        <xdr:nvSpPr>
          <xdr:cNvPr id="1043" name="Rectangle: Rounded Corners 1042">
            <a:extLst>
              <a:ext uri="{FF2B5EF4-FFF2-40B4-BE49-F238E27FC236}">
                <a16:creationId xmlns:a16="http://schemas.microsoft.com/office/drawing/2014/main" id="{4A5504A5-4D20-4BF0-B535-0E2B389DB5C9}"/>
              </a:ext>
            </a:extLst>
          </xdr:cNvPr>
          <xdr:cNvSpPr/>
        </xdr:nvSpPr>
        <xdr:spPr>
          <a:xfrm>
            <a:off x="9223374" y="5048250"/>
            <a:ext cx="4206876" cy="1968047"/>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1092" name="Country">
                <a:extLst>
                  <a:ext uri="{FF2B5EF4-FFF2-40B4-BE49-F238E27FC236}">
                    <a16:creationId xmlns:a16="http://schemas.microsoft.com/office/drawing/2014/main" id="{1728D5B9-9ECF-4826-8930-3D46777A4B29}"/>
                  </a:ext>
                </a:extLst>
              </xdr:cNvPr>
              <xdr:cNvGraphicFramePr/>
            </xdr:nvGraphicFramePr>
            <xdr:xfrm>
              <a:off x="9334499" y="5391151"/>
              <a:ext cx="4040505" cy="160020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381441" y="5486401"/>
                <a:ext cx="4708332"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0</xdr:col>
      <xdr:colOff>352424</xdr:colOff>
      <xdr:row>0</xdr:row>
      <xdr:rowOff>122903</xdr:rowOff>
    </xdr:from>
    <xdr:ext cx="4257676" cy="357790"/>
    <xdr:sp macro="" textlink="">
      <xdr:nvSpPr>
        <xdr:cNvPr id="1094" name="TextBox 1093">
          <a:extLst>
            <a:ext uri="{FF2B5EF4-FFF2-40B4-BE49-F238E27FC236}">
              <a16:creationId xmlns:a16="http://schemas.microsoft.com/office/drawing/2014/main" id="{C9DF5DFF-6877-4A35-9B7E-5D41EEE973EE}"/>
            </a:ext>
          </a:extLst>
        </xdr:cNvPr>
        <xdr:cNvSpPr txBox="1"/>
      </xdr:nvSpPr>
      <xdr:spPr>
        <a:xfrm>
          <a:off x="352424" y="122903"/>
          <a:ext cx="4257676"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i="0" u="none" strike="noStrike">
              <a:solidFill>
                <a:srgbClr val="D840DC"/>
              </a:solidFill>
              <a:latin typeface="Arial" panose="020B0604020202020204" pitchFamily="34" charset="0"/>
              <a:ea typeface="Calibri"/>
              <a:cs typeface="Arial" panose="020B0604020202020204" pitchFamily="34" charset="0"/>
            </a:rPr>
            <a:t>ADVENTURE</a:t>
          </a:r>
          <a:r>
            <a:rPr lang="en-US" sz="1800" b="1"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WORKS </a:t>
          </a:r>
          <a:r>
            <a:rPr lang="en-US" sz="18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sales analysis</a:t>
          </a:r>
        </a:p>
      </xdr:txBody>
    </xdr:sp>
    <xdr:clientData/>
  </xdr:oneCellAnchor>
  <xdr:twoCellAnchor>
    <xdr:from>
      <xdr:col>0</xdr:col>
      <xdr:colOff>200024</xdr:colOff>
      <xdr:row>2</xdr:row>
      <xdr:rowOff>142874</xdr:rowOff>
    </xdr:from>
    <xdr:to>
      <xdr:col>15</xdr:col>
      <xdr:colOff>476399</xdr:colOff>
      <xdr:row>14</xdr:row>
      <xdr:rowOff>142873</xdr:rowOff>
    </xdr:to>
    <xdr:grpSp>
      <xdr:nvGrpSpPr>
        <xdr:cNvPr id="1112" name="Group 1111">
          <a:extLst>
            <a:ext uri="{FF2B5EF4-FFF2-40B4-BE49-F238E27FC236}">
              <a16:creationId xmlns:a16="http://schemas.microsoft.com/office/drawing/2014/main" id="{C6696735-51FC-26E0-4BFF-7BAFD4FE1E63}"/>
            </a:ext>
          </a:extLst>
        </xdr:cNvPr>
        <xdr:cNvGrpSpPr/>
      </xdr:nvGrpSpPr>
      <xdr:grpSpPr>
        <a:xfrm>
          <a:off x="200024" y="523874"/>
          <a:ext cx="9420375" cy="2285999"/>
          <a:chOff x="200024" y="523874"/>
          <a:chExt cx="9420375" cy="2285999"/>
        </a:xfrm>
      </xdr:grpSpPr>
      <xdr:grpSp>
        <xdr:nvGrpSpPr>
          <xdr:cNvPr id="1110" name="Group 1109">
            <a:extLst>
              <a:ext uri="{FF2B5EF4-FFF2-40B4-BE49-F238E27FC236}">
                <a16:creationId xmlns:a16="http://schemas.microsoft.com/office/drawing/2014/main" id="{D3B25DEE-B924-556F-7E90-497624C8182E}"/>
              </a:ext>
            </a:extLst>
          </xdr:cNvPr>
          <xdr:cNvGrpSpPr/>
        </xdr:nvGrpSpPr>
        <xdr:grpSpPr>
          <a:xfrm>
            <a:off x="200024" y="523874"/>
            <a:ext cx="9420375" cy="2285999"/>
            <a:chOff x="171449" y="428624"/>
            <a:chExt cx="9420375" cy="2285999"/>
          </a:xfrm>
        </xdr:grpSpPr>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342900" y="428624"/>
              <a:ext cx="9048750" cy="2285999"/>
            </a:xfrm>
            <a:prstGeom prst="roundRect">
              <a:avLst>
                <a:gd name="adj" fmla="val 7365"/>
              </a:avLst>
            </a:prstGeom>
            <a:solidFill>
              <a:schemeClr val="bg1">
                <a:lumMod val="85000"/>
              </a:schemeClr>
            </a:solidFill>
            <a:ln w="12700">
              <a:noFill/>
              <a:extLst>
                <a:ext uri="{C807C97D-BFC1-408E-A445-0C87EB9F89A2}">
                  <ask:lineSketchStyleProps xmlns:ask="http://schemas.microsoft.com/office/drawing/2018/sketchyshapes" sd="852854689">
                    <a:custGeom>
                      <a:avLst/>
                      <a:gdLst>
                        <a:gd name="connsiteX0" fmla="*/ 0 w 6191250"/>
                        <a:gd name="connsiteY0" fmla="*/ 409583 h 2457447"/>
                        <a:gd name="connsiteX1" fmla="*/ 409583 w 6191250"/>
                        <a:gd name="connsiteY1" fmla="*/ 0 h 2457447"/>
                        <a:gd name="connsiteX2" fmla="*/ 5781667 w 6191250"/>
                        <a:gd name="connsiteY2" fmla="*/ 0 h 2457447"/>
                        <a:gd name="connsiteX3" fmla="*/ 6191250 w 6191250"/>
                        <a:gd name="connsiteY3" fmla="*/ 409583 h 2457447"/>
                        <a:gd name="connsiteX4" fmla="*/ 6191250 w 6191250"/>
                        <a:gd name="connsiteY4" fmla="*/ 2047864 h 2457447"/>
                        <a:gd name="connsiteX5" fmla="*/ 5781667 w 6191250"/>
                        <a:gd name="connsiteY5" fmla="*/ 2457447 h 2457447"/>
                        <a:gd name="connsiteX6" fmla="*/ 409583 w 6191250"/>
                        <a:gd name="connsiteY6" fmla="*/ 2457447 h 2457447"/>
                        <a:gd name="connsiteX7" fmla="*/ 0 w 6191250"/>
                        <a:gd name="connsiteY7" fmla="*/ 2047864 h 2457447"/>
                        <a:gd name="connsiteX8" fmla="*/ 0 w 6191250"/>
                        <a:gd name="connsiteY8" fmla="*/ 409583 h 24574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191250" h="2457447" fill="none" extrusionOk="0">
                          <a:moveTo>
                            <a:pt x="0" y="409583"/>
                          </a:moveTo>
                          <a:cubicBezTo>
                            <a:pt x="876" y="207093"/>
                            <a:pt x="200666" y="29017"/>
                            <a:pt x="409583" y="0"/>
                          </a:cubicBezTo>
                          <a:cubicBezTo>
                            <a:pt x="2747756" y="72427"/>
                            <a:pt x="3850827" y="61419"/>
                            <a:pt x="5781667" y="0"/>
                          </a:cubicBezTo>
                          <a:cubicBezTo>
                            <a:pt x="6004947" y="-20140"/>
                            <a:pt x="6166047" y="175754"/>
                            <a:pt x="6191250" y="409583"/>
                          </a:cubicBezTo>
                          <a:cubicBezTo>
                            <a:pt x="6243795" y="708566"/>
                            <a:pt x="6118127" y="1873290"/>
                            <a:pt x="6191250" y="2047864"/>
                          </a:cubicBezTo>
                          <a:cubicBezTo>
                            <a:pt x="6193613" y="2262076"/>
                            <a:pt x="5989400" y="2436739"/>
                            <a:pt x="5781667" y="2457447"/>
                          </a:cubicBezTo>
                          <a:cubicBezTo>
                            <a:pt x="4881914" y="2487274"/>
                            <a:pt x="1623017" y="2378141"/>
                            <a:pt x="409583" y="2457447"/>
                          </a:cubicBezTo>
                          <a:cubicBezTo>
                            <a:pt x="227808" y="2452424"/>
                            <a:pt x="-10548" y="2276156"/>
                            <a:pt x="0" y="2047864"/>
                          </a:cubicBezTo>
                          <a:cubicBezTo>
                            <a:pt x="22468" y="1431504"/>
                            <a:pt x="4619" y="867627"/>
                            <a:pt x="0" y="409583"/>
                          </a:cubicBezTo>
                          <a:close/>
                        </a:path>
                        <a:path w="6191250" h="2457447" stroke="0" extrusionOk="0">
                          <a:moveTo>
                            <a:pt x="0" y="409583"/>
                          </a:moveTo>
                          <a:cubicBezTo>
                            <a:pt x="29374" y="191384"/>
                            <a:pt x="192492" y="18992"/>
                            <a:pt x="409583" y="0"/>
                          </a:cubicBezTo>
                          <a:cubicBezTo>
                            <a:pt x="2297153" y="123000"/>
                            <a:pt x="5119383" y="-96860"/>
                            <a:pt x="5781667" y="0"/>
                          </a:cubicBezTo>
                          <a:cubicBezTo>
                            <a:pt x="6003897" y="-3030"/>
                            <a:pt x="6205541" y="154566"/>
                            <a:pt x="6191250" y="409583"/>
                          </a:cubicBezTo>
                          <a:cubicBezTo>
                            <a:pt x="6315120" y="1160953"/>
                            <a:pt x="6265759" y="1862763"/>
                            <a:pt x="6191250" y="2047864"/>
                          </a:cubicBezTo>
                          <a:cubicBezTo>
                            <a:pt x="6173518" y="2280494"/>
                            <a:pt x="5973174" y="2451768"/>
                            <a:pt x="5781667" y="2457447"/>
                          </a:cubicBezTo>
                          <a:cubicBezTo>
                            <a:pt x="5243979" y="2296740"/>
                            <a:pt x="2541813" y="2497114"/>
                            <a:pt x="409583" y="2457447"/>
                          </a:cubicBezTo>
                          <a:cubicBezTo>
                            <a:pt x="158869" y="2452497"/>
                            <a:pt x="-36212" y="2257665"/>
                            <a:pt x="0" y="2047864"/>
                          </a:cubicBezTo>
                          <a:cubicBezTo>
                            <a:pt x="-45605" y="1359028"/>
                            <a:pt x="-559" y="577842"/>
                            <a:pt x="0" y="409583"/>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3444239" y="990600"/>
              <a:ext cx="1238400" cy="1533600"/>
            </a:xfrm>
            <a:prstGeom prst="roundRect">
              <a:avLst>
                <a:gd name="adj" fmla="val 10514"/>
              </a:avLst>
            </a:prstGeom>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1807844" y="990600"/>
              <a:ext cx="1240214" cy="1533600"/>
            </a:xfrm>
            <a:prstGeom prst="roundRect">
              <a:avLst>
                <a:gd name="adj" fmla="val 10514"/>
              </a:avLst>
            </a:prstGeom>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171449" y="990600"/>
              <a:ext cx="1238400" cy="1533600"/>
            </a:xfrm>
            <a:prstGeom prst="roundRect">
              <a:avLst>
                <a:gd name="adj" fmla="val 10514"/>
              </a:avLst>
            </a:prstGeom>
            <a:solidFill>
              <a:schemeClr val="tx1">
                <a:lumMod val="85000"/>
                <a:lumOff val="1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5080634" y="990600"/>
              <a:ext cx="1238400" cy="1533600"/>
            </a:xfrm>
            <a:prstGeom prst="roundRect">
              <a:avLst>
                <a:gd name="adj" fmla="val 10514"/>
              </a:avLst>
            </a:prstGeom>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8353424" y="990600"/>
              <a:ext cx="1238400" cy="1533600"/>
            </a:xfrm>
            <a:prstGeom prst="roundRect">
              <a:avLst>
                <a:gd name="adj" fmla="val 10514"/>
              </a:avLst>
            </a:prstGeom>
            <a:solidFill>
              <a:schemeClr val="tx1">
                <a:lumMod val="85000"/>
                <a:lumOff val="15000"/>
              </a:schemeClr>
            </a:solidFill>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6717029" y="990600"/>
              <a:ext cx="1238400" cy="1533600"/>
            </a:xfrm>
            <a:prstGeom prst="roundRect">
              <a:avLst>
                <a:gd name="adj" fmla="val 10514"/>
              </a:avLst>
            </a:prstGeom>
            <a:ln>
              <a:noFill/>
              <a:extLst>
                <a:ext uri="{C807C97D-BFC1-408E-A445-0C87EB9F89A2}">
                  <ask:lineSketchStyleProps xmlns:ask="http://schemas.microsoft.com/office/drawing/2018/sketchyshapes" sd="852854689">
                    <a:custGeom>
                      <a:avLst/>
                      <a:gdLst>
                        <a:gd name="connsiteX0" fmla="*/ 0 w 1190625"/>
                        <a:gd name="connsiteY0" fmla="*/ 174628 h 1047750"/>
                        <a:gd name="connsiteX1" fmla="*/ 174628 w 1190625"/>
                        <a:gd name="connsiteY1" fmla="*/ 0 h 1047750"/>
                        <a:gd name="connsiteX2" fmla="*/ 1015997 w 1190625"/>
                        <a:gd name="connsiteY2" fmla="*/ 0 h 1047750"/>
                        <a:gd name="connsiteX3" fmla="*/ 1190625 w 1190625"/>
                        <a:gd name="connsiteY3" fmla="*/ 174628 h 1047750"/>
                        <a:gd name="connsiteX4" fmla="*/ 1190625 w 1190625"/>
                        <a:gd name="connsiteY4" fmla="*/ 873122 h 1047750"/>
                        <a:gd name="connsiteX5" fmla="*/ 1015997 w 1190625"/>
                        <a:gd name="connsiteY5" fmla="*/ 1047750 h 1047750"/>
                        <a:gd name="connsiteX6" fmla="*/ 174628 w 1190625"/>
                        <a:gd name="connsiteY6" fmla="*/ 1047750 h 1047750"/>
                        <a:gd name="connsiteX7" fmla="*/ 0 w 1190625"/>
                        <a:gd name="connsiteY7" fmla="*/ 873122 h 1047750"/>
                        <a:gd name="connsiteX8" fmla="*/ 0 w 1190625"/>
                        <a:gd name="connsiteY8" fmla="*/ 174628 h 1047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90625" h="1047750" fill="none" extrusionOk="0">
                          <a:moveTo>
                            <a:pt x="0" y="174628"/>
                          </a:moveTo>
                          <a:cubicBezTo>
                            <a:pt x="569" y="93595"/>
                            <a:pt x="82868" y="7862"/>
                            <a:pt x="174628" y="0"/>
                          </a:cubicBezTo>
                          <a:cubicBezTo>
                            <a:pt x="526269" y="11759"/>
                            <a:pt x="855274" y="16426"/>
                            <a:pt x="1015997" y="0"/>
                          </a:cubicBezTo>
                          <a:cubicBezTo>
                            <a:pt x="1112158" y="-1949"/>
                            <a:pt x="1175656" y="73656"/>
                            <a:pt x="1190625" y="174628"/>
                          </a:cubicBezTo>
                          <a:cubicBezTo>
                            <a:pt x="1248137" y="501427"/>
                            <a:pt x="1216701" y="610068"/>
                            <a:pt x="1190625" y="873122"/>
                          </a:cubicBezTo>
                          <a:cubicBezTo>
                            <a:pt x="1193412" y="955423"/>
                            <a:pt x="1106660" y="1041269"/>
                            <a:pt x="1015997" y="1047750"/>
                          </a:cubicBezTo>
                          <a:cubicBezTo>
                            <a:pt x="879182" y="1058495"/>
                            <a:pt x="429419" y="979972"/>
                            <a:pt x="174628" y="1047750"/>
                          </a:cubicBezTo>
                          <a:cubicBezTo>
                            <a:pt x="87580" y="1046688"/>
                            <a:pt x="-7411" y="971031"/>
                            <a:pt x="0" y="873122"/>
                          </a:cubicBezTo>
                          <a:cubicBezTo>
                            <a:pt x="3533" y="682901"/>
                            <a:pt x="-61929" y="261731"/>
                            <a:pt x="0" y="174628"/>
                          </a:cubicBezTo>
                          <a:close/>
                        </a:path>
                        <a:path w="1190625" h="1047750" stroke="0" extrusionOk="0">
                          <a:moveTo>
                            <a:pt x="0" y="174628"/>
                          </a:moveTo>
                          <a:cubicBezTo>
                            <a:pt x="10764" y="81118"/>
                            <a:pt x="80062" y="3912"/>
                            <a:pt x="174628" y="0"/>
                          </a:cubicBezTo>
                          <a:cubicBezTo>
                            <a:pt x="316328" y="-13007"/>
                            <a:pt x="837793" y="-48753"/>
                            <a:pt x="1015997" y="0"/>
                          </a:cubicBezTo>
                          <a:cubicBezTo>
                            <a:pt x="1107519" y="-3751"/>
                            <a:pt x="1197577" y="64168"/>
                            <a:pt x="1190625" y="174628"/>
                          </a:cubicBezTo>
                          <a:cubicBezTo>
                            <a:pt x="1215474" y="459441"/>
                            <a:pt x="1233010" y="589026"/>
                            <a:pt x="1190625" y="873122"/>
                          </a:cubicBezTo>
                          <a:cubicBezTo>
                            <a:pt x="1186791" y="970955"/>
                            <a:pt x="1108230" y="1047061"/>
                            <a:pt x="1015997" y="1047750"/>
                          </a:cubicBezTo>
                          <a:cubicBezTo>
                            <a:pt x="595967" y="1028211"/>
                            <a:pt x="271256" y="1028537"/>
                            <a:pt x="174628" y="1047750"/>
                          </a:cubicBezTo>
                          <a:cubicBezTo>
                            <a:pt x="60615" y="1044201"/>
                            <a:pt x="-1219" y="969014"/>
                            <a:pt x="0" y="873122"/>
                          </a:cubicBezTo>
                          <a:cubicBezTo>
                            <a:pt x="-30913" y="786494"/>
                            <a:pt x="3010" y="285136"/>
                            <a:pt x="0" y="174628"/>
                          </a:cubicBezTo>
                          <a:close/>
                        </a:path>
                      </a:pathLst>
                    </a:custGeom>
                    <ask:type>
                      <ask:lineSketchNone/>
                    </ask:type>
                  </ask:lineSketchStyleProps>
                </a:ext>
              </a:extLst>
            </a:ln>
            <a:effectLst>
              <a:outerShdw blurRad="546100" dir="5400000" sx="102000" sy="102000" algn="ctr" rotWithShape="0">
                <a:prstClr val="black">
                  <a:alpha val="2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1" name="Oval 10">
              <a:extLst>
                <a:ext uri="{FF2B5EF4-FFF2-40B4-BE49-F238E27FC236}">
                  <a16:creationId xmlns:a16="http://schemas.microsoft.com/office/drawing/2014/main" id="{00000000-0008-0000-0100-00000B000000}"/>
                </a:ext>
              </a:extLst>
            </xdr:cNvPr>
            <xdr:cNvSpPr/>
          </xdr:nvSpPr>
          <xdr:spPr>
            <a:xfrm>
              <a:off x="3806264" y="762001"/>
              <a:ext cx="514350" cy="5143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00000000-0008-0000-0100-00000C000000}"/>
                </a:ext>
              </a:extLst>
            </xdr:cNvPr>
            <xdr:cNvSpPr/>
          </xdr:nvSpPr>
          <xdr:spPr>
            <a:xfrm>
              <a:off x="5442659" y="762001"/>
              <a:ext cx="514350" cy="5143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Oval 12">
              <a:extLst>
                <a:ext uri="{FF2B5EF4-FFF2-40B4-BE49-F238E27FC236}">
                  <a16:creationId xmlns:a16="http://schemas.microsoft.com/office/drawing/2014/main" id="{00000000-0008-0000-0100-00000D000000}"/>
                </a:ext>
              </a:extLst>
            </xdr:cNvPr>
            <xdr:cNvSpPr/>
          </xdr:nvSpPr>
          <xdr:spPr>
            <a:xfrm>
              <a:off x="7079054" y="762001"/>
              <a:ext cx="514350" cy="5143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Oval 13">
              <a:extLst>
                <a:ext uri="{FF2B5EF4-FFF2-40B4-BE49-F238E27FC236}">
                  <a16:creationId xmlns:a16="http://schemas.microsoft.com/office/drawing/2014/main" id="{00000000-0008-0000-0100-00000E000000}"/>
                </a:ext>
              </a:extLst>
            </xdr:cNvPr>
            <xdr:cNvSpPr/>
          </xdr:nvSpPr>
          <xdr:spPr>
            <a:xfrm>
              <a:off x="941143" y="1933575"/>
              <a:ext cx="706681" cy="70668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Oval 14">
              <a:extLst>
                <a:ext uri="{FF2B5EF4-FFF2-40B4-BE49-F238E27FC236}">
                  <a16:creationId xmlns:a16="http://schemas.microsoft.com/office/drawing/2014/main" id="{00000000-0008-0000-0100-00000F000000}"/>
                </a:ext>
              </a:extLst>
            </xdr:cNvPr>
            <xdr:cNvSpPr/>
          </xdr:nvSpPr>
          <xdr:spPr>
            <a:xfrm>
              <a:off x="8065843" y="1933575"/>
              <a:ext cx="706681" cy="70668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71461" y="2071586"/>
              <a:ext cx="433489" cy="433489"/>
            </a:xfrm>
            <a:prstGeom prst="rect">
              <a:avLst/>
            </a:prstGeom>
          </xdr:spPr>
        </xdr:pic>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cstate="print">
              <a:lum bright="70000" contrast="-70000"/>
              <a:extLst>
                <a:ext uri="{28A0092B-C50C-407E-A947-70E740481C1C}">
                  <a14:useLocalDpi xmlns:a14="http://schemas.microsoft.com/office/drawing/2010/main" val="0"/>
                </a:ext>
              </a:extLst>
            </a:blip>
            <a:stretch>
              <a:fillRect/>
            </a:stretch>
          </xdr:blipFill>
          <xdr:spPr>
            <a:xfrm>
              <a:off x="3893325" y="835800"/>
              <a:ext cx="326250" cy="326250"/>
            </a:xfrm>
            <a:prstGeom prst="rect">
              <a:avLst/>
            </a:prstGeom>
          </xdr:spPr>
        </xdr:pic>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9" cstate="print">
              <a:lum bright="70000" contrast="-70000"/>
              <a:extLst>
                <a:ext uri="{28A0092B-C50C-407E-A947-70E740481C1C}">
                  <a14:useLocalDpi xmlns:a14="http://schemas.microsoft.com/office/drawing/2010/main" val="0"/>
                </a:ext>
              </a:extLst>
            </a:blip>
            <a:stretch>
              <a:fillRect/>
            </a:stretch>
          </xdr:blipFill>
          <xdr:spPr>
            <a:xfrm>
              <a:off x="5495850" y="828600"/>
              <a:ext cx="409650" cy="409650"/>
            </a:xfrm>
            <a:prstGeom prst="rect">
              <a:avLst/>
            </a:prstGeom>
          </xdr:spPr>
        </xdr:pic>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0" cstate="print">
              <a:lum bright="70000" contrast="-70000"/>
              <a:extLst>
                <a:ext uri="{28A0092B-C50C-407E-A947-70E740481C1C}">
                  <a14:useLocalDpi xmlns:a14="http://schemas.microsoft.com/office/drawing/2010/main" val="0"/>
                </a:ext>
              </a:extLst>
            </a:blip>
            <a:stretch>
              <a:fillRect/>
            </a:stretch>
          </xdr:blipFill>
          <xdr:spPr>
            <a:xfrm>
              <a:off x="7134225" y="823636"/>
              <a:ext cx="381000" cy="405087"/>
            </a:xfrm>
            <a:prstGeom prst="rect">
              <a:avLst/>
            </a:prstGeom>
          </xdr:spPr>
        </xdr:pic>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200828" y="2048540"/>
              <a:ext cx="438347" cy="466059"/>
            </a:xfrm>
            <a:prstGeom prst="rect">
              <a:avLst/>
            </a:prstGeom>
          </xdr:spPr>
        </xdr:pic>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281062" y="1088623"/>
              <a:ext cx="101917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solidFill>
                    <a:schemeClr val="bg1">
                      <a:lumMod val="95000"/>
                    </a:schemeClr>
                  </a:solidFill>
                </a:rPr>
                <a:t>Total</a:t>
              </a:r>
              <a:r>
                <a:rPr lang="en-US" sz="1200" b="1" baseline="0">
                  <a:solidFill>
                    <a:schemeClr val="bg1">
                      <a:lumMod val="95000"/>
                    </a:schemeClr>
                  </a:solidFill>
                </a:rPr>
                <a:t> Qty</a:t>
              </a:r>
              <a:endParaRPr lang="en-US" sz="1200" b="1">
                <a:solidFill>
                  <a:schemeClr val="bg1">
                    <a:lumMod val="95000"/>
                  </a:schemeClr>
                </a:solidFill>
              </a:endParaRPr>
            </a:p>
          </xdr:txBody>
        </xdr:sp>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809750" y="1317223"/>
              <a:ext cx="12382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solidFill>
                    <a:schemeClr val="tx1">
                      <a:lumMod val="85000"/>
                      <a:lumOff val="15000"/>
                    </a:schemeClr>
                  </a:solidFill>
                </a:rPr>
                <a:t>Total</a:t>
              </a:r>
              <a:r>
                <a:rPr lang="en-US" sz="1200" b="1" baseline="0">
                  <a:solidFill>
                    <a:schemeClr val="tx1">
                      <a:lumMod val="85000"/>
                      <a:lumOff val="15000"/>
                    </a:schemeClr>
                  </a:solidFill>
                </a:rPr>
                <a:t> COGS</a:t>
              </a:r>
              <a:endParaRPr lang="en-US" sz="1200" b="1">
                <a:solidFill>
                  <a:schemeClr val="tx1">
                    <a:lumMod val="85000"/>
                    <a:lumOff val="15000"/>
                  </a:schemeClr>
                </a:solidFill>
              </a:endParaRPr>
            </a:p>
          </xdr:txBody>
        </xdr:sp>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6715125" y="1317223"/>
              <a:ext cx="12382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solidFill>
                    <a:schemeClr val="tx1">
                      <a:lumMod val="85000"/>
                      <a:lumOff val="15000"/>
                    </a:schemeClr>
                  </a:solidFill>
                </a:rPr>
                <a:t>%</a:t>
              </a:r>
              <a:r>
                <a:rPr lang="en-US" sz="1200" b="1" baseline="0">
                  <a:solidFill>
                    <a:schemeClr val="tx1">
                      <a:lumMod val="85000"/>
                      <a:lumOff val="15000"/>
                    </a:schemeClr>
                  </a:solidFill>
                </a:rPr>
                <a:t> Profit Margin</a:t>
              </a:r>
              <a:endParaRPr lang="en-US" sz="1200" b="1">
                <a:solidFill>
                  <a:schemeClr val="tx1">
                    <a:lumMod val="85000"/>
                    <a:lumOff val="15000"/>
                  </a:schemeClr>
                </a:solidFill>
              </a:endParaRPr>
            </a:p>
          </xdr:txBody>
        </xdr:sp>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5080000" y="1317223"/>
              <a:ext cx="12382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solidFill>
                    <a:schemeClr val="tx1">
                      <a:lumMod val="85000"/>
                      <a:lumOff val="15000"/>
                    </a:schemeClr>
                  </a:solidFill>
                </a:rPr>
                <a:t>Total</a:t>
              </a:r>
              <a:r>
                <a:rPr lang="en-US" sz="1200" b="1" baseline="0">
                  <a:solidFill>
                    <a:schemeClr val="tx1">
                      <a:lumMod val="85000"/>
                      <a:lumOff val="15000"/>
                    </a:schemeClr>
                  </a:solidFill>
                </a:rPr>
                <a:t> Profit</a:t>
              </a:r>
              <a:endParaRPr lang="en-US" sz="1200" b="1">
                <a:solidFill>
                  <a:schemeClr val="tx1">
                    <a:lumMod val="85000"/>
                    <a:lumOff val="15000"/>
                  </a:schemeClr>
                </a:solidFill>
              </a:endParaRPr>
            </a:p>
          </xdr:txBody>
        </xdr:sp>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3444875" y="1317223"/>
              <a:ext cx="12382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solidFill>
                    <a:schemeClr val="tx1">
                      <a:lumMod val="85000"/>
                      <a:lumOff val="15000"/>
                    </a:schemeClr>
                  </a:solidFill>
                </a:rPr>
                <a:t>Total</a:t>
              </a:r>
              <a:r>
                <a:rPr lang="en-US" sz="1200" b="1" baseline="0">
                  <a:solidFill>
                    <a:schemeClr val="tx1">
                      <a:lumMod val="85000"/>
                      <a:lumOff val="15000"/>
                    </a:schemeClr>
                  </a:solidFill>
                </a:rPr>
                <a:t> Revenue</a:t>
              </a:r>
              <a:endParaRPr lang="en-US" sz="1200" b="1">
                <a:solidFill>
                  <a:schemeClr val="tx1">
                    <a:lumMod val="85000"/>
                    <a:lumOff val="15000"/>
                  </a:schemeClr>
                </a:solidFill>
              </a:endParaRPr>
            </a:p>
          </xdr:txBody>
        </xdr:sp>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8472562" y="1088623"/>
              <a:ext cx="101917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solidFill>
                    <a:schemeClr val="bg1">
                      <a:lumMod val="95000"/>
                    </a:schemeClr>
                  </a:solidFill>
                </a:rPr>
                <a:t>Transaction</a:t>
              </a:r>
            </a:p>
          </xdr:txBody>
        </xdr:sp>
        <xdr:sp macro="" textlink="Analysis!$C4">
          <xdr:nvSpPr>
            <xdr:cNvPr id="39" name="TextBox 38">
              <a:extLst>
                <a:ext uri="{FF2B5EF4-FFF2-40B4-BE49-F238E27FC236}">
                  <a16:creationId xmlns:a16="http://schemas.microsoft.com/office/drawing/2014/main" id="{00000000-0008-0000-0100-000027000000}"/>
                </a:ext>
              </a:extLst>
            </xdr:cNvPr>
            <xdr:cNvSpPr txBox="1"/>
          </xdr:nvSpPr>
          <xdr:spPr>
            <a:xfrm>
              <a:off x="1809750" y="1590604"/>
              <a:ext cx="1238250"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DF3F434-9DCB-4D98-B7A2-F21212F94AA5}" type="TxLink">
                <a:rPr lang="en-US" sz="1700" b="1" i="0" u="none" strike="noStrike">
                  <a:solidFill>
                    <a:srgbClr val="000000"/>
                  </a:solidFill>
                  <a:latin typeface="Arial" panose="020B0604020202020204" pitchFamily="34" charset="0"/>
                  <a:ea typeface="Calibri"/>
                  <a:cs typeface="Arial" panose="020B0604020202020204" pitchFamily="34" charset="0"/>
                </a:rPr>
                <a:pPr algn="ctr"/>
                <a:t>$ 18.54M</a:t>
              </a:fld>
              <a:endParaRPr lang="en-US" sz="17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E4">
          <xdr:nvSpPr>
            <xdr:cNvPr id="40" name="TextBox 39">
              <a:extLst>
                <a:ext uri="{FF2B5EF4-FFF2-40B4-BE49-F238E27FC236}">
                  <a16:creationId xmlns:a16="http://schemas.microsoft.com/office/drawing/2014/main" id="{00000000-0008-0000-0100-000028000000}"/>
                </a:ext>
              </a:extLst>
            </xdr:cNvPr>
            <xdr:cNvSpPr txBox="1"/>
          </xdr:nvSpPr>
          <xdr:spPr>
            <a:xfrm>
              <a:off x="6715125" y="1590604"/>
              <a:ext cx="1238250"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53BEC89-5EB8-47C2-8C81-3A0751A49B42}" type="TxLink">
                <a:rPr lang="en-US" sz="1700" b="1" i="0" u="none" strike="noStrike">
                  <a:solidFill>
                    <a:srgbClr val="000000"/>
                  </a:solidFill>
                  <a:latin typeface="Arial" panose="020B0604020202020204" pitchFamily="34" charset="0"/>
                  <a:ea typeface="Calibri"/>
                  <a:cs typeface="Arial" panose="020B0604020202020204" pitchFamily="34" charset="0"/>
                </a:rPr>
                <a:pPr algn="ctr"/>
                <a:t>41.0%</a:t>
              </a:fld>
              <a:endParaRPr lang="en-US" sz="17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F4">
          <xdr:nvSpPr>
            <xdr:cNvPr id="41" name="TextBox 40">
              <a:extLst>
                <a:ext uri="{FF2B5EF4-FFF2-40B4-BE49-F238E27FC236}">
                  <a16:creationId xmlns:a16="http://schemas.microsoft.com/office/drawing/2014/main" id="{00000000-0008-0000-0100-000029000000}"/>
                </a:ext>
              </a:extLst>
            </xdr:cNvPr>
            <xdr:cNvSpPr txBox="1"/>
          </xdr:nvSpPr>
          <xdr:spPr>
            <a:xfrm>
              <a:off x="5080000" y="1590604"/>
              <a:ext cx="1238250"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FFCE356-2488-495F-9A08-FCD9D3EBE255}" type="TxLink">
                <a:rPr lang="en-US" sz="1700" b="1" i="0" u="none" strike="noStrike">
                  <a:solidFill>
                    <a:srgbClr val="000000"/>
                  </a:solidFill>
                  <a:latin typeface="Arial" panose="020B0604020202020204" pitchFamily="34" charset="0"/>
                  <a:ea typeface="Calibri"/>
                  <a:cs typeface="Arial" panose="020B0604020202020204" pitchFamily="34" charset="0"/>
                </a:rPr>
                <a:pPr algn="ctr"/>
                <a:t>$ 12.89M</a:t>
              </a:fld>
              <a:endParaRPr lang="en-US" sz="17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D4">
          <xdr:nvSpPr>
            <xdr:cNvPr id="42" name="TextBox 41">
              <a:extLst>
                <a:ext uri="{FF2B5EF4-FFF2-40B4-BE49-F238E27FC236}">
                  <a16:creationId xmlns:a16="http://schemas.microsoft.com/office/drawing/2014/main" id="{00000000-0008-0000-0100-00002A000000}"/>
                </a:ext>
              </a:extLst>
            </xdr:cNvPr>
            <xdr:cNvSpPr txBox="1"/>
          </xdr:nvSpPr>
          <xdr:spPr>
            <a:xfrm>
              <a:off x="3444875" y="1590604"/>
              <a:ext cx="1238250"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1B2BA25-4A1A-472B-BF9D-E8409F538F5F}" type="TxLink">
                <a:rPr lang="en-US" sz="1700" b="1" i="0" u="none" strike="noStrike">
                  <a:solidFill>
                    <a:srgbClr val="000000"/>
                  </a:solidFill>
                  <a:latin typeface="Arial" panose="020B0604020202020204" pitchFamily="34" charset="0"/>
                  <a:ea typeface="Calibri"/>
                  <a:cs typeface="Arial" panose="020B0604020202020204" pitchFamily="34" charset="0"/>
                </a:rPr>
                <a:pPr algn="ctr"/>
                <a:t>$ 31.43M</a:t>
              </a:fld>
              <a:endParaRPr lang="en-US" sz="17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J4">
          <xdr:nvSpPr>
            <xdr:cNvPr id="43" name="TextBox 42">
              <a:extLst>
                <a:ext uri="{FF2B5EF4-FFF2-40B4-BE49-F238E27FC236}">
                  <a16:creationId xmlns:a16="http://schemas.microsoft.com/office/drawing/2014/main" id="{00000000-0008-0000-0100-00002B000000}"/>
                </a:ext>
              </a:extLst>
            </xdr:cNvPr>
            <xdr:cNvSpPr txBox="1"/>
          </xdr:nvSpPr>
          <xdr:spPr>
            <a:xfrm>
              <a:off x="300112" y="1347717"/>
              <a:ext cx="1019174"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7210766-C896-4D24-BD0D-34870D3F3C3D}" type="TxLink">
                <a:rPr lang="en-US" sz="1700" b="1" i="0" u="none" strike="noStrike">
                  <a:solidFill>
                    <a:schemeClr val="bg1">
                      <a:lumMod val="95000"/>
                    </a:schemeClr>
                  </a:solidFill>
                  <a:latin typeface="Arial" panose="020B0604020202020204" pitchFamily="34" charset="0"/>
                  <a:ea typeface="Calibri"/>
                  <a:cs typeface="Arial" panose="020B0604020202020204" pitchFamily="34" charset="0"/>
                </a:rPr>
                <a:pPr algn="ctr"/>
                <a:t>473</a:t>
              </a:fld>
              <a:endParaRPr lang="en-US" sz="1700" b="1" i="0">
                <a:solidFill>
                  <a:schemeClr val="bg1">
                    <a:lumMod val="95000"/>
                  </a:schemeClr>
                </a:solidFill>
                <a:latin typeface="Arial" panose="020B0604020202020204" pitchFamily="34" charset="0"/>
                <a:cs typeface="Arial" panose="020B0604020202020204" pitchFamily="34" charset="0"/>
              </a:endParaRPr>
            </a:p>
          </xdr:txBody>
        </xdr:sp>
        <xdr:sp macro="" textlink="Analysis!$B4">
          <xdr:nvSpPr>
            <xdr:cNvPr id="44" name="TextBox 43">
              <a:extLst>
                <a:ext uri="{FF2B5EF4-FFF2-40B4-BE49-F238E27FC236}">
                  <a16:creationId xmlns:a16="http://schemas.microsoft.com/office/drawing/2014/main" id="{00000000-0008-0000-0100-00002C000000}"/>
                </a:ext>
              </a:extLst>
            </xdr:cNvPr>
            <xdr:cNvSpPr txBox="1"/>
          </xdr:nvSpPr>
          <xdr:spPr>
            <a:xfrm>
              <a:off x="8472562" y="1347717"/>
              <a:ext cx="1019174"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872DA82-EEF4-4D2F-A55F-03461E722CB7}" type="TxLink">
                <a:rPr lang="en-US" sz="1700" b="1" i="0" u="none" strike="noStrike">
                  <a:solidFill>
                    <a:schemeClr val="bg1">
                      <a:lumMod val="95000"/>
                    </a:schemeClr>
                  </a:solidFill>
                  <a:latin typeface="Arial" panose="020B0604020202020204" pitchFamily="34" charset="0"/>
                  <a:ea typeface="Calibri"/>
                  <a:cs typeface="Arial" panose="020B0604020202020204" pitchFamily="34" charset="0"/>
                </a:rPr>
                <a:pPr algn="ctr"/>
                <a:t>5.34K</a:t>
              </a:fld>
              <a:endParaRPr lang="en-US" sz="1700" b="1" i="0">
                <a:solidFill>
                  <a:schemeClr val="bg1">
                    <a:lumMod val="95000"/>
                  </a:schemeClr>
                </a:solidFill>
                <a:latin typeface="Arial" panose="020B0604020202020204" pitchFamily="34" charset="0"/>
                <a:cs typeface="Arial" panose="020B0604020202020204" pitchFamily="34" charset="0"/>
              </a:endParaRPr>
            </a:p>
          </xdr:txBody>
        </xdr:sp>
        <xdr:sp macro="" textlink="Analysis!$AE22">
          <xdr:nvSpPr>
            <xdr:cNvPr id="57" name="TextBox 56">
              <a:extLst>
                <a:ext uri="{FF2B5EF4-FFF2-40B4-BE49-F238E27FC236}">
                  <a16:creationId xmlns:a16="http://schemas.microsoft.com/office/drawing/2014/main" id="{00000000-0008-0000-0100-000039000000}"/>
                </a:ext>
              </a:extLst>
            </xdr:cNvPr>
            <xdr:cNvSpPr txBox="1"/>
          </xdr:nvSpPr>
          <xdr:spPr>
            <a:xfrm>
              <a:off x="5311259" y="2005634"/>
              <a:ext cx="8091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8576FF7-7738-4CDB-91DF-676F4617B0F9}" type="TxLink">
                <a:rPr lang="en-US" sz="1100" b="1" i="0" u="none" strike="noStrike">
                  <a:solidFill>
                    <a:srgbClr val="000000"/>
                  </a:solidFill>
                  <a:latin typeface="Calibri"/>
                  <a:ea typeface="Calibri"/>
                  <a:cs typeface="Calibri"/>
                </a:rPr>
                <a:pPr algn="ctr"/>
                <a:t>+14.90 %</a:t>
              </a:fld>
              <a:endParaRPr lang="en-US" sz="11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AE28">
          <xdr:nvSpPr>
            <xdr:cNvPr id="58" name="TextBox 57">
              <a:extLst>
                <a:ext uri="{FF2B5EF4-FFF2-40B4-BE49-F238E27FC236}">
                  <a16:creationId xmlns:a16="http://schemas.microsoft.com/office/drawing/2014/main" id="{00000000-0008-0000-0100-00003A000000}"/>
                </a:ext>
              </a:extLst>
            </xdr:cNvPr>
            <xdr:cNvSpPr txBox="1"/>
          </xdr:nvSpPr>
          <xdr:spPr>
            <a:xfrm>
              <a:off x="3676679" y="2005634"/>
              <a:ext cx="8091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EC345D8-ED8D-4781-8DF3-855DF0544883}" type="TxLink">
                <a:rPr lang="en-US" sz="1100" b="1" i="0" u="none" strike="noStrike">
                  <a:solidFill>
                    <a:srgbClr val="000000"/>
                  </a:solidFill>
                  <a:latin typeface="Calibri"/>
                  <a:ea typeface="Calibri"/>
                  <a:cs typeface="Calibri"/>
                </a:rPr>
                <a:pPr algn="ctr"/>
                <a:t>+14.75 %</a:t>
              </a:fld>
              <a:endParaRPr lang="en-US" sz="11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Z22">
          <xdr:nvSpPr>
            <xdr:cNvPr id="59" name="TextBox 58">
              <a:extLst>
                <a:ext uri="{FF2B5EF4-FFF2-40B4-BE49-F238E27FC236}">
                  <a16:creationId xmlns:a16="http://schemas.microsoft.com/office/drawing/2014/main" id="{00000000-0008-0000-0100-00003B000000}"/>
                </a:ext>
              </a:extLst>
            </xdr:cNvPr>
            <xdr:cNvSpPr txBox="1"/>
          </xdr:nvSpPr>
          <xdr:spPr>
            <a:xfrm>
              <a:off x="2040284" y="2005634"/>
              <a:ext cx="8091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0CB1E08-6AA0-48CD-B30D-17B185A96FA2}" type="TxLink">
                <a:rPr lang="en-US" sz="1100" b="1" i="0" u="none" strike="noStrike">
                  <a:solidFill>
                    <a:srgbClr val="000000"/>
                  </a:solidFill>
                  <a:latin typeface="Calibri"/>
                  <a:ea typeface="Calibri"/>
                  <a:cs typeface="Calibri"/>
                </a:rPr>
                <a:t>14.6%</a:t>
              </a:fld>
              <a:endParaRPr lang="en-US" sz="1100" b="1" i="0">
                <a:solidFill>
                  <a:schemeClr val="tx1">
                    <a:lumMod val="85000"/>
                    <a:lumOff val="15000"/>
                  </a:schemeClr>
                </a:solidFill>
                <a:latin typeface="Arial" panose="020B0604020202020204" pitchFamily="34" charset="0"/>
                <a:cs typeface="Arial" panose="020B0604020202020204" pitchFamily="34" charset="0"/>
              </a:endParaRPr>
            </a:p>
          </xdr:txBody>
        </xdr:sp>
        <xdr:sp macro="" textlink="Analysis!$Z28">
          <xdr:nvSpPr>
            <xdr:cNvPr id="60" name="TextBox 59">
              <a:extLst>
                <a:ext uri="{FF2B5EF4-FFF2-40B4-BE49-F238E27FC236}">
                  <a16:creationId xmlns:a16="http://schemas.microsoft.com/office/drawing/2014/main" id="{00000000-0008-0000-0100-00003C000000}"/>
                </a:ext>
              </a:extLst>
            </xdr:cNvPr>
            <xdr:cNvSpPr txBox="1"/>
          </xdr:nvSpPr>
          <xdr:spPr>
            <a:xfrm>
              <a:off x="6947654" y="2005634"/>
              <a:ext cx="8091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77C77A4-6A21-41F2-B493-6C9E9DC9CCAB}" type="TxLink">
                <a:rPr lang="en-US" sz="1100" b="1" i="0" u="none" strike="noStrike">
                  <a:solidFill>
                    <a:schemeClr val="bg2">
                      <a:lumMod val="25000"/>
                    </a:schemeClr>
                  </a:solidFill>
                  <a:latin typeface="Calibri"/>
                  <a:ea typeface="Calibri"/>
                  <a:cs typeface="Calibri"/>
                </a:rPr>
                <a:pPr algn="ctr"/>
                <a:t>+0.15 %</a:t>
              </a:fld>
              <a:endParaRPr lang="en-US" sz="1100" b="1" i="0">
                <a:solidFill>
                  <a:schemeClr val="bg2">
                    <a:lumMod val="25000"/>
                  </a:schemeClr>
                </a:solidFill>
                <a:latin typeface="Arial" panose="020B0604020202020204" pitchFamily="34" charset="0"/>
                <a:cs typeface="Arial" panose="020B0604020202020204" pitchFamily="34" charset="0"/>
              </a:endParaRPr>
            </a:p>
          </xdr:txBody>
        </xdr:sp>
        <xdr:sp macro="" textlink="Analysis!$AE34">
          <xdr:nvSpPr>
            <xdr:cNvPr id="18" name="TextBox 17">
              <a:extLst>
                <a:ext uri="{FF2B5EF4-FFF2-40B4-BE49-F238E27FC236}">
                  <a16:creationId xmlns:a16="http://schemas.microsoft.com/office/drawing/2014/main" id="{364BEA46-F52C-4DD5-8AF3-8711B66972E2}"/>
                </a:ext>
              </a:extLst>
            </xdr:cNvPr>
            <xdr:cNvSpPr txBox="1"/>
          </xdr:nvSpPr>
          <xdr:spPr>
            <a:xfrm>
              <a:off x="409242" y="1626449"/>
              <a:ext cx="8091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EC4ECA8-4ED8-4882-A249-6EDACA38E0DC}" type="TxLink">
                <a:rPr lang="en-US" sz="1100" b="1" i="0" u="none" strike="noStrike">
                  <a:solidFill>
                    <a:schemeClr val="bg1">
                      <a:lumMod val="95000"/>
                    </a:schemeClr>
                  </a:solidFill>
                  <a:latin typeface="Calibri"/>
                  <a:ea typeface="Calibri"/>
                  <a:cs typeface="Calibri"/>
                </a:rPr>
                <a:t>+71.50 %</a:t>
              </a:fld>
              <a:endParaRPr lang="en-US" sz="1100" b="1" i="0">
                <a:solidFill>
                  <a:schemeClr val="bg1">
                    <a:lumMod val="95000"/>
                  </a:schemeClr>
                </a:solidFill>
                <a:latin typeface="Arial" panose="020B0604020202020204" pitchFamily="34" charset="0"/>
                <a:cs typeface="Arial" panose="020B0604020202020204" pitchFamily="34" charset="0"/>
              </a:endParaRPr>
            </a:p>
          </xdr:txBody>
        </xdr:sp>
        <xdr:sp macro="" textlink="Analysis!$Z34">
          <xdr:nvSpPr>
            <xdr:cNvPr id="31" name="TextBox 30">
              <a:extLst>
                <a:ext uri="{FF2B5EF4-FFF2-40B4-BE49-F238E27FC236}">
                  <a16:creationId xmlns:a16="http://schemas.microsoft.com/office/drawing/2014/main" id="{B395B646-B140-46D0-962A-538D68FAB513}"/>
                </a:ext>
              </a:extLst>
            </xdr:cNvPr>
            <xdr:cNvSpPr txBox="1"/>
          </xdr:nvSpPr>
          <xdr:spPr>
            <a:xfrm>
              <a:off x="8606185" y="1626449"/>
              <a:ext cx="8091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C480657-6083-4620-BDFE-B156B9EA225D}" type="TxLink">
                <a:rPr lang="en-US" sz="1100" b="1" i="0" u="none" strike="noStrike">
                  <a:solidFill>
                    <a:schemeClr val="bg1">
                      <a:lumMod val="95000"/>
                    </a:schemeClr>
                  </a:solidFill>
                  <a:latin typeface="Calibri"/>
                  <a:ea typeface="Calibri"/>
                  <a:cs typeface="Calibri"/>
                </a:rPr>
                <a:t>+72.26 %</a:t>
              </a:fld>
              <a:endParaRPr lang="en-US" sz="1100" b="1" i="0">
                <a:solidFill>
                  <a:schemeClr val="bg1">
                    <a:lumMod val="95000"/>
                  </a:schemeClr>
                </a:solidFill>
                <a:latin typeface="Arial" panose="020B0604020202020204" pitchFamily="34" charset="0"/>
                <a:cs typeface="Arial" panose="020B0604020202020204" pitchFamily="34" charset="0"/>
              </a:endParaRPr>
            </a:p>
          </xdr:txBody>
        </xdr:sp>
      </xdr:grpSp>
      <xdr:sp macro="" textlink="">
        <xdr:nvSpPr>
          <xdr:cNvPr id="1113" name="Oval 1112">
            <a:extLst>
              <a:ext uri="{FF2B5EF4-FFF2-40B4-BE49-F238E27FC236}">
                <a16:creationId xmlns:a16="http://schemas.microsoft.com/office/drawing/2014/main" id="{490F167E-20A8-BF5C-B71F-0029894DC0A8}"/>
              </a:ext>
            </a:extLst>
          </xdr:cNvPr>
          <xdr:cNvSpPr/>
        </xdr:nvSpPr>
        <xdr:spPr>
          <a:xfrm>
            <a:off x="2190749" y="828674"/>
            <a:ext cx="514350" cy="5143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3</xdr:col>
      <xdr:colOff>419101</xdr:colOff>
      <xdr:row>4</xdr:row>
      <xdr:rowOff>143557</xdr:rowOff>
    </xdr:from>
    <xdr:to>
      <xdr:col>4</xdr:col>
      <xdr:colOff>180975</xdr:colOff>
      <xdr:row>6</xdr:row>
      <xdr:rowOff>134031</xdr:rowOff>
    </xdr:to>
    <xdr:pic>
      <xdr:nvPicPr>
        <xdr:cNvPr id="1115" name="Picture 1114">
          <a:extLst>
            <a:ext uri="{FF2B5EF4-FFF2-40B4-BE49-F238E27FC236}">
              <a16:creationId xmlns:a16="http://schemas.microsoft.com/office/drawing/2014/main" id="{F0ECBFA5-8213-FE35-ED95-3665B1057B20}"/>
            </a:ext>
          </a:extLst>
        </xdr:cNvPr>
        <xdr:cNvPicPr>
          <a:picLocks noChangeAspect="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tretch>
          <a:fillRect/>
        </a:stretch>
      </xdr:blipFill>
      <xdr:spPr>
        <a:xfrm>
          <a:off x="2247901" y="905557"/>
          <a:ext cx="371474" cy="371474"/>
        </a:xfrm>
        <a:prstGeom prst="rect">
          <a:avLst/>
        </a:prstGeom>
      </xdr:spPr>
    </xdr:pic>
    <xdr:clientData/>
  </xdr:twoCellAnchor>
  <xdr:twoCellAnchor>
    <xdr:from>
      <xdr:col>11</xdr:col>
      <xdr:colOff>585560</xdr:colOff>
      <xdr:row>15</xdr:row>
      <xdr:rowOff>151354</xdr:rowOff>
    </xdr:from>
    <xdr:to>
      <xdr:col>13</xdr:col>
      <xdr:colOff>447675</xdr:colOff>
      <xdr:row>17</xdr:row>
      <xdr:rowOff>24911</xdr:rowOff>
    </xdr:to>
    <xdr:sp macro="" textlink="">
      <xdr:nvSpPr>
        <xdr:cNvPr id="1116" name="TextBox 1115">
          <a:extLst>
            <a:ext uri="{FF2B5EF4-FFF2-40B4-BE49-F238E27FC236}">
              <a16:creationId xmlns:a16="http://schemas.microsoft.com/office/drawing/2014/main" id="{BB4B0ECC-41C4-47A4-AA74-EAD777DDDB92}"/>
            </a:ext>
          </a:extLst>
        </xdr:cNvPr>
        <xdr:cNvSpPr txBox="1"/>
      </xdr:nvSpPr>
      <xdr:spPr>
        <a:xfrm>
          <a:off x="7291160" y="3008854"/>
          <a:ext cx="108131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rPr>
            <a:t>Month</a:t>
          </a: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 Filter</a:t>
          </a:r>
          <a:endPar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twoCellAnchor>
    <xdr:from>
      <xdr:col>15</xdr:col>
      <xdr:colOff>195035</xdr:colOff>
      <xdr:row>27</xdr:row>
      <xdr:rowOff>84679</xdr:rowOff>
    </xdr:from>
    <xdr:to>
      <xdr:col>17</xdr:col>
      <xdr:colOff>57150</xdr:colOff>
      <xdr:row>28</xdr:row>
      <xdr:rowOff>148736</xdr:rowOff>
    </xdr:to>
    <xdr:sp macro="" textlink="">
      <xdr:nvSpPr>
        <xdr:cNvPr id="1117" name="TextBox 1116">
          <a:extLst>
            <a:ext uri="{FF2B5EF4-FFF2-40B4-BE49-F238E27FC236}">
              <a16:creationId xmlns:a16="http://schemas.microsoft.com/office/drawing/2014/main" id="{1485BD1A-24C0-4096-A9CA-143D6520434C}"/>
            </a:ext>
          </a:extLst>
        </xdr:cNvPr>
        <xdr:cNvSpPr txBox="1"/>
      </xdr:nvSpPr>
      <xdr:spPr>
        <a:xfrm>
          <a:off x="9339035" y="5228179"/>
          <a:ext cx="108131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0" i="0" u="none" strike="noStrike" baseline="0">
              <a:solidFill>
                <a:schemeClr val="tx1">
                  <a:lumMod val="85000"/>
                  <a:lumOff val="15000"/>
                </a:schemeClr>
              </a:solidFill>
              <a:latin typeface="Arial" panose="020B0604020202020204" pitchFamily="34" charset="0"/>
              <a:ea typeface="Calibri"/>
              <a:cs typeface="Arial" panose="020B0604020202020204" pitchFamily="34" charset="0"/>
            </a:rPr>
            <a:t>Country Filter</a:t>
          </a:r>
          <a:endParaRPr lang="en-US" sz="1100" b="0" i="0" u="none" strike="noStrike">
            <a:solidFill>
              <a:schemeClr val="tx1">
                <a:lumMod val="85000"/>
                <a:lumOff val="15000"/>
              </a:schemeClr>
            </a:solidFill>
            <a:latin typeface="Arial" panose="020B0604020202020204" pitchFamily="34" charset="0"/>
            <a:ea typeface="Calibri"/>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4724189815" backgroundQuery="1" createdVersion="8" refreshedVersion="8" minRefreshableVersion="3" recordCount="0" supportSubquery="1" supportAdvancedDrill="1" xr:uid="{E197AFC1-29EE-417F-8C87-EBA276E7533D}">
  <cacheSource type="external" connectionId="8"/>
  <cacheFields count="5">
    <cacheField name="[Measures].[#Transaction]" caption="#Transaction" numFmtId="0" hierarchy="40" level="32767"/>
    <cacheField name="[Measures].[Sum of Total Profit]" caption="Sum of Total Profit" numFmtId="0" hierarchy="55" level="32767"/>
    <cacheField name="[Measures].[Sum of Total Revenue]" caption="Sum of Total Revenue" numFmtId="0" hierarchy="57"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4724884262" backgroundQuery="1" createdVersion="8" refreshedVersion="8" minRefreshableVersion="3" recordCount="0" supportSubquery="1" supportAdvancedDrill="1" xr:uid="{639807C0-89D6-49DC-9C43-798A1D22757C}">
  <cacheSource type="external" connectionId="8"/>
  <cacheFields count="8">
    <cacheField name="[Measures].[#Transaction]" caption="#Transaction" numFmtId="0" hierarchy="40" level="32767"/>
    <cacheField name="[Measures].[Sum of Total Profit]" caption="Sum of Total Profit" numFmtId="0" hierarchy="55" level="32767"/>
    <cacheField name="[Measures].[Sum of COGS]" caption="Sum of COGS" numFmtId="0" hierarchy="56" level="32767"/>
    <cacheField name="[Measures].[Sum of Total Revenue]" caption="Sum of Total Revenue" numFmtId="0" hierarchy="57" level="32767"/>
    <cacheField name="[Measures].[Sum of OrderQuantity]" caption="Sum of OrderQuantity" numFmtId="0" hierarchy="58" level="32767"/>
    <cacheField name="[Measures].[% Profit Margin]" caption="% Profit Margin"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9543865739" backgroundQuery="1" createdVersion="8" refreshedVersion="8" minRefreshableVersion="3" recordCount="0" supportSubquery="1" supportAdvancedDrill="1" xr:uid="{399E2F08-F406-48F9-A1EC-B2B40D74143C}">
  <cacheSource type="external" connectionId="8"/>
  <cacheFields count="11">
    <cacheField name="[Measures].[#Transaction]" caption="#Transaction" numFmtId="0" hierarchy="40" level="32767"/>
    <cacheField name="[Measures].[Sum of Total Profit]" caption="Sum of Total Profit" numFmtId="0" hierarchy="55" level="32767"/>
    <cacheField name="[Measures].[Sum of COGS]" caption="Sum of COGS" numFmtId="0" hierarchy="56" level="32767"/>
    <cacheField name="[Measures].[Sum of Total Revenue]" caption="Sum of Total Revenue" numFmtId="0" hierarchy="57" level="32767"/>
    <cacheField name="[Measures].[Sum of OrderQuantity]" caption="Sum of OrderQuantity" numFmtId="0" hierarchy="58" level="32767"/>
    <cacheField name="[Measures].[All Products]" caption="All Products" numFmtId="0" hierarchy="41" level="32767"/>
    <cacheField name="[Measures].[Sold Products]" caption="Sold Products" numFmtId="0" hierarchy="42" level="32767"/>
    <cacheField name="[Measures].[Unsold Products]" caption="Unsold Products" numFmtId="0" hierarchy="43" level="32767"/>
    <cacheField name="[Measures].[% Profit Margin]" caption="% Profit Margin" numFmtId="0" hierarchy="44"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9544212962" backgroundQuery="1" createdVersion="8" refreshedVersion="8" minRefreshableVersion="3" recordCount="0" supportSubquery="1" supportAdvancedDrill="1" xr:uid="{22D16E52-D725-4755-B5D2-0B7FE25A3EDF}">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9544675924" backgroundQuery="1" createdVersion="8" refreshedVersion="8" minRefreshableVersion="3" recordCount="0" supportSubquery="1" supportAdvancedDrill="1" xr:uid="{29F5ACD5-FAC4-4995-875B-459A49AFCEC5}">
  <cacheSource type="external" connectionId="8"/>
  <cacheFields count="4">
    <cacheField name="[Measures].[Sum of Total Profit]" caption="Sum of Total Profit" numFmtId="0" hierarchy="55"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9545023147" backgroundQuery="1" createdVersion="8" refreshedVersion="8" minRefreshableVersion="3" recordCount="0" supportSubquery="1" supportAdvancedDrill="1" xr:uid="{67425A46-B95C-438C-BB6E-6BD25180E5BB}">
  <cacheSource type="external" connectionId="8"/>
  <cacheFields count="5">
    <cacheField name="[Measures].[Sum of Total Profit]" caption="Sum of Total Profit" numFmtId="0" hierarchy="55"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Date].[Day Name].[Day Name]" caption="Day Name" numFmtId="0" hierarchy="11" level="1">
      <sharedItems count="7">
        <s v="Sun"/>
        <s v="Mon"/>
        <s v="Tue"/>
        <s v="Wed"/>
        <s v="Thu"/>
        <s v="Fri"/>
        <s v="Sat"/>
      </sharedItems>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3"/>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9545370371" backgroundQuery="1" createdVersion="8" refreshedVersion="8" minRefreshableVersion="3" recordCount="0" supportSubquery="1" supportAdvancedDrill="1" xr:uid="{5082606D-016E-41A8-AB66-2EFAB68EFF79}">
  <cacheSource type="external" connectionId="8"/>
  <cacheFields count="5">
    <cacheField name="[Measures].[Sum of Total Profit]" caption="Sum of Total Profit" numFmtId="0" hierarchy="55"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Date].[WeekTypes].[WeekTypes]" caption="WeekTypes"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839545717594" backgroundQuery="1" createdVersion="8" refreshedVersion="8" minRefreshableVersion="3" recordCount="0" supportSubquery="1" supportAdvancedDrill="1" xr:uid="{EC96ECEB-F8B8-433B-9CA4-7E2C745128A0}">
  <cacheSource type="external" connectionId="8"/>
  <cacheFields count="6">
    <cacheField name="[Measures].[Sum of Total Profit]" caption="Sum of Total Profit" numFmtId="0" hierarchy="55"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Date].[Quarter].[Quarter]" caption="Quarter" numFmtId="0" hierarchy="13" level="1">
      <sharedItems count="4">
        <s v="Qtr =1"/>
        <s v="Qtr =2"/>
        <s v="Qtr =3"/>
        <s v="Qtr =4"/>
      </sharedItems>
    </cacheField>
    <cacheField name="[DimGeography].[Country].[Country]" caption="Country" numFmtId="0" hierarchy="17"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s Number]" caption="Months Number" attribute="1" defaultMemberUniqueName="[DimDate].[Months Number].[All]" allUniqueName="[DimDate].[Months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Week Number]" caption="Week Number" attribute="1" defaultMemberUniqueName="[DimDate].[Week Number].[All]" allUniqueName="[DimDate].[Week 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sName]" caption="ProductsName" attribute="1" defaultMemberUniqueName="[DimProduct].[ProductsName].[All]" allUniqueName="[DimProduct].[Products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491800810189" backgroundQuery="1" createdVersion="3" refreshedVersion="8" minRefreshableVersion="3" recordCount="0" supportSubquery="1" supportAdvancedDrill="1" xr:uid="{1CDFCD30-DFCC-40B4-8C72-B7A2C8D7EF51}">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421830337"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86.629925694448" backgroundQuery="1" createdVersion="3" refreshedVersion="8" minRefreshableVersion="3" recordCount="0" supportSubquery="1" supportAdvancedDrill="1" xr:uid="{E725DD25-FD5C-4717-A804-8B852C600536}">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s Number]" caption="Months Number" attribute="1" defaultMemberUniqueName="[DimDate].[Months Number].[All]" allUniqueName="[DimDate].[Months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Name]" caption="ProductsName" attribute="1" defaultMemberUniqueName="[DimProduct].[ProductsName].[All]" allUniqueName="[DimProduct].[Products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s Number]" caption="Sum of Months Number" measure="1" displayFolder="" measureGroup="DimDate" count="0" hidden="1">
      <extLst>
        <ext xmlns:x15="http://schemas.microsoft.com/office/spreadsheetml/2010/11/main" uri="{B97F6D7D-B522-45F9-BDA1-12C45D357490}">
          <x15:cacheHierarchy aggregatedColumn="9"/>
        </ext>
      </extLst>
    </cacheHierarchy>
    <cacheHierarchy uniqueName="[Measures].[Sum of Week Number]" caption="Sum of Week Number" measure="1" displayFolder="" measureGroup="DimDat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3307097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583E6E-3D7B-4322-81CB-2DDB4D7B54D6}" name="PivotTable10" cacheId="3646" applyNumberFormats="0" applyBorderFormats="0" applyFontFormats="0" applyPatternFormats="0" applyAlignmentFormats="0" applyWidthHeightFormats="1" dataCaption="Values" tag="7b175f2d-3247-4b49-b64a-8601007cc24d" updatedVersion="8" minRefreshableVersion="3" useAutoFormatting="1" subtotalHiddenItems="1" rowGrandTotals="0" colGrandTotals="0" itemPrintTitles="1" createdVersion="8" indent="0" compact="0" compactData="0" multipleFieldFilters="0">
  <location ref="Q7:W11"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name="Transaction" fld="0" subtotal="count" baseField="0" baseItem="1" numFmtId="165"/>
    <dataField name=" COGS" fld="2" baseField="0" baseItem="0" numFmtId="166"/>
    <dataField name="Revenue" fld="3" baseField="0" baseItem="2" numFmtId="166"/>
    <dataField fld="5" subtotal="count" baseField="0" baseItem="0"/>
    <dataField name="Profit" fld="1" baseField="0" baseItem="4" numFmtId="166"/>
    <dataField name=" OrderQuantity" fld="4" baseField="0" baseItem="0" numFmtId="165"/>
  </dataFields>
  <formats count="20">
    <format dxfId="185">
      <pivotArea type="all" dataOnly="0" outline="0" fieldPosition="0"/>
    </format>
    <format dxfId="184">
      <pivotArea outline="0" collapsedLevelsAreSubtotals="1" fieldPosition="0"/>
    </format>
    <format dxfId="183">
      <pivotArea dataOnly="0" labelOnly="1" outline="0" fieldPosition="0">
        <references count="1">
          <reference field="4294967294" count="6">
            <x v="0"/>
            <x v="1"/>
            <x v="2"/>
            <x v="3"/>
            <x v="4"/>
            <x v="5"/>
          </reference>
        </references>
      </pivotArea>
    </format>
    <format dxfId="182">
      <pivotArea type="all" dataOnly="0" outline="0" fieldPosition="0"/>
    </format>
    <format dxfId="181">
      <pivotArea outline="0" collapsedLevelsAreSubtotals="1" fieldPosition="0"/>
    </format>
    <format dxfId="180">
      <pivotArea dataOnly="0" labelOnly="1" outline="0" fieldPosition="0">
        <references count="1">
          <reference field="4294967294" count="6">
            <x v="0"/>
            <x v="1"/>
            <x v="2"/>
            <x v="3"/>
            <x v="4"/>
            <x v="5"/>
          </reference>
        </references>
      </pivotArea>
    </format>
    <format dxfId="179">
      <pivotArea outline="0" collapsedLevelsAreSubtotals="1" fieldPosition="0">
        <references count="1">
          <reference field="4294967294" count="1" selected="0">
            <x v="0"/>
          </reference>
        </references>
      </pivotArea>
    </format>
    <format dxfId="178">
      <pivotArea outline="0" collapsedLevelsAreSubtotals="1" fieldPosition="0">
        <references count="1">
          <reference field="4294967294" count="1" selected="0">
            <x v="5"/>
          </reference>
        </references>
      </pivotArea>
    </format>
    <format dxfId="177">
      <pivotArea outline="0" collapsedLevelsAreSubtotals="1" fieldPosition="0">
        <references count="1">
          <reference field="4294967294" count="1" selected="0">
            <x v="1"/>
          </reference>
        </references>
      </pivotArea>
    </format>
    <format dxfId="176">
      <pivotArea outline="0" collapsedLevelsAreSubtotals="1" fieldPosition="0">
        <references count="1">
          <reference field="4294967294" count="1" selected="0">
            <x v="2"/>
          </reference>
        </references>
      </pivotArea>
    </format>
    <format dxfId="175">
      <pivotArea outline="0" collapsedLevelsAreSubtotals="1" fieldPosition="0">
        <references count="1">
          <reference field="4294967294" count="1" selected="0">
            <x v="4"/>
          </reference>
        </references>
      </pivotArea>
    </format>
    <format dxfId="174">
      <pivotArea type="all" dataOnly="0" outline="0" fieldPosition="0"/>
    </format>
    <format dxfId="173">
      <pivotArea outline="0" collapsedLevelsAreSubtotals="1" fieldPosition="0"/>
    </format>
    <format dxfId="172">
      <pivotArea dataOnly="0" labelOnly="1" outline="0" fieldPosition="0">
        <references count="1">
          <reference field="4294967294" count="6">
            <x v="0"/>
            <x v="1"/>
            <x v="2"/>
            <x v="3"/>
            <x v="4"/>
            <x v="5"/>
          </reference>
        </references>
      </pivotArea>
    </format>
    <format dxfId="171">
      <pivotArea type="all" dataOnly="0" outline="0" fieldPosition="0"/>
    </format>
    <format dxfId="170">
      <pivotArea outline="0" collapsedLevelsAreSubtotals="1" fieldPosition="0"/>
    </format>
    <format dxfId="169">
      <pivotArea dataOnly="0" labelOnly="1" outline="0" fieldPosition="0">
        <references count="1">
          <reference field="4294967294" count="6">
            <x v="0"/>
            <x v="1"/>
            <x v="2"/>
            <x v="3"/>
            <x v="4"/>
            <x v="5"/>
          </reference>
        </references>
      </pivotArea>
    </format>
    <format dxfId="168">
      <pivotArea type="all" dataOnly="0" outline="0" fieldPosition="0"/>
    </format>
    <format dxfId="167">
      <pivotArea outline="0" collapsedLevelsAreSubtotals="1" fieldPosition="0"/>
    </format>
    <format dxfId="166">
      <pivotArea dataOnly="0" labelOnly="1" outline="0" fieldPosition="0">
        <references count="1">
          <reference field="4294967294" count="6">
            <x v="0"/>
            <x v="1"/>
            <x v="2"/>
            <x v="3"/>
            <x v="4"/>
            <x v="5"/>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FCF184-E71F-4913-84F3-024160A1FED4}" name="PivotTable9" cacheId="3916" applyNumberFormats="0" applyBorderFormats="0" applyFontFormats="0" applyPatternFormats="0" applyAlignmentFormats="0" applyWidthHeightFormats="1" dataCaption="Values" tag="29ee71b8-68a7-43e6-bac3-a51a677d7638" updatedVersion="8" minRefreshableVersion="3" useAutoFormatting="1" subtotalHiddenItems="1" rowGrandTotals="0" colGrandTotals="0" itemPrintTitles="1" createdVersion="8" indent="0" compact="0" compactData="0" multipleFieldFilters="0">
  <location ref="Y7:Y8"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16">
    <format dxfId="148">
      <pivotArea type="all" dataOnly="0" outline="0" fieldPosition="0"/>
    </format>
    <format dxfId="149">
      <pivotArea outline="0" collapsedLevelsAreSubtotals="1" fieldPosition="0"/>
    </format>
    <format dxfId="150">
      <pivotArea type="all" dataOnly="0" outline="0" fieldPosition="0"/>
    </format>
    <format dxfId="151">
      <pivotArea outline="0" collapsedLevelsAreSubtotals="1" fieldPosition="0"/>
    </format>
    <format dxfId="152">
      <pivotArea type="all" dataOnly="0" outline="0" fieldPosition="0"/>
    </format>
    <format dxfId="153">
      <pivotArea outline="0" collapsedLevelsAreSubtotals="1" fieldPosition="0"/>
    </format>
    <format dxfId="154">
      <pivotArea field="0" type="button" dataOnly="0" labelOnly="1" outline="0" axis="axisRow" fieldPosition="0"/>
    </format>
    <format dxfId="155">
      <pivotArea dataOnly="0" labelOnly="1" outline="0" fieldPosition="0">
        <references count="1">
          <reference field="0" count="0"/>
        </references>
      </pivotArea>
    </format>
    <format dxfId="156">
      <pivotArea type="all" dataOnly="0" outline="0" fieldPosition="0"/>
    </format>
    <format dxfId="157">
      <pivotArea outline="0" collapsedLevelsAreSubtotals="1" fieldPosition="0"/>
    </format>
    <format dxfId="158">
      <pivotArea field="0" type="button" dataOnly="0" labelOnly="1" outline="0" axis="axisRow" fieldPosition="0"/>
    </format>
    <format dxfId="159">
      <pivotArea dataOnly="0" labelOnly="1" outline="0" fieldPosition="0">
        <references count="1">
          <reference field="0" count="0"/>
        </references>
      </pivotArea>
    </format>
    <format dxfId="160">
      <pivotArea type="all" dataOnly="0" outline="0" fieldPosition="0"/>
    </format>
    <format dxfId="161">
      <pivotArea outline="0" collapsedLevelsAreSubtotals="1" fieldPosition="0"/>
    </format>
    <format dxfId="162">
      <pivotArea field="0" type="button" dataOnly="0" labelOnly="1" outline="0" axis="axisRow" fieldPosition="0"/>
    </format>
    <format dxfId="163">
      <pivotArea dataOnly="0" labelOnly="1" outline="0" fieldPosition="0">
        <references count="1">
          <reference field="0"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 Total 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AD087-7DC8-4868-A81E-AAD604F5995D}" name="PivotTable3" cacheId="3640" applyNumberFormats="0" applyBorderFormats="0" applyFontFormats="0" applyPatternFormats="0" applyAlignmentFormats="0" applyWidthHeightFormats="1" dataCaption="Values" tag="2bf007bd-86d0-474b-b4cb-a390720a5463" updatedVersion="8" minRefreshableVersion="3" useAutoFormatting="1" subtotalHiddenItems="1" rowGrandTotals="0" colGrandTotals="0" itemPrintTitles="1" createdVersion="8" indent="0" compact="0" compactData="0" multipleFieldFilters="0">
  <location ref="B10:E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2" baseField="3" baseItem="0" numFmtId="166"/>
    <dataField name="Transaction" fld="0" subtotal="count" baseField="3" baseItem="0" numFmtId="165"/>
    <dataField name=" Total Profit" fld="1" baseField="0" baseItem="0" numFmtId="166"/>
  </dataFields>
  <formats count="24">
    <format dxfId="209">
      <pivotArea type="all" dataOnly="0" outline="0" fieldPosition="0"/>
    </format>
    <format dxfId="208">
      <pivotArea outline="0" collapsedLevelsAreSubtotals="1" fieldPosition="0"/>
    </format>
    <format dxfId="207">
      <pivotArea dataOnly="0" labelOnly="1" outline="0" fieldPosition="0">
        <references count="1">
          <reference field="4294967294" count="3">
            <x v="0"/>
            <x v="1"/>
            <x v="2"/>
          </reference>
        </references>
      </pivotArea>
    </format>
    <format dxfId="206">
      <pivotArea type="all" dataOnly="0" outline="0" fieldPosition="0"/>
    </format>
    <format dxfId="205">
      <pivotArea outline="0" collapsedLevelsAreSubtotals="1" fieldPosition="0"/>
    </format>
    <format dxfId="204">
      <pivotArea dataOnly="0" labelOnly="1" outline="0" fieldPosition="0">
        <references count="1">
          <reference field="4294967294" count="3">
            <x v="0"/>
            <x v="1"/>
            <x v="2"/>
          </reference>
        </references>
      </pivotArea>
    </format>
    <format dxfId="203">
      <pivotArea outline="0" collapsedLevelsAreSubtotals="1" fieldPosition="0">
        <references count="1">
          <reference field="4294967294" count="1" selected="0">
            <x v="1"/>
          </reference>
        </references>
      </pivotArea>
    </format>
    <format dxfId="202">
      <pivotArea outline="0" collapsedLevelsAreSubtotals="1" fieldPosition="0">
        <references count="1">
          <reference field="4294967294" count="1" selected="0">
            <x v="0"/>
          </reference>
        </references>
      </pivotArea>
    </format>
    <format dxfId="201">
      <pivotArea outline="0" collapsedLevelsAreSubtotals="1" fieldPosition="0">
        <references count="1">
          <reference field="4294967294" count="1" selected="0">
            <x v="2"/>
          </reference>
        </references>
      </pivotArea>
    </format>
    <format dxfId="200">
      <pivotArea type="all" dataOnly="0" outline="0" fieldPosition="0"/>
    </format>
    <format dxfId="199">
      <pivotArea outline="0" collapsedLevelsAreSubtotals="1" fieldPosition="0"/>
    </format>
    <format dxfId="198">
      <pivotArea field="3" type="button" dataOnly="0" labelOnly="1" outline="0" axis="axisRow" fieldPosition="0"/>
    </format>
    <format dxfId="197">
      <pivotArea dataOnly="0" labelOnly="1" outline="0" fieldPosition="0">
        <references count="1">
          <reference field="3" count="0"/>
        </references>
      </pivotArea>
    </format>
    <format dxfId="196">
      <pivotArea dataOnly="0" labelOnly="1" outline="0" fieldPosition="0">
        <references count="1">
          <reference field="4294967294" count="3">
            <x v="0"/>
            <x v="1"/>
            <x v="2"/>
          </reference>
        </references>
      </pivotArea>
    </format>
    <format dxfId="195">
      <pivotArea type="all" dataOnly="0" outline="0" fieldPosition="0"/>
    </format>
    <format dxfId="194">
      <pivotArea outline="0" collapsedLevelsAreSubtotals="1" fieldPosition="0"/>
    </format>
    <format dxfId="193">
      <pivotArea field="3" type="button" dataOnly="0" labelOnly="1" outline="0" axis="axisRow" fieldPosition="0"/>
    </format>
    <format dxfId="192">
      <pivotArea dataOnly="0" labelOnly="1" outline="0" fieldPosition="0">
        <references count="1">
          <reference field="3" count="0"/>
        </references>
      </pivotArea>
    </format>
    <format dxfId="191">
      <pivotArea dataOnly="0" labelOnly="1" outline="0" fieldPosition="0">
        <references count="1">
          <reference field="4294967294" count="3">
            <x v="0"/>
            <x v="1"/>
            <x v="2"/>
          </reference>
        </references>
      </pivotArea>
    </format>
    <format dxfId="190">
      <pivotArea type="all" dataOnly="0" outline="0" fieldPosition="0"/>
    </format>
    <format dxfId="189">
      <pivotArea outline="0" collapsedLevelsAreSubtotals="1" fieldPosition="0"/>
    </format>
    <format dxfId="188">
      <pivotArea field="3" type="button" dataOnly="0" labelOnly="1" outline="0" axis="axisRow" fieldPosition="0"/>
    </format>
    <format dxfId="187">
      <pivotArea dataOnly="0" labelOnly="1" outline="0" fieldPosition="0">
        <references count="1">
          <reference field="3" count="0"/>
        </references>
      </pivotArea>
    </format>
    <format dxfId="186">
      <pivotArea dataOnly="0" labelOnly="1" outline="0" fieldPosition="0">
        <references count="1">
          <reference field="4294967294" count="3">
            <x v="0"/>
            <x v="1"/>
            <x v="2"/>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 Total 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211B30-AA67-462E-97D2-2224517C9B4C}" name="PivotTable1" cacheId="3913" applyNumberFormats="0" applyBorderFormats="0" applyFontFormats="0" applyPatternFormats="0" applyAlignmentFormats="0" applyWidthHeightFormats="1" dataCaption="Values" tag="9b44d8ca-f330-4d48-a77d-e514d83a633a" updatedVersion="8" minRefreshableVersion="3" useAutoFormatting="1" subtotalHiddenItems="1" itemPrintTitles="1" createdVersion="8" indent="0" outline="1" outlineData="1" multipleFieldFilters="0">
  <location ref="B3:J4"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Transaction" fld="0" subtotal="count" baseField="0" baseItem="1" numFmtId="165"/>
    <dataField name=" COGS" fld="2" baseField="0" baseItem="0" numFmtId="166"/>
    <dataField name="Revenue" fld="3" baseField="0" baseItem="2" numFmtId="166"/>
    <dataField fld="8" subtotal="count" baseField="0" baseItem="0"/>
    <dataField name="Profit" fld="1" baseField="0" baseItem="4" numFmtId="166"/>
    <dataField name=" OrderQuantity" fld="4" baseField="0" baseItem="0" numFmtId="165"/>
    <dataField fld="5" subtotal="count" baseField="0" baseItem="0"/>
    <dataField fld="6" subtotal="count" baseField="0" baseItem="0"/>
    <dataField fld="7" subtotal="count" baseField="0" baseItem="0"/>
  </dataFields>
  <formats count="20">
    <format dxfId="128">
      <pivotArea type="all" dataOnly="0" outline="0" fieldPosition="0"/>
    </format>
    <format dxfId="129">
      <pivotArea outline="0" collapsedLevelsAreSubtotals="1" fieldPosition="0"/>
    </format>
    <format dxfId="130">
      <pivotArea dataOnly="0" labelOnly="1" outline="0" fieldPosition="0">
        <references count="1">
          <reference field="4294967294" count="9">
            <x v="0"/>
            <x v="1"/>
            <x v="2"/>
            <x v="3"/>
            <x v="4"/>
            <x v="5"/>
            <x v="6"/>
            <x v="7"/>
            <x v="8"/>
          </reference>
        </references>
      </pivotArea>
    </format>
    <format dxfId="131">
      <pivotArea type="all" dataOnly="0" outline="0" fieldPosition="0"/>
    </format>
    <format dxfId="132">
      <pivotArea outline="0" collapsedLevelsAreSubtotals="1" fieldPosition="0"/>
    </format>
    <format dxfId="133">
      <pivotArea dataOnly="0" labelOnly="1" outline="0" fieldPosition="0">
        <references count="1">
          <reference field="4294967294" count="9">
            <x v="0"/>
            <x v="1"/>
            <x v="2"/>
            <x v="3"/>
            <x v="4"/>
            <x v="5"/>
            <x v="6"/>
            <x v="7"/>
            <x v="8"/>
          </reference>
        </references>
      </pivotArea>
    </format>
    <format dxfId="134">
      <pivotArea outline="0" collapsedLevelsAreSubtotals="1" fieldPosition="0">
        <references count="1">
          <reference field="4294967294" count="1" selected="0">
            <x v="0"/>
          </reference>
        </references>
      </pivotArea>
    </format>
    <format dxfId="135">
      <pivotArea outline="0" collapsedLevelsAreSubtotals="1" fieldPosition="0">
        <references count="1">
          <reference field="4294967294" count="1" selected="0">
            <x v="5"/>
          </reference>
        </references>
      </pivotArea>
    </format>
    <format dxfId="136">
      <pivotArea outline="0" collapsedLevelsAreSubtotals="1" fieldPosition="0">
        <references count="1">
          <reference field="4294967294" count="1" selected="0">
            <x v="1"/>
          </reference>
        </references>
      </pivotArea>
    </format>
    <format dxfId="137">
      <pivotArea outline="0" collapsedLevelsAreSubtotals="1" fieldPosition="0">
        <references count="1">
          <reference field="4294967294" count="1" selected="0">
            <x v="2"/>
          </reference>
        </references>
      </pivotArea>
    </format>
    <format dxfId="138">
      <pivotArea outline="0" collapsedLevelsAreSubtotals="1" fieldPosition="0">
        <references count="1">
          <reference field="4294967294" count="1" selected="0">
            <x v="4"/>
          </reference>
        </references>
      </pivotArea>
    </format>
    <format dxfId="139">
      <pivotArea type="all" dataOnly="0" outline="0" fieldPosition="0"/>
    </format>
    <format dxfId="140">
      <pivotArea outline="0" collapsedLevelsAreSubtotals="1" fieldPosition="0"/>
    </format>
    <format dxfId="141">
      <pivotArea dataOnly="0" labelOnly="1" outline="0" fieldPosition="0">
        <references count="1">
          <reference field="4294967294" count="9">
            <x v="0"/>
            <x v="1"/>
            <x v="2"/>
            <x v="3"/>
            <x v="4"/>
            <x v="5"/>
            <x v="6"/>
            <x v="7"/>
            <x v="8"/>
          </reference>
        </references>
      </pivotArea>
    </format>
    <format dxfId="142">
      <pivotArea type="all" dataOnly="0" outline="0" fieldPosition="0"/>
    </format>
    <format dxfId="143">
      <pivotArea outline="0" collapsedLevelsAreSubtotals="1" fieldPosition="0"/>
    </format>
    <format dxfId="144">
      <pivotArea dataOnly="0" labelOnly="1" outline="0" fieldPosition="0">
        <references count="1">
          <reference field="4294967294" count="9">
            <x v="0"/>
            <x v="1"/>
            <x v="2"/>
            <x v="3"/>
            <x v="4"/>
            <x v="5"/>
            <x v="6"/>
            <x v="7"/>
            <x v="8"/>
          </reference>
        </references>
      </pivotArea>
    </format>
    <format dxfId="145">
      <pivotArea type="all" dataOnly="0" outline="0" fieldPosition="0"/>
    </format>
    <format dxfId="146">
      <pivotArea outline="0" collapsedLevelsAreSubtotals="1" fieldPosition="0"/>
    </format>
    <format dxfId="147">
      <pivotArea dataOnly="0" labelOnly="1" outline="0" fieldPosition="0">
        <references count="1">
          <reference field="4294967294" count="9">
            <x v="0"/>
            <x v="1"/>
            <x v="2"/>
            <x v="3"/>
            <x v="4"/>
            <x v="5"/>
            <x v="6"/>
            <x v="7"/>
            <x v="8"/>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DF5971-ED64-46E0-A96C-70F4CD7922EE}" name="PivotTable4" cacheId="3928" applyNumberFormats="0" applyBorderFormats="0" applyFontFormats="0" applyPatternFormats="0" applyAlignmentFormats="0" applyWidthHeightFormats="1" dataCaption="Values" tag="74280547-ae0e-42a0-8dd0-2c32021e8e1d" updatedVersion="8" minRefreshableVersion="3" useAutoFormatting="1" subtotalHiddenItems="1" rowGrandTotals="0" colGrandTotals="0" itemPrintTitles="1" createdVersion="8" indent="0" compact="0" compactData="0" multipleFieldFilters="0" chartFormat="53">
  <location ref="U3:W7" firstHeaderRow="0" firstDataRow="1" firstDataCol="1"/>
  <pivotFields count="6">
    <pivotField dataField="1" compact="0" outline="0" subtotalTop="0" showAll="0" defaultSubtotal="0"/>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Profit" fld="0" baseField="0" baseItem="0" numFmtId="166"/>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32">
    <format dxfId="96">
      <pivotArea type="all" dataOnly="0" outline="0" fieldPosition="0"/>
    </format>
    <format dxfId="97">
      <pivotArea outline="0" collapsedLevelsAreSubtotals="1" fieldPosition="0"/>
    </format>
    <format dxfId="98">
      <pivotArea dataOnly="0" labelOnly="1" outline="0" fieldPosition="0">
        <references count="1">
          <reference field="4294967294" count="1">
            <x v="0"/>
          </reference>
        </references>
      </pivotArea>
    </format>
    <format dxfId="99">
      <pivotArea type="all" dataOnly="0" outline="0" fieldPosition="0"/>
    </format>
    <format dxfId="100">
      <pivotArea outline="0" collapsedLevelsAreSubtotals="1" fieldPosition="0"/>
    </format>
    <format dxfId="101">
      <pivotArea dataOnly="0" labelOnly="1" outline="0" fieldPosition="0">
        <references count="1">
          <reference field="4294967294" count="1">
            <x v="0"/>
          </reference>
        </references>
      </pivotArea>
    </format>
    <format dxfId="102">
      <pivotArea outline="0" collapsedLevelsAreSubtotals="1" fieldPosition="0">
        <references count="1">
          <reference field="4294967294" count="1" selected="0">
            <x v="0"/>
          </reference>
        </references>
      </pivotArea>
    </format>
    <format dxfId="103">
      <pivotArea type="all" dataOnly="0" outline="0" fieldPosition="0"/>
    </format>
    <format dxfId="104">
      <pivotArea outline="0" collapsedLevelsAreSubtotals="1" fieldPosition="0"/>
    </format>
    <format dxfId="105">
      <pivotArea dataOnly="0" labelOnly="1" outline="0" fieldPosition="0">
        <references count="1">
          <reference field="4294967294" count="1">
            <x v="0"/>
          </reference>
        </references>
      </pivotArea>
    </format>
    <format dxfId="106">
      <pivotArea type="all" dataOnly="0" outline="0" fieldPosition="0"/>
    </format>
    <format dxfId="107">
      <pivotArea outline="0" collapsedLevelsAreSubtotals="1" fieldPosition="0"/>
    </format>
    <format dxfId="108">
      <pivotArea dataOnly="0" labelOnly="1" outline="0" fieldPosition="0">
        <references count="1">
          <reference field="4294967294" count="1">
            <x v="0"/>
          </reference>
        </references>
      </pivotArea>
    </format>
    <format dxfId="109">
      <pivotArea type="all" dataOnly="0" outline="0" fieldPosition="0"/>
    </format>
    <format dxfId="110">
      <pivotArea outline="0" collapsedLevelsAreSubtotals="1" fieldPosition="0"/>
    </format>
    <format dxfId="111">
      <pivotArea dataOnly="0" labelOnly="1" outline="0" fieldPosition="0">
        <references count="1">
          <reference field="4294967294" count="1">
            <x v="0"/>
          </reference>
        </references>
      </pivotArea>
    </format>
    <format dxfId="112">
      <pivotArea outline="0" collapsedLevelsAreSubtotals="1" fieldPosition="0"/>
    </format>
    <format dxfId="113">
      <pivotArea type="all" dataOnly="0" outline="0" fieldPosition="0"/>
    </format>
    <format dxfId="114">
      <pivotArea outline="0" collapsedLevelsAreSubtotals="1" fieldPosition="0"/>
    </format>
    <format dxfId="115">
      <pivotArea field="2" type="button" dataOnly="0" labelOnly="1" outline="0"/>
    </format>
    <format dxfId="116">
      <pivotArea type="all" dataOnly="0" outline="0" fieldPosition="0"/>
    </format>
    <format dxfId="117">
      <pivotArea outline="0" collapsedLevelsAreSubtotals="1" fieldPosition="0"/>
    </format>
    <format dxfId="118">
      <pivotArea field="2" type="button" dataOnly="0" labelOnly="1" outline="0"/>
    </format>
    <format dxfId="119">
      <pivotArea outline="0" collapsedLevelsAreSubtotals="1" fieldPosition="0"/>
    </format>
    <format dxfId="120">
      <pivotArea type="all" dataOnly="0" outline="0" fieldPosition="0"/>
    </format>
    <format dxfId="121">
      <pivotArea outline="0" collapsedLevelsAreSubtotals="1" fieldPosition="0"/>
    </format>
    <format dxfId="122">
      <pivotArea dataOnly="0" labelOnly="1" outline="0" axis="axisValues" fieldPosition="0"/>
    </format>
    <format dxfId="123">
      <pivotArea type="all" dataOnly="0" outline="0" fieldPosition="0"/>
    </format>
    <format dxfId="124">
      <pivotArea outline="0" collapsedLevelsAreSubtotals="1" fieldPosition="0"/>
    </format>
    <format dxfId="125">
      <pivotArea dataOnly="0" labelOnly="1" outline="0" axis="axisValues" fieldPosition="0"/>
    </format>
    <format dxfId="126">
      <pivotArea outline="0" fieldPosition="0">
        <references count="1">
          <reference field="4294967294" count="1">
            <x v="1"/>
          </reference>
        </references>
      </pivotArea>
    </format>
    <format dxfId="127">
      <pivotArea outline="0" fieldPosition="0">
        <references count="1">
          <reference field="4294967294" count="1" selected="0">
            <x v="1"/>
          </reference>
        </references>
      </pivotArea>
    </format>
  </formats>
  <chartFormats count="2">
    <chartFormat chart="13" format="2" series="1">
      <pivotArea type="data" outline="0" fieldPosition="0">
        <references count="1">
          <reference field="4294967294" count="1" selected="0">
            <x v="0"/>
          </reference>
        </references>
      </pivotArea>
    </chartFormat>
    <chartFormat chart="52" format="6"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 COGS"/>
    <pivotHierarchy dragToData="1" caption="Revenue"/>
    <pivotHierarchy dragToData="1" caption=" OrderQuantity"/>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47257E-FEF1-465F-AA49-1AF344EC9C0F}" name="PivotTable3" cacheId="3925" applyNumberFormats="0" applyBorderFormats="0" applyFontFormats="0" applyPatternFormats="0" applyAlignmentFormats="0" applyWidthHeightFormats="1" dataCaption="Values" tag="98dff4c1-67ca-44cc-a480-bd25f8e45211" updatedVersion="8" minRefreshableVersion="3" useAutoFormatting="1" subtotalHiddenItems="1" rowGrandTotals="0" colGrandTotals="0" itemPrintTitles="1" createdVersion="8" indent="0" compact="0" compactData="0" multipleFieldFilters="0" chartFormat="55">
  <location ref="O3:P5"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Profit" fld="0" baseField="0" baseItem="0" numFmtId="166"/>
  </dataFields>
  <formats count="30">
    <format dxfId="66">
      <pivotArea type="all" dataOnly="0" outline="0" fieldPosition="0"/>
    </format>
    <format dxfId="67">
      <pivotArea outline="0" collapsedLevelsAreSubtotals="1" fieldPosition="0"/>
    </format>
    <format dxfId="68">
      <pivotArea dataOnly="0" labelOnly="1" outline="0" fieldPosition="0">
        <references count="1">
          <reference field="4294967294" count="1">
            <x v="0"/>
          </reference>
        </references>
      </pivotArea>
    </format>
    <format dxfId="69">
      <pivotArea type="all" dataOnly="0" outline="0" fieldPosition="0"/>
    </format>
    <format dxfId="70">
      <pivotArea outline="0" collapsedLevelsAreSubtotals="1" fieldPosition="0"/>
    </format>
    <format dxfId="71">
      <pivotArea dataOnly="0" labelOnly="1" outline="0" fieldPosition="0">
        <references count="1">
          <reference field="4294967294" count="1">
            <x v="0"/>
          </reference>
        </references>
      </pivotArea>
    </format>
    <format dxfId="72">
      <pivotArea outline="0" collapsedLevelsAreSubtotals="1" fieldPosition="0">
        <references count="1">
          <reference field="4294967294" count="1" selected="0">
            <x v="0"/>
          </reference>
        </references>
      </pivotArea>
    </format>
    <format dxfId="73">
      <pivotArea type="all" dataOnly="0" outline="0" fieldPosition="0"/>
    </format>
    <format dxfId="74">
      <pivotArea outline="0" collapsedLevelsAreSubtotals="1" fieldPosition="0"/>
    </format>
    <format dxfId="75">
      <pivotArea dataOnly="0" labelOnly="1" outline="0" fieldPosition="0">
        <references count="1">
          <reference field="4294967294" count="1">
            <x v="0"/>
          </reference>
        </references>
      </pivotArea>
    </format>
    <format dxfId="76">
      <pivotArea type="all" dataOnly="0" outline="0" fieldPosition="0"/>
    </format>
    <format dxfId="77">
      <pivotArea outline="0" collapsedLevelsAreSubtotals="1" fieldPosition="0"/>
    </format>
    <format dxfId="78">
      <pivotArea dataOnly="0" labelOnly="1" outline="0" fieldPosition="0">
        <references count="1">
          <reference field="4294967294" count="1">
            <x v="0"/>
          </reference>
        </references>
      </pivotArea>
    </format>
    <format dxfId="79">
      <pivotArea type="all" dataOnly="0" outline="0" fieldPosition="0"/>
    </format>
    <format dxfId="80">
      <pivotArea outline="0" collapsedLevelsAreSubtotals="1" fieldPosition="0"/>
    </format>
    <format dxfId="81">
      <pivotArea dataOnly="0" labelOnly="1" outline="0" fieldPosition="0">
        <references count="1">
          <reference field="4294967294" count="1">
            <x v="0"/>
          </reference>
        </references>
      </pivotArea>
    </format>
    <format dxfId="82">
      <pivotArea outline="0" collapsedLevelsAreSubtotals="1" fieldPosition="0"/>
    </format>
    <format dxfId="83">
      <pivotArea type="all" dataOnly="0" outline="0" fieldPosition="0"/>
    </format>
    <format dxfId="84">
      <pivotArea outline="0" collapsedLevelsAreSubtotals="1" fieldPosition="0"/>
    </format>
    <format dxfId="85">
      <pivotArea field="2" type="button" dataOnly="0" labelOnly="1" outline="0"/>
    </format>
    <format dxfId="86">
      <pivotArea type="all" dataOnly="0" outline="0" fieldPosition="0"/>
    </format>
    <format dxfId="87">
      <pivotArea outline="0" collapsedLevelsAreSubtotals="1" fieldPosition="0"/>
    </format>
    <format dxfId="88">
      <pivotArea field="2" type="button" dataOnly="0" labelOnly="1" outline="0"/>
    </format>
    <format dxfId="89">
      <pivotArea outline="0" collapsedLevelsAreSubtotals="1" fieldPosition="0"/>
    </format>
    <format dxfId="90">
      <pivotArea type="all" dataOnly="0" outline="0" fieldPosition="0"/>
    </format>
    <format dxfId="91">
      <pivotArea outline="0" collapsedLevelsAreSubtotals="1" fieldPosition="0"/>
    </format>
    <format dxfId="92">
      <pivotArea dataOnly="0" labelOnly="1" outline="0" axis="axisValues" fieldPosition="0"/>
    </format>
    <format dxfId="93">
      <pivotArea type="all" dataOnly="0" outline="0" fieldPosition="0"/>
    </format>
    <format dxfId="94">
      <pivotArea outline="0" collapsedLevelsAreSubtotals="1" fieldPosition="0"/>
    </format>
    <format dxfId="95">
      <pivotArea dataOnly="0" labelOnly="1" outline="0" axis="axisValues" fieldPosition="0"/>
    </format>
  </formats>
  <chartFormats count="4">
    <chartFormat chart="13" format="2" series="1">
      <pivotArea type="data" outline="0" fieldPosition="0">
        <references count="1">
          <reference field="4294967294" count="1" selected="0">
            <x v="0"/>
          </reference>
        </references>
      </pivotArea>
    </chartFormat>
    <chartFormat chart="52" format="6" series="1">
      <pivotArea type="data" outline="0" fieldPosition="0">
        <references count="1">
          <reference field="4294967294" count="1" selected="0">
            <x v="0"/>
          </reference>
        </references>
      </pivotArea>
    </chartFormat>
    <chartFormat chart="52" format="7">
      <pivotArea type="data" outline="0" fieldPosition="0">
        <references count="2">
          <reference field="4294967294" count="1" selected="0">
            <x v="0"/>
          </reference>
          <reference field="3" count="1" selected="0">
            <x v="0"/>
          </reference>
        </references>
      </pivotArea>
    </chartFormat>
    <chartFormat chart="52" format="8">
      <pivotArea type="data" outline="0" fieldPosition="0">
        <references count="2">
          <reference field="4294967294" count="1" selected="0">
            <x v="0"/>
          </reference>
          <reference field="3"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CC222B-A93B-43F7-8D24-360589016168}" name="PivotTable2" cacheId="3922" applyNumberFormats="0" applyBorderFormats="0" applyFontFormats="0" applyPatternFormats="0" applyAlignmentFormats="0" applyWidthHeightFormats="1" dataCaption="Values" tag="63f06073-348b-4bfb-9039-a1805573e708" updatedVersion="8" minRefreshableVersion="3" useAutoFormatting="1" subtotalHiddenItems="1" rowGrandTotals="0" colGrandTotals="0" itemPrintTitles="1" createdVersion="8" indent="0" compact="0" compactData="0" multipleFieldFilters="0" chartFormat="23">
  <location ref="J3:K10"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axis="axisRow" compact="0" allDrilled="1" outline="0" subtotalTop="0" showAll="0"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name="Profit" fld="0" baseField="0" baseItem="0" numFmtId="166"/>
  </dataFields>
  <formats count="34">
    <format dxfId="32">
      <pivotArea type="all" dataOnly="0" outline="0" fieldPosition="0"/>
    </format>
    <format dxfId="33">
      <pivotArea outline="0" collapsedLevelsAreSubtotals="1" fieldPosition="0"/>
    </format>
    <format dxfId="34">
      <pivotArea dataOnly="0" labelOnly="1" outline="0" fieldPosition="0">
        <references count="1">
          <reference field="4294967294" count="1">
            <x v="0"/>
          </reference>
        </references>
      </pivotArea>
    </format>
    <format dxfId="35">
      <pivotArea type="all" dataOnly="0" outline="0" fieldPosition="0"/>
    </format>
    <format dxfId="36">
      <pivotArea outline="0" collapsedLevelsAreSubtotals="1" fieldPosition="0"/>
    </format>
    <format dxfId="37">
      <pivotArea dataOnly="0" labelOnly="1" outline="0" fieldPosition="0">
        <references count="1">
          <reference field="4294967294" count="1">
            <x v="0"/>
          </reference>
        </references>
      </pivotArea>
    </format>
    <format dxfId="38">
      <pivotArea outline="0" collapsedLevelsAreSubtotals="1" fieldPosition="0">
        <references count="1">
          <reference field="4294967294" count="1" selected="0">
            <x v="0"/>
          </reference>
        </references>
      </pivotArea>
    </format>
    <format dxfId="39">
      <pivotArea type="all" dataOnly="0" outline="0" fieldPosition="0"/>
    </format>
    <format dxfId="40">
      <pivotArea outline="0" collapsedLevelsAreSubtotals="1" fieldPosition="0"/>
    </format>
    <format dxfId="41">
      <pivotArea dataOnly="0" labelOnly="1" outline="0" fieldPosition="0">
        <references count="1">
          <reference field="4294967294" count="1">
            <x v="0"/>
          </reference>
        </references>
      </pivotArea>
    </format>
    <format dxfId="42">
      <pivotArea type="all" dataOnly="0" outline="0" fieldPosition="0"/>
    </format>
    <format dxfId="43">
      <pivotArea outline="0" collapsedLevelsAreSubtotals="1" fieldPosition="0"/>
    </format>
    <format dxfId="44">
      <pivotArea dataOnly="0" labelOnly="1" outline="0" fieldPosition="0">
        <references count="1">
          <reference field="4294967294" count="1">
            <x v="0"/>
          </reference>
        </references>
      </pivotArea>
    </format>
    <format dxfId="45">
      <pivotArea type="all" dataOnly="0" outline="0" fieldPosition="0"/>
    </format>
    <format dxfId="46">
      <pivotArea outline="0" collapsedLevelsAreSubtotals="1" fieldPosition="0"/>
    </format>
    <format dxfId="47">
      <pivotArea dataOnly="0" labelOnly="1" outline="0" fieldPosition="0">
        <references count="1">
          <reference field="4294967294" count="1">
            <x v="0"/>
          </reference>
        </references>
      </pivotArea>
    </format>
    <format dxfId="48">
      <pivotArea outline="0" collapsedLevelsAreSubtotals="1" fieldPosition="0"/>
    </format>
    <format dxfId="49">
      <pivotArea type="all" dataOnly="0" outline="0" fieldPosition="0"/>
    </format>
    <format dxfId="50">
      <pivotArea outline="0" collapsedLevelsAreSubtotals="1" fieldPosition="0"/>
    </format>
    <format dxfId="51">
      <pivotArea field="2" type="button" dataOnly="0" labelOnly="1" outline="0"/>
    </format>
    <format dxfId="52">
      <pivotArea type="all" dataOnly="0" outline="0" fieldPosition="0"/>
    </format>
    <format dxfId="53">
      <pivotArea outline="0" collapsedLevelsAreSubtotals="1" fieldPosition="0"/>
    </format>
    <format dxfId="54">
      <pivotArea field="2" type="button" dataOnly="0" labelOnly="1" outline="0"/>
    </format>
    <format dxfId="55">
      <pivotArea outline="0" collapsedLevelsAreSubtotals="1" fieldPosition="0"/>
    </format>
    <format dxfId="56">
      <pivotArea type="all" dataOnly="0" outline="0" fieldPosition="0"/>
    </format>
    <format dxfId="57">
      <pivotArea outline="0" collapsedLevelsAreSubtotals="1" fieldPosition="0"/>
    </format>
    <format dxfId="58">
      <pivotArea field="3" type="button" dataOnly="0" labelOnly="1" outline="0" axis="axisRow" fieldPosition="0"/>
    </format>
    <format dxfId="59">
      <pivotArea dataOnly="0" labelOnly="1" outline="0" fieldPosition="0">
        <references count="1">
          <reference field="3" count="0"/>
        </references>
      </pivotArea>
    </format>
    <format dxfId="60">
      <pivotArea dataOnly="0" labelOnly="1" outline="0" axis="axisValues" fieldPosition="0"/>
    </format>
    <format dxfId="61">
      <pivotArea type="all" dataOnly="0" outline="0" fieldPosition="0"/>
    </format>
    <format dxfId="62">
      <pivotArea outline="0" collapsedLevelsAreSubtotals="1" fieldPosition="0"/>
    </format>
    <format dxfId="63">
      <pivotArea field="3" type="button" dataOnly="0" labelOnly="1" outline="0" axis="axisRow" fieldPosition="0"/>
    </format>
    <format dxfId="64">
      <pivotArea dataOnly="0" labelOnly="1" outline="0" fieldPosition="0">
        <references count="1">
          <reference field="3" count="0"/>
        </references>
      </pivotArea>
    </format>
    <format dxfId="65">
      <pivotArea dataOnly="0" labelOnly="1" outline="0" axis="axisValues" fieldPosition="0"/>
    </format>
  </formats>
  <chartFormats count="1">
    <chartFormat chart="1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419861-A8CC-4849-A59F-3A10B4F1B0C9}" name="PivotTable1" cacheId="3919" applyNumberFormats="0" applyBorderFormats="0" applyFontFormats="0" applyPatternFormats="0" applyAlignmentFormats="0" applyWidthHeightFormats="1" dataCaption="Values" tag="854f5ca2-bbd0-471a-ba27-8526edaf8487" updatedVersion="8" minRefreshableVersion="3" useAutoFormatting="1" subtotalHiddenItems="1" rowGrandTotals="0" colGrandTotals="0" itemPrintTitles="1" createdVersion="8" indent="0" compact="0" compactData="0" multipleFieldFilters="0" chartFormat="26">
  <location ref="B3:C15"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ascending"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Profit" fld="0" baseField="0" baseItem="0" numFmtId="166"/>
  </dataFields>
  <formats count="32">
    <format dxfId="0">
      <pivotArea type="all" dataOnly="0" outline="0" fieldPosition="0"/>
    </format>
    <format dxfId="1">
      <pivotArea outline="0" collapsedLevelsAreSubtotals="1" fieldPosition="0"/>
    </format>
    <format dxfId="2">
      <pivotArea dataOnly="0" labelOnly="1" outline="0" fieldPosition="0">
        <references count="1">
          <reference field="4294967294" count="1">
            <x v="0"/>
          </reference>
        </references>
      </pivotArea>
    </format>
    <format dxfId="3">
      <pivotArea type="all" dataOnly="0" outline="0" fieldPosition="0"/>
    </format>
    <format dxfId="4">
      <pivotArea outline="0" collapsedLevelsAreSubtotals="1" fieldPosition="0"/>
    </format>
    <format dxfId="5">
      <pivotArea dataOnly="0" labelOnly="1" outline="0" fieldPosition="0">
        <references count="1">
          <reference field="4294967294" count="1">
            <x v="0"/>
          </reference>
        </references>
      </pivotArea>
    </format>
    <format dxfId="6">
      <pivotArea outline="0" collapsedLevelsAreSubtotals="1" fieldPosition="0">
        <references count="1">
          <reference field="4294967294" count="1" selected="0">
            <x v="0"/>
          </reference>
        </references>
      </pivotArea>
    </format>
    <format dxfId="7">
      <pivotArea type="all" dataOnly="0" outline="0" fieldPosition="0"/>
    </format>
    <format dxfId="8">
      <pivotArea outline="0" collapsedLevelsAreSubtotals="1" fieldPosition="0"/>
    </format>
    <format dxfId="9">
      <pivotArea dataOnly="0" labelOnly="1" outline="0" fieldPosition="0">
        <references count="1">
          <reference field="4294967294" count="1">
            <x v="0"/>
          </reference>
        </references>
      </pivotArea>
    </format>
    <format dxfId="10">
      <pivotArea type="all" dataOnly="0" outline="0" fieldPosition="0"/>
    </format>
    <format dxfId="11">
      <pivotArea outline="0" collapsedLevelsAreSubtotals="1" fieldPosition="0"/>
    </format>
    <format dxfId="12">
      <pivotArea dataOnly="0" labelOnly="1" outline="0" fieldPosition="0">
        <references count="1">
          <reference field="4294967294" count="1">
            <x v="0"/>
          </reference>
        </references>
      </pivotArea>
    </format>
    <format dxfId="13">
      <pivotArea type="all" dataOnly="0" outline="0" fieldPosition="0"/>
    </format>
    <format dxfId="14">
      <pivotArea outline="0" collapsedLevelsAreSubtotals="1" fieldPosition="0"/>
    </format>
    <format dxfId="15">
      <pivotArea dataOnly="0" labelOnly="1" outline="0" fieldPosition="0">
        <references count="1">
          <reference field="4294967294" count="1">
            <x v="0"/>
          </reference>
        </references>
      </pivotArea>
    </format>
    <format dxfId="16">
      <pivotArea outline="0" collapsedLevelsAreSubtotals="1" fieldPosition="0"/>
    </format>
    <format dxfId="17">
      <pivotArea type="all" dataOnly="0" outline="0" fieldPosition="0"/>
    </format>
    <format dxfId="18">
      <pivotArea outline="0" collapsedLevelsAreSubtotals="1" fieldPosition="0"/>
    </format>
    <format dxfId="19">
      <pivotArea type="all" dataOnly="0" outline="0" fieldPosition="0"/>
    </format>
    <format dxfId="20">
      <pivotArea outline="0" collapsedLevelsAreSubtotals="1" fieldPosition="0"/>
    </format>
    <format dxfId="21">
      <pivotArea outline="0" collapsedLevelsAreSubtotals="1" fieldPosition="0"/>
    </format>
    <format dxfId="22">
      <pivotArea type="all" dataOnly="0" outline="0" fieldPosition="0"/>
    </format>
    <format dxfId="23">
      <pivotArea outline="0" collapsedLevelsAreSubtotals="1" fieldPosition="0"/>
    </format>
    <format dxfId="24">
      <pivotArea field="2" type="button" dataOnly="0" labelOnly="1" outline="0" axis="axisRow" fieldPosition="0"/>
    </format>
    <format dxfId="25">
      <pivotArea dataOnly="0" labelOnly="1" outline="0" fieldPosition="0">
        <references count="1">
          <reference field="2" count="0"/>
        </references>
      </pivotArea>
    </format>
    <format dxfId="26">
      <pivotArea dataOnly="0" labelOnly="1" outline="0" axis="axisValues" fieldPosition="0"/>
    </format>
    <format dxfId="27">
      <pivotArea type="all" dataOnly="0" outline="0" fieldPosition="0"/>
    </format>
    <format dxfId="28">
      <pivotArea outline="0" collapsedLevelsAreSubtotals="1" fieldPosition="0"/>
    </format>
    <format dxfId="29">
      <pivotArea field="2" type="button" dataOnly="0" labelOnly="1" outline="0" axis="axisRow" fieldPosition="0"/>
    </format>
    <format dxfId="30">
      <pivotArea dataOnly="0" labelOnly="1" outline="0" fieldPosition="0">
        <references count="1">
          <reference field="2" count="0"/>
        </references>
      </pivotArea>
    </format>
    <format dxfId="31">
      <pivotArea dataOnly="0" labelOnly="1" outline="0" axis="axisValues" fieldPosition="0"/>
    </format>
  </formats>
  <chartFormats count="1">
    <chartFormat chart="1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Profit"/>
    <pivotHierarchy dragToData="1" caption=" COGS"/>
    <pivotHierarchy dragToData="1" caption="Revenue"/>
    <pivotHierarchy dragToData="1" caption=" OrderQuant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4D6F579-BB78-425A-A7FC-F39768E7F076}" sourceName="[DimDate].[Month Name]">
  <pivotTables>
    <pivotTable tabId="1" name="PivotTable10"/>
  </pivotTables>
  <data>
    <olap pivotCacheId="421830337">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741164F-C158-481C-BDF1-9E56A5511B26}" sourceName="[DimGeography].[Country]">
  <pivotTables>
    <pivotTable tabId="6" name="PivotTable4"/>
    <pivotTable tabId="6" name="PivotTable3"/>
    <pivotTable tabId="6" name="PivotTable2"/>
    <pivotTable tabId="6" name="PivotTable1"/>
    <pivotTable tabId="1" name="PivotTable3"/>
    <pivotTable tabId="1" name="PivotTable1"/>
    <pivotTable tabId="1" name="PivotTable10"/>
  </pivotTables>
  <data>
    <olap pivotCacheId="1330709741">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E46419-ED00-436E-9793-4402AF30BCEF}" sourceName="[DimDate].[Year]">
  <pivotTables>
    <pivotTable tabId="1" name="PivotTable1"/>
    <pivotTable tabId="1" name="PivotTable9"/>
    <pivotTable tabId="6" name="PivotTable1"/>
    <pivotTable tabId="6" name="PivotTable2"/>
    <pivotTable tabId="6" name="PivotTable3"/>
    <pivotTable tabId="6" name="PivotTable4"/>
  </pivotTables>
  <data>
    <olap pivotCacheId="421830337">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CEF917CD-83E8-4398-9BCC-825B7A4F2A8B}" cache="Slicer_Month_Name" caption="Month Name" columnCount="3" showCaption="0" level="1" style="SlicerStyleLight1 2 2" rowHeight="274320"/>
  <slicer name="Country" xr10:uid="{74CF5091-F52A-4FF2-AD73-9F7CE0581068}" cache="Slicer_Country" caption="Country" columnCount="2" showCaption="0" level="1" style="SlicerStyleLight1 2 2" rowHeight="457200"/>
  <slicer name="Year" xr10:uid="{8FD220B2-9D0B-4A88-A677-EB0204F49A00}" cache="Slicer_Year" caption="Year" columnCount="4" showCaption="0" level="1" style="SlicerStyleLight1 2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624E9-8A1A-4380-92D6-C4D5607C5115}">
  <dimension ref="B3:AE902"/>
  <sheetViews>
    <sheetView workbookViewId="0">
      <selection activeCell="E27" sqref="E27"/>
    </sheetView>
  </sheetViews>
  <sheetFormatPr defaultRowHeight="15" x14ac:dyDescent="0.25"/>
  <cols>
    <col min="1" max="1" width="7.42578125" style="1" customWidth="1"/>
    <col min="2" max="2" width="11.140625" style="1" bestFit="1" customWidth="1"/>
    <col min="3" max="3" width="8.7109375" style="1" bestFit="1" customWidth="1"/>
    <col min="4" max="4" width="8.85546875" style="1" bestFit="1" customWidth="1"/>
    <col min="5" max="5" width="14.85546875" style="1" bestFit="1" customWidth="1"/>
    <col min="6" max="6" width="8.7109375" style="1" bestFit="1" customWidth="1"/>
    <col min="7" max="7" width="14.42578125" style="1" bestFit="1" customWidth="1"/>
    <col min="8" max="8" width="11.5703125" style="1" bestFit="1" customWidth="1"/>
    <col min="9" max="9" width="13.140625" style="1" bestFit="1" customWidth="1"/>
    <col min="10" max="10" width="15.5703125" style="1" bestFit="1" customWidth="1"/>
    <col min="11" max="11" width="22.5703125" style="1" bestFit="1" customWidth="1"/>
    <col min="12" max="12" width="15.42578125" style="1" customWidth="1"/>
    <col min="13" max="14" width="9.140625" style="1"/>
    <col min="15" max="15" width="2.5703125" style="3" customWidth="1"/>
    <col min="16" max="16" width="9.140625" style="1"/>
    <col min="17" max="17" width="9.5703125" style="1" bestFit="1" customWidth="1"/>
    <col min="18" max="18" width="11.140625" style="1" bestFit="1" customWidth="1"/>
    <col min="19" max="19" width="8.7109375" style="1" bestFit="1" customWidth="1"/>
    <col min="20" max="20" width="8.85546875" style="1" bestFit="1" customWidth="1"/>
    <col min="21" max="21" width="14.85546875" style="1" bestFit="1" customWidth="1"/>
    <col min="22" max="22" width="8.7109375" style="1" bestFit="1" customWidth="1"/>
    <col min="23" max="23" width="14.42578125" style="1" bestFit="1" customWidth="1"/>
    <col min="24" max="24" width="15.5703125" style="1" bestFit="1" customWidth="1"/>
    <col min="25" max="25" width="9.5703125" style="1" bestFit="1" customWidth="1"/>
    <col min="26" max="26" width="11.5703125" style="1" customWidth="1"/>
    <col min="27" max="27" width="9.140625" style="1"/>
    <col min="28" max="28" width="19" style="1" bestFit="1" customWidth="1"/>
    <col min="29" max="29" width="9.140625" style="1"/>
    <col min="30" max="30" width="16.7109375" style="1" customWidth="1"/>
    <col min="31" max="31" width="11" style="1" bestFit="1" customWidth="1"/>
    <col min="32" max="16384" width="9.140625" style="1"/>
  </cols>
  <sheetData>
    <row r="3" spans="2:28" x14ac:dyDescent="0.25">
      <c r="B3" s="6" t="s">
        <v>14</v>
      </c>
      <c r="C3" s="6" t="s">
        <v>4</v>
      </c>
      <c r="D3" s="6" t="s">
        <v>13</v>
      </c>
      <c r="E3" s="6" t="s">
        <v>3</v>
      </c>
      <c r="F3" s="6" t="s">
        <v>15</v>
      </c>
      <c r="G3" s="6" t="s">
        <v>6</v>
      </c>
      <c r="H3" s="6" t="s">
        <v>0</v>
      </c>
      <c r="I3" s="6" t="s">
        <v>1</v>
      </c>
      <c r="J3" s="6" t="s">
        <v>2</v>
      </c>
      <c r="K3"/>
      <c r="L3" s="2" t="s">
        <v>8</v>
      </c>
      <c r="M3" s="4">
        <v>3</v>
      </c>
      <c r="Q3"/>
      <c r="R3"/>
      <c r="S3"/>
      <c r="T3"/>
      <c r="W3"/>
      <c r="X3"/>
      <c r="Y3"/>
    </row>
    <row r="4" spans="2:28" x14ac:dyDescent="0.25">
      <c r="B4" s="8">
        <v>5335</v>
      </c>
      <c r="C4" s="7">
        <v>18540238.932200238</v>
      </c>
      <c r="D4" s="7">
        <v>31429010.563799851</v>
      </c>
      <c r="E4" s="11">
        <v>0.41009154918944379</v>
      </c>
      <c r="F4" s="7">
        <v>12888771.631600074</v>
      </c>
      <c r="G4" s="8">
        <v>55821</v>
      </c>
      <c r="H4" s="10">
        <v>606</v>
      </c>
      <c r="I4" s="10">
        <v>133</v>
      </c>
      <c r="J4" s="10">
        <v>473</v>
      </c>
      <c r="K4"/>
      <c r="Q4"/>
      <c r="R4"/>
      <c r="S4"/>
      <c r="T4"/>
      <c r="W4"/>
      <c r="X4"/>
      <c r="Y4"/>
    </row>
    <row r="5" spans="2:28" x14ac:dyDescent="0.25">
      <c r="Q5"/>
      <c r="R5"/>
      <c r="S5"/>
      <c r="T5"/>
      <c r="V5"/>
      <c r="W5"/>
      <c r="X5"/>
      <c r="Y5"/>
    </row>
    <row r="6" spans="2:28" x14ac:dyDescent="0.25">
      <c r="Q6"/>
      <c r="R6"/>
      <c r="S6"/>
      <c r="T6"/>
      <c r="V6"/>
      <c r="W6"/>
      <c r="X6"/>
      <c r="Y6"/>
    </row>
    <row r="7" spans="2:28" x14ac:dyDescent="0.25">
      <c r="Q7" s="5" t="s">
        <v>7</v>
      </c>
      <c r="R7" s="6" t="s">
        <v>14</v>
      </c>
      <c r="S7" s="6" t="s">
        <v>4</v>
      </c>
      <c r="T7" s="6" t="s">
        <v>13</v>
      </c>
      <c r="U7" s="6" t="s">
        <v>3</v>
      </c>
      <c r="V7" s="6" t="s">
        <v>15</v>
      </c>
      <c r="W7" s="6" t="s">
        <v>6</v>
      </c>
      <c r="X7"/>
      <c r="Y7" s="5" t="s">
        <v>7</v>
      </c>
      <c r="AB7" s="6" t="s">
        <v>17</v>
      </c>
    </row>
    <row r="8" spans="2:28" x14ac:dyDescent="0.25">
      <c r="Q8" s="6">
        <v>2005</v>
      </c>
      <c r="R8" s="8">
        <v>394</v>
      </c>
      <c r="S8" s="7">
        <v>7973149.7549000001</v>
      </c>
      <c r="T8" s="7">
        <v>13371584.691399988</v>
      </c>
      <c r="U8" s="11">
        <v>0.40372439475868782</v>
      </c>
      <c r="V8" s="7">
        <v>5398434.9364999952</v>
      </c>
      <c r="W8" s="8">
        <v>4049</v>
      </c>
      <c r="X8"/>
      <c r="Y8" s="6">
        <v>2007</v>
      </c>
      <c r="AB8" s="6">
        <f>COUNTA(Y8:Y11)</f>
        <v>1</v>
      </c>
    </row>
    <row r="9" spans="2:28" x14ac:dyDescent="0.25">
      <c r="Q9" s="6">
        <v>2006</v>
      </c>
      <c r="R9" s="8">
        <v>859</v>
      </c>
      <c r="S9" s="7">
        <v>13803859.211399991</v>
      </c>
      <c r="T9" s="7">
        <v>23350475.341399979</v>
      </c>
      <c r="U9" s="11">
        <v>0.40884033367295108</v>
      </c>
      <c r="V9" s="7">
        <v>9546616.1299999841</v>
      </c>
      <c r="W9" s="8">
        <v>9278</v>
      </c>
      <c r="X9"/>
      <c r="Y9"/>
    </row>
    <row r="10" spans="2:28" x14ac:dyDescent="0.25">
      <c r="B10" s="5" t="s">
        <v>7</v>
      </c>
      <c r="C10" s="6" t="s">
        <v>13</v>
      </c>
      <c r="D10" s="6" t="s">
        <v>14</v>
      </c>
      <c r="E10" s="6" t="s">
        <v>5</v>
      </c>
      <c r="Q10" s="6">
        <v>2007</v>
      </c>
      <c r="R10" s="8">
        <v>5335</v>
      </c>
      <c r="S10" s="7">
        <v>18540238.932200238</v>
      </c>
      <c r="T10" s="7">
        <v>31429010.563799851</v>
      </c>
      <c r="U10" s="11">
        <v>0.41009154918944379</v>
      </c>
      <c r="V10" s="7">
        <v>12888771.631600074</v>
      </c>
      <c r="W10" s="8">
        <v>55821</v>
      </c>
      <c r="X10"/>
      <c r="Y10"/>
    </row>
    <row r="11" spans="2:28" x14ac:dyDescent="0.25">
      <c r="B11" s="6">
        <v>2005</v>
      </c>
      <c r="C11" s="7">
        <v>13371584.691399988</v>
      </c>
      <c r="D11" s="8">
        <v>394</v>
      </c>
      <c r="E11" s="7">
        <v>5398434.9364999952</v>
      </c>
      <c r="Q11" s="6">
        <v>2008</v>
      </c>
      <c r="R11" s="8">
        <v>6757</v>
      </c>
      <c r="S11" s="7">
        <v>16204277.008500243</v>
      </c>
      <c r="T11" s="7">
        <v>27070596.519999925</v>
      </c>
      <c r="U11" s="11">
        <v>0.40140672568748076</v>
      </c>
      <c r="V11" s="7">
        <v>10866319.511500081</v>
      </c>
      <c r="W11" s="8">
        <v>70248</v>
      </c>
      <c r="X11"/>
      <c r="Y11"/>
    </row>
    <row r="12" spans="2:28" x14ac:dyDescent="0.25">
      <c r="B12" s="6">
        <v>2006</v>
      </c>
      <c r="C12" s="7">
        <v>23350475.341399979</v>
      </c>
      <c r="D12" s="8">
        <v>859</v>
      </c>
      <c r="E12" s="7">
        <v>9546616.1299999841</v>
      </c>
      <c r="Q12"/>
      <c r="R12"/>
      <c r="S12"/>
      <c r="T12"/>
      <c r="U12"/>
      <c r="V12"/>
      <c r="W12"/>
      <c r="X12"/>
      <c r="Y12"/>
    </row>
    <row r="13" spans="2:28" x14ac:dyDescent="0.25">
      <c r="B13" s="6">
        <v>2007</v>
      </c>
      <c r="C13" s="7">
        <v>31429010.563799851</v>
      </c>
      <c r="D13" s="8">
        <v>5335</v>
      </c>
      <c r="E13" s="7">
        <v>12888771.631600074</v>
      </c>
      <c r="V13"/>
    </row>
    <row r="14" spans="2:28" x14ac:dyDescent="0.25">
      <c r="B14" s="6">
        <v>2008</v>
      </c>
      <c r="C14" s="7">
        <v>27070596.519999925</v>
      </c>
      <c r="D14" s="8">
        <v>6757</v>
      </c>
      <c r="E14" s="7">
        <v>10866319.511500081</v>
      </c>
      <c r="V14"/>
    </row>
    <row r="15" spans="2:28" x14ac:dyDescent="0.25">
      <c r="V15"/>
    </row>
    <row r="16" spans="2:28" x14ac:dyDescent="0.25">
      <c r="V16"/>
    </row>
    <row r="17" spans="2:31" x14ac:dyDescent="0.25">
      <c r="V17"/>
    </row>
    <row r="18" spans="2:31" x14ac:dyDescent="0.25">
      <c r="B18" s="9" t="s">
        <v>7</v>
      </c>
      <c r="C18" s="6" t="str" cm="1">
        <f t="array" ref="C18">_xlfn.IFS($M$3=1,C10,$M$3=2,D10,$M$3=3,E10)</f>
        <v xml:space="preserve"> Total Profit</v>
      </c>
      <c r="D18" s="6" t="str">
        <f>"Average "&amp; C18</f>
        <v>Average  Total Profit</v>
      </c>
      <c r="E18" s="6" t="s">
        <v>9</v>
      </c>
      <c r="V18"/>
      <c r="W18" s="16" t="s">
        <v>23</v>
      </c>
      <c r="X18" s="16" t="s">
        <v>7</v>
      </c>
      <c r="Y18" s="16" t="s">
        <v>15</v>
      </c>
      <c r="Z18" s="16" t="s">
        <v>20</v>
      </c>
      <c r="AB18" s="16" t="s">
        <v>16</v>
      </c>
      <c r="AC18" s="16" t="s">
        <v>7</v>
      </c>
      <c r="AD18" s="16" t="s">
        <v>15</v>
      </c>
      <c r="AE18" s="16" t="s">
        <v>20</v>
      </c>
    </row>
    <row r="19" spans="2:31" x14ac:dyDescent="0.25">
      <c r="B19" s="6">
        <v>2005</v>
      </c>
      <c r="C19" s="15" cm="1">
        <f t="array" ref="C19">_xlfn.IFS($M$3=1,C11,$M$3=2,D11,$M$3=3,E11)</f>
        <v>5398434.9364999952</v>
      </c>
      <c r="D19" s="10">
        <f>AVERAGE($C$19:$C$22)</f>
        <v>9675035.5524000339</v>
      </c>
      <c r="E19" s="6" t="str">
        <f>IF(C19&gt;D19,C19,"")</f>
        <v/>
      </c>
      <c r="V19"/>
      <c r="W19" s="6" t="s">
        <v>18</v>
      </c>
      <c r="X19" s="6">
        <f>IF(AB8=1,Y8,0)</f>
        <v>2007</v>
      </c>
      <c r="Y19" s="14">
        <f>IFERROR(VLOOKUP(X19,LookTable,3,0),0)</f>
        <v>18540238.932200238</v>
      </c>
      <c r="Z19" s="12">
        <f>Y19/SUM($Y$19:$Y$20)</f>
        <v>0.57321860853519291</v>
      </c>
      <c r="AB19" s="6" t="s">
        <v>18</v>
      </c>
      <c r="AC19" s="6">
        <f>IF(AB8=1,Y8,0)</f>
        <v>2007</v>
      </c>
      <c r="AD19" s="14">
        <f>IFERROR(VLOOKUP(AC19,LookTable,6,0),0)</f>
        <v>12888771.631600074</v>
      </c>
      <c r="AE19" s="12">
        <f>AD19/SUM($AD$19:$AD$20)</f>
        <v>0.57448401465385979</v>
      </c>
    </row>
    <row r="20" spans="2:31" x14ac:dyDescent="0.25">
      <c r="B20" s="6">
        <v>2006</v>
      </c>
      <c r="C20" s="15" cm="1">
        <f t="array" ref="C20">_xlfn.IFS($M$3=1,C12,$M$3=2,D12,$M$3=3,E12)</f>
        <v>9546616.1299999841</v>
      </c>
      <c r="D20" s="10">
        <f t="shared" ref="D20:D22" si="0">AVERAGE($C$19:$C$22)</f>
        <v>9675035.5524000339</v>
      </c>
      <c r="E20" s="6" t="str">
        <f t="shared" ref="E20:E22" si="1">IF(C20&gt;D20,C20,"")</f>
        <v/>
      </c>
      <c r="V20"/>
      <c r="W20" s="6" t="s">
        <v>19</v>
      </c>
      <c r="X20" s="6">
        <f>Y8-AB8</f>
        <v>2006</v>
      </c>
      <c r="Y20" s="14">
        <f>IFERROR(VLOOKUP(X20,LookTable,3,0),0)</f>
        <v>13803859.211399991</v>
      </c>
      <c r="Z20" s="12">
        <f>Y20/SUM($Y$19:$Y$20)</f>
        <v>0.42678139146480715</v>
      </c>
      <c r="AB20" s="6" t="s">
        <v>19</v>
      </c>
      <c r="AC20" s="6">
        <f>Y8-AB8</f>
        <v>2006</v>
      </c>
      <c r="AD20" s="14">
        <f>IFERROR(VLOOKUP(AC20,LookTable,6,0),0)</f>
        <v>9546616.1299999841</v>
      </c>
      <c r="AE20" s="12">
        <f>AD20/SUM($AD$19:$AD$20)</f>
        <v>0.42551598534614021</v>
      </c>
    </row>
    <row r="21" spans="2:31" x14ac:dyDescent="0.25">
      <c r="B21" s="6">
        <v>2007</v>
      </c>
      <c r="C21" s="15" cm="1">
        <f t="array" ref="C21">_xlfn.IFS($M$3=1,C13,$M$3=2,D13,$M$3=3,E13)</f>
        <v>12888771.631600074</v>
      </c>
      <c r="D21" s="10">
        <f t="shared" si="0"/>
        <v>9675035.5524000339</v>
      </c>
      <c r="E21" s="6">
        <f t="shared" si="1"/>
        <v>12888771.631600074</v>
      </c>
      <c r="V21"/>
    </row>
    <row r="22" spans="2:31" x14ac:dyDescent="0.25">
      <c r="B22" s="6">
        <v>2008</v>
      </c>
      <c r="C22" s="15" cm="1">
        <f t="array" ref="C22">_xlfn.IFS($M$3=1,C14,$M$3=2,D14,$M$3=3,E14)</f>
        <v>10866319.511500081</v>
      </c>
      <c r="D22" s="10">
        <f t="shared" si="0"/>
        <v>9675035.5524000339</v>
      </c>
      <c r="E22" s="6">
        <f t="shared" si="1"/>
        <v>10866319.511500081</v>
      </c>
      <c r="V22"/>
      <c r="W22" s="16" t="s">
        <v>21</v>
      </c>
      <c r="X22" s="16"/>
      <c r="Y22" s="16"/>
      <c r="Z22" s="25">
        <f>Z19-Z20</f>
        <v>0.14643721707038576</v>
      </c>
      <c r="AB22" s="16" t="s">
        <v>21</v>
      </c>
      <c r="AC22" s="16"/>
      <c r="AD22" s="16"/>
      <c r="AE22" s="17">
        <f>AE19-AE20</f>
        <v>0.14896802930771957</v>
      </c>
    </row>
    <row r="23" spans="2:31" x14ac:dyDescent="0.25">
      <c r="V23"/>
      <c r="W23"/>
      <c r="X23"/>
      <c r="Y23"/>
    </row>
    <row r="24" spans="2:31" x14ac:dyDescent="0.25">
      <c r="V24"/>
      <c r="W24" s="16" t="s">
        <v>3</v>
      </c>
      <c r="X24" s="16" t="s">
        <v>7</v>
      </c>
      <c r="Y24" s="16" t="s">
        <v>15</v>
      </c>
      <c r="Z24" s="16" t="s">
        <v>20</v>
      </c>
      <c r="AB24" s="16" t="s">
        <v>22</v>
      </c>
      <c r="AC24" s="16" t="s">
        <v>7</v>
      </c>
      <c r="AD24" s="16" t="s">
        <v>13</v>
      </c>
      <c r="AE24" s="16" t="s">
        <v>20</v>
      </c>
    </row>
    <row r="25" spans="2:31" x14ac:dyDescent="0.25">
      <c r="C25" s="6"/>
      <c r="D25" s="6" t="s">
        <v>9</v>
      </c>
      <c r="E25" s="6" t="s">
        <v>12</v>
      </c>
      <c r="V25"/>
      <c r="W25" s="6" t="s">
        <v>18</v>
      </c>
      <c r="X25" s="6">
        <f>IF(AB8=1,Y8,0)</f>
        <v>2007</v>
      </c>
      <c r="Y25" s="18">
        <f>IFERROR(VLOOKUP(X25,LookTable,5,0),0)</f>
        <v>0.41009154918944379</v>
      </c>
      <c r="Z25" s="12">
        <f>Y25/SUM($Y$25:$Y$26)</f>
        <v>0.50076393137370556</v>
      </c>
      <c r="AB25" s="6" t="s">
        <v>18</v>
      </c>
      <c r="AC25" s="6">
        <f>IF(AB8=1,Y8,0)</f>
        <v>2007</v>
      </c>
      <c r="AD25" s="14">
        <f>IFERROR(VLOOKUP(AC25,LookTable,4,0),0)</f>
        <v>31429010.563799851</v>
      </c>
      <c r="AE25" s="12">
        <f>AD25/SUM($AD$25:$AD$26)</f>
        <v>0.57373686599013007</v>
      </c>
    </row>
    <row r="26" spans="2:31" x14ac:dyDescent="0.25">
      <c r="C26" s="6" t="s">
        <v>10</v>
      </c>
      <c r="D26" s="6">
        <f>SUM(E19:E22)</f>
        <v>23755091.143100157</v>
      </c>
      <c r="E26" s="6" t="str">
        <f>"of "&amp; C18&amp;" came from years 2007 &amp; 2008"</f>
        <v>of  Total Profit came from years 2007 &amp; 2008</v>
      </c>
      <c r="V26"/>
      <c r="W26" s="6" t="s">
        <v>19</v>
      </c>
      <c r="X26" s="6">
        <f>Y8-AB8</f>
        <v>2006</v>
      </c>
      <c r="Y26" s="18">
        <f>IFERROR(VLOOKUP(X26,LookTable,5,0),0)</f>
        <v>0.40884033367295108</v>
      </c>
      <c r="Z26" s="12">
        <f>Y26/SUM($Y$25:$Y$26)</f>
        <v>0.49923606862629449</v>
      </c>
      <c r="AB26" s="6" t="s">
        <v>19</v>
      </c>
      <c r="AC26" s="6">
        <f>Y8-AB8</f>
        <v>2006</v>
      </c>
      <c r="AD26" s="14">
        <f>IFERROR(VLOOKUP(AC26,LookTable,4,0),0)</f>
        <v>23350475.341399979</v>
      </c>
      <c r="AE26" s="12">
        <f>AD26/SUM($AD$25:$AD$26)</f>
        <v>0.42626313400987004</v>
      </c>
    </row>
    <row r="27" spans="2:31" x14ac:dyDescent="0.25">
      <c r="C27" s="6" t="s">
        <v>11</v>
      </c>
      <c r="D27" s="12">
        <f>D26/SUM(C19:C22)</f>
        <v>0.61382438892452851</v>
      </c>
      <c r="E27" s="6"/>
      <c r="V27"/>
    </row>
    <row r="28" spans="2:31" x14ac:dyDescent="0.25">
      <c r="V28"/>
      <c r="W28" s="16" t="s">
        <v>21</v>
      </c>
      <c r="X28" s="16"/>
      <c r="Y28" s="16"/>
      <c r="Z28" s="17">
        <f>Z25-Z26</f>
        <v>1.5278627474110684E-3</v>
      </c>
      <c r="AB28" s="16" t="s">
        <v>21</v>
      </c>
      <c r="AC28" s="16"/>
      <c r="AD28" s="16"/>
      <c r="AE28" s="17">
        <f>AE25-AE26</f>
        <v>0.14747373198026004</v>
      </c>
    </row>
    <row r="29" spans="2:31" x14ac:dyDescent="0.25">
      <c r="V29"/>
      <c r="W29"/>
      <c r="X29"/>
      <c r="Y29"/>
    </row>
    <row r="30" spans="2:31" x14ac:dyDescent="0.25">
      <c r="V30"/>
      <c r="W30" s="16" t="s">
        <v>14</v>
      </c>
      <c r="X30" s="16" t="s">
        <v>7</v>
      </c>
      <c r="Y30" s="16" t="s">
        <v>14</v>
      </c>
      <c r="Z30" s="16" t="s">
        <v>20</v>
      </c>
      <c r="AB30" s="16" t="s">
        <v>24</v>
      </c>
      <c r="AC30" s="16" t="s">
        <v>7</v>
      </c>
      <c r="AD30" s="16" t="s">
        <v>25</v>
      </c>
      <c r="AE30" s="16" t="s">
        <v>20</v>
      </c>
    </row>
    <row r="31" spans="2:31" x14ac:dyDescent="0.25">
      <c r="V31"/>
      <c r="W31" s="6" t="s">
        <v>18</v>
      </c>
      <c r="X31" s="6">
        <f>IF(AB8=1,Y8,0)</f>
        <v>2007</v>
      </c>
      <c r="Y31" s="14">
        <f>IFERROR(VLOOKUP(X31,LookTable,2,0),0)</f>
        <v>5335</v>
      </c>
      <c r="Z31" s="12">
        <f>Y31/SUM($Y$31:$Y$32)</f>
        <v>0.86131740393929612</v>
      </c>
      <c r="AB31" s="6" t="s">
        <v>18</v>
      </c>
      <c r="AC31" s="6">
        <f>IF(AB8=1,Y8,0)</f>
        <v>2007</v>
      </c>
      <c r="AD31" s="14">
        <f>IFERROR(VLOOKUP(AC31,LookTable,7,0),0)</f>
        <v>55821</v>
      </c>
      <c r="AE31" s="12">
        <f>AD31/SUM($AD$31:$AD$32)</f>
        <v>0.85747860950245014</v>
      </c>
    </row>
    <row r="32" spans="2:31" x14ac:dyDescent="0.25">
      <c r="V32"/>
      <c r="W32" s="6" t="s">
        <v>19</v>
      </c>
      <c r="X32" s="6">
        <f>Y8-AB8</f>
        <v>2006</v>
      </c>
      <c r="Y32" s="14">
        <f>IFERROR(VLOOKUP(X32,LookTable,2,0),0)</f>
        <v>859</v>
      </c>
      <c r="Z32" s="12">
        <f>Y32/SUM($Y$31:$Y$32)</f>
        <v>0.13868259606070391</v>
      </c>
      <c r="AB32" s="6" t="s">
        <v>19</v>
      </c>
      <c r="AC32" s="6">
        <f>Y8-AB8</f>
        <v>2006</v>
      </c>
      <c r="AD32" s="14">
        <f>IFERROR(VLOOKUP(AC32,LookTable,7,0),0)</f>
        <v>9278</v>
      </c>
      <c r="AE32" s="12">
        <f>AD32/SUM($AD$31:$AD$32)</f>
        <v>0.14252139049754989</v>
      </c>
    </row>
    <row r="33" spans="22:31" x14ac:dyDescent="0.25">
      <c r="V33"/>
    </row>
    <row r="34" spans="22:31" x14ac:dyDescent="0.25">
      <c r="V34"/>
      <c r="W34" s="16" t="s">
        <v>21</v>
      </c>
      <c r="X34" s="16"/>
      <c r="Y34" s="16"/>
      <c r="Z34" s="17">
        <f>Z31-Z32</f>
        <v>0.72263480787859224</v>
      </c>
      <c r="AB34" s="16" t="s">
        <v>21</v>
      </c>
      <c r="AC34" s="16"/>
      <c r="AD34" s="16"/>
      <c r="AE34" s="17">
        <f>AE31-AE32</f>
        <v>0.71495721900490028</v>
      </c>
    </row>
    <row r="35" spans="22:31" x14ac:dyDescent="0.25">
      <c r="V35"/>
      <c r="W35"/>
      <c r="X35"/>
      <c r="Y35"/>
    </row>
    <row r="36" spans="22:31" x14ac:dyDescent="0.25">
      <c r="V36"/>
      <c r="W36"/>
      <c r="X36"/>
      <c r="Y36"/>
    </row>
    <row r="37" spans="22:31" x14ac:dyDescent="0.25">
      <c r="V37"/>
      <c r="W37"/>
      <c r="X37"/>
      <c r="Y37"/>
    </row>
    <row r="38" spans="22:31" x14ac:dyDescent="0.25">
      <c r="V38"/>
      <c r="W38"/>
      <c r="X38"/>
      <c r="Y38"/>
    </row>
    <row r="39" spans="22:31" x14ac:dyDescent="0.25">
      <c r="V39"/>
      <c r="W39"/>
      <c r="X39"/>
      <c r="Y39"/>
    </row>
    <row r="40" spans="22:31" x14ac:dyDescent="0.25">
      <c r="V40"/>
      <c r="W40"/>
      <c r="X40"/>
      <c r="Y40"/>
    </row>
    <row r="41" spans="22:31" x14ac:dyDescent="0.25">
      <c r="V41"/>
      <c r="W41"/>
      <c r="X41"/>
      <c r="Y41"/>
    </row>
    <row r="42" spans="22:31" x14ac:dyDescent="0.25">
      <c r="V42"/>
      <c r="W42"/>
      <c r="X42"/>
      <c r="Y42"/>
    </row>
    <row r="43" spans="22:31" x14ac:dyDescent="0.25">
      <c r="V43"/>
      <c r="W43"/>
      <c r="X43"/>
      <c r="Y43"/>
    </row>
    <row r="44" spans="22:31" x14ac:dyDescent="0.25">
      <c r="V44"/>
      <c r="W44"/>
      <c r="X44"/>
      <c r="Y44"/>
    </row>
    <row r="45" spans="22:31" x14ac:dyDescent="0.25">
      <c r="V45"/>
      <c r="W45"/>
      <c r="X45"/>
      <c r="Y45"/>
    </row>
    <row r="46" spans="22:31" x14ac:dyDescent="0.25">
      <c r="V46"/>
      <c r="W46"/>
      <c r="X46"/>
      <c r="Y46"/>
    </row>
    <row r="47" spans="22:31" x14ac:dyDescent="0.25">
      <c r="V47"/>
      <c r="W47"/>
      <c r="X47"/>
      <c r="Y47"/>
    </row>
    <row r="48" spans="22:31" x14ac:dyDescent="0.25">
      <c r="V48"/>
      <c r="W48"/>
      <c r="X48"/>
      <c r="Y48"/>
    </row>
    <row r="49" spans="22:25" x14ac:dyDescent="0.25">
      <c r="V49"/>
      <c r="W49"/>
      <c r="X49"/>
      <c r="Y49"/>
    </row>
    <row r="50" spans="22:25" x14ac:dyDescent="0.25">
      <c r="V50"/>
      <c r="W50"/>
      <c r="X50"/>
      <c r="Y50"/>
    </row>
    <row r="51" spans="22:25" x14ac:dyDescent="0.25">
      <c r="V51"/>
      <c r="W51"/>
      <c r="X51"/>
      <c r="Y51"/>
    </row>
    <row r="52" spans="22:25" x14ac:dyDescent="0.25">
      <c r="V52"/>
      <c r="W52"/>
      <c r="X52"/>
      <c r="Y52"/>
    </row>
    <row r="53" spans="22:25" x14ac:dyDescent="0.25">
      <c r="V53"/>
      <c r="W53"/>
      <c r="X53"/>
      <c r="Y53"/>
    </row>
    <row r="54" spans="22:25" x14ac:dyDescent="0.25">
      <c r="V54"/>
      <c r="W54"/>
      <c r="X54"/>
      <c r="Y54"/>
    </row>
    <row r="55" spans="22:25" x14ac:dyDescent="0.25">
      <c r="V55"/>
      <c r="W55"/>
      <c r="X55"/>
      <c r="Y55"/>
    </row>
    <row r="56" spans="22:25" x14ac:dyDescent="0.25">
      <c r="V56"/>
      <c r="W56"/>
      <c r="X56"/>
      <c r="Y56"/>
    </row>
    <row r="57" spans="22:25" x14ac:dyDescent="0.25">
      <c r="V57"/>
      <c r="W57"/>
      <c r="X57"/>
      <c r="Y57"/>
    </row>
    <row r="58" spans="22:25" x14ac:dyDescent="0.25">
      <c r="V58"/>
      <c r="W58"/>
      <c r="X58"/>
      <c r="Y58"/>
    </row>
    <row r="59" spans="22:25" x14ac:dyDescent="0.25">
      <c r="V59"/>
      <c r="W59"/>
      <c r="X59"/>
      <c r="Y59"/>
    </row>
    <row r="60" spans="22:25" x14ac:dyDescent="0.25">
      <c r="V60"/>
      <c r="W60"/>
      <c r="X60"/>
      <c r="Y60"/>
    </row>
    <row r="61" spans="22:25" x14ac:dyDescent="0.25">
      <c r="V61"/>
      <c r="W61"/>
      <c r="X61"/>
      <c r="Y61"/>
    </row>
    <row r="62" spans="22:25" x14ac:dyDescent="0.25">
      <c r="V62"/>
      <c r="W62"/>
      <c r="X62"/>
      <c r="Y62"/>
    </row>
    <row r="63" spans="22:25" x14ac:dyDescent="0.25">
      <c r="V63"/>
      <c r="W63"/>
      <c r="X63"/>
      <c r="Y63"/>
    </row>
    <row r="64" spans="22:25" x14ac:dyDescent="0.25">
      <c r="V64"/>
      <c r="W64"/>
      <c r="X64"/>
      <c r="Y64"/>
    </row>
    <row r="65" spans="22:25" x14ac:dyDescent="0.25">
      <c r="V65"/>
      <c r="W65"/>
      <c r="X65"/>
      <c r="Y65"/>
    </row>
    <row r="66" spans="22:25" x14ac:dyDescent="0.25">
      <c r="V66"/>
      <c r="W66"/>
      <c r="X66"/>
      <c r="Y66"/>
    </row>
    <row r="67" spans="22:25" x14ac:dyDescent="0.25">
      <c r="V67"/>
      <c r="W67"/>
      <c r="X67"/>
      <c r="Y67"/>
    </row>
    <row r="68" spans="22:25" x14ac:dyDescent="0.25">
      <c r="V68"/>
      <c r="W68"/>
      <c r="X68"/>
      <c r="Y68"/>
    </row>
    <row r="69" spans="22:25" x14ac:dyDescent="0.25">
      <c r="V69"/>
      <c r="W69"/>
      <c r="X69"/>
      <c r="Y69"/>
    </row>
    <row r="70" spans="22:25" x14ac:dyDescent="0.25">
      <c r="V70"/>
      <c r="W70"/>
      <c r="X70"/>
      <c r="Y70"/>
    </row>
    <row r="71" spans="22:25" x14ac:dyDescent="0.25">
      <c r="V71"/>
      <c r="W71"/>
      <c r="X71"/>
      <c r="Y71"/>
    </row>
    <row r="72" spans="22:25" x14ac:dyDescent="0.25">
      <c r="V72"/>
      <c r="W72"/>
      <c r="X72"/>
      <c r="Y72"/>
    </row>
    <row r="73" spans="22:25" x14ac:dyDescent="0.25">
      <c r="V73"/>
      <c r="W73"/>
      <c r="X73"/>
      <c r="Y73"/>
    </row>
    <row r="74" spans="22:25" x14ac:dyDescent="0.25">
      <c r="V74"/>
      <c r="W74"/>
      <c r="X74"/>
      <c r="Y74"/>
    </row>
    <row r="75" spans="22:25" x14ac:dyDescent="0.25">
      <c r="V75"/>
      <c r="W75"/>
      <c r="X75"/>
      <c r="Y75"/>
    </row>
    <row r="76" spans="22:25" x14ac:dyDescent="0.25">
      <c r="V76"/>
      <c r="W76"/>
      <c r="X76"/>
      <c r="Y76"/>
    </row>
    <row r="77" spans="22:25" x14ac:dyDescent="0.25">
      <c r="V77"/>
      <c r="W77"/>
      <c r="X77"/>
      <c r="Y77"/>
    </row>
    <row r="78" spans="22:25" x14ac:dyDescent="0.25">
      <c r="V78"/>
      <c r="W78"/>
      <c r="X78"/>
      <c r="Y78"/>
    </row>
    <row r="79" spans="22:25" x14ac:dyDescent="0.25">
      <c r="V79"/>
      <c r="W79"/>
      <c r="X79"/>
      <c r="Y79"/>
    </row>
    <row r="80" spans="22:25" x14ac:dyDescent="0.25">
      <c r="V80"/>
      <c r="W80"/>
      <c r="X80"/>
      <c r="Y80"/>
    </row>
    <row r="81" spans="22:25" x14ac:dyDescent="0.25">
      <c r="V81"/>
      <c r="W81"/>
      <c r="X81"/>
      <c r="Y81"/>
    </row>
    <row r="82" spans="22:25" x14ac:dyDescent="0.25">
      <c r="V82"/>
      <c r="W82"/>
      <c r="X82"/>
      <c r="Y82"/>
    </row>
    <row r="83" spans="22:25" x14ac:dyDescent="0.25">
      <c r="V83"/>
      <c r="W83"/>
      <c r="X83"/>
      <c r="Y83"/>
    </row>
    <row r="84" spans="22:25" x14ac:dyDescent="0.25">
      <c r="V84"/>
      <c r="W84"/>
      <c r="X84"/>
      <c r="Y84"/>
    </row>
    <row r="85" spans="22:25" x14ac:dyDescent="0.25">
      <c r="V85"/>
      <c r="W85"/>
      <c r="X85"/>
      <c r="Y85"/>
    </row>
    <row r="86" spans="22:25" x14ac:dyDescent="0.25">
      <c r="V86"/>
      <c r="W86"/>
      <c r="X86"/>
      <c r="Y86"/>
    </row>
    <row r="87" spans="22:25" x14ac:dyDescent="0.25">
      <c r="V87"/>
      <c r="W87"/>
      <c r="X87"/>
      <c r="Y87"/>
    </row>
    <row r="88" spans="22:25" x14ac:dyDescent="0.25">
      <c r="V88"/>
      <c r="W88"/>
      <c r="X88"/>
      <c r="Y88"/>
    </row>
    <row r="89" spans="22:25" x14ac:dyDescent="0.25">
      <c r="V89"/>
      <c r="W89"/>
      <c r="X89"/>
      <c r="Y89"/>
    </row>
    <row r="90" spans="22:25" x14ac:dyDescent="0.25">
      <c r="V90"/>
      <c r="W90"/>
      <c r="X90"/>
      <c r="Y90"/>
    </row>
    <row r="91" spans="22:25" x14ac:dyDescent="0.25">
      <c r="V91"/>
      <c r="W91"/>
      <c r="X91"/>
      <c r="Y91"/>
    </row>
    <row r="92" spans="22:25" x14ac:dyDescent="0.25">
      <c r="V92"/>
      <c r="W92"/>
      <c r="X92"/>
      <c r="Y92"/>
    </row>
    <row r="93" spans="22:25" x14ac:dyDescent="0.25">
      <c r="V93"/>
      <c r="W93"/>
      <c r="X93"/>
      <c r="Y93"/>
    </row>
    <row r="94" spans="22:25" x14ac:dyDescent="0.25">
      <c r="V94"/>
      <c r="W94"/>
      <c r="X94"/>
      <c r="Y94"/>
    </row>
    <row r="95" spans="22:25" x14ac:dyDescent="0.25">
      <c r="V95"/>
      <c r="W95"/>
      <c r="X95"/>
      <c r="Y95"/>
    </row>
    <row r="96" spans="22:25" x14ac:dyDescent="0.25">
      <c r="V96"/>
      <c r="W96"/>
      <c r="X96"/>
      <c r="Y96"/>
    </row>
    <row r="97" spans="22:25" x14ac:dyDescent="0.25">
      <c r="V97"/>
      <c r="W97"/>
      <c r="X97"/>
      <c r="Y97"/>
    </row>
    <row r="98" spans="22:25" x14ac:dyDescent="0.25">
      <c r="V98"/>
      <c r="W98"/>
      <c r="X98"/>
      <c r="Y98"/>
    </row>
    <row r="99" spans="22:25" x14ac:dyDescent="0.25">
      <c r="V99"/>
      <c r="W99"/>
      <c r="X99"/>
      <c r="Y99"/>
    </row>
    <row r="100" spans="22:25" x14ac:dyDescent="0.25">
      <c r="V100"/>
      <c r="W100"/>
      <c r="X100"/>
      <c r="Y100"/>
    </row>
    <row r="101" spans="22:25" x14ac:dyDescent="0.25">
      <c r="V101"/>
      <c r="W101"/>
      <c r="X101"/>
      <c r="Y101"/>
    </row>
    <row r="102" spans="22:25" x14ac:dyDescent="0.25">
      <c r="V102"/>
      <c r="W102"/>
      <c r="X102"/>
      <c r="Y102"/>
    </row>
    <row r="103" spans="22:25" x14ac:dyDescent="0.25">
      <c r="V103"/>
      <c r="W103"/>
      <c r="X103"/>
      <c r="Y103"/>
    </row>
    <row r="104" spans="22:25" x14ac:dyDescent="0.25">
      <c r="V104"/>
      <c r="W104"/>
      <c r="X104"/>
      <c r="Y104"/>
    </row>
    <row r="105" spans="22:25" x14ac:dyDescent="0.25">
      <c r="V105"/>
      <c r="W105"/>
      <c r="X105"/>
      <c r="Y105"/>
    </row>
    <row r="106" spans="22:25" x14ac:dyDescent="0.25">
      <c r="V106"/>
      <c r="W106"/>
      <c r="X106"/>
      <c r="Y106"/>
    </row>
    <row r="107" spans="22:25" x14ac:dyDescent="0.25">
      <c r="V107"/>
      <c r="W107"/>
      <c r="X107"/>
      <c r="Y107"/>
    </row>
    <row r="108" spans="22:25" x14ac:dyDescent="0.25">
      <c r="V108"/>
      <c r="W108"/>
      <c r="X108"/>
      <c r="Y108"/>
    </row>
    <row r="109" spans="22:25" x14ac:dyDescent="0.25">
      <c r="V109"/>
      <c r="W109"/>
      <c r="X109"/>
      <c r="Y109"/>
    </row>
    <row r="110" spans="22:25" x14ac:dyDescent="0.25">
      <c r="V110"/>
      <c r="W110"/>
      <c r="X110"/>
      <c r="Y110"/>
    </row>
    <row r="111" spans="22:25" x14ac:dyDescent="0.25">
      <c r="V111"/>
      <c r="W111"/>
      <c r="X111"/>
      <c r="Y111"/>
    </row>
    <row r="112" spans="22:25" x14ac:dyDescent="0.25">
      <c r="V112"/>
      <c r="W112"/>
      <c r="X112"/>
      <c r="Y112"/>
    </row>
    <row r="113" spans="22:25" x14ac:dyDescent="0.25">
      <c r="V113"/>
      <c r="W113"/>
      <c r="X113"/>
      <c r="Y113"/>
    </row>
    <row r="114" spans="22:25" x14ac:dyDescent="0.25">
      <c r="V114"/>
      <c r="W114"/>
      <c r="X114"/>
      <c r="Y114"/>
    </row>
    <row r="115" spans="22:25" x14ac:dyDescent="0.25">
      <c r="V115"/>
      <c r="W115"/>
      <c r="X115"/>
      <c r="Y115"/>
    </row>
    <row r="116" spans="22:25" x14ac:dyDescent="0.25">
      <c r="V116"/>
      <c r="W116"/>
      <c r="X116"/>
      <c r="Y116"/>
    </row>
    <row r="117" spans="22:25" x14ac:dyDescent="0.25">
      <c r="V117"/>
      <c r="W117"/>
      <c r="X117"/>
      <c r="Y117"/>
    </row>
    <row r="118" spans="22:25" x14ac:dyDescent="0.25">
      <c r="V118"/>
      <c r="W118"/>
      <c r="X118"/>
      <c r="Y118"/>
    </row>
    <row r="119" spans="22:25" x14ac:dyDescent="0.25">
      <c r="V119"/>
      <c r="W119"/>
      <c r="X119"/>
      <c r="Y119"/>
    </row>
    <row r="120" spans="22:25" x14ac:dyDescent="0.25">
      <c r="V120"/>
      <c r="W120"/>
      <c r="X120"/>
      <c r="Y120"/>
    </row>
    <row r="121" spans="22:25" x14ac:dyDescent="0.25">
      <c r="V121"/>
      <c r="W121"/>
      <c r="X121"/>
      <c r="Y121"/>
    </row>
    <row r="122" spans="22:25" x14ac:dyDescent="0.25">
      <c r="V122"/>
      <c r="W122"/>
      <c r="X122"/>
      <c r="Y122"/>
    </row>
    <row r="123" spans="22:25" x14ac:dyDescent="0.25">
      <c r="V123"/>
      <c r="W123"/>
      <c r="X123"/>
      <c r="Y123"/>
    </row>
    <row r="124" spans="22:25" x14ac:dyDescent="0.25">
      <c r="V124"/>
      <c r="W124"/>
      <c r="X124"/>
      <c r="Y124"/>
    </row>
    <row r="125" spans="22:25" x14ac:dyDescent="0.25">
      <c r="V125"/>
      <c r="W125"/>
      <c r="X125"/>
      <c r="Y125"/>
    </row>
    <row r="126" spans="22:25" x14ac:dyDescent="0.25">
      <c r="V126"/>
      <c r="W126"/>
      <c r="X126"/>
      <c r="Y126"/>
    </row>
    <row r="127" spans="22:25" x14ac:dyDescent="0.25">
      <c r="V127"/>
      <c r="W127"/>
      <c r="X127"/>
      <c r="Y127"/>
    </row>
    <row r="128" spans="22:25" x14ac:dyDescent="0.25">
      <c r="V128"/>
      <c r="W128"/>
      <c r="X128"/>
      <c r="Y128"/>
    </row>
    <row r="129" spans="22:25" x14ac:dyDescent="0.25">
      <c r="V129"/>
      <c r="W129"/>
      <c r="X129"/>
      <c r="Y129"/>
    </row>
    <row r="130" spans="22:25" x14ac:dyDescent="0.25">
      <c r="V130"/>
      <c r="W130"/>
      <c r="X130"/>
      <c r="Y130"/>
    </row>
    <row r="131" spans="22:25" x14ac:dyDescent="0.25">
      <c r="V131"/>
      <c r="W131"/>
      <c r="X131"/>
      <c r="Y131"/>
    </row>
    <row r="132" spans="22:25" x14ac:dyDescent="0.25">
      <c r="V132"/>
      <c r="W132"/>
      <c r="X132"/>
      <c r="Y132"/>
    </row>
    <row r="133" spans="22:25" x14ac:dyDescent="0.25">
      <c r="V133"/>
      <c r="W133"/>
      <c r="X133"/>
      <c r="Y133"/>
    </row>
    <row r="134" spans="22:25" x14ac:dyDescent="0.25">
      <c r="V134"/>
      <c r="W134"/>
      <c r="X134"/>
      <c r="Y134"/>
    </row>
    <row r="135" spans="22:25" x14ac:dyDescent="0.25">
      <c r="V135"/>
      <c r="W135"/>
      <c r="X135"/>
      <c r="Y135"/>
    </row>
    <row r="136" spans="22:25" x14ac:dyDescent="0.25">
      <c r="V136"/>
      <c r="W136"/>
      <c r="X136"/>
      <c r="Y136"/>
    </row>
    <row r="137" spans="22:25" x14ac:dyDescent="0.25">
      <c r="V137"/>
      <c r="W137"/>
      <c r="X137"/>
      <c r="Y137"/>
    </row>
    <row r="138" spans="22:25" x14ac:dyDescent="0.25">
      <c r="V138"/>
      <c r="W138"/>
      <c r="X138"/>
      <c r="Y138"/>
    </row>
    <row r="139" spans="22:25" x14ac:dyDescent="0.25">
      <c r="V139"/>
      <c r="W139"/>
      <c r="X139"/>
      <c r="Y139"/>
    </row>
    <row r="140" spans="22:25" x14ac:dyDescent="0.25">
      <c r="V140"/>
      <c r="W140"/>
      <c r="X140"/>
      <c r="Y140"/>
    </row>
    <row r="141" spans="22:25" x14ac:dyDescent="0.25">
      <c r="V141"/>
      <c r="W141"/>
      <c r="X141"/>
      <c r="Y141"/>
    </row>
    <row r="142" spans="22:25" x14ac:dyDescent="0.25">
      <c r="V142"/>
      <c r="W142"/>
      <c r="X142"/>
      <c r="Y142"/>
    </row>
    <row r="143" spans="22:25" x14ac:dyDescent="0.25">
      <c r="V143"/>
      <c r="W143"/>
      <c r="X143"/>
      <c r="Y143"/>
    </row>
    <row r="144" spans="22:25" x14ac:dyDescent="0.25">
      <c r="V144"/>
      <c r="W144"/>
      <c r="X144"/>
      <c r="Y144"/>
    </row>
    <row r="145" spans="22:25" x14ac:dyDescent="0.25">
      <c r="V145"/>
      <c r="W145"/>
      <c r="X145"/>
      <c r="Y145"/>
    </row>
    <row r="146" spans="22:25" x14ac:dyDescent="0.25">
      <c r="V146"/>
      <c r="W146"/>
      <c r="X146"/>
      <c r="Y146"/>
    </row>
    <row r="147" spans="22:25" x14ac:dyDescent="0.25">
      <c r="V147"/>
      <c r="W147"/>
      <c r="X147"/>
      <c r="Y147"/>
    </row>
    <row r="148" spans="22:25" x14ac:dyDescent="0.25">
      <c r="V148"/>
      <c r="W148"/>
      <c r="X148"/>
      <c r="Y148"/>
    </row>
    <row r="149" spans="22:25" x14ac:dyDescent="0.25">
      <c r="V149"/>
      <c r="W149"/>
      <c r="X149"/>
      <c r="Y149"/>
    </row>
    <row r="150" spans="22:25" x14ac:dyDescent="0.25">
      <c r="V150"/>
      <c r="W150"/>
      <c r="X150"/>
      <c r="Y150"/>
    </row>
    <row r="151" spans="22:25" x14ac:dyDescent="0.25">
      <c r="V151"/>
      <c r="W151"/>
      <c r="X151"/>
      <c r="Y151"/>
    </row>
    <row r="152" spans="22:25" x14ac:dyDescent="0.25">
      <c r="V152"/>
      <c r="W152"/>
      <c r="X152"/>
      <c r="Y152"/>
    </row>
    <row r="153" spans="22:25" x14ac:dyDescent="0.25">
      <c r="V153"/>
      <c r="W153"/>
      <c r="X153"/>
      <c r="Y153"/>
    </row>
    <row r="154" spans="22:25" x14ac:dyDescent="0.25">
      <c r="V154"/>
      <c r="W154"/>
      <c r="X154"/>
      <c r="Y154"/>
    </row>
    <row r="155" spans="22:25" x14ac:dyDescent="0.25">
      <c r="V155"/>
      <c r="W155"/>
      <c r="X155"/>
      <c r="Y155"/>
    </row>
    <row r="156" spans="22:25" x14ac:dyDescent="0.25">
      <c r="V156"/>
      <c r="W156"/>
      <c r="X156"/>
      <c r="Y156"/>
    </row>
    <row r="157" spans="22:25" x14ac:dyDescent="0.25">
      <c r="V157"/>
      <c r="W157"/>
      <c r="X157"/>
      <c r="Y157"/>
    </row>
    <row r="158" spans="22:25" x14ac:dyDescent="0.25">
      <c r="V158"/>
      <c r="W158"/>
      <c r="X158"/>
      <c r="Y158"/>
    </row>
    <row r="159" spans="22:25" x14ac:dyDescent="0.25">
      <c r="V159"/>
      <c r="W159"/>
      <c r="X159"/>
      <c r="Y159"/>
    </row>
    <row r="160" spans="22:25" x14ac:dyDescent="0.25">
      <c r="V160"/>
      <c r="W160"/>
      <c r="X160"/>
      <c r="Y160"/>
    </row>
    <row r="161" spans="22:25" x14ac:dyDescent="0.25">
      <c r="V161"/>
      <c r="W161"/>
      <c r="X161"/>
      <c r="Y161"/>
    </row>
    <row r="162" spans="22:25" x14ac:dyDescent="0.25">
      <c r="V162"/>
      <c r="W162"/>
      <c r="X162"/>
      <c r="Y162"/>
    </row>
    <row r="163" spans="22:25" x14ac:dyDescent="0.25">
      <c r="V163"/>
      <c r="W163"/>
      <c r="X163"/>
      <c r="Y163"/>
    </row>
    <row r="164" spans="22:25" x14ac:dyDescent="0.25">
      <c r="V164"/>
      <c r="W164"/>
      <c r="X164"/>
      <c r="Y164"/>
    </row>
    <row r="165" spans="22:25" x14ac:dyDescent="0.25">
      <c r="V165"/>
      <c r="W165"/>
      <c r="X165"/>
      <c r="Y165"/>
    </row>
    <row r="166" spans="22:25" x14ac:dyDescent="0.25">
      <c r="V166"/>
      <c r="W166"/>
      <c r="X166"/>
      <c r="Y166"/>
    </row>
    <row r="167" spans="22:25" x14ac:dyDescent="0.25">
      <c r="V167"/>
      <c r="W167"/>
      <c r="X167"/>
      <c r="Y167"/>
    </row>
    <row r="168" spans="22:25" x14ac:dyDescent="0.25">
      <c r="V168"/>
      <c r="W168"/>
      <c r="X168"/>
      <c r="Y168"/>
    </row>
    <row r="169" spans="22:25" x14ac:dyDescent="0.25">
      <c r="V169"/>
      <c r="W169"/>
      <c r="X169"/>
      <c r="Y169"/>
    </row>
    <row r="170" spans="22:25" x14ac:dyDescent="0.25">
      <c r="V170"/>
      <c r="W170"/>
      <c r="X170"/>
      <c r="Y170"/>
    </row>
    <row r="171" spans="22:25" x14ac:dyDescent="0.25">
      <c r="V171"/>
      <c r="W171"/>
      <c r="X171"/>
      <c r="Y171"/>
    </row>
    <row r="172" spans="22:25" x14ac:dyDescent="0.25">
      <c r="V172"/>
      <c r="W172"/>
      <c r="X172"/>
      <c r="Y172"/>
    </row>
    <row r="173" spans="22:25" x14ac:dyDescent="0.25">
      <c r="V173"/>
      <c r="W173"/>
      <c r="X173"/>
      <c r="Y173"/>
    </row>
    <row r="174" spans="22:25" x14ac:dyDescent="0.25">
      <c r="V174"/>
      <c r="W174"/>
      <c r="X174"/>
      <c r="Y174"/>
    </row>
    <row r="175" spans="22:25" x14ac:dyDescent="0.25">
      <c r="V175"/>
      <c r="W175"/>
      <c r="X175"/>
      <c r="Y175"/>
    </row>
    <row r="176" spans="22:25" x14ac:dyDescent="0.25">
      <c r="V176"/>
      <c r="W176"/>
      <c r="X176"/>
      <c r="Y176"/>
    </row>
    <row r="177" spans="22:25" x14ac:dyDescent="0.25">
      <c r="V177"/>
      <c r="W177"/>
      <c r="X177"/>
      <c r="Y177"/>
    </row>
    <row r="178" spans="22:25" x14ac:dyDescent="0.25">
      <c r="V178"/>
      <c r="W178"/>
      <c r="X178"/>
      <c r="Y178"/>
    </row>
    <row r="179" spans="22:25" x14ac:dyDescent="0.25">
      <c r="V179"/>
      <c r="W179"/>
      <c r="X179"/>
      <c r="Y179"/>
    </row>
    <row r="180" spans="22:25" x14ac:dyDescent="0.25">
      <c r="V180"/>
      <c r="W180"/>
      <c r="X180"/>
      <c r="Y180"/>
    </row>
    <row r="181" spans="22:25" x14ac:dyDescent="0.25">
      <c r="V181"/>
      <c r="W181"/>
      <c r="X181"/>
      <c r="Y181"/>
    </row>
    <row r="182" spans="22:25" x14ac:dyDescent="0.25">
      <c r="V182"/>
      <c r="W182"/>
      <c r="X182"/>
      <c r="Y182"/>
    </row>
    <row r="183" spans="22:25" x14ac:dyDescent="0.25">
      <c r="V183"/>
      <c r="W183"/>
      <c r="X183"/>
      <c r="Y183"/>
    </row>
    <row r="184" spans="22:25" x14ac:dyDescent="0.25">
      <c r="V184"/>
      <c r="W184"/>
      <c r="X184"/>
      <c r="Y184"/>
    </row>
    <row r="185" spans="22:25" x14ac:dyDescent="0.25">
      <c r="V185"/>
      <c r="W185"/>
      <c r="X185"/>
      <c r="Y185"/>
    </row>
    <row r="186" spans="22:25" x14ac:dyDescent="0.25">
      <c r="V186"/>
      <c r="W186"/>
      <c r="X186"/>
      <c r="Y186"/>
    </row>
    <row r="187" spans="22:25" x14ac:dyDescent="0.25">
      <c r="V187"/>
      <c r="W187"/>
      <c r="X187"/>
      <c r="Y187"/>
    </row>
    <row r="188" spans="22:25" x14ac:dyDescent="0.25">
      <c r="V188"/>
      <c r="W188"/>
      <c r="X188"/>
      <c r="Y188"/>
    </row>
    <row r="189" spans="22:25" x14ac:dyDescent="0.25">
      <c r="V189"/>
      <c r="W189"/>
      <c r="X189"/>
      <c r="Y189"/>
    </row>
    <row r="190" spans="22:25" x14ac:dyDescent="0.25">
      <c r="V190"/>
      <c r="W190"/>
      <c r="X190"/>
      <c r="Y190"/>
    </row>
    <row r="191" spans="22:25" x14ac:dyDescent="0.25">
      <c r="V191"/>
      <c r="W191"/>
      <c r="X191"/>
      <c r="Y191"/>
    </row>
    <row r="192" spans="22:25" x14ac:dyDescent="0.25">
      <c r="V192"/>
      <c r="W192"/>
      <c r="X192"/>
      <c r="Y192"/>
    </row>
    <row r="193" spans="22:25" x14ac:dyDescent="0.25">
      <c r="V193"/>
      <c r="W193"/>
      <c r="X193"/>
      <c r="Y193"/>
    </row>
    <row r="194" spans="22:25" x14ac:dyDescent="0.25">
      <c r="V194"/>
      <c r="W194"/>
      <c r="X194"/>
      <c r="Y194"/>
    </row>
    <row r="195" spans="22:25" x14ac:dyDescent="0.25">
      <c r="V195"/>
      <c r="W195"/>
      <c r="X195"/>
      <c r="Y195"/>
    </row>
    <row r="196" spans="22:25" x14ac:dyDescent="0.25">
      <c r="V196"/>
      <c r="W196"/>
      <c r="X196"/>
      <c r="Y196"/>
    </row>
    <row r="197" spans="22:25" x14ac:dyDescent="0.25">
      <c r="V197"/>
      <c r="W197"/>
      <c r="X197"/>
      <c r="Y197"/>
    </row>
    <row r="198" spans="22:25" x14ac:dyDescent="0.25">
      <c r="V198"/>
      <c r="W198"/>
      <c r="X198"/>
      <c r="Y198"/>
    </row>
    <row r="199" spans="22:25" x14ac:dyDescent="0.25">
      <c r="V199"/>
      <c r="W199"/>
      <c r="X199"/>
      <c r="Y199"/>
    </row>
    <row r="200" spans="22:25" x14ac:dyDescent="0.25">
      <c r="V200"/>
      <c r="W200"/>
      <c r="X200"/>
      <c r="Y200"/>
    </row>
    <row r="201" spans="22:25" x14ac:dyDescent="0.25">
      <c r="V201"/>
      <c r="W201"/>
      <c r="X201"/>
      <c r="Y201"/>
    </row>
    <row r="202" spans="22:25" x14ac:dyDescent="0.25">
      <c r="V202"/>
      <c r="W202"/>
      <c r="X202"/>
      <c r="Y202"/>
    </row>
    <row r="203" spans="22:25" x14ac:dyDescent="0.25">
      <c r="V203"/>
      <c r="W203"/>
      <c r="X203"/>
      <c r="Y203"/>
    </row>
    <row r="204" spans="22:25" x14ac:dyDescent="0.25">
      <c r="V204"/>
      <c r="W204"/>
    </row>
    <row r="205" spans="22:25" x14ac:dyDescent="0.25">
      <c r="V205"/>
      <c r="W205"/>
    </row>
    <row r="206" spans="22:25" x14ac:dyDescent="0.25">
      <c r="V206"/>
      <c r="W206"/>
    </row>
    <row r="207" spans="22:25" x14ac:dyDescent="0.25">
      <c r="V207"/>
      <c r="W207"/>
    </row>
    <row r="208" spans="22:25" x14ac:dyDescent="0.25">
      <c r="V208"/>
      <c r="W208"/>
    </row>
    <row r="209" spans="22:23" x14ac:dyDescent="0.25">
      <c r="V209"/>
      <c r="W209"/>
    </row>
    <row r="210" spans="22:23" x14ac:dyDescent="0.25">
      <c r="V210"/>
      <c r="W210"/>
    </row>
    <row r="211" spans="22:23" x14ac:dyDescent="0.25">
      <c r="V211"/>
      <c r="W211"/>
    </row>
    <row r="212" spans="22:23" x14ac:dyDescent="0.25">
      <c r="V212"/>
      <c r="W212"/>
    </row>
    <row r="213" spans="22:23" x14ac:dyDescent="0.25">
      <c r="V213"/>
      <c r="W213"/>
    </row>
    <row r="214" spans="22:23" x14ac:dyDescent="0.25">
      <c r="V214"/>
      <c r="W214"/>
    </row>
    <row r="215" spans="22:23" x14ac:dyDescent="0.25">
      <c r="V215"/>
      <c r="W215"/>
    </row>
    <row r="216" spans="22:23" x14ac:dyDescent="0.25">
      <c r="V216"/>
      <c r="W216"/>
    </row>
    <row r="217" spans="22:23" x14ac:dyDescent="0.25">
      <c r="V217"/>
      <c r="W217"/>
    </row>
    <row r="218" spans="22:23" x14ac:dyDescent="0.25">
      <c r="V218"/>
      <c r="W218"/>
    </row>
    <row r="219" spans="22:23" x14ac:dyDescent="0.25">
      <c r="V219"/>
      <c r="W219"/>
    </row>
    <row r="220" spans="22:23" x14ac:dyDescent="0.25">
      <c r="V220"/>
      <c r="W220"/>
    </row>
    <row r="221" spans="22:23" x14ac:dyDescent="0.25">
      <c r="V221"/>
      <c r="W221"/>
    </row>
    <row r="222" spans="22:23" x14ac:dyDescent="0.25">
      <c r="V222"/>
      <c r="W222"/>
    </row>
    <row r="223" spans="22:23" x14ac:dyDescent="0.25">
      <c r="V223"/>
      <c r="W223"/>
    </row>
    <row r="224" spans="22:23" x14ac:dyDescent="0.25">
      <c r="V224"/>
      <c r="W224"/>
    </row>
    <row r="225" spans="22:23" x14ac:dyDescent="0.25">
      <c r="V225"/>
      <c r="W225"/>
    </row>
    <row r="226" spans="22:23" x14ac:dyDescent="0.25">
      <c r="V226"/>
      <c r="W226"/>
    </row>
    <row r="227" spans="22:23" x14ac:dyDescent="0.25">
      <c r="V227"/>
      <c r="W227"/>
    </row>
    <row r="228" spans="22:23" x14ac:dyDescent="0.25">
      <c r="V228"/>
      <c r="W228"/>
    </row>
    <row r="229" spans="22:23" x14ac:dyDescent="0.25">
      <c r="V229"/>
      <c r="W229"/>
    </row>
    <row r="230" spans="22:23" x14ac:dyDescent="0.25">
      <c r="V230"/>
      <c r="W230"/>
    </row>
    <row r="231" spans="22:23" x14ac:dyDescent="0.25">
      <c r="V231"/>
      <c r="W231"/>
    </row>
    <row r="232" spans="22:23" x14ac:dyDescent="0.25">
      <c r="V232"/>
      <c r="W232"/>
    </row>
    <row r="233" spans="22:23" x14ac:dyDescent="0.25">
      <c r="V233"/>
      <c r="W233"/>
    </row>
    <row r="234" spans="22:23" x14ac:dyDescent="0.25">
      <c r="V234"/>
      <c r="W234"/>
    </row>
    <row r="235" spans="22:23" x14ac:dyDescent="0.25">
      <c r="V235"/>
      <c r="W235"/>
    </row>
    <row r="236" spans="22:23" x14ac:dyDescent="0.25">
      <c r="V236"/>
      <c r="W236"/>
    </row>
    <row r="237" spans="22:23" x14ac:dyDescent="0.25">
      <c r="V237"/>
      <c r="W237"/>
    </row>
    <row r="238" spans="22:23" x14ac:dyDescent="0.25">
      <c r="V238"/>
      <c r="W238"/>
    </row>
    <row r="239" spans="22:23" x14ac:dyDescent="0.25">
      <c r="V239"/>
      <c r="W239"/>
    </row>
    <row r="240" spans="22:23" x14ac:dyDescent="0.25">
      <c r="V240"/>
      <c r="W240"/>
    </row>
    <row r="241" spans="22:23" x14ac:dyDescent="0.25">
      <c r="V241"/>
      <c r="W241"/>
    </row>
    <row r="242" spans="22:23" x14ac:dyDescent="0.25">
      <c r="V242"/>
      <c r="W242"/>
    </row>
    <row r="243" spans="22:23" x14ac:dyDescent="0.25">
      <c r="V243"/>
      <c r="W243"/>
    </row>
    <row r="244" spans="22:23" x14ac:dyDescent="0.25">
      <c r="V244"/>
      <c r="W244"/>
    </row>
    <row r="245" spans="22:23" x14ac:dyDescent="0.25">
      <c r="V245"/>
      <c r="W245"/>
    </row>
    <row r="246" spans="22:23" x14ac:dyDescent="0.25">
      <c r="V246"/>
      <c r="W246"/>
    </row>
    <row r="247" spans="22:23" x14ac:dyDescent="0.25">
      <c r="V247"/>
      <c r="W247"/>
    </row>
    <row r="248" spans="22:23" x14ac:dyDescent="0.25">
      <c r="V248"/>
      <c r="W248"/>
    </row>
    <row r="249" spans="22:23" x14ac:dyDescent="0.25">
      <c r="V249"/>
      <c r="W249"/>
    </row>
    <row r="250" spans="22:23" x14ac:dyDescent="0.25">
      <c r="V250"/>
      <c r="W250"/>
    </row>
    <row r="251" spans="22:23" x14ac:dyDescent="0.25">
      <c r="V251"/>
      <c r="W251"/>
    </row>
    <row r="252" spans="22:23" x14ac:dyDescent="0.25">
      <c r="V252"/>
      <c r="W252"/>
    </row>
    <row r="253" spans="22:23" x14ac:dyDescent="0.25">
      <c r="V253"/>
      <c r="W253"/>
    </row>
    <row r="254" spans="22:23" x14ac:dyDescent="0.25">
      <c r="V254"/>
      <c r="W254"/>
    </row>
    <row r="255" spans="22:23" x14ac:dyDescent="0.25">
      <c r="V255"/>
      <c r="W255"/>
    </row>
    <row r="256" spans="22:23" x14ac:dyDescent="0.25">
      <c r="V256"/>
      <c r="W256"/>
    </row>
    <row r="257" spans="22:23" x14ac:dyDescent="0.25">
      <c r="V257"/>
      <c r="W257"/>
    </row>
    <row r="258" spans="22:23" x14ac:dyDescent="0.25">
      <c r="V258"/>
      <c r="W258"/>
    </row>
    <row r="259" spans="22:23" x14ac:dyDescent="0.25">
      <c r="V259"/>
      <c r="W259"/>
    </row>
    <row r="260" spans="22:23" x14ac:dyDescent="0.25">
      <c r="V260"/>
      <c r="W260"/>
    </row>
    <row r="261" spans="22:23" x14ac:dyDescent="0.25">
      <c r="V261"/>
      <c r="W261"/>
    </row>
    <row r="262" spans="22:23" x14ac:dyDescent="0.25">
      <c r="V262"/>
      <c r="W262"/>
    </row>
    <row r="263" spans="22:23" x14ac:dyDescent="0.25">
      <c r="V263"/>
      <c r="W263"/>
    </row>
    <row r="264" spans="22:23" x14ac:dyDescent="0.25">
      <c r="V264"/>
      <c r="W264"/>
    </row>
    <row r="265" spans="22:23" x14ac:dyDescent="0.25">
      <c r="V265"/>
      <c r="W265"/>
    </row>
    <row r="266" spans="22:23" x14ac:dyDescent="0.25">
      <c r="V266"/>
      <c r="W266"/>
    </row>
    <row r="267" spans="22:23" x14ac:dyDescent="0.25">
      <c r="V267"/>
      <c r="W267"/>
    </row>
    <row r="268" spans="22:23" x14ac:dyDescent="0.25">
      <c r="V268"/>
      <c r="W268"/>
    </row>
    <row r="269" spans="22:23" x14ac:dyDescent="0.25">
      <c r="V269"/>
      <c r="W269"/>
    </row>
    <row r="270" spans="22:23" x14ac:dyDescent="0.25">
      <c r="V270"/>
      <c r="W270"/>
    </row>
    <row r="271" spans="22:23" x14ac:dyDescent="0.25">
      <c r="V271"/>
      <c r="W271"/>
    </row>
    <row r="272" spans="22:23" x14ac:dyDescent="0.25">
      <c r="V272"/>
      <c r="W272"/>
    </row>
    <row r="273" spans="22:23" x14ac:dyDescent="0.25">
      <c r="V273"/>
      <c r="W273"/>
    </row>
    <row r="274" spans="22:23" x14ac:dyDescent="0.25">
      <c r="V274"/>
      <c r="W274"/>
    </row>
    <row r="275" spans="22:23" x14ac:dyDescent="0.25">
      <c r="V275"/>
      <c r="W275"/>
    </row>
    <row r="276" spans="22:23" x14ac:dyDescent="0.25">
      <c r="V276"/>
      <c r="W276"/>
    </row>
    <row r="277" spans="22:23" x14ac:dyDescent="0.25">
      <c r="V277"/>
      <c r="W277"/>
    </row>
    <row r="278" spans="22:23" x14ac:dyDescent="0.25">
      <c r="V278"/>
      <c r="W278"/>
    </row>
    <row r="279" spans="22:23" x14ac:dyDescent="0.25">
      <c r="V279"/>
      <c r="W279"/>
    </row>
    <row r="280" spans="22:23" x14ac:dyDescent="0.25">
      <c r="V280"/>
      <c r="W280"/>
    </row>
    <row r="281" spans="22:23" x14ac:dyDescent="0.25">
      <c r="V281"/>
      <c r="W281"/>
    </row>
    <row r="282" spans="22:23" x14ac:dyDescent="0.25">
      <c r="V282"/>
      <c r="W282"/>
    </row>
    <row r="283" spans="22:23" x14ac:dyDescent="0.25">
      <c r="V283"/>
      <c r="W283"/>
    </row>
    <row r="284" spans="22:23" x14ac:dyDescent="0.25">
      <c r="V284"/>
      <c r="W284"/>
    </row>
    <row r="285" spans="22:23" x14ac:dyDescent="0.25">
      <c r="V285"/>
      <c r="W285"/>
    </row>
    <row r="286" spans="22:23" x14ac:dyDescent="0.25">
      <c r="V286"/>
      <c r="W286"/>
    </row>
    <row r="287" spans="22:23" x14ac:dyDescent="0.25">
      <c r="V287"/>
      <c r="W287"/>
    </row>
    <row r="288" spans="22:23" x14ac:dyDescent="0.25">
      <c r="V288"/>
      <c r="W288"/>
    </row>
    <row r="289" spans="22:23" x14ac:dyDescent="0.25">
      <c r="V289"/>
      <c r="W289"/>
    </row>
    <row r="290" spans="22:23" x14ac:dyDescent="0.25">
      <c r="V290"/>
      <c r="W290"/>
    </row>
    <row r="291" spans="22:23" x14ac:dyDescent="0.25">
      <c r="V291"/>
      <c r="W291"/>
    </row>
    <row r="292" spans="22:23" x14ac:dyDescent="0.25">
      <c r="V292"/>
      <c r="W292"/>
    </row>
    <row r="293" spans="22:23" x14ac:dyDescent="0.25">
      <c r="V293"/>
      <c r="W293"/>
    </row>
    <row r="294" spans="22:23" x14ac:dyDescent="0.25">
      <c r="V294"/>
      <c r="W294"/>
    </row>
    <row r="295" spans="22:23" x14ac:dyDescent="0.25">
      <c r="V295"/>
      <c r="W295"/>
    </row>
    <row r="296" spans="22:23" x14ac:dyDescent="0.25">
      <c r="V296"/>
      <c r="W296"/>
    </row>
    <row r="297" spans="22:23" x14ac:dyDescent="0.25">
      <c r="V297"/>
      <c r="W297"/>
    </row>
    <row r="298" spans="22:23" x14ac:dyDescent="0.25">
      <c r="V298"/>
      <c r="W298"/>
    </row>
    <row r="299" spans="22:23" x14ac:dyDescent="0.25">
      <c r="V299"/>
      <c r="W299"/>
    </row>
    <row r="300" spans="22:23" x14ac:dyDescent="0.25">
      <c r="V300"/>
      <c r="W300"/>
    </row>
    <row r="301" spans="22:23" x14ac:dyDescent="0.25">
      <c r="V301"/>
      <c r="W301"/>
    </row>
    <row r="302" spans="22:23" x14ac:dyDescent="0.25">
      <c r="V302"/>
      <c r="W302"/>
    </row>
    <row r="303" spans="22:23" x14ac:dyDescent="0.25">
      <c r="V303"/>
      <c r="W303"/>
    </row>
    <row r="304" spans="22:23" x14ac:dyDescent="0.25">
      <c r="V304"/>
      <c r="W304"/>
    </row>
    <row r="305" spans="22:23" x14ac:dyDescent="0.25">
      <c r="V305"/>
      <c r="W305"/>
    </row>
    <row r="306" spans="22:23" x14ac:dyDescent="0.25">
      <c r="V306"/>
      <c r="W306"/>
    </row>
    <row r="307" spans="22:23" x14ac:dyDescent="0.25">
      <c r="V307"/>
      <c r="W307"/>
    </row>
    <row r="308" spans="22:23" x14ac:dyDescent="0.25">
      <c r="V308"/>
      <c r="W308"/>
    </row>
    <row r="309" spans="22:23" x14ac:dyDescent="0.25">
      <c r="V309"/>
      <c r="W309"/>
    </row>
    <row r="310" spans="22:23" x14ac:dyDescent="0.25">
      <c r="V310"/>
      <c r="W310"/>
    </row>
    <row r="311" spans="22:23" x14ac:dyDescent="0.25">
      <c r="V311"/>
      <c r="W311"/>
    </row>
    <row r="312" spans="22:23" x14ac:dyDescent="0.25">
      <c r="V312"/>
      <c r="W312"/>
    </row>
    <row r="313" spans="22:23" x14ac:dyDescent="0.25">
      <c r="V313"/>
      <c r="W313"/>
    </row>
    <row r="314" spans="22:23" x14ac:dyDescent="0.25">
      <c r="V314"/>
      <c r="W314"/>
    </row>
    <row r="315" spans="22:23" x14ac:dyDescent="0.25">
      <c r="V315"/>
      <c r="W315"/>
    </row>
    <row r="316" spans="22:23" x14ac:dyDescent="0.25">
      <c r="V316"/>
      <c r="W316"/>
    </row>
    <row r="317" spans="22:23" x14ac:dyDescent="0.25">
      <c r="V317"/>
      <c r="W317"/>
    </row>
    <row r="318" spans="22:23" x14ac:dyDescent="0.25">
      <c r="V318"/>
      <c r="W318"/>
    </row>
    <row r="319" spans="22:23" x14ac:dyDescent="0.25">
      <c r="V319"/>
      <c r="W319"/>
    </row>
    <row r="320" spans="22:23" x14ac:dyDescent="0.25">
      <c r="V320"/>
      <c r="W320"/>
    </row>
    <row r="321" spans="22:23" x14ac:dyDescent="0.25">
      <c r="V321"/>
      <c r="W321"/>
    </row>
    <row r="322" spans="22:23" x14ac:dyDescent="0.25">
      <c r="V322"/>
      <c r="W322"/>
    </row>
    <row r="323" spans="22:23" x14ac:dyDescent="0.25">
      <c r="V323"/>
      <c r="W323"/>
    </row>
    <row r="324" spans="22:23" x14ac:dyDescent="0.25">
      <c r="V324"/>
      <c r="W324"/>
    </row>
    <row r="325" spans="22:23" x14ac:dyDescent="0.25">
      <c r="V325"/>
      <c r="W325"/>
    </row>
    <row r="326" spans="22:23" x14ac:dyDescent="0.25">
      <c r="V326"/>
      <c r="W326"/>
    </row>
    <row r="327" spans="22:23" x14ac:dyDescent="0.25">
      <c r="V327"/>
      <c r="W327"/>
    </row>
    <row r="328" spans="22:23" x14ac:dyDescent="0.25">
      <c r="V328"/>
      <c r="W328"/>
    </row>
    <row r="329" spans="22:23" x14ac:dyDescent="0.25">
      <c r="V329"/>
      <c r="W329"/>
    </row>
    <row r="330" spans="22:23" x14ac:dyDescent="0.25">
      <c r="V330"/>
      <c r="W330"/>
    </row>
    <row r="331" spans="22:23" x14ac:dyDescent="0.25">
      <c r="V331"/>
      <c r="W331"/>
    </row>
    <row r="332" spans="22:23" x14ac:dyDescent="0.25">
      <c r="V332"/>
      <c r="W332"/>
    </row>
    <row r="333" spans="22:23" x14ac:dyDescent="0.25">
      <c r="V333"/>
      <c r="W333"/>
    </row>
    <row r="334" spans="22:23" x14ac:dyDescent="0.25">
      <c r="V334"/>
      <c r="W334"/>
    </row>
    <row r="335" spans="22:23" x14ac:dyDescent="0.25">
      <c r="V335"/>
      <c r="W335"/>
    </row>
    <row r="336" spans="22:23" x14ac:dyDescent="0.25">
      <c r="V336"/>
      <c r="W336"/>
    </row>
    <row r="337" spans="22:23" x14ac:dyDescent="0.25">
      <c r="V337"/>
      <c r="W337"/>
    </row>
    <row r="338" spans="22:23" x14ac:dyDescent="0.25">
      <c r="V338"/>
      <c r="W338"/>
    </row>
    <row r="339" spans="22:23" x14ac:dyDescent="0.25">
      <c r="V339"/>
      <c r="W339"/>
    </row>
    <row r="340" spans="22:23" x14ac:dyDescent="0.25">
      <c r="V340"/>
      <c r="W340"/>
    </row>
    <row r="341" spans="22:23" x14ac:dyDescent="0.25">
      <c r="V341"/>
      <c r="W341"/>
    </row>
    <row r="342" spans="22:23" x14ac:dyDescent="0.25">
      <c r="V342"/>
      <c r="W342"/>
    </row>
    <row r="343" spans="22:23" x14ac:dyDescent="0.25">
      <c r="V343"/>
      <c r="W343"/>
    </row>
    <row r="344" spans="22:23" x14ac:dyDescent="0.25">
      <c r="V344"/>
      <c r="W344"/>
    </row>
    <row r="345" spans="22:23" x14ac:dyDescent="0.25">
      <c r="V345"/>
      <c r="W345"/>
    </row>
    <row r="346" spans="22:23" x14ac:dyDescent="0.25">
      <c r="V346"/>
      <c r="W346"/>
    </row>
    <row r="347" spans="22:23" x14ac:dyDescent="0.25">
      <c r="V347"/>
      <c r="W347"/>
    </row>
    <row r="348" spans="22:23" x14ac:dyDescent="0.25">
      <c r="V348"/>
      <c r="W348"/>
    </row>
    <row r="349" spans="22:23" x14ac:dyDescent="0.25">
      <c r="V349"/>
      <c r="W349"/>
    </row>
    <row r="350" spans="22:23" x14ac:dyDescent="0.25">
      <c r="V350"/>
      <c r="W350"/>
    </row>
    <row r="351" spans="22:23" x14ac:dyDescent="0.25">
      <c r="V351"/>
      <c r="W351"/>
    </row>
    <row r="352" spans="22:23" x14ac:dyDescent="0.25">
      <c r="V352"/>
      <c r="W352"/>
    </row>
    <row r="353" spans="22:23" x14ac:dyDescent="0.25">
      <c r="V353"/>
      <c r="W353"/>
    </row>
    <row r="354" spans="22:23" x14ac:dyDescent="0.25">
      <c r="V354"/>
      <c r="W354"/>
    </row>
    <row r="355" spans="22:23" x14ac:dyDescent="0.25">
      <c r="V355"/>
      <c r="W355"/>
    </row>
    <row r="356" spans="22:23" x14ac:dyDescent="0.25">
      <c r="V356"/>
      <c r="W356"/>
    </row>
    <row r="357" spans="22:23" x14ac:dyDescent="0.25">
      <c r="V357"/>
      <c r="W357"/>
    </row>
    <row r="358" spans="22:23" x14ac:dyDescent="0.25">
      <c r="V358"/>
      <c r="W358"/>
    </row>
    <row r="359" spans="22:23" x14ac:dyDescent="0.25">
      <c r="V359"/>
      <c r="W359"/>
    </row>
    <row r="360" spans="22:23" x14ac:dyDescent="0.25">
      <c r="V360"/>
      <c r="W360"/>
    </row>
    <row r="361" spans="22:23" x14ac:dyDescent="0.25">
      <c r="V361"/>
      <c r="W361"/>
    </row>
    <row r="362" spans="22:23" x14ac:dyDescent="0.25">
      <c r="V362"/>
      <c r="W362"/>
    </row>
    <row r="363" spans="22:23" x14ac:dyDescent="0.25">
      <c r="V363"/>
      <c r="W363"/>
    </row>
    <row r="364" spans="22:23" x14ac:dyDescent="0.25">
      <c r="V364"/>
      <c r="W364"/>
    </row>
    <row r="365" spans="22:23" x14ac:dyDescent="0.25">
      <c r="V365"/>
      <c r="W365"/>
    </row>
    <row r="366" spans="22:23" x14ac:dyDescent="0.25">
      <c r="V366"/>
      <c r="W366"/>
    </row>
    <row r="367" spans="22:23" x14ac:dyDescent="0.25">
      <c r="V367"/>
      <c r="W367"/>
    </row>
    <row r="368" spans="22:23" x14ac:dyDescent="0.25">
      <c r="V368"/>
      <c r="W368"/>
    </row>
    <row r="369" spans="22:23" x14ac:dyDescent="0.25">
      <c r="V369"/>
      <c r="W369"/>
    </row>
    <row r="370" spans="22:23" x14ac:dyDescent="0.25">
      <c r="V370"/>
      <c r="W370"/>
    </row>
    <row r="371" spans="22:23" x14ac:dyDescent="0.25">
      <c r="V371"/>
      <c r="W371"/>
    </row>
    <row r="372" spans="22:23" x14ac:dyDescent="0.25">
      <c r="V372"/>
      <c r="W372"/>
    </row>
    <row r="373" spans="22:23" x14ac:dyDescent="0.25">
      <c r="V373"/>
      <c r="W373"/>
    </row>
    <row r="374" spans="22:23" x14ac:dyDescent="0.25">
      <c r="V374"/>
      <c r="W374"/>
    </row>
    <row r="375" spans="22:23" x14ac:dyDescent="0.25">
      <c r="V375"/>
      <c r="W375"/>
    </row>
    <row r="376" spans="22:23" x14ac:dyDescent="0.25">
      <c r="V376"/>
      <c r="W376"/>
    </row>
    <row r="377" spans="22:23" x14ac:dyDescent="0.25">
      <c r="V377"/>
      <c r="W377"/>
    </row>
    <row r="378" spans="22:23" x14ac:dyDescent="0.25">
      <c r="V378"/>
      <c r="W378"/>
    </row>
    <row r="379" spans="22:23" x14ac:dyDescent="0.25">
      <c r="V379"/>
      <c r="W379"/>
    </row>
    <row r="380" spans="22:23" x14ac:dyDescent="0.25">
      <c r="V380"/>
      <c r="W380"/>
    </row>
    <row r="381" spans="22:23" x14ac:dyDescent="0.25">
      <c r="V381"/>
      <c r="W381"/>
    </row>
    <row r="382" spans="22:23" x14ac:dyDescent="0.25">
      <c r="V382"/>
      <c r="W382"/>
    </row>
    <row r="383" spans="22:23" x14ac:dyDescent="0.25">
      <c r="V383"/>
      <c r="W383"/>
    </row>
    <row r="384" spans="22:23" x14ac:dyDescent="0.25">
      <c r="V384"/>
      <c r="W384"/>
    </row>
    <row r="385" spans="22:23" x14ac:dyDescent="0.25">
      <c r="V385"/>
      <c r="W385"/>
    </row>
    <row r="386" spans="22:23" x14ac:dyDescent="0.25">
      <c r="V386"/>
      <c r="W386"/>
    </row>
    <row r="387" spans="22:23" x14ac:dyDescent="0.25">
      <c r="V387"/>
      <c r="W387"/>
    </row>
    <row r="388" spans="22:23" x14ac:dyDescent="0.25">
      <c r="V388"/>
      <c r="W388"/>
    </row>
    <row r="389" spans="22:23" x14ac:dyDescent="0.25">
      <c r="V389"/>
      <c r="W389"/>
    </row>
    <row r="390" spans="22:23" x14ac:dyDescent="0.25">
      <c r="V390"/>
      <c r="W390"/>
    </row>
    <row r="391" spans="22:23" x14ac:dyDescent="0.25">
      <c r="V391"/>
      <c r="W391"/>
    </row>
    <row r="392" spans="22:23" x14ac:dyDescent="0.25">
      <c r="V392"/>
      <c r="W392"/>
    </row>
    <row r="393" spans="22:23" x14ac:dyDescent="0.25">
      <c r="V393"/>
      <c r="W393"/>
    </row>
    <row r="394" spans="22:23" x14ac:dyDescent="0.25">
      <c r="V394"/>
      <c r="W394"/>
    </row>
    <row r="395" spans="22:23" x14ac:dyDescent="0.25">
      <c r="V395"/>
      <c r="W395"/>
    </row>
    <row r="396" spans="22:23" x14ac:dyDescent="0.25">
      <c r="V396"/>
      <c r="W396"/>
    </row>
    <row r="397" spans="22:23" x14ac:dyDescent="0.25">
      <c r="V397"/>
      <c r="W397"/>
    </row>
    <row r="398" spans="22:23" x14ac:dyDescent="0.25">
      <c r="V398"/>
      <c r="W398"/>
    </row>
    <row r="399" spans="22:23" x14ac:dyDescent="0.25">
      <c r="V399"/>
      <c r="W399"/>
    </row>
    <row r="400" spans="22:23" x14ac:dyDescent="0.25">
      <c r="V400"/>
      <c r="W400"/>
    </row>
    <row r="401" spans="22:23" x14ac:dyDescent="0.25">
      <c r="V401"/>
      <c r="W401"/>
    </row>
    <row r="402" spans="22:23" x14ac:dyDescent="0.25">
      <c r="V402"/>
      <c r="W402"/>
    </row>
    <row r="403" spans="22:23" x14ac:dyDescent="0.25">
      <c r="V403"/>
      <c r="W403"/>
    </row>
    <row r="404" spans="22:23" x14ac:dyDescent="0.25">
      <c r="V404"/>
      <c r="W404"/>
    </row>
    <row r="405" spans="22:23" x14ac:dyDescent="0.25">
      <c r="V405"/>
      <c r="W405"/>
    </row>
    <row r="406" spans="22:23" x14ac:dyDescent="0.25">
      <c r="V406"/>
      <c r="W406"/>
    </row>
    <row r="407" spans="22:23" x14ac:dyDescent="0.25">
      <c r="V407"/>
      <c r="W407"/>
    </row>
    <row r="408" spans="22:23" x14ac:dyDescent="0.25">
      <c r="V408"/>
      <c r="W408"/>
    </row>
    <row r="409" spans="22:23" x14ac:dyDescent="0.25">
      <c r="V409"/>
      <c r="W409"/>
    </row>
    <row r="410" spans="22:23" x14ac:dyDescent="0.25">
      <c r="V410"/>
      <c r="W410"/>
    </row>
    <row r="411" spans="22:23" x14ac:dyDescent="0.25">
      <c r="V411"/>
      <c r="W411"/>
    </row>
    <row r="412" spans="22:23" x14ac:dyDescent="0.25">
      <c r="V412"/>
      <c r="W412"/>
    </row>
    <row r="413" spans="22:23" x14ac:dyDescent="0.25">
      <c r="V413"/>
      <c r="W413"/>
    </row>
    <row r="414" spans="22:23" x14ac:dyDescent="0.25">
      <c r="V414"/>
      <c r="W414"/>
    </row>
    <row r="415" spans="22:23" x14ac:dyDescent="0.25">
      <c r="V415"/>
      <c r="W415"/>
    </row>
    <row r="416" spans="22:23" x14ac:dyDescent="0.25">
      <c r="V416"/>
      <c r="W416"/>
    </row>
    <row r="417" spans="22:23" x14ac:dyDescent="0.25">
      <c r="V417"/>
      <c r="W417"/>
    </row>
    <row r="418" spans="22:23" x14ac:dyDescent="0.25">
      <c r="V418"/>
      <c r="W418"/>
    </row>
    <row r="419" spans="22:23" x14ac:dyDescent="0.25">
      <c r="V419"/>
      <c r="W419"/>
    </row>
    <row r="420" spans="22:23" x14ac:dyDescent="0.25">
      <c r="V420"/>
      <c r="W420"/>
    </row>
    <row r="421" spans="22:23" x14ac:dyDescent="0.25">
      <c r="V421"/>
      <c r="W421"/>
    </row>
    <row r="422" spans="22:23" x14ac:dyDescent="0.25">
      <c r="V422"/>
      <c r="W422"/>
    </row>
    <row r="423" spans="22:23" x14ac:dyDescent="0.25">
      <c r="V423"/>
      <c r="W423"/>
    </row>
    <row r="424" spans="22:23" x14ac:dyDescent="0.25">
      <c r="V424"/>
      <c r="W424"/>
    </row>
    <row r="425" spans="22:23" x14ac:dyDescent="0.25">
      <c r="V425"/>
      <c r="W425"/>
    </row>
    <row r="426" spans="22:23" x14ac:dyDescent="0.25">
      <c r="V426"/>
      <c r="W426"/>
    </row>
    <row r="427" spans="22:23" x14ac:dyDescent="0.25">
      <c r="V427"/>
      <c r="W427"/>
    </row>
    <row r="428" spans="22:23" x14ac:dyDescent="0.25">
      <c r="V428"/>
      <c r="W428"/>
    </row>
    <row r="429" spans="22:23" x14ac:dyDescent="0.25">
      <c r="V429"/>
      <c r="W429"/>
    </row>
    <row r="430" spans="22:23" x14ac:dyDescent="0.25">
      <c r="V430"/>
      <c r="W430"/>
    </row>
    <row r="431" spans="22:23" x14ac:dyDescent="0.25">
      <c r="V431"/>
      <c r="W431"/>
    </row>
    <row r="432" spans="22:23" x14ac:dyDescent="0.25">
      <c r="V432"/>
      <c r="W432"/>
    </row>
    <row r="433" spans="22:23" x14ac:dyDescent="0.25">
      <c r="V433"/>
      <c r="W433"/>
    </row>
    <row r="434" spans="22:23" x14ac:dyDescent="0.25">
      <c r="V434"/>
      <c r="W434"/>
    </row>
    <row r="435" spans="22:23" x14ac:dyDescent="0.25">
      <c r="V435"/>
      <c r="W435"/>
    </row>
    <row r="436" spans="22:23" x14ac:dyDescent="0.25">
      <c r="V436"/>
      <c r="W436"/>
    </row>
    <row r="437" spans="22:23" x14ac:dyDescent="0.25">
      <c r="V437"/>
      <c r="W437"/>
    </row>
    <row r="438" spans="22:23" x14ac:dyDescent="0.25">
      <c r="V438"/>
      <c r="W438"/>
    </row>
    <row r="439" spans="22:23" x14ac:dyDescent="0.25">
      <c r="V439"/>
      <c r="W439"/>
    </row>
    <row r="440" spans="22:23" x14ac:dyDescent="0.25">
      <c r="V440"/>
      <c r="W440"/>
    </row>
    <row r="441" spans="22:23" x14ac:dyDescent="0.25">
      <c r="V441"/>
      <c r="W441"/>
    </row>
    <row r="442" spans="22:23" x14ac:dyDescent="0.25">
      <c r="V442"/>
      <c r="W442"/>
    </row>
    <row r="443" spans="22:23" x14ac:dyDescent="0.25">
      <c r="V443"/>
      <c r="W443"/>
    </row>
    <row r="444" spans="22:23" x14ac:dyDescent="0.25">
      <c r="V444"/>
      <c r="W444"/>
    </row>
    <row r="445" spans="22:23" x14ac:dyDescent="0.25">
      <c r="V445"/>
      <c r="W445"/>
    </row>
    <row r="446" spans="22:23" x14ac:dyDescent="0.25">
      <c r="V446"/>
      <c r="W446"/>
    </row>
    <row r="447" spans="22:23" x14ac:dyDescent="0.25">
      <c r="V447"/>
      <c r="W447"/>
    </row>
    <row r="448" spans="22:23" x14ac:dyDescent="0.25">
      <c r="V448"/>
      <c r="W448"/>
    </row>
    <row r="449" spans="22:23" x14ac:dyDescent="0.25">
      <c r="V449"/>
      <c r="W449"/>
    </row>
    <row r="450" spans="22:23" x14ac:dyDescent="0.25">
      <c r="V450"/>
      <c r="W450"/>
    </row>
    <row r="451" spans="22:23" x14ac:dyDescent="0.25">
      <c r="V451"/>
      <c r="W451"/>
    </row>
    <row r="452" spans="22:23" x14ac:dyDescent="0.25">
      <c r="V452"/>
      <c r="W452"/>
    </row>
    <row r="453" spans="22:23" x14ac:dyDescent="0.25">
      <c r="V453"/>
      <c r="W453"/>
    </row>
    <row r="454" spans="22:23" x14ac:dyDescent="0.25">
      <c r="V454"/>
      <c r="W454"/>
    </row>
    <row r="455" spans="22:23" x14ac:dyDescent="0.25">
      <c r="V455"/>
      <c r="W455"/>
    </row>
    <row r="456" spans="22:23" x14ac:dyDescent="0.25">
      <c r="V456"/>
      <c r="W456"/>
    </row>
    <row r="457" spans="22:23" x14ac:dyDescent="0.25">
      <c r="V457"/>
      <c r="W457"/>
    </row>
    <row r="458" spans="22:23" x14ac:dyDescent="0.25">
      <c r="V458"/>
      <c r="W458"/>
    </row>
    <row r="459" spans="22:23" x14ac:dyDescent="0.25">
      <c r="V459"/>
      <c r="W459"/>
    </row>
    <row r="460" spans="22:23" x14ac:dyDescent="0.25">
      <c r="V460"/>
      <c r="W460"/>
    </row>
    <row r="461" spans="22:23" x14ac:dyDescent="0.25">
      <c r="V461"/>
      <c r="W461"/>
    </row>
    <row r="462" spans="22:23" x14ac:dyDescent="0.25">
      <c r="V462"/>
      <c r="W462"/>
    </row>
    <row r="463" spans="22:23" x14ac:dyDescent="0.25">
      <c r="V463"/>
      <c r="W463"/>
    </row>
    <row r="464" spans="22:23" x14ac:dyDescent="0.25">
      <c r="V464"/>
      <c r="W464"/>
    </row>
    <row r="465" spans="22:23" x14ac:dyDescent="0.25">
      <c r="V465"/>
      <c r="W465"/>
    </row>
    <row r="466" spans="22:23" x14ac:dyDescent="0.25">
      <c r="V466"/>
      <c r="W466"/>
    </row>
    <row r="467" spans="22:23" x14ac:dyDescent="0.25">
      <c r="V467"/>
      <c r="W467"/>
    </row>
    <row r="468" spans="22:23" x14ac:dyDescent="0.25">
      <c r="V468"/>
      <c r="W468"/>
    </row>
    <row r="469" spans="22:23" x14ac:dyDescent="0.25">
      <c r="V469"/>
      <c r="W469"/>
    </row>
    <row r="470" spans="22:23" x14ac:dyDescent="0.25">
      <c r="V470"/>
      <c r="W470"/>
    </row>
    <row r="471" spans="22:23" x14ac:dyDescent="0.25">
      <c r="V471"/>
      <c r="W471"/>
    </row>
    <row r="472" spans="22:23" x14ac:dyDescent="0.25">
      <c r="V472"/>
      <c r="W472"/>
    </row>
    <row r="473" spans="22:23" x14ac:dyDescent="0.25">
      <c r="V473"/>
      <c r="W473"/>
    </row>
    <row r="474" spans="22:23" x14ac:dyDescent="0.25">
      <c r="V474"/>
      <c r="W474"/>
    </row>
    <row r="475" spans="22:23" x14ac:dyDescent="0.25">
      <c r="V475"/>
      <c r="W475"/>
    </row>
    <row r="476" spans="22:23" x14ac:dyDescent="0.25">
      <c r="V476"/>
      <c r="W476"/>
    </row>
    <row r="477" spans="22:23" x14ac:dyDescent="0.25">
      <c r="V477"/>
      <c r="W477"/>
    </row>
    <row r="478" spans="22:23" x14ac:dyDescent="0.25">
      <c r="V478"/>
      <c r="W478"/>
    </row>
    <row r="479" spans="22:23" x14ac:dyDescent="0.25">
      <c r="V479"/>
      <c r="W479"/>
    </row>
    <row r="480" spans="22:23" x14ac:dyDescent="0.25">
      <c r="V480"/>
      <c r="W480"/>
    </row>
    <row r="481" spans="22:23" x14ac:dyDescent="0.25">
      <c r="V481"/>
      <c r="W481"/>
    </row>
    <row r="482" spans="22:23" x14ac:dyDescent="0.25">
      <c r="V482"/>
      <c r="W482"/>
    </row>
    <row r="483" spans="22:23" x14ac:dyDescent="0.25">
      <c r="V483"/>
      <c r="W483"/>
    </row>
    <row r="484" spans="22:23" x14ac:dyDescent="0.25">
      <c r="V484"/>
      <c r="W484"/>
    </row>
    <row r="485" spans="22:23" x14ac:dyDescent="0.25">
      <c r="V485"/>
      <c r="W485"/>
    </row>
    <row r="486" spans="22:23" x14ac:dyDescent="0.25">
      <c r="V486"/>
      <c r="W486"/>
    </row>
    <row r="487" spans="22:23" x14ac:dyDescent="0.25">
      <c r="V487"/>
      <c r="W487"/>
    </row>
    <row r="488" spans="22:23" x14ac:dyDescent="0.25">
      <c r="V488"/>
      <c r="W488"/>
    </row>
    <row r="489" spans="22:23" x14ac:dyDescent="0.25">
      <c r="V489"/>
      <c r="W489"/>
    </row>
    <row r="490" spans="22:23" x14ac:dyDescent="0.25">
      <c r="V490"/>
      <c r="W490"/>
    </row>
    <row r="491" spans="22:23" x14ac:dyDescent="0.25">
      <c r="V491"/>
      <c r="W491"/>
    </row>
    <row r="492" spans="22:23" x14ac:dyDescent="0.25">
      <c r="V492"/>
      <c r="W492"/>
    </row>
    <row r="493" spans="22:23" x14ac:dyDescent="0.25">
      <c r="V493"/>
      <c r="W493"/>
    </row>
    <row r="494" spans="22:23" x14ac:dyDescent="0.25">
      <c r="V494"/>
      <c r="W494"/>
    </row>
    <row r="495" spans="22:23" x14ac:dyDescent="0.25">
      <c r="V495"/>
      <c r="W495"/>
    </row>
    <row r="496" spans="22:23" x14ac:dyDescent="0.25">
      <c r="V496"/>
      <c r="W496"/>
    </row>
    <row r="497" spans="22:23" x14ac:dyDescent="0.25">
      <c r="V497"/>
      <c r="W497"/>
    </row>
    <row r="498" spans="22:23" x14ac:dyDescent="0.25">
      <c r="V498"/>
      <c r="W498"/>
    </row>
    <row r="499" spans="22:23" x14ac:dyDescent="0.25">
      <c r="V499"/>
      <c r="W499"/>
    </row>
    <row r="500" spans="22:23" x14ac:dyDescent="0.25">
      <c r="V500"/>
      <c r="W500"/>
    </row>
    <row r="501" spans="22:23" x14ac:dyDescent="0.25">
      <c r="V501"/>
      <c r="W501"/>
    </row>
    <row r="502" spans="22:23" x14ac:dyDescent="0.25">
      <c r="V502"/>
      <c r="W502"/>
    </row>
    <row r="503" spans="22:23" x14ac:dyDescent="0.25">
      <c r="V503"/>
      <c r="W503"/>
    </row>
    <row r="504" spans="22:23" x14ac:dyDescent="0.25">
      <c r="V504"/>
      <c r="W504"/>
    </row>
    <row r="505" spans="22:23" x14ac:dyDescent="0.25">
      <c r="V505"/>
      <c r="W505"/>
    </row>
    <row r="506" spans="22:23" x14ac:dyDescent="0.25">
      <c r="V506"/>
      <c r="W506"/>
    </row>
    <row r="507" spans="22:23" x14ac:dyDescent="0.25">
      <c r="V507"/>
      <c r="W507"/>
    </row>
    <row r="508" spans="22:23" x14ac:dyDescent="0.25">
      <c r="V508"/>
      <c r="W508"/>
    </row>
    <row r="509" spans="22:23" x14ac:dyDescent="0.25">
      <c r="V509"/>
      <c r="W509"/>
    </row>
    <row r="510" spans="22:23" x14ac:dyDescent="0.25">
      <c r="V510"/>
      <c r="W510"/>
    </row>
    <row r="511" spans="22:23" x14ac:dyDescent="0.25">
      <c r="V511"/>
      <c r="W511"/>
    </row>
    <row r="512" spans="22:23" x14ac:dyDescent="0.25">
      <c r="V512"/>
      <c r="W512"/>
    </row>
    <row r="513" spans="22:23" x14ac:dyDescent="0.25">
      <c r="V513"/>
      <c r="W513"/>
    </row>
    <row r="514" spans="22:23" x14ac:dyDescent="0.25">
      <c r="V514"/>
      <c r="W514"/>
    </row>
    <row r="515" spans="22:23" x14ac:dyDescent="0.25">
      <c r="V515"/>
      <c r="W515"/>
    </row>
    <row r="516" spans="22:23" x14ac:dyDescent="0.25">
      <c r="V516"/>
      <c r="W516"/>
    </row>
    <row r="517" spans="22:23" x14ac:dyDescent="0.25">
      <c r="V517"/>
      <c r="W517"/>
    </row>
    <row r="518" spans="22:23" x14ac:dyDescent="0.25">
      <c r="V518"/>
      <c r="W518"/>
    </row>
    <row r="519" spans="22:23" x14ac:dyDescent="0.25">
      <c r="V519"/>
      <c r="W519"/>
    </row>
    <row r="520" spans="22:23" x14ac:dyDescent="0.25">
      <c r="V520"/>
      <c r="W520"/>
    </row>
    <row r="521" spans="22:23" x14ac:dyDescent="0.25">
      <c r="V521"/>
      <c r="W521"/>
    </row>
    <row r="522" spans="22:23" x14ac:dyDescent="0.25">
      <c r="V522"/>
      <c r="W522"/>
    </row>
    <row r="523" spans="22:23" x14ac:dyDescent="0.25">
      <c r="V523"/>
      <c r="W523"/>
    </row>
    <row r="524" spans="22:23" x14ac:dyDescent="0.25">
      <c r="V524"/>
      <c r="W524"/>
    </row>
    <row r="525" spans="22:23" x14ac:dyDescent="0.25">
      <c r="V525"/>
      <c r="W525"/>
    </row>
    <row r="526" spans="22:23" x14ac:dyDescent="0.25">
      <c r="V526"/>
      <c r="W526"/>
    </row>
    <row r="527" spans="22:23" x14ac:dyDescent="0.25">
      <c r="V527"/>
      <c r="W527"/>
    </row>
    <row r="528" spans="22:23" x14ac:dyDescent="0.25">
      <c r="V528"/>
      <c r="W528"/>
    </row>
    <row r="529" spans="22:23" x14ac:dyDescent="0.25">
      <c r="V529"/>
      <c r="W529"/>
    </row>
    <row r="530" spans="22:23" x14ac:dyDescent="0.25">
      <c r="V530"/>
      <c r="W530"/>
    </row>
    <row r="531" spans="22:23" x14ac:dyDescent="0.25">
      <c r="V531"/>
      <c r="W531"/>
    </row>
    <row r="532" spans="22:23" x14ac:dyDescent="0.25">
      <c r="V532"/>
      <c r="W532"/>
    </row>
    <row r="533" spans="22:23" x14ac:dyDescent="0.25">
      <c r="V533"/>
      <c r="W533"/>
    </row>
    <row r="534" spans="22:23" x14ac:dyDescent="0.25">
      <c r="V534"/>
      <c r="W534"/>
    </row>
    <row r="535" spans="22:23" x14ac:dyDescent="0.25">
      <c r="V535"/>
      <c r="W535"/>
    </row>
    <row r="536" spans="22:23" x14ac:dyDescent="0.25">
      <c r="V536"/>
      <c r="W536"/>
    </row>
    <row r="537" spans="22:23" x14ac:dyDescent="0.25">
      <c r="V537"/>
      <c r="W537"/>
    </row>
    <row r="538" spans="22:23" x14ac:dyDescent="0.25">
      <c r="V538"/>
      <c r="W538"/>
    </row>
    <row r="539" spans="22:23" x14ac:dyDescent="0.25">
      <c r="V539"/>
      <c r="W539"/>
    </row>
    <row r="540" spans="22:23" x14ac:dyDescent="0.25">
      <c r="V540"/>
      <c r="W540"/>
    </row>
    <row r="541" spans="22:23" x14ac:dyDescent="0.25">
      <c r="V541"/>
      <c r="W541"/>
    </row>
    <row r="542" spans="22:23" x14ac:dyDescent="0.25">
      <c r="V542"/>
      <c r="W542"/>
    </row>
    <row r="543" spans="22:23" x14ac:dyDescent="0.25">
      <c r="V543"/>
      <c r="W543"/>
    </row>
    <row r="544" spans="22:23" x14ac:dyDescent="0.25">
      <c r="V544"/>
      <c r="W544"/>
    </row>
    <row r="545" spans="22:23" x14ac:dyDescent="0.25">
      <c r="V545"/>
      <c r="W545"/>
    </row>
    <row r="546" spans="22:23" x14ac:dyDescent="0.25">
      <c r="V546"/>
      <c r="W546"/>
    </row>
    <row r="547" spans="22:23" x14ac:dyDescent="0.25">
      <c r="V547"/>
      <c r="W547"/>
    </row>
    <row r="548" spans="22:23" x14ac:dyDescent="0.25">
      <c r="V548"/>
      <c r="W548"/>
    </row>
    <row r="549" spans="22:23" x14ac:dyDescent="0.25">
      <c r="V549"/>
      <c r="W549"/>
    </row>
    <row r="550" spans="22:23" x14ac:dyDescent="0.25">
      <c r="V550"/>
      <c r="W550"/>
    </row>
    <row r="551" spans="22:23" x14ac:dyDescent="0.25">
      <c r="V551"/>
      <c r="W551"/>
    </row>
    <row r="552" spans="22:23" x14ac:dyDescent="0.25">
      <c r="V552"/>
      <c r="W552"/>
    </row>
    <row r="553" spans="22:23" x14ac:dyDescent="0.25">
      <c r="V553"/>
      <c r="W553"/>
    </row>
    <row r="554" spans="22:23" x14ac:dyDescent="0.25">
      <c r="V554"/>
      <c r="W554"/>
    </row>
    <row r="555" spans="22:23" x14ac:dyDescent="0.25">
      <c r="V555"/>
      <c r="W555"/>
    </row>
    <row r="556" spans="22:23" x14ac:dyDescent="0.25">
      <c r="V556"/>
      <c r="W556"/>
    </row>
    <row r="557" spans="22:23" x14ac:dyDescent="0.25">
      <c r="V557"/>
      <c r="W557"/>
    </row>
    <row r="558" spans="22:23" x14ac:dyDescent="0.25">
      <c r="V558"/>
      <c r="W558"/>
    </row>
    <row r="559" spans="22:23" x14ac:dyDescent="0.25">
      <c r="V559"/>
      <c r="W559"/>
    </row>
    <row r="560" spans="22:23" x14ac:dyDescent="0.25">
      <c r="V560"/>
      <c r="W560"/>
    </row>
    <row r="561" spans="22:23" x14ac:dyDescent="0.25">
      <c r="V561"/>
      <c r="W561"/>
    </row>
    <row r="562" spans="22:23" x14ac:dyDescent="0.25">
      <c r="V562"/>
      <c r="W562"/>
    </row>
    <row r="563" spans="22:23" x14ac:dyDescent="0.25">
      <c r="V563"/>
      <c r="W563"/>
    </row>
    <row r="564" spans="22:23" x14ac:dyDescent="0.25">
      <c r="V564"/>
      <c r="W564"/>
    </row>
    <row r="565" spans="22:23" x14ac:dyDescent="0.25">
      <c r="V565"/>
      <c r="W565"/>
    </row>
    <row r="566" spans="22:23" x14ac:dyDescent="0.25">
      <c r="V566"/>
      <c r="W566"/>
    </row>
    <row r="567" spans="22:23" x14ac:dyDescent="0.25">
      <c r="V567"/>
      <c r="W567"/>
    </row>
    <row r="568" spans="22:23" x14ac:dyDescent="0.25">
      <c r="V568"/>
      <c r="W568"/>
    </row>
    <row r="569" spans="22:23" x14ac:dyDescent="0.25">
      <c r="V569"/>
      <c r="W569"/>
    </row>
    <row r="570" spans="22:23" x14ac:dyDescent="0.25">
      <c r="V570"/>
      <c r="W570"/>
    </row>
    <row r="571" spans="22:23" x14ac:dyDescent="0.25">
      <c r="V571"/>
      <c r="W571"/>
    </row>
    <row r="572" spans="22:23" x14ac:dyDescent="0.25">
      <c r="V572"/>
      <c r="W572"/>
    </row>
    <row r="573" spans="22:23" x14ac:dyDescent="0.25">
      <c r="V573"/>
      <c r="W573"/>
    </row>
    <row r="574" spans="22:23" x14ac:dyDescent="0.25">
      <c r="V574"/>
      <c r="W574"/>
    </row>
    <row r="575" spans="22:23" x14ac:dyDescent="0.25">
      <c r="V575"/>
      <c r="W575"/>
    </row>
    <row r="576" spans="22:23" x14ac:dyDescent="0.25">
      <c r="V576"/>
      <c r="W576"/>
    </row>
    <row r="577" spans="22:23" x14ac:dyDescent="0.25">
      <c r="V577"/>
      <c r="W577"/>
    </row>
    <row r="578" spans="22:23" x14ac:dyDescent="0.25">
      <c r="V578"/>
      <c r="W578"/>
    </row>
    <row r="579" spans="22:23" x14ac:dyDescent="0.25">
      <c r="V579"/>
      <c r="W579"/>
    </row>
    <row r="580" spans="22:23" x14ac:dyDescent="0.25">
      <c r="V580"/>
      <c r="W580"/>
    </row>
    <row r="581" spans="22:23" x14ac:dyDescent="0.25">
      <c r="V581"/>
      <c r="W581"/>
    </row>
    <row r="582" spans="22:23" x14ac:dyDescent="0.25">
      <c r="V582"/>
      <c r="W582"/>
    </row>
    <row r="583" spans="22:23" x14ac:dyDescent="0.25">
      <c r="V583"/>
      <c r="W583"/>
    </row>
    <row r="584" spans="22:23" x14ac:dyDescent="0.25">
      <c r="V584"/>
      <c r="W584"/>
    </row>
    <row r="585" spans="22:23" x14ac:dyDescent="0.25">
      <c r="V585"/>
      <c r="W585"/>
    </row>
    <row r="586" spans="22:23" x14ac:dyDescent="0.25">
      <c r="V586"/>
      <c r="W586"/>
    </row>
    <row r="587" spans="22:23" x14ac:dyDescent="0.25">
      <c r="V587"/>
      <c r="W587"/>
    </row>
    <row r="588" spans="22:23" x14ac:dyDescent="0.25">
      <c r="V588"/>
      <c r="W588"/>
    </row>
    <row r="589" spans="22:23" x14ac:dyDescent="0.25">
      <c r="V589"/>
      <c r="W589"/>
    </row>
    <row r="590" spans="22:23" x14ac:dyDescent="0.25">
      <c r="V590"/>
      <c r="W590"/>
    </row>
    <row r="591" spans="22:23" x14ac:dyDescent="0.25">
      <c r="V591"/>
      <c r="W591"/>
    </row>
    <row r="592" spans="22:23" x14ac:dyDescent="0.25">
      <c r="V592"/>
      <c r="W592"/>
    </row>
    <row r="593" spans="22:23" x14ac:dyDescent="0.25">
      <c r="V593"/>
      <c r="W593"/>
    </row>
    <row r="594" spans="22:23" x14ac:dyDescent="0.25">
      <c r="V594"/>
      <c r="W594"/>
    </row>
    <row r="595" spans="22:23" x14ac:dyDescent="0.25">
      <c r="V595"/>
      <c r="W595"/>
    </row>
    <row r="596" spans="22:23" x14ac:dyDescent="0.25">
      <c r="V596"/>
      <c r="W596"/>
    </row>
    <row r="597" spans="22:23" x14ac:dyDescent="0.25">
      <c r="V597"/>
      <c r="W597"/>
    </row>
    <row r="598" spans="22:23" x14ac:dyDescent="0.25">
      <c r="V598"/>
      <c r="W598"/>
    </row>
    <row r="599" spans="22:23" x14ac:dyDescent="0.25">
      <c r="V599"/>
      <c r="W599"/>
    </row>
    <row r="600" spans="22:23" x14ac:dyDescent="0.25">
      <c r="V600"/>
      <c r="W600"/>
    </row>
    <row r="601" spans="22:23" x14ac:dyDescent="0.25">
      <c r="V601"/>
      <c r="W601"/>
    </row>
    <row r="602" spans="22:23" x14ac:dyDescent="0.25">
      <c r="V602"/>
      <c r="W602"/>
    </row>
    <row r="603" spans="22:23" x14ac:dyDescent="0.25">
      <c r="V603"/>
      <c r="W603"/>
    </row>
    <row r="604" spans="22:23" x14ac:dyDescent="0.25">
      <c r="V604"/>
      <c r="W604"/>
    </row>
    <row r="605" spans="22:23" x14ac:dyDescent="0.25">
      <c r="V605"/>
      <c r="W605"/>
    </row>
    <row r="606" spans="22:23" x14ac:dyDescent="0.25">
      <c r="V606"/>
      <c r="W606"/>
    </row>
    <row r="607" spans="22:23" x14ac:dyDescent="0.25">
      <c r="V607"/>
      <c r="W607"/>
    </row>
    <row r="608" spans="22:23" x14ac:dyDescent="0.25">
      <c r="V608"/>
      <c r="W608"/>
    </row>
    <row r="609" spans="22:23" x14ac:dyDescent="0.25">
      <c r="V609"/>
      <c r="W609"/>
    </row>
    <row r="610" spans="22:23" x14ac:dyDescent="0.25">
      <c r="V610"/>
      <c r="W610"/>
    </row>
    <row r="611" spans="22:23" x14ac:dyDescent="0.25">
      <c r="V611"/>
      <c r="W611"/>
    </row>
    <row r="612" spans="22:23" x14ac:dyDescent="0.25">
      <c r="V612"/>
      <c r="W612"/>
    </row>
    <row r="613" spans="22:23" x14ac:dyDescent="0.25">
      <c r="V613"/>
      <c r="W613"/>
    </row>
    <row r="614" spans="22:23" x14ac:dyDescent="0.25">
      <c r="V614"/>
      <c r="W614"/>
    </row>
    <row r="615" spans="22:23" x14ac:dyDescent="0.25">
      <c r="V615"/>
      <c r="W615"/>
    </row>
    <row r="616" spans="22:23" x14ac:dyDescent="0.25">
      <c r="V616"/>
      <c r="W616"/>
    </row>
    <row r="617" spans="22:23" x14ac:dyDescent="0.25">
      <c r="V617"/>
      <c r="W617"/>
    </row>
    <row r="618" spans="22:23" x14ac:dyDescent="0.25">
      <c r="V618"/>
      <c r="W618"/>
    </row>
    <row r="619" spans="22:23" x14ac:dyDescent="0.25">
      <c r="V619"/>
      <c r="W619"/>
    </row>
    <row r="620" spans="22:23" x14ac:dyDescent="0.25">
      <c r="V620"/>
      <c r="W620"/>
    </row>
    <row r="621" spans="22:23" x14ac:dyDescent="0.25">
      <c r="V621"/>
      <c r="W621"/>
    </row>
    <row r="622" spans="22:23" x14ac:dyDescent="0.25">
      <c r="V622"/>
      <c r="W622"/>
    </row>
    <row r="623" spans="22:23" x14ac:dyDescent="0.25">
      <c r="V623"/>
      <c r="W623"/>
    </row>
    <row r="624" spans="22:23" x14ac:dyDescent="0.25">
      <c r="V624"/>
      <c r="W624"/>
    </row>
    <row r="625" spans="22:23" x14ac:dyDescent="0.25">
      <c r="V625"/>
      <c r="W625"/>
    </row>
    <row r="626" spans="22:23" x14ac:dyDescent="0.25">
      <c r="V626"/>
      <c r="W626"/>
    </row>
    <row r="627" spans="22:23" x14ac:dyDescent="0.25">
      <c r="V627"/>
      <c r="W627"/>
    </row>
    <row r="628" spans="22:23" x14ac:dyDescent="0.25">
      <c r="V628"/>
      <c r="W628"/>
    </row>
    <row r="629" spans="22:23" x14ac:dyDescent="0.25">
      <c r="V629"/>
      <c r="W629"/>
    </row>
    <row r="630" spans="22:23" x14ac:dyDescent="0.25">
      <c r="V630"/>
      <c r="W630"/>
    </row>
    <row r="631" spans="22:23" x14ac:dyDescent="0.25">
      <c r="V631"/>
      <c r="W631"/>
    </row>
    <row r="632" spans="22:23" x14ac:dyDescent="0.25">
      <c r="V632"/>
      <c r="W632"/>
    </row>
    <row r="633" spans="22:23" x14ac:dyDescent="0.25">
      <c r="V633"/>
      <c r="W633"/>
    </row>
    <row r="634" spans="22:23" x14ac:dyDescent="0.25">
      <c r="V634"/>
      <c r="W634"/>
    </row>
    <row r="635" spans="22:23" x14ac:dyDescent="0.25">
      <c r="V635"/>
      <c r="W635"/>
    </row>
    <row r="636" spans="22:23" x14ac:dyDescent="0.25">
      <c r="V636"/>
      <c r="W636"/>
    </row>
    <row r="637" spans="22:23" x14ac:dyDescent="0.25">
      <c r="V637"/>
      <c r="W637"/>
    </row>
    <row r="638" spans="22:23" x14ac:dyDescent="0.25">
      <c r="V638"/>
      <c r="W638"/>
    </row>
    <row r="639" spans="22:23" x14ac:dyDescent="0.25">
      <c r="V639"/>
      <c r="W639"/>
    </row>
    <row r="640" spans="22:23" x14ac:dyDescent="0.25">
      <c r="V640"/>
      <c r="W640"/>
    </row>
    <row r="641" spans="22:23" x14ac:dyDescent="0.25">
      <c r="V641"/>
      <c r="W641"/>
    </row>
    <row r="642" spans="22:23" x14ac:dyDescent="0.25">
      <c r="V642"/>
      <c r="W642"/>
    </row>
    <row r="643" spans="22:23" x14ac:dyDescent="0.25">
      <c r="V643"/>
      <c r="W643"/>
    </row>
    <row r="644" spans="22:23" x14ac:dyDescent="0.25">
      <c r="V644"/>
      <c r="W644"/>
    </row>
    <row r="645" spans="22:23" x14ac:dyDescent="0.25">
      <c r="V645"/>
      <c r="W645"/>
    </row>
    <row r="646" spans="22:23" x14ac:dyDescent="0.25">
      <c r="V646"/>
      <c r="W646"/>
    </row>
    <row r="647" spans="22:23" x14ac:dyDescent="0.25">
      <c r="V647"/>
      <c r="W647"/>
    </row>
    <row r="648" spans="22:23" x14ac:dyDescent="0.25">
      <c r="V648"/>
      <c r="W648"/>
    </row>
    <row r="649" spans="22:23" x14ac:dyDescent="0.25">
      <c r="V649"/>
      <c r="W649"/>
    </row>
    <row r="650" spans="22:23" x14ac:dyDescent="0.25">
      <c r="V650"/>
      <c r="W650"/>
    </row>
    <row r="651" spans="22:23" x14ac:dyDescent="0.25">
      <c r="V651"/>
      <c r="W651"/>
    </row>
    <row r="652" spans="22:23" x14ac:dyDescent="0.25">
      <c r="V652"/>
      <c r="W652"/>
    </row>
    <row r="653" spans="22:23" x14ac:dyDescent="0.25">
      <c r="V653"/>
      <c r="W653"/>
    </row>
    <row r="654" spans="22:23" x14ac:dyDescent="0.25">
      <c r="V654"/>
      <c r="W654"/>
    </row>
    <row r="655" spans="22:23" x14ac:dyDescent="0.25">
      <c r="V655"/>
      <c r="W655"/>
    </row>
    <row r="656" spans="22:23" x14ac:dyDescent="0.25">
      <c r="V656"/>
      <c r="W656"/>
    </row>
    <row r="657" spans="22:23" x14ac:dyDescent="0.25">
      <c r="V657"/>
      <c r="W657"/>
    </row>
    <row r="658" spans="22:23" x14ac:dyDescent="0.25">
      <c r="V658"/>
      <c r="W658"/>
    </row>
    <row r="659" spans="22:23" x14ac:dyDescent="0.25">
      <c r="V659"/>
      <c r="W659"/>
    </row>
    <row r="660" spans="22:23" x14ac:dyDescent="0.25">
      <c r="V660"/>
      <c r="W660"/>
    </row>
    <row r="661" spans="22:23" x14ac:dyDescent="0.25">
      <c r="V661"/>
      <c r="W661"/>
    </row>
    <row r="662" spans="22:23" x14ac:dyDescent="0.25">
      <c r="V662"/>
      <c r="W662"/>
    </row>
    <row r="663" spans="22:23" x14ac:dyDescent="0.25">
      <c r="V663"/>
      <c r="W663"/>
    </row>
    <row r="664" spans="22:23" x14ac:dyDescent="0.25">
      <c r="V664"/>
      <c r="W664"/>
    </row>
    <row r="665" spans="22:23" x14ac:dyDescent="0.25">
      <c r="V665"/>
      <c r="W665"/>
    </row>
    <row r="666" spans="22:23" x14ac:dyDescent="0.25">
      <c r="V666"/>
      <c r="W666"/>
    </row>
    <row r="667" spans="22:23" x14ac:dyDescent="0.25">
      <c r="V667"/>
      <c r="W667"/>
    </row>
    <row r="668" spans="22:23" x14ac:dyDescent="0.25">
      <c r="V668"/>
      <c r="W668"/>
    </row>
    <row r="669" spans="22:23" x14ac:dyDescent="0.25">
      <c r="V669"/>
      <c r="W669"/>
    </row>
    <row r="670" spans="22:23" x14ac:dyDescent="0.25">
      <c r="V670"/>
      <c r="W670"/>
    </row>
    <row r="671" spans="22:23" x14ac:dyDescent="0.25">
      <c r="V671"/>
      <c r="W671"/>
    </row>
    <row r="672" spans="22:23" x14ac:dyDescent="0.25">
      <c r="V672"/>
      <c r="W672"/>
    </row>
    <row r="673" spans="22:23" x14ac:dyDescent="0.25">
      <c r="V673"/>
      <c r="W673"/>
    </row>
    <row r="674" spans="22:23" x14ac:dyDescent="0.25">
      <c r="V674"/>
      <c r="W674"/>
    </row>
    <row r="675" spans="22:23" x14ac:dyDescent="0.25">
      <c r="V675"/>
      <c r="W675"/>
    </row>
    <row r="676" spans="22:23" x14ac:dyDescent="0.25">
      <c r="V676"/>
      <c r="W676"/>
    </row>
    <row r="677" spans="22:23" x14ac:dyDescent="0.25">
      <c r="V677"/>
      <c r="W677"/>
    </row>
    <row r="678" spans="22:23" x14ac:dyDescent="0.25">
      <c r="V678"/>
      <c r="W678"/>
    </row>
    <row r="679" spans="22:23" x14ac:dyDescent="0.25">
      <c r="V679"/>
      <c r="W679"/>
    </row>
    <row r="680" spans="22:23" x14ac:dyDescent="0.25">
      <c r="V680"/>
      <c r="W680"/>
    </row>
    <row r="681" spans="22:23" x14ac:dyDescent="0.25">
      <c r="V681"/>
      <c r="W681"/>
    </row>
    <row r="682" spans="22:23" x14ac:dyDescent="0.25">
      <c r="V682"/>
      <c r="W682"/>
    </row>
    <row r="683" spans="22:23" x14ac:dyDescent="0.25">
      <c r="V683"/>
      <c r="W683"/>
    </row>
    <row r="684" spans="22:23" x14ac:dyDescent="0.25">
      <c r="V684"/>
      <c r="W684"/>
    </row>
    <row r="685" spans="22:23" x14ac:dyDescent="0.25">
      <c r="V685"/>
      <c r="W685"/>
    </row>
    <row r="686" spans="22:23" x14ac:dyDescent="0.25">
      <c r="V686"/>
      <c r="W686"/>
    </row>
    <row r="687" spans="22:23" x14ac:dyDescent="0.25">
      <c r="V687"/>
      <c r="W687"/>
    </row>
    <row r="688" spans="22:23" x14ac:dyDescent="0.25">
      <c r="V688"/>
      <c r="W688"/>
    </row>
    <row r="689" spans="22:23" x14ac:dyDescent="0.25">
      <c r="V689"/>
      <c r="W689"/>
    </row>
    <row r="690" spans="22:23" x14ac:dyDescent="0.25">
      <c r="V690"/>
      <c r="W690"/>
    </row>
    <row r="691" spans="22:23" x14ac:dyDescent="0.25">
      <c r="V691"/>
      <c r="W691"/>
    </row>
    <row r="692" spans="22:23" x14ac:dyDescent="0.25">
      <c r="V692"/>
      <c r="W692"/>
    </row>
    <row r="693" spans="22:23" x14ac:dyDescent="0.25">
      <c r="V693"/>
      <c r="W693"/>
    </row>
    <row r="694" spans="22:23" x14ac:dyDescent="0.25">
      <c r="V694"/>
      <c r="W694"/>
    </row>
    <row r="695" spans="22:23" x14ac:dyDescent="0.25">
      <c r="V695"/>
      <c r="W695"/>
    </row>
    <row r="696" spans="22:23" x14ac:dyDescent="0.25">
      <c r="V696"/>
      <c r="W696"/>
    </row>
    <row r="697" spans="22:23" x14ac:dyDescent="0.25">
      <c r="V697"/>
      <c r="W697"/>
    </row>
    <row r="698" spans="22:23" x14ac:dyDescent="0.25">
      <c r="V698"/>
      <c r="W698"/>
    </row>
    <row r="699" spans="22:23" x14ac:dyDescent="0.25">
      <c r="V699"/>
      <c r="W699"/>
    </row>
    <row r="700" spans="22:23" x14ac:dyDescent="0.25">
      <c r="V700"/>
      <c r="W700"/>
    </row>
    <row r="701" spans="22:23" x14ac:dyDescent="0.25">
      <c r="V701"/>
      <c r="W701"/>
    </row>
    <row r="702" spans="22:23" x14ac:dyDescent="0.25">
      <c r="V702"/>
      <c r="W702"/>
    </row>
    <row r="703" spans="22:23" x14ac:dyDescent="0.25">
      <c r="V703"/>
      <c r="W703"/>
    </row>
    <row r="704" spans="22:23" x14ac:dyDescent="0.25">
      <c r="V704"/>
      <c r="W704"/>
    </row>
    <row r="705" spans="22:23" x14ac:dyDescent="0.25">
      <c r="V705"/>
      <c r="W705"/>
    </row>
    <row r="706" spans="22:23" x14ac:dyDescent="0.25">
      <c r="V706"/>
      <c r="W706"/>
    </row>
    <row r="707" spans="22:23" x14ac:dyDescent="0.25">
      <c r="V707"/>
      <c r="W707"/>
    </row>
    <row r="708" spans="22:23" x14ac:dyDescent="0.25">
      <c r="V708"/>
      <c r="W708"/>
    </row>
    <row r="709" spans="22:23" x14ac:dyDescent="0.25">
      <c r="V709"/>
      <c r="W709"/>
    </row>
    <row r="710" spans="22:23" x14ac:dyDescent="0.25">
      <c r="V710"/>
      <c r="W710"/>
    </row>
    <row r="711" spans="22:23" x14ac:dyDescent="0.25">
      <c r="V711"/>
      <c r="W711"/>
    </row>
    <row r="712" spans="22:23" x14ac:dyDescent="0.25">
      <c r="V712"/>
      <c r="W712"/>
    </row>
    <row r="713" spans="22:23" x14ac:dyDescent="0.25">
      <c r="V713"/>
      <c r="W713"/>
    </row>
    <row r="714" spans="22:23" x14ac:dyDescent="0.25">
      <c r="V714"/>
      <c r="W714"/>
    </row>
    <row r="715" spans="22:23" x14ac:dyDescent="0.25">
      <c r="V715"/>
      <c r="W715"/>
    </row>
    <row r="716" spans="22:23" x14ac:dyDescent="0.25">
      <c r="V716"/>
      <c r="W716"/>
    </row>
    <row r="717" spans="22:23" x14ac:dyDescent="0.25">
      <c r="V717"/>
      <c r="W717"/>
    </row>
    <row r="718" spans="22:23" x14ac:dyDescent="0.25">
      <c r="V718"/>
      <c r="W718"/>
    </row>
    <row r="719" spans="22:23" x14ac:dyDescent="0.25">
      <c r="V719"/>
      <c r="W719"/>
    </row>
    <row r="720" spans="22:23" x14ac:dyDescent="0.25">
      <c r="V720"/>
      <c r="W720"/>
    </row>
    <row r="721" spans="22:23" x14ac:dyDescent="0.25">
      <c r="V721"/>
      <c r="W721"/>
    </row>
    <row r="722" spans="22:23" x14ac:dyDescent="0.25">
      <c r="V722"/>
      <c r="W722"/>
    </row>
    <row r="723" spans="22:23" x14ac:dyDescent="0.25">
      <c r="V723"/>
      <c r="W723"/>
    </row>
    <row r="724" spans="22:23" x14ac:dyDescent="0.25">
      <c r="V724"/>
      <c r="W724"/>
    </row>
    <row r="725" spans="22:23" x14ac:dyDescent="0.25">
      <c r="V725"/>
      <c r="W725"/>
    </row>
    <row r="726" spans="22:23" x14ac:dyDescent="0.25">
      <c r="V726"/>
      <c r="W726"/>
    </row>
    <row r="727" spans="22:23" x14ac:dyDescent="0.25">
      <c r="V727"/>
      <c r="W727"/>
    </row>
    <row r="728" spans="22:23" x14ac:dyDescent="0.25">
      <c r="V728"/>
      <c r="W728"/>
    </row>
    <row r="729" spans="22:23" x14ac:dyDescent="0.25">
      <c r="V729"/>
      <c r="W729"/>
    </row>
    <row r="730" spans="22:23" x14ac:dyDescent="0.25">
      <c r="V730"/>
      <c r="W730"/>
    </row>
    <row r="731" spans="22:23" x14ac:dyDescent="0.25">
      <c r="V731"/>
      <c r="W731"/>
    </row>
    <row r="732" spans="22:23" x14ac:dyDescent="0.25">
      <c r="V732"/>
      <c r="W732"/>
    </row>
    <row r="733" spans="22:23" x14ac:dyDescent="0.25">
      <c r="V733"/>
      <c r="W733"/>
    </row>
    <row r="734" spans="22:23" x14ac:dyDescent="0.25">
      <c r="V734"/>
      <c r="W734"/>
    </row>
    <row r="735" spans="22:23" x14ac:dyDescent="0.25">
      <c r="V735"/>
      <c r="W735"/>
    </row>
    <row r="736" spans="22:23" x14ac:dyDescent="0.25">
      <c r="V736"/>
      <c r="W736"/>
    </row>
    <row r="737" spans="22:23" x14ac:dyDescent="0.25">
      <c r="V737"/>
      <c r="W737"/>
    </row>
    <row r="738" spans="22:23" x14ac:dyDescent="0.25">
      <c r="V738"/>
      <c r="W738"/>
    </row>
    <row r="739" spans="22:23" x14ac:dyDescent="0.25">
      <c r="V739"/>
      <c r="W739"/>
    </row>
    <row r="740" spans="22:23" x14ac:dyDescent="0.25">
      <c r="V740"/>
      <c r="W740"/>
    </row>
    <row r="741" spans="22:23" x14ac:dyDescent="0.25">
      <c r="V741"/>
      <c r="W741"/>
    </row>
    <row r="742" spans="22:23" x14ac:dyDescent="0.25">
      <c r="V742"/>
      <c r="W742"/>
    </row>
    <row r="743" spans="22:23" x14ac:dyDescent="0.25">
      <c r="V743"/>
      <c r="W743"/>
    </row>
    <row r="744" spans="22:23" x14ac:dyDescent="0.25">
      <c r="V744"/>
      <c r="W744"/>
    </row>
    <row r="745" spans="22:23" x14ac:dyDescent="0.25">
      <c r="V745"/>
      <c r="W745"/>
    </row>
    <row r="746" spans="22:23" x14ac:dyDescent="0.25">
      <c r="V746"/>
      <c r="W746"/>
    </row>
    <row r="747" spans="22:23" x14ac:dyDescent="0.25">
      <c r="V747"/>
      <c r="W747"/>
    </row>
    <row r="748" spans="22:23" x14ac:dyDescent="0.25">
      <c r="V748"/>
      <c r="W748"/>
    </row>
    <row r="749" spans="22:23" x14ac:dyDescent="0.25">
      <c r="V749"/>
      <c r="W749"/>
    </row>
    <row r="750" spans="22:23" x14ac:dyDescent="0.25">
      <c r="V750"/>
      <c r="W750"/>
    </row>
    <row r="751" spans="22:23" x14ac:dyDescent="0.25">
      <c r="V751"/>
      <c r="W751"/>
    </row>
    <row r="752" spans="22:23" x14ac:dyDescent="0.25">
      <c r="V752"/>
      <c r="W752"/>
    </row>
    <row r="753" spans="22:23" x14ac:dyDescent="0.25">
      <c r="V753"/>
      <c r="W753"/>
    </row>
    <row r="754" spans="22:23" x14ac:dyDescent="0.25">
      <c r="V754"/>
      <c r="W754"/>
    </row>
    <row r="755" spans="22:23" x14ac:dyDescent="0.25">
      <c r="V755"/>
      <c r="W755"/>
    </row>
    <row r="756" spans="22:23" x14ac:dyDescent="0.25">
      <c r="V756"/>
      <c r="W756"/>
    </row>
    <row r="757" spans="22:23" x14ac:dyDescent="0.25">
      <c r="V757"/>
      <c r="W757"/>
    </row>
    <row r="758" spans="22:23" x14ac:dyDescent="0.25">
      <c r="V758"/>
      <c r="W758"/>
    </row>
    <row r="759" spans="22:23" x14ac:dyDescent="0.25">
      <c r="V759"/>
      <c r="W759"/>
    </row>
    <row r="760" spans="22:23" x14ac:dyDescent="0.25">
      <c r="V760"/>
      <c r="W760"/>
    </row>
    <row r="761" spans="22:23" x14ac:dyDescent="0.25">
      <c r="V761"/>
      <c r="W761"/>
    </row>
    <row r="762" spans="22:23" x14ac:dyDescent="0.25">
      <c r="V762"/>
      <c r="W762"/>
    </row>
    <row r="763" spans="22:23" x14ac:dyDescent="0.25">
      <c r="V763"/>
      <c r="W763"/>
    </row>
    <row r="764" spans="22:23" x14ac:dyDescent="0.25">
      <c r="V764"/>
      <c r="W764"/>
    </row>
    <row r="765" spans="22:23" x14ac:dyDescent="0.25">
      <c r="V765"/>
      <c r="W765"/>
    </row>
    <row r="766" spans="22:23" x14ac:dyDescent="0.25">
      <c r="V766"/>
      <c r="W766"/>
    </row>
    <row r="767" spans="22:23" x14ac:dyDescent="0.25">
      <c r="V767"/>
      <c r="W767"/>
    </row>
    <row r="768" spans="22:23" x14ac:dyDescent="0.25">
      <c r="V768"/>
      <c r="W768"/>
    </row>
    <row r="769" spans="22:23" x14ac:dyDescent="0.25">
      <c r="V769"/>
      <c r="W769"/>
    </row>
    <row r="770" spans="22:23" x14ac:dyDescent="0.25">
      <c r="V770"/>
      <c r="W770"/>
    </row>
    <row r="771" spans="22:23" x14ac:dyDescent="0.25">
      <c r="V771"/>
      <c r="W771"/>
    </row>
    <row r="772" spans="22:23" x14ac:dyDescent="0.25">
      <c r="V772"/>
      <c r="W772"/>
    </row>
    <row r="773" spans="22:23" x14ac:dyDescent="0.25">
      <c r="V773"/>
      <c r="W773"/>
    </row>
    <row r="774" spans="22:23" x14ac:dyDescent="0.25">
      <c r="V774"/>
      <c r="W774"/>
    </row>
    <row r="775" spans="22:23" x14ac:dyDescent="0.25">
      <c r="V775"/>
      <c r="W775"/>
    </row>
    <row r="776" spans="22:23" x14ac:dyDescent="0.25">
      <c r="V776"/>
      <c r="W776"/>
    </row>
    <row r="777" spans="22:23" x14ac:dyDescent="0.25">
      <c r="V777"/>
      <c r="W777"/>
    </row>
    <row r="778" spans="22:23" x14ac:dyDescent="0.25">
      <c r="V778"/>
      <c r="W778"/>
    </row>
    <row r="779" spans="22:23" x14ac:dyDescent="0.25">
      <c r="V779"/>
      <c r="W779"/>
    </row>
    <row r="780" spans="22:23" x14ac:dyDescent="0.25">
      <c r="V780"/>
      <c r="W780"/>
    </row>
    <row r="781" spans="22:23" x14ac:dyDescent="0.25">
      <c r="V781"/>
      <c r="W781"/>
    </row>
    <row r="782" spans="22:23" x14ac:dyDescent="0.25">
      <c r="V782"/>
      <c r="W782"/>
    </row>
    <row r="783" spans="22:23" x14ac:dyDescent="0.25">
      <c r="V783"/>
      <c r="W783"/>
    </row>
    <row r="784" spans="22:23" x14ac:dyDescent="0.25">
      <c r="V784"/>
      <c r="W784"/>
    </row>
    <row r="785" spans="22:23" x14ac:dyDescent="0.25">
      <c r="V785"/>
      <c r="W785"/>
    </row>
    <row r="786" spans="22:23" x14ac:dyDescent="0.25">
      <c r="V786"/>
      <c r="W786"/>
    </row>
    <row r="787" spans="22:23" x14ac:dyDescent="0.25">
      <c r="V787"/>
      <c r="W787"/>
    </row>
    <row r="788" spans="22:23" x14ac:dyDescent="0.25">
      <c r="V788"/>
      <c r="W788"/>
    </row>
    <row r="789" spans="22:23" x14ac:dyDescent="0.25">
      <c r="V789"/>
      <c r="W789"/>
    </row>
    <row r="790" spans="22:23" x14ac:dyDescent="0.25">
      <c r="V790"/>
      <c r="W790"/>
    </row>
    <row r="791" spans="22:23" x14ac:dyDescent="0.25">
      <c r="V791"/>
      <c r="W791"/>
    </row>
    <row r="792" spans="22:23" x14ac:dyDescent="0.25">
      <c r="V792"/>
      <c r="W792"/>
    </row>
    <row r="793" spans="22:23" x14ac:dyDescent="0.25">
      <c r="V793"/>
      <c r="W793"/>
    </row>
    <row r="794" spans="22:23" x14ac:dyDescent="0.25">
      <c r="V794"/>
      <c r="W794"/>
    </row>
    <row r="795" spans="22:23" x14ac:dyDescent="0.25">
      <c r="V795"/>
      <c r="W795"/>
    </row>
    <row r="796" spans="22:23" x14ac:dyDescent="0.25">
      <c r="V796"/>
      <c r="W796"/>
    </row>
    <row r="797" spans="22:23" x14ac:dyDescent="0.25">
      <c r="V797"/>
      <c r="W797"/>
    </row>
    <row r="798" spans="22:23" x14ac:dyDescent="0.25">
      <c r="V798"/>
      <c r="W798"/>
    </row>
    <row r="799" spans="22:23" x14ac:dyDescent="0.25">
      <c r="V799"/>
      <c r="W799"/>
    </row>
    <row r="800" spans="22:23" x14ac:dyDescent="0.25">
      <c r="V800"/>
      <c r="W800"/>
    </row>
    <row r="801" spans="22:23" x14ac:dyDescent="0.25">
      <c r="V801"/>
      <c r="W801"/>
    </row>
    <row r="802" spans="22:23" x14ac:dyDescent="0.25">
      <c r="V802"/>
      <c r="W802"/>
    </row>
    <row r="803" spans="22:23" x14ac:dyDescent="0.25">
      <c r="V803"/>
      <c r="W803"/>
    </row>
    <row r="804" spans="22:23" x14ac:dyDescent="0.25">
      <c r="V804"/>
      <c r="W804"/>
    </row>
    <row r="805" spans="22:23" x14ac:dyDescent="0.25">
      <c r="V805"/>
      <c r="W805"/>
    </row>
    <row r="806" spans="22:23" x14ac:dyDescent="0.25">
      <c r="V806"/>
      <c r="W806"/>
    </row>
    <row r="807" spans="22:23" x14ac:dyDescent="0.25">
      <c r="V807"/>
      <c r="W807"/>
    </row>
    <row r="808" spans="22:23" x14ac:dyDescent="0.25">
      <c r="V808"/>
      <c r="W808"/>
    </row>
    <row r="809" spans="22:23" x14ac:dyDescent="0.25">
      <c r="V809"/>
      <c r="W809"/>
    </row>
    <row r="810" spans="22:23" x14ac:dyDescent="0.25">
      <c r="V810"/>
      <c r="W810"/>
    </row>
    <row r="811" spans="22:23" x14ac:dyDescent="0.25">
      <c r="V811"/>
      <c r="W811"/>
    </row>
    <row r="812" spans="22:23" x14ac:dyDescent="0.25">
      <c r="V812"/>
      <c r="W812"/>
    </row>
    <row r="813" spans="22:23" x14ac:dyDescent="0.25">
      <c r="V813"/>
      <c r="W813"/>
    </row>
    <row r="814" spans="22:23" x14ac:dyDescent="0.25">
      <c r="V814"/>
      <c r="W814"/>
    </row>
    <row r="815" spans="22:23" x14ac:dyDescent="0.25">
      <c r="V815"/>
      <c r="W815"/>
    </row>
    <row r="816" spans="22:23" x14ac:dyDescent="0.25">
      <c r="V816"/>
      <c r="W816"/>
    </row>
    <row r="817" spans="22:23" x14ac:dyDescent="0.25">
      <c r="V817"/>
      <c r="W817"/>
    </row>
    <row r="818" spans="22:23" x14ac:dyDescent="0.25">
      <c r="V818"/>
      <c r="W818"/>
    </row>
    <row r="819" spans="22:23" x14ac:dyDescent="0.25">
      <c r="V819"/>
      <c r="W819"/>
    </row>
    <row r="820" spans="22:23" x14ac:dyDescent="0.25">
      <c r="V820"/>
      <c r="W820"/>
    </row>
    <row r="821" spans="22:23" x14ac:dyDescent="0.25">
      <c r="V821"/>
      <c r="W821"/>
    </row>
    <row r="822" spans="22:23" x14ac:dyDescent="0.25">
      <c r="V822"/>
      <c r="W822"/>
    </row>
    <row r="823" spans="22:23" x14ac:dyDescent="0.25">
      <c r="V823"/>
      <c r="W823"/>
    </row>
    <row r="824" spans="22:23" x14ac:dyDescent="0.25">
      <c r="V824"/>
      <c r="W824"/>
    </row>
    <row r="825" spans="22:23" x14ac:dyDescent="0.25">
      <c r="V825"/>
      <c r="W825"/>
    </row>
    <row r="826" spans="22:23" x14ac:dyDescent="0.25">
      <c r="V826"/>
      <c r="W826"/>
    </row>
    <row r="827" spans="22:23" x14ac:dyDescent="0.25">
      <c r="V827"/>
      <c r="W827"/>
    </row>
    <row r="828" spans="22:23" x14ac:dyDescent="0.25">
      <c r="V828"/>
      <c r="W828"/>
    </row>
    <row r="829" spans="22:23" x14ac:dyDescent="0.25">
      <c r="V829"/>
      <c r="W829"/>
    </row>
    <row r="830" spans="22:23" x14ac:dyDescent="0.25">
      <c r="V830"/>
      <c r="W830"/>
    </row>
    <row r="831" spans="22:23" x14ac:dyDescent="0.25">
      <c r="V831"/>
      <c r="W831"/>
    </row>
    <row r="832" spans="22:23" x14ac:dyDescent="0.25">
      <c r="V832"/>
      <c r="W832"/>
    </row>
    <row r="833" spans="22:23" x14ac:dyDescent="0.25">
      <c r="V833"/>
      <c r="W833"/>
    </row>
    <row r="834" spans="22:23" x14ac:dyDescent="0.25">
      <c r="V834"/>
      <c r="W834"/>
    </row>
    <row r="835" spans="22:23" x14ac:dyDescent="0.25">
      <c r="V835"/>
      <c r="W835"/>
    </row>
    <row r="836" spans="22:23" x14ac:dyDescent="0.25">
      <c r="V836"/>
      <c r="W836"/>
    </row>
    <row r="837" spans="22:23" x14ac:dyDescent="0.25">
      <c r="V837"/>
      <c r="W837"/>
    </row>
    <row r="838" spans="22:23" x14ac:dyDescent="0.25">
      <c r="V838"/>
      <c r="W838"/>
    </row>
    <row r="839" spans="22:23" x14ac:dyDescent="0.25">
      <c r="V839"/>
      <c r="W839"/>
    </row>
    <row r="840" spans="22:23" x14ac:dyDescent="0.25">
      <c r="V840"/>
      <c r="W840"/>
    </row>
    <row r="841" spans="22:23" x14ac:dyDescent="0.25">
      <c r="V841"/>
      <c r="W841"/>
    </row>
    <row r="842" spans="22:23" x14ac:dyDescent="0.25">
      <c r="V842"/>
      <c r="W842"/>
    </row>
    <row r="843" spans="22:23" x14ac:dyDescent="0.25">
      <c r="V843"/>
      <c r="W843"/>
    </row>
    <row r="844" spans="22:23" x14ac:dyDescent="0.25">
      <c r="V844"/>
      <c r="W844"/>
    </row>
    <row r="845" spans="22:23" x14ac:dyDescent="0.25">
      <c r="V845"/>
      <c r="W845"/>
    </row>
    <row r="846" spans="22:23" x14ac:dyDescent="0.25">
      <c r="V846"/>
      <c r="W846"/>
    </row>
    <row r="847" spans="22:23" x14ac:dyDescent="0.25">
      <c r="V847"/>
      <c r="W847"/>
    </row>
    <row r="848" spans="22:23" x14ac:dyDescent="0.25">
      <c r="V848"/>
      <c r="W848"/>
    </row>
    <row r="849" spans="22:23" x14ac:dyDescent="0.25">
      <c r="V849"/>
      <c r="W849"/>
    </row>
    <row r="850" spans="22:23" x14ac:dyDescent="0.25">
      <c r="V850"/>
      <c r="W850"/>
    </row>
    <row r="851" spans="22:23" x14ac:dyDescent="0.25">
      <c r="V851"/>
      <c r="W851"/>
    </row>
    <row r="852" spans="22:23" x14ac:dyDescent="0.25">
      <c r="V852"/>
      <c r="W852"/>
    </row>
    <row r="853" spans="22:23" x14ac:dyDescent="0.25">
      <c r="V853"/>
      <c r="W853"/>
    </row>
    <row r="854" spans="22:23" x14ac:dyDescent="0.25">
      <c r="V854"/>
      <c r="W854"/>
    </row>
    <row r="855" spans="22:23" x14ac:dyDescent="0.25">
      <c r="V855"/>
      <c r="W855"/>
    </row>
    <row r="856" spans="22:23" x14ac:dyDescent="0.25">
      <c r="V856"/>
      <c r="W856"/>
    </row>
    <row r="857" spans="22:23" x14ac:dyDescent="0.25">
      <c r="V857"/>
      <c r="W857"/>
    </row>
    <row r="858" spans="22:23" x14ac:dyDescent="0.25">
      <c r="V858"/>
      <c r="W858"/>
    </row>
    <row r="859" spans="22:23" x14ac:dyDescent="0.25">
      <c r="V859"/>
      <c r="W859"/>
    </row>
    <row r="860" spans="22:23" x14ac:dyDescent="0.25">
      <c r="V860"/>
      <c r="W860"/>
    </row>
    <row r="861" spans="22:23" x14ac:dyDescent="0.25">
      <c r="V861"/>
      <c r="W861"/>
    </row>
    <row r="862" spans="22:23" x14ac:dyDescent="0.25">
      <c r="V862"/>
      <c r="W862"/>
    </row>
    <row r="863" spans="22:23" x14ac:dyDescent="0.25">
      <c r="V863"/>
      <c r="W863"/>
    </row>
    <row r="864" spans="22:23" x14ac:dyDescent="0.25">
      <c r="V864"/>
      <c r="W864"/>
    </row>
    <row r="865" spans="22:23" x14ac:dyDescent="0.25">
      <c r="V865"/>
      <c r="W865"/>
    </row>
    <row r="866" spans="22:23" x14ac:dyDescent="0.25">
      <c r="V866"/>
      <c r="W866"/>
    </row>
    <row r="867" spans="22:23" x14ac:dyDescent="0.25">
      <c r="V867"/>
      <c r="W867"/>
    </row>
    <row r="868" spans="22:23" x14ac:dyDescent="0.25">
      <c r="V868"/>
      <c r="W868"/>
    </row>
    <row r="869" spans="22:23" x14ac:dyDescent="0.25">
      <c r="V869"/>
      <c r="W869"/>
    </row>
    <row r="870" spans="22:23" x14ac:dyDescent="0.25">
      <c r="V870"/>
      <c r="W870"/>
    </row>
    <row r="871" spans="22:23" x14ac:dyDescent="0.25">
      <c r="V871"/>
      <c r="W871"/>
    </row>
    <row r="872" spans="22:23" x14ac:dyDescent="0.25">
      <c r="V872"/>
      <c r="W872"/>
    </row>
    <row r="873" spans="22:23" x14ac:dyDescent="0.25">
      <c r="V873"/>
      <c r="W873"/>
    </row>
    <row r="874" spans="22:23" x14ac:dyDescent="0.25">
      <c r="V874"/>
      <c r="W874"/>
    </row>
    <row r="875" spans="22:23" x14ac:dyDescent="0.25">
      <c r="V875"/>
      <c r="W875"/>
    </row>
    <row r="876" spans="22:23" x14ac:dyDescent="0.25">
      <c r="V876"/>
      <c r="W876"/>
    </row>
    <row r="877" spans="22:23" x14ac:dyDescent="0.25">
      <c r="V877"/>
      <c r="W877"/>
    </row>
    <row r="878" spans="22:23" x14ac:dyDescent="0.25">
      <c r="V878"/>
      <c r="W878"/>
    </row>
    <row r="879" spans="22:23" x14ac:dyDescent="0.25">
      <c r="V879"/>
      <c r="W879"/>
    </row>
    <row r="880" spans="22:23" x14ac:dyDescent="0.25">
      <c r="V880"/>
      <c r="W880"/>
    </row>
    <row r="881" spans="22:23" x14ac:dyDescent="0.25">
      <c r="V881"/>
      <c r="W881"/>
    </row>
    <row r="882" spans="22:23" x14ac:dyDescent="0.25">
      <c r="V882"/>
      <c r="W882"/>
    </row>
    <row r="883" spans="22:23" x14ac:dyDescent="0.25">
      <c r="V883"/>
      <c r="W883"/>
    </row>
    <row r="884" spans="22:23" x14ac:dyDescent="0.25">
      <c r="V884"/>
      <c r="W884"/>
    </row>
    <row r="885" spans="22:23" x14ac:dyDescent="0.25">
      <c r="V885"/>
      <c r="W885"/>
    </row>
    <row r="886" spans="22:23" x14ac:dyDescent="0.25">
      <c r="V886"/>
      <c r="W886"/>
    </row>
    <row r="887" spans="22:23" x14ac:dyDescent="0.25">
      <c r="V887"/>
      <c r="W887"/>
    </row>
    <row r="888" spans="22:23" x14ac:dyDescent="0.25">
      <c r="V888"/>
      <c r="W888"/>
    </row>
    <row r="889" spans="22:23" x14ac:dyDescent="0.25">
      <c r="V889"/>
      <c r="W889"/>
    </row>
    <row r="890" spans="22:23" x14ac:dyDescent="0.25">
      <c r="V890"/>
      <c r="W890"/>
    </row>
    <row r="891" spans="22:23" x14ac:dyDescent="0.25">
      <c r="V891"/>
      <c r="W891"/>
    </row>
    <row r="892" spans="22:23" x14ac:dyDescent="0.25">
      <c r="V892"/>
      <c r="W892"/>
    </row>
    <row r="893" spans="22:23" x14ac:dyDescent="0.25">
      <c r="V893"/>
      <c r="W893"/>
    </row>
    <row r="894" spans="22:23" x14ac:dyDescent="0.25">
      <c r="V894"/>
      <c r="W894"/>
    </row>
    <row r="895" spans="22:23" x14ac:dyDescent="0.25">
      <c r="V895"/>
      <c r="W895"/>
    </row>
    <row r="896" spans="22:23" x14ac:dyDescent="0.25">
      <c r="V896"/>
      <c r="W896"/>
    </row>
    <row r="897" spans="22:23" x14ac:dyDescent="0.25">
      <c r="V897"/>
      <c r="W897"/>
    </row>
    <row r="898" spans="22:23" x14ac:dyDescent="0.25">
      <c r="V898"/>
      <c r="W898"/>
    </row>
    <row r="899" spans="22:23" x14ac:dyDescent="0.25">
      <c r="V899"/>
      <c r="W899"/>
    </row>
    <row r="900" spans="22:23" x14ac:dyDescent="0.25">
      <c r="V900"/>
      <c r="W900"/>
    </row>
    <row r="901" spans="22:23" x14ac:dyDescent="0.25">
      <c r="V901"/>
      <c r="W901"/>
    </row>
    <row r="902" spans="22:23" x14ac:dyDescent="0.25">
      <c r="V902"/>
      <c r="W90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76B21-B01E-481C-BDE2-7EBEAE10E8DF}">
  <dimension ref="B3:AD34"/>
  <sheetViews>
    <sheetView topLeftCell="M2" zoomScale="130" zoomScaleNormal="130" workbookViewId="0">
      <selection activeCell="B5" sqref="B4:B15"/>
    </sheetView>
  </sheetViews>
  <sheetFormatPr defaultRowHeight="15" x14ac:dyDescent="0.25"/>
  <cols>
    <col min="1" max="1" width="7.42578125" style="1" customWidth="1"/>
    <col min="2" max="2" width="17.28515625" style="1" bestFit="1" customWidth="1"/>
    <col min="3" max="3" width="9.7109375" style="1" bestFit="1" customWidth="1"/>
    <col min="4" max="7" width="15.5703125" style="1" bestFit="1" customWidth="1"/>
    <col min="8" max="8" width="3.7109375" style="29" customWidth="1"/>
    <col min="9" max="9" width="15.42578125" style="1" bestFit="1" customWidth="1"/>
    <col min="10" max="10" width="14.5703125" style="1" bestFit="1" customWidth="1"/>
    <col min="11" max="11" width="8.140625" style="1" bestFit="1" customWidth="1"/>
    <col min="12" max="12" width="20.85546875" style="1" bestFit="1" customWidth="1"/>
    <col min="13" max="13" width="2.42578125" style="31" customWidth="1"/>
    <col min="14" max="14" width="9.140625" style="1"/>
    <col min="15" max="15" width="16" style="1" bestFit="1" customWidth="1"/>
    <col min="16" max="16" width="8.140625" style="1" bestFit="1" customWidth="1"/>
    <col min="17" max="17" width="11.140625" style="1" bestFit="1" customWidth="1"/>
    <col min="18" max="18" width="8.7109375" style="1" bestFit="1" customWidth="1"/>
    <col min="19" max="19" width="3.42578125" style="31" customWidth="1"/>
    <col min="20" max="20" width="14.85546875" style="1" bestFit="1" customWidth="1"/>
    <col min="21" max="21" width="12.42578125" style="1" bestFit="1" customWidth="1"/>
    <col min="22" max="22" width="8.140625" style="1" bestFit="1" customWidth="1"/>
    <col min="23" max="23" width="17.7109375" style="1" bestFit="1" customWidth="1"/>
    <col min="24" max="24" width="9.5703125" style="1" bestFit="1" customWidth="1"/>
    <col min="25" max="25" width="11.5703125" style="1" customWidth="1"/>
    <col min="26" max="26" width="9.140625" style="1"/>
    <col min="27" max="27" width="19" style="1" bestFit="1" customWidth="1"/>
    <col min="28" max="28" width="9.140625" style="1"/>
    <col min="29" max="29" width="16.7109375" style="1" customWidth="1"/>
    <col min="30" max="30" width="11" style="1" bestFit="1" customWidth="1"/>
    <col min="31" max="16384" width="9.140625" style="1"/>
  </cols>
  <sheetData>
    <row r="3" spans="2:27" x14ac:dyDescent="0.25">
      <c r="B3" s="5" t="s">
        <v>38</v>
      </c>
      <c r="C3" s="6" t="s">
        <v>15</v>
      </c>
      <c r="E3" s="1">
        <v>1</v>
      </c>
      <c r="F3" s="26">
        <f>LARGE($C$4:$C$15,E3)</f>
        <v>1545027.6045000008</v>
      </c>
      <c r="G3" s="1" t="str">
        <f>INDEX($B$4:$B$15,MATCH(F3,$C$4:$C$15,0))</f>
        <v>Oct</v>
      </c>
      <c r="J3" s="5" t="s">
        <v>42</v>
      </c>
      <c r="K3" s="6" t="s">
        <v>15</v>
      </c>
      <c r="L3"/>
      <c r="M3" s="30"/>
      <c r="O3" s="5" t="s">
        <v>39</v>
      </c>
      <c r="P3" s="6" t="s">
        <v>15</v>
      </c>
      <c r="Q3" s="6" t="s">
        <v>51</v>
      </c>
      <c r="U3" s="5" t="s">
        <v>53</v>
      </c>
      <c r="V3" s="6" t="s">
        <v>15</v>
      </c>
      <c r="W3" s="6" t="s">
        <v>58</v>
      </c>
    </row>
    <row r="4" spans="2:27" x14ac:dyDescent="0.25">
      <c r="B4" s="6" t="s">
        <v>34</v>
      </c>
      <c r="C4" s="7">
        <v>779223.9128000004</v>
      </c>
      <c r="E4" s="1">
        <v>2</v>
      </c>
      <c r="F4" s="26">
        <f>LARGE($C$4:$C$15,E4)</f>
        <v>1519099.1592999995</v>
      </c>
      <c r="G4" s="1" t="str">
        <f t="shared" ref="G4:G5" si="0">INDEX($B$4:$B$15,MATCH(F4,$C$4:$C$15,0))</f>
        <v>Sep</v>
      </c>
      <c r="J4" s="6" t="s">
        <v>46</v>
      </c>
      <c r="K4" s="7">
        <v>1667963.7910999996</v>
      </c>
      <c r="L4"/>
      <c r="O4" s="6" t="s">
        <v>40</v>
      </c>
      <c r="P4" s="7">
        <v>9652044.0732000452</v>
      </c>
      <c r="Q4" s="32">
        <f>P4/SUM($P$4:$P$5)</f>
        <v>0.74887230133984595</v>
      </c>
      <c r="U4" s="6" t="s">
        <v>54</v>
      </c>
      <c r="V4" s="7">
        <v>2540022.5386999995</v>
      </c>
      <c r="W4" s="34">
        <v>0.19707250708612864</v>
      </c>
    </row>
    <row r="5" spans="2:27" x14ac:dyDescent="0.25">
      <c r="B5" s="6" t="s">
        <v>33</v>
      </c>
      <c r="C5" s="7">
        <v>874592.92510000046</v>
      </c>
      <c r="E5" s="1">
        <v>3</v>
      </c>
      <c r="F5" s="26">
        <f t="shared" ref="F4:F5" si="1">LARGE($C$4:$C$15,E5)</f>
        <v>1505092.9471000023</v>
      </c>
      <c r="G5" s="1" t="str">
        <f t="shared" si="0"/>
        <v>Dec</v>
      </c>
      <c r="J5" s="6" t="s">
        <v>44</v>
      </c>
      <c r="K5" s="7">
        <v>1767461.3821000028</v>
      </c>
      <c r="L5"/>
      <c r="O5" s="6" t="s">
        <v>41</v>
      </c>
      <c r="P5" s="7">
        <v>3236727.5583999977</v>
      </c>
      <c r="Q5" s="32">
        <f>P5/SUM($P$4:$P$5)</f>
        <v>0.25112769866015405</v>
      </c>
      <c r="U5" s="6" t="s">
        <v>55</v>
      </c>
      <c r="V5" s="7">
        <v>2504944.5935</v>
      </c>
      <c r="W5" s="34">
        <v>0.19435091761254397</v>
      </c>
    </row>
    <row r="6" spans="2:27" x14ac:dyDescent="0.25">
      <c r="B6" s="6" t="s">
        <v>36</v>
      </c>
      <c r="C6" s="7">
        <v>886205.70080000022</v>
      </c>
      <c r="J6" s="6" t="s">
        <v>48</v>
      </c>
      <c r="K6" s="7">
        <v>1825620.3897000016</v>
      </c>
      <c r="L6"/>
      <c r="O6"/>
      <c r="P6"/>
      <c r="U6" s="6" t="s">
        <v>56</v>
      </c>
      <c r="V6" s="7">
        <v>3309462.9433999918</v>
      </c>
      <c r="W6" s="34">
        <v>0.25677101262978458</v>
      </c>
    </row>
    <row r="7" spans="2:27" x14ac:dyDescent="0.25">
      <c r="B7" s="6" t="s">
        <v>32</v>
      </c>
      <c r="C7" s="7">
        <v>908037.57870000065</v>
      </c>
      <c r="F7" s="28">
        <f>SUM(F3:F5)/SUM(C4:C15)</f>
        <v>0.35451165103254939</v>
      </c>
      <c r="J7" s="6" t="s">
        <v>49</v>
      </c>
      <c r="K7" s="7">
        <v>2033755.8723000013</v>
      </c>
      <c r="L7"/>
      <c r="O7"/>
      <c r="P7"/>
      <c r="U7" s="6" t="s">
        <v>57</v>
      </c>
      <c r="V7" s="7">
        <v>4534341.5560000101</v>
      </c>
      <c r="W7" s="34">
        <v>0.35180556267153718</v>
      </c>
      <c r="AA7" s="6"/>
    </row>
    <row r="8" spans="2:27" x14ac:dyDescent="0.25">
      <c r="B8" s="6" t="s">
        <v>37</v>
      </c>
      <c r="C8" s="7">
        <v>786384.31340000022</v>
      </c>
      <c r="F8" s="27"/>
      <c r="J8" s="6" t="s">
        <v>47</v>
      </c>
      <c r="K8" s="7">
        <v>2104225.9184999997</v>
      </c>
      <c r="L8"/>
      <c r="O8" s="33" t="s">
        <v>52</v>
      </c>
      <c r="P8"/>
      <c r="AA8" s="6"/>
    </row>
    <row r="9" spans="2:27" x14ac:dyDescent="0.25">
      <c r="B9" s="6" t="s">
        <v>35</v>
      </c>
      <c r="C9" s="7">
        <v>810522.70140000037</v>
      </c>
      <c r="E9" s="1" t="str">
        <f>"In "&amp;  Analysis!Y8</f>
        <v>In 2007</v>
      </c>
      <c r="J9" s="6" t="s">
        <v>43</v>
      </c>
      <c r="K9" s="7">
        <v>1920980.5105999985</v>
      </c>
      <c r="L9"/>
      <c r="O9" s="24">
        <f>MAX(Q4:Q5)</f>
        <v>0.74887230133984595</v>
      </c>
      <c r="P9"/>
    </row>
    <row r="10" spans="2:27" x14ac:dyDescent="0.25">
      <c r="B10" s="6" t="s">
        <v>28</v>
      </c>
      <c r="C10" s="7">
        <v>997951.95709999918</v>
      </c>
      <c r="J10" s="6" t="s">
        <v>45</v>
      </c>
      <c r="K10" s="7">
        <v>1568763.7673000004</v>
      </c>
      <c r="L10"/>
      <c r="O10" s="1" t="str">
        <f>UPPER(INDEX(O4:O5,MATCH(O9,Q4:Q5,0))) &amp; " make up"</f>
        <v>WEEKDAY make up</v>
      </c>
      <c r="P10"/>
    </row>
    <row r="11" spans="2:27" x14ac:dyDescent="0.25">
      <c r="B11" s="6" t="s">
        <v>26</v>
      </c>
      <c r="C11" s="7">
        <v>792411.82699999958</v>
      </c>
    </row>
    <row r="12" spans="2:27" x14ac:dyDescent="0.25">
      <c r="B12" s="6" t="s">
        <v>31</v>
      </c>
      <c r="C12" s="7">
        <v>1519099.1592999995</v>
      </c>
    </row>
    <row r="13" spans="2:27" x14ac:dyDescent="0.25">
      <c r="B13" s="6" t="s">
        <v>30</v>
      </c>
      <c r="C13" s="7">
        <v>1545027.6045000008</v>
      </c>
      <c r="J13" s="1" t="str">
        <f>J3</f>
        <v>Day Name</v>
      </c>
      <c r="K13" s="1" t="str">
        <f>K3</f>
        <v>Profit</v>
      </c>
      <c r="L13" s="1" t="s">
        <v>50</v>
      </c>
    </row>
    <row r="14" spans="2:27" x14ac:dyDescent="0.25">
      <c r="B14" s="6" t="s">
        <v>29</v>
      </c>
      <c r="C14" s="7">
        <v>1484221.0044000009</v>
      </c>
      <c r="J14" s="1" t="str">
        <f>J4</f>
        <v>Sun</v>
      </c>
      <c r="K14" s="19">
        <f t="shared" ref="K14" si="2">K4</f>
        <v>1667963.7910999996</v>
      </c>
      <c r="L14" s="19" t="str" cm="1">
        <f t="array" ref="L14">IFERROR(_xlfn.IFS(K14=$K$23,K14,K14=$K$24,K14,K14=$K$25,K14),"")</f>
        <v/>
      </c>
    </row>
    <row r="15" spans="2:27" x14ac:dyDescent="0.25">
      <c r="B15" s="6" t="s">
        <v>27</v>
      </c>
      <c r="C15" s="7">
        <v>1505092.9471000023</v>
      </c>
      <c r="J15" s="1" t="str">
        <f>J5</f>
        <v>Mon</v>
      </c>
      <c r="K15" s="19">
        <f t="shared" ref="K15" si="3">K5</f>
        <v>1767461.3821000028</v>
      </c>
      <c r="L15" s="19" t="str" cm="1">
        <f t="array" ref="L15">IFERROR(_xlfn.IFS(K15=$K$23,K15,K15=$K$24,K15,K15=$K$25,K15),"")</f>
        <v/>
      </c>
    </row>
    <row r="16" spans="2:27" x14ac:dyDescent="0.25">
      <c r="J16" s="1" t="str">
        <f t="shared" ref="J16:K16" si="4">J6</f>
        <v>Tue</v>
      </c>
      <c r="K16" s="19">
        <f t="shared" si="4"/>
        <v>1825620.3897000016</v>
      </c>
      <c r="L16" s="19" t="str" cm="1">
        <f t="array" ref="L16">IFERROR(_xlfn.IFS(K16=$K$23,K16,K16=$K$24,K16,K16=$K$25,K16),"")</f>
        <v/>
      </c>
    </row>
    <row r="17" spans="2:30" x14ac:dyDescent="0.25">
      <c r="J17" s="1" t="str">
        <f>J7</f>
        <v>Wed</v>
      </c>
      <c r="K17" s="19">
        <f t="shared" ref="K17" si="5">K7</f>
        <v>2033755.8723000013</v>
      </c>
      <c r="L17" s="19" cm="1">
        <f t="array" ref="L17">IFERROR(_xlfn.IFS(K17=$K$23,K17,K17=$K$24,K17,K17=$K$25,K17),"")</f>
        <v>2033755.8723000013</v>
      </c>
    </row>
    <row r="18" spans="2:30" x14ac:dyDescent="0.25">
      <c r="B18" s="20"/>
      <c r="C18" s="20"/>
      <c r="D18" s="20"/>
      <c r="E18" s="20"/>
      <c r="J18" s="1" t="str">
        <f t="shared" ref="J18:K18" si="6">J8</f>
        <v>Thu</v>
      </c>
      <c r="K18" s="19">
        <f t="shared" si="6"/>
        <v>2104225.9184999997</v>
      </c>
      <c r="L18" s="19" cm="1">
        <f t="array" ref="L18">IFERROR(_xlfn.IFS(K18=$K$23,K18,K18=$K$24,K18,K18=$K$25,K18),"")</f>
        <v>2104225.9184999997</v>
      </c>
      <c r="V18" s="16"/>
      <c r="W18" s="16"/>
      <c r="X18" s="16"/>
      <c r="Y18" s="16"/>
      <c r="AA18" s="16"/>
      <c r="AB18" s="16"/>
      <c r="AC18" s="16"/>
      <c r="AD18" s="16"/>
    </row>
    <row r="19" spans="2:30" x14ac:dyDescent="0.25">
      <c r="B19" s="20"/>
      <c r="C19" s="21"/>
      <c r="D19" s="22"/>
      <c r="E19" s="20"/>
      <c r="J19" s="1" t="str">
        <f>J9</f>
        <v>Fri</v>
      </c>
      <c r="K19" s="19">
        <f t="shared" ref="J19:K19" si="7">K9</f>
        <v>1920980.5105999985</v>
      </c>
      <c r="L19" s="19" cm="1">
        <f t="array" ref="L19">IFERROR(_xlfn.IFS(K19=$K$23,K19,K19=$K$24,K19,K19=$K$25,K19),"")</f>
        <v>1920980.5105999985</v>
      </c>
      <c r="V19" s="6"/>
      <c r="W19" s="6"/>
      <c r="X19" s="14"/>
      <c r="Y19" s="12"/>
      <c r="AA19" s="6"/>
      <c r="AB19" s="6"/>
      <c r="AC19" s="14"/>
      <c r="AD19" s="12"/>
    </row>
    <row r="20" spans="2:30" x14ac:dyDescent="0.25">
      <c r="B20" s="20"/>
      <c r="C20" s="21"/>
      <c r="D20" s="22"/>
      <c r="E20" s="20"/>
      <c r="J20" s="1" t="str">
        <f t="shared" ref="J20:K20" si="8">J10</f>
        <v>Sat</v>
      </c>
      <c r="K20" s="19">
        <f t="shared" si="8"/>
        <v>1568763.7673000004</v>
      </c>
      <c r="L20" s="19" t="str" cm="1">
        <f t="array" ref="L20">IFERROR(_xlfn.IFS(K20=$K$23,K20,K20=$K$24,K20,K20=$K$25,K20),"")</f>
        <v/>
      </c>
      <c r="V20" s="6"/>
      <c r="W20" s="6"/>
      <c r="X20" s="14"/>
      <c r="Y20" s="12"/>
      <c r="AA20" s="6"/>
      <c r="AB20" s="6"/>
      <c r="AC20" s="14"/>
      <c r="AD20" s="12"/>
    </row>
    <row r="21" spans="2:30" x14ac:dyDescent="0.25">
      <c r="B21" s="20"/>
      <c r="C21" s="21"/>
      <c r="D21" s="22"/>
      <c r="E21" s="20"/>
    </row>
    <row r="22" spans="2:30" x14ac:dyDescent="0.25">
      <c r="B22" s="20"/>
      <c r="C22" s="21"/>
      <c r="D22" s="20"/>
      <c r="E22" s="20"/>
      <c r="V22" s="16"/>
      <c r="W22" s="16"/>
      <c r="X22" s="16"/>
      <c r="AA22" s="16"/>
      <c r="AB22" s="16"/>
      <c r="AC22" s="16"/>
      <c r="AD22" s="17"/>
    </row>
    <row r="23" spans="2:30" x14ac:dyDescent="0.25">
      <c r="B23" s="20"/>
      <c r="C23" s="20"/>
      <c r="D23" s="20"/>
      <c r="E23" s="20"/>
      <c r="J23" s="1">
        <v>1</v>
      </c>
      <c r="K23" s="19">
        <f>LARGE($K$14:$K$20,J23)</f>
        <v>2104225.9184999997</v>
      </c>
    </row>
    <row r="24" spans="2:30" x14ac:dyDescent="0.25">
      <c r="C24" s="20"/>
      <c r="D24" s="20"/>
      <c r="E24" s="20"/>
      <c r="J24" s="1">
        <v>2</v>
      </c>
      <c r="K24" s="19">
        <f t="shared" ref="K24:K25" si="9">LARGE($K$14:$K$20,J24)</f>
        <v>2033755.8723000013</v>
      </c>
      <c r="V24" s="16"/>
      <c r="W24" s="16"/>
      <c r="X24" s="16"/>
      <c r="Y24" s="16"/>
      <c r="AA24" s="16"/>
      <c r="AB24" s="16"/>
      <c r="AC24" s="16"/>
      <c r="AD24" s="16"/>
    </row>
    <row r="25" spans="2:30" x14ac:dyDescent="0.25">
      <c r="C25" s="20"/>
      <c r="D25" s="20"/>
      <c r="E25" s="20"/>
      <c r="J25" s="1">
        <v>3</v>
      </c>
      <c r="K25" s="19">
        <f t="shared" si="9"/>
        <v>1920980.5105999985</v>
      </c>
      <c r="V25" s="6"/>
      <c r="W25" s="6"/>
      <c r="X25" s="18"/>
      <c r="Y25" s="12"/>
      <c r="AA25" s="6"/>
      <c r="AB25" s="6"/>
      <c r="AC25" s="14"/>
      <c r="AD25" s="12"/>
    </row>
    <row r="26" spans="2:30" x14ac:dyDescent="0.25">
      <c r="C26" s="20"/>
      <c r="D26" s="20"/>
      <c r="E26" s="20"/>
      <c r="V26" s="6"/>
      <c r="W26" s="6"/>
      <c r="X26" s="18"/>
      <c r="Y26" s="12"/>
      <c r="AA26" s="6"/>
      <c r="AB26" s="6"/>
      <c r="AC26" s="14"/>
      <c r="AD26" s="12"/>
    </row>
    <row r="27" spans="2:30" x14ac:dyDescent="0.25">
      <c r="C27" s="20"/>
      <c r="D27" s="23"/>
      <c r="E27" s="20"/>
    </row>
    <row r="28" spans="2:30" x14ac:dyDescent="0.25">
      <c r="C28" s="20"/>
      <c r="D28" s="20"/>
      <c r="E28" s="20"/>
      <c r="J28" s="24">
        <f>SUM(L14:L20)/SUM(K14:K20)</f>
        <v>0.47009617941751397</v>
      </c>
      <c r="V28" s="16"/>
      <c r="W28" s="16"/>
      <c r="X28" s="16"/>
      <c r="Y28" s="17"/>
      <c r="AA28" s="16"/>
      <c r="AB28" s="16"/>
      <c r="AC28" s="16"/>
      <c r="AD28" s="17"/>
    </row>
    <row r="30" spans="2:30" x14ac:dyDescent="0.25">
      <c r="V30" s="16"/>
      <c r="W30" s="16"/>
      <c r="X30" s="16"/>
      <c r="Y30" s="16"/>
      <c r="AA30" s="16"/>
      <c r="AB30" s="16"/>
      <c r="AC30" s="16"/>
      <c r="AD30" s="16"/>
    </row>
    <row r="31" spans="2:30" x14ac:dyDescent="0.25">
      <c r="V31" s="6"/>
      <c r="W31" s="6"/>
      <c r="X31" s="14"/>
      <c r="Y31" s="12"/>
      <c r="AA31" s="6"/>
      <c r="AB31" s="6"/>
      <c r="AC31" s="14"/>
      <c r="AD31" s="12"/>
    </row>
    <row r="32" spans="2:30" x14ac:dyDescent="0.25">
      <c r="V32" s="6"/>
      <c r="W32" s="6"/>
      <c r="X32" s="14"/>
      <c r="Y32" s="12"/>
      <c r="AA32" s="6"/>
      <c r="AB32" s="6"/>
      <c r="AC32" s="14"/>
      <c r="AD32" s="12"/>
    </row>
    <row r="34" spans="22:30" x14ac:dyDescent="0.25">
      <c r="V34" s="16"/>
      <c r="W34" s="16"/>
      <c r="X34" s="16"/>
      <c r="Y34" s="17"/>
      <c r="AA34" s="16"/>
      <c r="AB34" s="16"/>
      <c r="AC34" s="16"/>
      <c r="AD34"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CFDC1-6F7B-4FBF-B249-B0FF808ADBEA}">
  <dimension ref="O17"/>
  <sheetViews>
    <sheetView showGridLines="0" showRowColHeaders="0" tabSelected="1" topLeftCell="A2" zoomScaleNormal="100" workbookViewId="0">
      <selection activeCell="Y16" sqref="Y16"/>
    </sheetView>
  </sheetViews>
  <sheetFormatPr defaultRowHeight="15" x14ac:dyDescent="0.25"/>
  <sheetData>
    <row r="17" spans="15:15" x14ac:dyDescent="0.25">
      <c r="O17" s="1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8" r:id="rId4" name="Option Button 4">
              <controlPr defaultSize="0" autoFill="0" autoLine="0" autoPict="0">
                <anchor moveWithCells="1">
                  <from>
                    <xdr:col>16</xdr:col>
                    <xdr:colOff>219075</xdr:colOff>
                    <xdr:row>2</xdr:row>
                    <xdr:rowOff>66675</xdr:rowOff>
                  </from>
                  <to>
                    <xdr:col>17</xdr:col>
                    <xdr:colOff>295275</xdr:colOff>
                    <xdr:row>3</xdr:row>
                    <xdr:rowOff>123825</xdr:rowOff>
                  </to>
                </anchor>
              </controlPr>
            </control>
          </mc:Choice>
        </mc:AlternateContent>
        <mc:AlternateContent xmlns:mc="http://schemas.openxmlformats.org/markup-compatibility/2006">
          <mc:Choice Requires="x14">
            <control shapeId="1029" r:id="rId5" name="Option Button 5">
              <controlPr defaultSize="0" autoFill="0" autoLine="0" autoPict="0">
                <anchor moveWithCells="1">
                  <from>
                    <xdr:col>18</xdr:col>
                    <xdr:colOff>76200</xdr:colOff>
                    <xdr:row>2</xdr:row>
                    <xdr:rowOff>66675</xdr:rowOff>
                  </from>
                  <to>
                    <xdr:col>19</xdr:col>
                    <xdr:colOff>228600</xdr:colOff>
                    <xdr:row>3</xdr:row>
                    <xdr:rowOff>123825</xdr:rowOff>
                  </to>
                </anchor>
              </controlPr>
            </control>
          </mc:Choice>
        </mc:AlternateContent>
        <mc:AlternateContent xmlns:mc="http://schemas.openxmlformats.org/markup-compatibility/2006">
          <mc:Choice Requires="x14">
            <control shapeId="1030" r:id="rId6" name="Option Button 6">
              <controlPr defaultSize="0" autoFill="0" autoLine="0" autoPict="0">
                <anchor moveWithCells="1">
                  <from>
                    <xdr:col>20</xdr:col>
                    <xdr:colOff>9525</xdr:colOff>
                    <xdr:row>2</xdr:row>
                    <xdr:rowOff>66675</xdr:rowOff>
                  </from>
                  <to>
                    <xdr:col>21</xdr:col>
                    <xdr:colOff>85725</xdr:colOff>
                    <xdr:row>3</xdr:row>
                    <xdr:rowOff>123825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00D0AB34-23CD-4DA3-8192-77DF9E89CFC2}">
  <ds:schemaRefs/>
</ds:datastoreItem>
</file>

<file path=customXml/itemProps2.xml><?xml version="1.0" encoding="utf-8"?>
<ds:datastoreItem xmlns:ds="http://schemas.openxmlformats.org/officeDocument/2006/customXml" ds:itemID="{B098F6D5-BF48-4458-BA30-6369AF77BAC4}">
  <ds:schemaRefs/>
</ds:datastoreItem>
</file>

<file path=customXml/itemProps3.xml><?xml version="1.0" encoding="utf-8"?>
<ds:datastoreItem xmlns:ds="http://schemas.openxmlformats.org/officeDocument/2006/customXml" ds:itemID="{0572AE96-6AA9-4E51-8942-7567C58CE7B9}">
  <ds:schemaRefs/>
</ds:datastoreItem>
</file>

<file path=customXml/itemProps4.xml><?xml version="1.0" encoding="utf-8"?>
<ds:datastoreItem xmlns:ds="http://schemas.openxmlformats.org/officeDocument/2006/customXml" ds:itemID="{218DB5AF-B65F-4D17-B035-7B99575F79F7}">
  <ds:schemaRefs/>
</ds:datastoreItem>
</file>

<file path=customXml/itemProps5.xml><?xml version="1.0" encoding="utf-8"?>
<ds:datastoreItem xmlns:ds="http://schemas.openxmlformats.org/officeDocument/2006/customXml" ds:itemID="{3B578A1A-5FF5-46CB-9ED5-735735C6A89E}">
  <ds:schemaRefs/>
</ds:datastoreItem>
</file>

<file path=customXml/itemProps6.xml><?xml version="1.0" encoding="utf-8"?>
<ds:datastoreItem xmlns:ds="http://schemas.openxmlformats.org/officeDocument/2006/customXml" ds:itemID="{B1329CDB-E612-4849-8C52-FAAD0ABE90B4}">
  <ds:schemaRefs/>
</ds:datastoreItem>
</file>

<file path=customXml/itemProps7.xml><?xml version="1.0" encoding="utf-8"?>
<ds:datastoreItem xmlns:ds="http://schemas.openxmlformats.org/officeDocument/2006/customXml" ds:itemID="{4BD66973-2A0F-49D0-86BB-D8C28FF98F9B}">
  <ds:schemaRefs/>
</ds:datastoreItem>
</file>

<file path=customXml/itemProps8.xml><?xml version="1.0" encoding="utf-8"?>
<ds:datastoreItem xmlns:ds="http://schemas.openxmlformats.org/officeDocument/2006/customXml" ds:itemID="{B83B7070-0D09-465C-BD68-1A8FB0A9F922}">
  <ds:schemaRefs/>
</ds:datastoreItem>
</file>

<file path=customXml/itemProps9.xml><?xml version="1.0" encoding="utf-8"?>
<ds:datastoreItem xmlns:ds="http://schemas.openxmlformats.org/officeDocument/2006/customXml" ds:itemID="{86CEAC50-47F3-44AD-8B99-BAE46C0FA445}">
  <ds:schemaRefs/>
</ds:datastoreItem>
</file>

<file path=customXml/itemProps10.xml><?xml version="1.0" encoding="utf-8"?>
<ds:datastoreItem xmlns:ds="http://schemas.openxmlformats.org/officeDocument/2006/customXml" ds:itemID="{04BF9347-8DFE-4037-AE0E-20D0056FF3E0}">
  <ds:schemaRefs/>
</ds:datastoreItem>
</file>

<file path=customXml/itemProps11.xml><?xml version="1.0" encoding="utf-8"?>
<ds:datastoreItem xmlns:ds="http://schemas.openxmlformats.org/officeDocument/2006/customXml" ds:itemID="{A50F45C0-CC9F-4074-BE51-23AF9F82910E}">
  <ds:schemaRefs/>
</ds:datastoreItem>
</file>

<file path=customXml/itemProps12.xml><?xml version="1.0" encoding="utf-8"?>
<ds:datastoreItem xmlns:ds="http://schemas.openxmlformats.org/officeDocument/2006/customXml" ds:itemID="{2B87E754-D16F-40C2-929E-A6569B4C9FA5}">
  <ds:schemaRefs/>
</ds:datastoreItem>
</file>

<file path=customXml/itemProps13.xml><?xml version="1.0" encoding="utf-8"?>
<ds:datastoreItem xmlns:ds="http://schemas.openxmlformats.org/officeDocument/2006/customXml" ds:itemID="{656B1AFE-F826-499A-A4C2-5FD2A685480C}">
  <ds:schemaRefs/>
</ds:datastoreItem>
</file>

<file path=customXml/itemProps14.xml><?xml version="1.0" encoding="utf-8"?>
<ds:datastoreItem xmlns:ds="http://schemas.openxmlformats.org/officeDocument/2006/customXml" ds:itemID="{D089AC1B-1218-4C63-AC24-B2CA3B2CBAFE}">
  <ds:schemaRefs/>
</ds:datastoreItem>
</file>

<file path=customXml/itemProps15.xml><?xml version="1.0" encoding="utf-8"?>
<ds:datastoreItem xmlns:ds="http://schemas.openxmlformats.org/officeDocument/2006/customXml" ds:itemID="{929AA511-1460-4967-935B-396258F2A2ED}">
  <ds:schemaRefs/>
</ds:datastoreItem>
</file>

<file path=customXml/itemProps16.xml><?xml version="1.0" encoding="utf-8"?>
<ds:datastoreItem xmlns:ds="http://schemas.openxmlformats.org/officeDocument/2006/customXml" ds:itemID="{C01A71AB-C305-4BF7-A4A1-D23FD8FEF4A8}">
  <ds:schemaRefs/>
</ds:datastoreItem>
</file>

<file path=customXml/itemProps17.xml><?xml version="1.0" encoding="utf-8"?>
<ds:datastoreItem xmlns:ds="http://schemas.openxmlformats.org/officeDocument/2006/customXml" ds:itemID="{10AAA5E1-DFB4-4D91-8C32-7D3D74BB3BBC}">
  <ds:schemaRefs>
    <ds:schemaRef ds:uri="http://schemas.microsoft.com/DataMashup"/>
  </ds:schemaRefs>
</ds:datastoreItem>
</file>

<file path=customXml/itemProps18.xml><?xml version="1.0" encoding="utf-8"?>
<ds:datastoreItem xmlns:ds="http://schemas.openxmlformats.org/officeDocument/2006/customXml" ds:itemID="{FC71662E-3120-4C41-96FB-565E65BC567B}">
  <ds:schemaRefs/>
</ds:datastoreItem>
</file>

<file path=customXml/itemProps19.xml><?xml version="1.0" encoding="utf-8"?>
<ds:datastoreItem xmlns:ds="http://schemas.openxmlformats.org/officeDocument/2006/customXml" ds:itemID="{A6CED2DE-D930-4B52-AF53-3D760B0215EF}">
  <ds:schemaRefs/>
</ds:datastoreItem>
</file>

<file path=customXml/itemProps20.xml><?xml version="1.0" encoding="utf-8"?>
<ds:datastoreItem xmlns:ds="http://schemas.openxmlformats.org/officeDocument/2006/customXml" ds:itemID="{09761273-F0AB-49AB-8D14-05D0EC93D49D}">
  <ds:schemaRefs/>
</ds:datastoreItem>
</file>

<file path=customXml/itemProps21.xml><?xml version="1.0" encoding="utf-8"?>
<ds:datastoreItem xmlns:ds="http://schemas.openxmlformats.org/officeDocument/2006/customXml" ds:itemID="{F1E980D3-C2B1-48CF-82EB-9B73037F38E9}">
  <ds:schemaRefs/>
</ds:datastoreItem>
</file>

<file path=customXml/itemProps22.xml><?xml version="1.0" encoding="utf-8"?>
<ds:datastoreItem xmlns:ds="http://schemas.openxmlformats.org/officeDocument/2006/customXml" ds:itemID="{65997FEF-A6D4-4581-8382-7AED11CB1B8F}">
  <ds:schemaRefs/>
</ds:datastoreItem>
</file>

<file path=customXml/itemProps23.xml><?xml version="1.0" encoding="utf-8"?>
<ds:datastoreItem xmlns:ds="http://schemas.openxmlformats.org/officeDocument/2006/customXml" ds:itemID="{B2A5DD7E-64A3-4D47-9D74-F98F35F19406}">
  <ds:schemaRefs/>
</ds:datastoreItem>
</file>

<file path=customXml/itemProps24.xml><?xml version="1.0" encoding="utf-8"?>
<ds:datastoreItem xmlns:ds="http://schemas.openxmlformats.org/officeDocument/2006/customXml" ds:itemID="{4AD599BD-6E2D-453E-8D45-62DFFFC7795B}">
  <ds:schemaRefs/>
</ds:datastoreItem>
</file>

<file path=customXml/itemProps25.xml><?xml version="1.0" encoding="utf-8"?>
<ds:datastoreItem xmlns:ds="http://schemas.openxmlformats.org/officeDocument/2006/customXml" ds:itemID="{73580C26-0C44-4B4E-8DD4-D7FE1DC642C3}">
  <ds:schemaRefs/>
</ds:datastoreItem>
</file>

<file path=customXml/itemProps26.xml><?xml version="1.0" encoding="utf-8"?>
<ds:datastoreItem xmlns:ds="http://schemas.openxmlformats.org/officeDocument/2006/customXml" ds:itemID="{03E4828A-7982-45FA-852E-43399923B445}">
  <ds:schemaRefs/>
</ds:datastoreItem>
</file>

<file path=customXml/itemProps27.xml><?xml version="1.0" encoding="utf-8"?>
<ds:datastoreItem xmlns:ds="http://schemas.openxmlformats.org/officeDocument/2006/customXml" ds:itemID="{035C3479-481B-45D7-9CD4-5E49197435D0}">
  <ds:schemaRefs/>
</ds:datastoreItem>
</file>

<file path=customXml/itemProps28.xml><?xml version="1.0" encoding="utf-8"?>
<ds:datastoreItem xmlns:ds="http://schemas.openxmlformats.org/officeDocument/2006/customXml" ds:itemID="{745E7E35-986E-4021-8FFA-0EB2ACCD2775}">
  <ds:schemaRefs/>
</ds:datastoreItem>
</file>

<file path=customXml/itemProps29.xml><?xml version="1.0" encoding="utf-8"?>
<ds:datastoreItem xmlns:ds="http://schemas.openxmlformats.org/officeDocument/2006/customXml" ds:itemID="{6669ACA0-AD86-4E45-84EE-BA701DF7D593}">
  <ds:schemaRefs/>
</ds:datastoreItem>
</file>

<file path=customXml/itemProps30.xml><?xml version="1.0" encoding="utf-8"?>
<ds:datastoreItem xmlns:ds="http://schemas.openxmlformats.org/officeDocument/2006/customXml" ds:itemID="{D57ADBC1-FF10-4063-8FB9-8A95E81CB29E}">
  <ds:schemaRefs/>
</ds:datastoreItem>
</file>

<file path=customXml/itemProps31.xml><?xml version="1.0" encoding="utf-8"?>
<ds:datastoreItem xmlns:ds="http://schemas.openxmlformats.org/officeDocument/2006/customXml" ds:itemID="{AD6D614D-4B69-4B79-85D5-8097ACC81540}">
  <ds:schemaRefs/>
</ds:datastoreItem>
</file>

<file path=customXml/itemProps32.xml><?xml version="1.0" encoding="utf-8"?>
<ds:datastoreItem xmlns:ds="http://schemas.openxmlformats.org/officeDocument/2006/customXml" ds:itemID="{A36220C3-A70E-4D63-9994-9B6961A8DBC6}">
  <ds:schemaRefs/>
</ds:datastoreItem>
</file>

<file path=customXml/itemProps33.xml><?xml version="1.0" encoding="utf-8"?>
<ds:datastoreItem xmlns:ds="http://schemas.openxmlformats.org/officeDocument/2006/customXml" ds:itemID="{A3ADA256-B8A6-4474-B7B0-A385C3294952}">
  <ds:schemaRefs/>
</ds:datastoreItem>
</file>

<file path=customXml/itemProps34.xml><?xml version="1.0" encoding="utf-8"?>
<ds:datastoreItem xmlns:ds="http://schemas.openxmlformats.org/officeDocument/2006/customXml" ds:itemID="{2876275E-0C36-4657-81F8-82CD306F1A9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Analysis</vt:lpstr>
      <vt:lpstr>Analysis (2)</vt:lpstr>
      <vt:lpstr> Dashboard</vt:lpstr>
      <vt:lpstr>'Analysis (2)'!LookTable</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 NECROMANCER xx</dc:creator>
  <cp:lastModifiedBy>xx NECROMANCER xx</cp:lastModifiedBy>
  <dcterms:created xsi:type="dcterms:W3CDTF">2025-01-28T07:18:53Z</dcterms:created>
  <dcterms:modified xsi:type="dcterms:W3CDTF">2025-01-29T14:50:22Z</dcterms:modified>
</cp:coreProperties>
</file>