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FPGA_LABS\alu_project\"/>
    </mc:Choice>
  </mc:AlternateContent>
  <xr:revisionPtr revIDLastSave="0" documentId="13_ncr:1_{A0F2A22C-9A5B-46DA-A863-0C3A9A59042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acket" sheetId="1" r:id="rId1"/>
    <sheet name="Test 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2" i="2" l="1"/>
  <c r="S61" i="2"/>
  <c r="Z62" i="2"/>
  <c r="Z61" i="2"/>
  <c r="U57" i="2"/>
  <c r="AH57" i="2"/>
  <c r="AB62" i="2"/>
  <c r="AA62" i="2"/>
  <c r="Y62" i="2"/>
  <c r="X62" i="2"/>
  <c r="AB61" i="2"/>
  <c r="AA61" i="2"/>
  <c r="Y61" i="2"/>
  <c r="X61" i="2"/>
  <c r="AB60" i="2"/>
  <c r="AA60" i="2"/>
  <c r="Z60" i="2"/>
  <c r="Y60" i="2"/>
  <c r="X60" i="2"/>
  <c r="AB59" i="2"/>
  <c r="AA59" i="2"/>
  <c r="Z59" i="2"/>
  <c r="Y59" i="2"/>
  <c r="X59" i="2"/>
  <c r="AB58" i="2"/>
  <c r="AA58" i="2"/>
  <c r="Z58" i="2"/>
  <c r="Y58" i="2"/>
  <c r="X58" i="2"/>
  <c r="AB57" i="2"/>
  <c r="AA57" i="2"/>
  <c r="Z57" i="2"/>
  <c r="Y57" i="2"/>
  <c r="X57" i="2"/>
  <c r="AB56" i="2"/>
  <c r="AA56" i="2"/>
  <c r="Z56" i="2"/>
  <c r="Y56" i="2"/>
  <c r="X56" i="2"/>
  <c r="AB55" i="2"/>
  <c r="AA55" i="2"/>
  <c r="Z55" i="2"/>
  <c r="Y55" i="2"/>
  <c r="X55" i="2"/>
  <c r="AB54" i="2"/>
  <c r="AA54" i="2"/>
  <c r="Z54" i="2"/>
  <c r="Y54" i="2"/>
  <c r="X54" i="2"/>
  <c r="AB53" i="2"/>
  <c r="AA53" i="2"/>
  <c r="Z53" i="2"/>
  <c r="Y53" i="2"/>
  <c r="X53" i="2"/>
  <c r="AB52" i="2"/>
  <c r="AA52" i="2"/>
  <c r="Z52" i="2"/>
  <c r="Y52" i="2"/>
  <c r="X52" i="2"/>
  <c r="AB51" i="2"/>
  <c r="AA51" i="2"/>
  <c r="Z51" i="2"/>
  <c r="Y51" i="2"/>
  <c r="X51" i="2"/>
  <c r="AB50" i="2"/>
  <c r="AA50" i="2"/>
  <c r="Z50" i="2"/>
  <c r="Y50" i="2"/>
  <c r="X50" i="2"/>
  <c r="AB49" i="2"/>
  <c r="AA49" i="2"/>
  <c r="Z49" i="2"/>
  <c r="Y49" i="2"/>
  <c r="X49" i="2"/>
  <c r="AB48" i="2"/>
  <c r="AA48" i="2"/>
  <c r="Z48" i="2"/>
  <c r="Y48" i="2"/>
  <c r="X48" i="2"/>
  <c r="AB47" i="2"/>
  <c r="AA47" i="2"/>
  <c r="Z47" i="2"/>
  <c r="Y47" i="2"/>
  <c r="X47" i="2"/>
  <c r="AB46" i="2"/>
  <c r="AA46" i="2"/>
  <c r="Z46" i="2"/>
  <c r="Y46" i="2"/>
  <c r="AB45" i="2"/>
  <c r="AA45" i="2"/>
  <c r="Z45" i="2"/>
  <c r="Y45" i="2"/>
  <c r="X45" i="2"/>
  <c r="AB44" i="2"/>
  <c r="AA44" i="2"/>
  <c r="Z44" i="2"/>
  <c r="Y44" i="2"/>
  <c r="AB43" i="2"/>
  <c r="AA43" i="2"/>
  <c r="Z43" i="2"/>
  <c r="Y43" i="2"/>
  <c r="X43" i="2"/>
  <c r="AB42" i="2"/>
  <c r="AA42" i="2"/>
  <c r="Z42" i="2"/>
  <c r="Y42" i="2"/>
  <c r="X42" i="2"/>
  <c r="AB41" i="2"/>
  <c r="AA41" i="2"/>
  <c r="Z41" i="2"/>
  <c r="Y41" i="2"/>
  <c r="X41" i="2"/>
  <c r="AB40" i="2"/>
  <c r="AA40" i="2"/>
  <c r="Z40" i="2"/>
  <c r="Y40" i="2"/>
  <c r="AB39" i="2"/>
  <c r="AA39" i="2"/>
  <c r="Z39" i="2"/>
  <c r="Y39" i="2"/>
  <c r="X39" i="2"/>
  <c r="AB38" i="2"/>
  <c r="AA38" i="2"/>
  <c r="Z38" i="2"/>
  <c r="Y38" i="2"/>
  <c r="X38" i="2"/>
  <c r="AB37" i="2"/>
  <c r="AA37" i="2"/>
  <c r="Z37" i="2"/>
  <c r="Y37" i="2"/>
  <c r="X37" i="2"/>
  <c r="AB36" i="2"/>
  <c r="AA36" i="2"/>
  <c r="Z36" i="2"/>
  <c r="Y36" i="2"/>
  <c r="X36" i="2"/>
  <c r="AB35" i="2"/>
  <c r="AA35" i="2"/>
  <c r="Z35" i="2"/>
  <c r="Y35" i="2"/>
  <c r="X35" i="2"/>
  <c r="AB34" i="2"/>
  <c r="AA34" i="2"/>
  <c r="Z34" i="2"/>
  <c r="Y34" i="2"/>
  <c r="X34" i="2"/>
  <c r="AB33" i="2"/>
  <c r="AA33" i="2"/>
  <c r="Z33" i="2"/>
  <c r="Y33" i="2"/>
  <c r="X33" i="2"/>
  <c r="AB32" i="2"/>
  <c r="AA32" i="2"/>
  <c r="Z32" i="2"/>
  <c r="Y32" i="2"/>
  <c r="X32" i="2"/>
  <c r="AB31" i="2"/>
  <c r="AA31" i="2"/>
  <c r="Z31" i="2"/>
  <c r="Y31" i="2"/>
  <c r="X31" i="2"/>
  <c r="AB30" i="2"/>
  <c r="AA30" i="2"/>
  <c r="Z30" i="2"/>
  <c r="Y30" i="2"/>
  <c r="X30" i="2"/>
  <c r="AB29" i="2"/>
  <c r="AA29" i="2"/>
  <c r="Z29" i="2"/>
  <c r="Y29" i="2"/>
  <c r="X29" i="2"/>
  <c r="AB28" i="2"/>
  <c r="AA28" i="2"/>
  <c r="Z28" i="2"/>
  <c r="Y28" i="2"/>
  <c r="X28" i="2"/>
  <c r="AB27" i="2"/>
  <c r="AA27" i="2"/>
  <c r="Z27" i="2"/>
  <c r="Y27" i="2"/>
  <c r="X27" i="2"/>
  <c r="AB26" i="2"/>
  <c r="AA26" i="2"/>
  <c r="Z26" i="2"/>
  <c r="Y26" i="2"/>
  <c r="X26" i="2"/>
  <c r="AB25" i="2"/>
  <c r="AA25" i="2"/>
  <c r="Z25" i="2"/>
  <c r="Y25" i="2"/>
  <c r="X25" i="2"/>
  <c r="AB24" i="2"/>
  <c r="AA24" i="2"/>
  <c r="Z24" i="2"/>
  <c r="Y24" i="2"/>
  <c r="X24" i="2"/>
  <c r="AB23" i="2"/>
  <c r="AA23" i="2"/>
  <c r="Z23" i="2"/>
  <c r="Y23" i="2"/>
  <c r="X23" i="2"/>
  <c r="AB22" i="2"/>
  <c r="AA22" i="2"/>
  <c r="Z22" i="2"/>
  <c r="Y22" i="2"/>
  <c r="X22" i="2"/>
  <c r="AB21" i="2"/>
  <c r="AA21" i="2"/>
  <c r="Z21" i="2"/>
  <c r="Y21" i="2"/>
  <c r="X21" i="2"/>
  <c r="AB20" i="2"/>
  <c r="AA20" i="2"/>
  <c r="Z20" i="2"/>
  <c r="Y20" i="2"/>
  <c r="X20" i="2"/>
  <c r="AB19" i="2"/>
  <c r="AA19" i="2"/>
  <c r="Z19" i="2"/>
  <c r="Y19" i="2"/>
  <c r="X19" i="2"/>
  <c r="AB18" i="2"/>
  <c r="AA18" i="2"/>
  <c r="Z18" i="2"/>
  <c r="Y18" i="2"/>
  <c r="X18" i="2"/>
  <c r="AB17" i="2"/>
  <c r="AA17" i="2"/>
  <c r="Z17" i="2"/>
  <c r="Y17" i="2"/>
  <c r="X17" i="2"/>
  <c r="AB16" i="2"/>
  <c r="AA16" i="2"/>
  <c r="Z16" i="2"/>
  <c r="Y16" i="2"/>
  <c r="X16" i="2"/>
  <c r="AB15" i="2"/>
  <c r="AA15" i="2"/>
  <c r="Z15" i="2"/>
  <c r="Y15" i="2"/>
  <c r="X15" i="2"/>
  <c r="AB14" i="2"/>
  <c r="AA14" i="2"/>
  <c r="Z14" i="2"/>
  <c r="Y14" i="2"/>
  <c r="X14" i="2"/>
  <c r="AB13" i="2"/>
  <c r="AA13" i="2"/>
  <c r="Z13" i="2"/>
  <c r="Y13" i="2"/>
  <c r="X13" i="2"/>
  <c r="AB12" i="2"/>
  <c r="AA12" i="2"/>
  <c r="Z12" i="2"/>
  <c r="Y12" i="2"/>
  <c r="X12" i="2"/>
  <c r="AB11" i="2"/>
  <c r="AA11" i="2"/>
  <c r="Z11" i="2"/>
  <c r="Y11" i="2"/>
  <c r="X11" i="2"/>
  <c r="AB10" i="2"/>
  <c r="AA10" i="2"/>
  <c r="Z10" i="2"/>
  <c r="Y10" i="2"/>
  <c r="X10" i="2"/>
  <c r="AB9" i="2"/>
  <c r="AA9" i="2"/>
  <c r="Z9" i="2"/>
  <c r="Y9" i="2"/>
  <c r="X9" i="2"/>
  <c r="AB8" i="2"/>
  <c r="AA8" i="2"/>
  <c r="Z8" i="2"/>
  <c r="Y8" i="2"/>
  <c r="X8" i="2"/>
  <c r="AB7" i="2"/>
  <c r="AA7" i="2"/>
  <c r="Z7" i="2"/>
  <c r="Y7" i="2"/>
  <c r="X7" i="2"/>
  <c r="H62" i="2"/>
  <c r="AH62" i="2" s="1"/>
  <c r="H61" i="2"/>
  <c r="H60" i="2"/>
  <c r="I62" i="2"/>
  <c r="I61" i="2"/>
  <c r="AH61" i="2" s="1"/>
  <c r="K62" i="2"/>
  <c r="K61" i="2"/>
  <c r="Q62" i="2"/>
  <c r="P62" i="2"/>
  <c r="O62" i="2"/>
  <c r="N62" i="2"/>
  <c r="U62" i="2"/>
  <c r="T62" i="2"/>
  <c r="R62" i="2"/>
  <c r="M62" i="2"/>
  <c r="L62" i="2"/>
  <c r="J62" i="2"/>
  <c r="G62" i="2"/>
  <c r="P61" i="2"/>
  <c r="Q61" i="2"/>
  <c r="O61" i="2"/>
  <c r="N61" i="2"/>
  <c r="L61" i="2"/>
  <c r="U61" i="2"/>
  <c r="T61" i="2"/>
  <c r="R61" i="2"/>
  <c r="J61" i="2"/>
  <c r="G61" i="2"/>
  <c r="Q57" i="2"/>
  <c r="O57" i="2"/>
  <c r="K60" i="2"/>
  <c r="Q59" i="2"/>
  <c r="O59" i="2"/>
  <c r="N59" i="2"/>
  <c r="L59" i="2"/>
  <c r="Q60" i="2"/>
  <c r="O60" i="2"/>
  <c r="N60" i="2"/>
  <c r="I60" i="2"/>
  <c r="U60" i="2"/>
  <c r="T60" i="2"/>
  <c r="S60" i="2"/>
  <c r="R60" i="2"/>
  <c r="P60" i="2"/>
  <c r="M60" i="2"/>
  <c r="L60" i="2"/>
  <c r="J60" i="2"/>
  <c r="G60" i="2"/>
  <c r="H59" i="2"/>
  <c r="U59" i="2"/>
  <c r="T59" i="2"/>
  <c r="S59" i="2"/>
  <c r="R59" i="2"/>
  <c r="P59" i="2"/>
  <c r="M59" i="2"/>
  <c r="K59" i="2"/>
  <c r="J59" i="2"/>
  <c r="I59" i="2"/>
  <c r="G59" i="2"/>
  <c r="U58" i="2"/>
  <c r="Q58" i="2"/>
  <c r="O58" i="2"/>
  <c r="N58" i="2"/>
  <c r="L58" i="2"/>
  <c r="H58" i="2"/>
  <c r="T58" i="2"/>
  <c r="S58" i="2"/>
  <c r="R58" i="2"/>
  <c r="P58" i="2"/>
  <c r="M58" i="2"/>
  <c r="K58" i="2"/>
  <c r="J58" i="2"/>
  <c r="I58" i="2"/>
  <c r="G58" i="2"/>
  <c r="H57" i="2"/>
  <c r="S57" i="2"/>
  <c r="R57" i="2"/>
  <c r="N57" i="2"/>
  <c r="P57" i="2"/>
  <c r="T57" i="2"/>
  <c r="M57" i="2"/>
  <c r="L57" i="2"/>
  <c r="K57" i="2"/>
  <c r="J57" i="2"/>
  <c r="I57" i="2"/>
  <c r="G57" i="2"/>
  <c r="S56" i="2"/>
  <c r="R56" i="2"/>
  <c r="Q56" i="2"/>
  <c r="T55" i="2"/>
  <c r="S55" i="2"/>
  <c r="R55" i="2"/>
  <c r="Q55" i="2"/>
  <c r="P56" i="2"/>
  <c r="P55" i="2"/>
  <c r="T56" i="2"/>
  <c r="O56" i="2"/>
  <c r="N56" i="2"/>
  <c r="H56" i="2"/>
  <c r="U56" i="2"/>
  <c r="M56" i="2"/>
  <c r="L56" i="2"/>
  <c r="K56" i="2"/>
  <c r="J56" i="2"/>
  <c r="I56" i="2"/>
  <c r="G56" i="2"/>
  <c r="N55" i="2"/>
  <c r="O55" i="2"/>
  <c r="M55" i="2"/>
  <c r="L55" i="2"/>
  <c r="H55" i="2"/>
  <c r="H54" i="2"/>
  <c r="U55" i="2"/>
  <c r="K55" i="2"/>
  <c r="J55" i="2"/>
  <c r="I55" i="2"/>
  <c r="G55" i="2"/>
  <c r="Q38" i="2"/>
  <c r="AH38" i="2" s="1"/>
  <c r="T54" i="2"/>
  <c r="L50" i="2"/>
  <c r="S45" i="2"/>
  <c r="T51" i="2"/>
  <c r="T48" i="2"/>
  <c r="S46" i="2"/>
  <c r="R43" i="2"/>
  <c r="R41" i="2"/>
  <c r="AH7" i="2"/>
  <c r="R40" i="2"/>
  <c r="AH40" i="2" s="1"/>
  <c r="S40" i="2"/>
  <c r="R33" i="2"/>
  <c r="AH33" i="2" s="1"/>
  <c r="Q33" i="2"/>
  <c r="J26" i="2"/>
  <c r="Q30" i="2"/>
  <c r="I26" i="2"/>
  <c r="AH26" i="2" s="1"/>
  <c r="Q17" i="2"/>
  <c r="Q21" i="2"/>
  <c r="AH17" i="2"/>
  <c r="Q51" i="2"/>
  <c r="Q54" i="2"/>
  <c r="O54" i="2"/>
  <c r="N54" i="2"/>
  <c r="L54" i="2"/>
  <c r="U54" i="2"/>
  <c r="S54" i="2"/>
  <c r="R54" i="2"/>
  <c r="P54" i="2"/>
  <c r="M54" i="2"/>
  <c r="K54" i="2"/>
  <c r="J54" i="2"/>
  <c r="I54" i="2"/>
  <c r="G54" i="2"/>
  <c r="Q53" i="2"/>
  <c r="O53" i="2"/>
  <c r="N53" i="2"/>
  <c r="M52" i="2"/>
  <c r="M53" i="2"/>
  <c r="L52" i="2"/>
  <c r="H53" i="2"/>
  <c r="H52" i="2"/>
  <c r="Q52" i="2"/>
  <c r="O52" i="2"/>
  <c r="N52" i="2"/>
  <c r="U53" i="2"/>
  <c r="T53" i="2"/>
  <c r="S53" i="2"/>
  <c r="R53" i="2"/>
  <c r="P53" i="2"/>
  <c r="L53" i="2"/>
  <c r="K53" i="2"/>
  <c r="J53" i="2"/>
  <c r="I53" i="2"/>
  <c r="G53" i="2"/>
  <c r="U52" i="2"/>
  <c r="T52" i="2"/>
  <c r="S52" i="2"/>
  <c r="R52" i="2"/>
  <c r="P52" i="2"/>
  <c r="K52" i="2"/>
  <c r="J52" i="2"/>
  <c r="I52" i="2"/>
  <c r="G52" i="2"/>
  <c r="O51" i="2"/>
  <c r="N51" i="2"/>
  <c r="L51" i="2"/>
  <c r="H51" i="2"/>
  <c r="U51" i="2"/>
  <c r="S51" i="2"/>
  <c r="R51" i="2"/>
  <c r="P51" i="2"/>
  <c r="M51" i="2"/>
  <c r="K51" i="2"/>
  <c r="J51" i="2"/>
  <c r="I51" i="2"/>
  <c r="G51" i="2"/>
  <c r="Q50" i="2"/>
  <c r="O50" i="2"/>
  <c r="N50" i="2"/>
  <c r="H50" i="2"/>
  <c r="U50" i="2"/>
  <c r="T50" i="2"/>
  <c r="S50" i="2"/>
  <c r="R50" i="2"/>
  <c r="P50" i="2"/>
  <c r="M50" i="2"/>
  <c r="K50" i="2"/>
  <c r="J50" i="2"/>
  <c r="I50" i="2"/>
  <c r="G50" i="2"/>
  <c r="Q49" i="2"/>
  <c r="O49" i="2"/>
  <c r="N49" i="2"/>
  <c r="M49" i="2"/>
  <c r="L49" i="2"/>
  <c r="H49" i="2"/>
  <c r="U49" i="2"/>
  <c r="T49" i="2"/>
  <c r="S49" i="2"/>
  <c r="R49" i="2"/>
  <c r="P49" i="2"/>
  <c r="K49" i="2"/>
  <c r="J49" i="2"/>
  <c r="I49" i="2"/>
  <c r="G49" i="2"/>
  <c r="U48" i="2"/>
  <c r="Q48" i="2"/>
  <c r="O48" i="2"/>
  <c r="N48" i="2"/>
  <c r="M48" i="2"/>
  <c r="H48" i="2"/>
  <c r="G48" i="2"/>
  <c r="S48" i="2"/>
  <c r="R48" i="2"/>
  <c r="P48" i="2"/>
  <c r="L48" i="2"/>
  <c r="K48" i="2"/>
  <c r="J48" i="2"/>
  <c r="I48" i="2"/>
  <c r="U47" i="2"/>
  <c r="R47" i="2"/>
  <c r="Q47" i="2"/>
  <c r="O47" i="2"/>
  <c r="N47" i="2"/>
  <c r="H47" i="2"/>
  <c r="G47" i="2"/>
  <c r="T47" i="2"/>
  <c r="S47" i="2"/>
  <c r="P47" i="2"/>
  <c r="M47" i="2"/>
  <c r="L47" i="2"/>
  <c r="K47" i="2"/>
  <c r="J47" i="2"/>
  <c r="I47" i="2"/>
  <c r="U46" i="2"/>
  <c r="O46" i="2"/>
  <c r="N46" i="2"/>
  <c r="U45" i="2"/>
  <c r="R46" i="2"/>
  <c r="H46" i="2"/>
  <c r="T46" i="2"/>
  <c r="P46" i="2"/>
  <c r="M46" i="2"/>
  <c r="L46" i="2"/>
  <c r="K46" i="2"/>
  <c r="J46" i="2"/>
  <c r="I46" i="2"/>
  <c r="G46" i="2"/>
  <c r="H44" i="2"/>
  <c r="R45" i="2"/>
  <c r="Q45" i="2"/>
  <c r="N45" i="2"/>
  <c r="L45" i="2"/>
  <c r="H45" i="2"/>
  <c r="H43" i="2"/>
  <c r="T45" i="2"/>
  <c r="P45" i="2"/>
  <c r="M45" i="2"/>
  <c r="K45" i="2"/>
  <c r="J45" i="2"/>
  <c r="I45" i="2"/>
  <c r="G45" i="2"/>
  <c r="U44" i="2"/>
  <c r="T44" i="2"/>
  <c r="S44" i="2"/>
  <c r="R44" i="2"/>
  <c r="P44" i="2"/>
  <c r="M44" i="2"/>
  <c r="L44" i="2"/>
  <c r="K44" i="2"/>
  <c r="J44" i="2"/>
  <c r="I44" i="2"/>
  <c r="G44" i="2"/>
  <c r="U41" i="2"/>
  <c r="O41" i="2"/>
  <c r="N41" i="2"/>
  <c r="Q43" i="2"/>
  <c r="N43" i="2"/>
  <c r="U43" i="2"/>
  <c r="T43" i="2"/>
  <c r="S43" i="2"/>
  <c r="P43" i="2"/>
  <c r="M43" i="2"/>
  <c r="L43" i="2"/>
  <c r="K43" i="2"/>
  <c r="J43" i="2"/>
  <c r="I43" i="2"/>
  <c r="G43" i="2"/>
  <c r="S42" i="2"/>
  <c r="R42" i="2"/>
  <c r="Q42" i="2"/>
  <c r="N42" i="2"/>
  <c r="H42" i="2"/>
  <c r="U42" i="2"/>
  <c r="T42" i="2"/>
  <c r="P42" i="2"/>
  <c r="M42" i="2"/>
  <c r="L42" i="2"/>
  <c r="K42" i="2"/>
  <c r="J42" i="2"/>
  <c r="AH42" i="2" s="1"/>
  <c r="I42" i="2"/>
  <c r="G42" i="2"/>
  <c r="U40" i="2"/>
  <c r="S41" i="2"/>
  <c r="T41" i="2"/>
  <c r="T40" i="2"/>
  <c r="Q41" i="2"/>
  <c r="L41" i="2"/>
  <c r="H41" i="2"/>
  <c r="P41" i="2"/>
  <c r="M41" i="2"/>
  <c r="K41" i="2"/>
  <c r="J41" i="2"/>
  <c r="I41" i="2"/>
  <c r="G41" i="2"/>
  <c r="AH8" i="2"/>
  <c r="AH9" i="2"/>
  <c r="AH10" i="2"/>
  <c r="AH11" i="2"/>
  <c r="AH12" i="2"/>
  <c r="AH13" i="2"/>
  <c r="AH14" i="2"/>
  <c r="AH15" i="2"/>
  <c r="AH16" i="2"/>
  <c r="AH18" i="2"/>
  <c r="AH19" i="2"/>
  <c r="AH20" i="2"/>
  <c r="AH21" i="2"/>
  <c r="AH22" i="2"/>
  <c r="AH23" i="2"/>
  <c r="AH24" i="2"/>
  <c r="AH25" i="2"/>
  <c r="AH27" i="2"/>
  <c r="AH28" i="2"/>
  <c r="AH29" i="2"/>
  <c r="AH30" i="2"/>
  <c r="AH31" i="2"/>
  <c r="AH32" i="2"/>
  <c r="AH34" i="2"/>
  <c r="AH35" i="2"/>
  <c r="AH36" i="2"/>
  <c r="AH37" i="2"/>
  <c r="AH39" i="2"/>
  <c r="AH48" i="2"/>
  <c r="M39" i="2"/>
  <c r="M40" i="2"/>
  <c r="L40" i="2"/>
  <c r="H40" i="2"/>
  <c r="P40" i="2"/>
  <c r="K40" i="2"/>
  <c r="J40" i="2"/>
  <c r="I40" i="2"/>
  <c r="G40" i="2"/>
  <c r="G39" i="2"/>
  <c r="I31" i="2"/>
  <c r="Q39" i="2"/>
  <c r="O39" i="2"/>
  <c r="N39" i="2"/>
  <c r="L39" i="2"/>
  <c r="K39" i="2"/>
  <c r="H39" i="2"/>
  <c r="U39" i="2"/>
  <c r="T39" i="2"/>
  <c r="S39" i="2"/>
  <c r="R39" i="2"/>
  <c r="P39" i="2"/>
  <c r="J39" i="2"/>
  <c r="I39" i="2"/>
  <c r="O38" i="2"/>
  <c r="N38" i="2"/>
  <c r="L38" i="2"/>
  <c r="H38" i="2"/>
  <c r="U38" i="2"/>
  <c r="T38" i="2"/>
  <c r="S38" i="2"/>
  <c r="R38" i="2"/>
  <c r="P38" i="2"/>
  <c r="M38" i="2"/>
  <c r="K38" i="2"/>
  <c r="J38" i="2"/>
  <c r="I38" i="2"/>
  <c r="G38" i="2"/>
  <c r="U37" i="2"/>
  <c r="Q37" i="2"/>
  <c r="O37" i="2"/>
  <c r="N37" i="2"/>
  <c r="L37" i="2"/>
  <c r="H37" i="2"/>
  <c r="T37" i="2"/>
  <c r="S37" i="2"/>
  <c r="R37" i="2"/>
  <c r="P37" i="2"/>
  <c r="M37" i="2"/>
  <c r="K37" i="2"/>
  <c r="J37" i="2"/>
  <c r="I37" i="2"/>
  <c r="G37" i="2"/>
  <c r="U36" i="2"/>
  <c r="Q36" i="2"/>
  <c r="O36" i="2"/>
  <c r="N36" i="2"/>
  <c r="H36" i="2"/>
  <c r="U35" i="2"/>
  <c r="Q35" i="2"/>
  <c r="O35" i="2"/>
  <c r="N35" i="2"/>
  <c r="H35" i="2"/>
  <c r="T36" i="2"/>
  <c r="S36" i="2"/>
  <c r="R36" i="2"/>
  <c r="P36" i="2"/>
  <c r="M36" i="2"/>
  <c r="L36" i="2"/>
  <c r="K36" i="2"/>
  <c r="J36" i="2"/>
  <c r="I36" i="2"/>
  <c r="G36" i="2"/>
  <c r="T35" i="2"/>
  <c r="S35" i="2"/>
  <c r="R35" i="2"/>
  <c r="P35" i="2"/>
  <c r="M35" i="2"/>
  <c r="L35" i="2"/>
  <c r="K35" i="2"/>
  <c r="J35" i="2"/>
  <c r="I35" i="2"/>
  <c r="G35" i="2"/>
  <c r="U34" i="2"/>
  <c r="Q34" i="2"/>
  <c r="P34" i="2"/>
  <c r="O34" i="2"/>
  <c r="N34" i="2"/>
  <c r="L34" i="2"/>
  <c r="H34" i="2"/>
  <c r="T34" i="2"/>
  <c r="S34" i="2"/>
  <c r="R34" i="2"/>
  <c r="M34" i="2"/>
  <c r="K34" i="2"/>
  <c r="J34" i="2"/>
  <c r="I34" i="2"/>
  <c r="G34" i="2"/>
  <c r="S33" i="2"/>
  <c r="O33" i="2"/>
  <c r="N33" i="2"/>
  <c r="L33" i="2"/>
  <c r="H33" i="2"/>
  <c r="U33" i="2"/>
  <c r="T33" i="2"/>
  <c r="P33" i="2"/>
  <c r="M33" i="2"/>
  <c r="K33" i="2"/>
  <c r="J33" i="2"/>
  <c r="I33" i="2"/>
  <c r="G33" i="2"/>
  <c r="S32" i="2"/>
  <c r="R32" i="2"/>
  <c r="Q32" i="2"/>
  <c r="O32" i="2"/>
  <c r="N32" i="2"/>
  <c r="H32" i="2"/>
  <c r="U32" i="2"/>
  <c r="T32" i="2"/>
  <c r="P32" i="2"/>
  <c r="M32" i="2"/>
  <c r="L32" i="2"/>
  <c r="K32" i="2"/>
  <c r="J32" i="2"/>
  <c r="I32" i="2"/>
  <c r="G32" i="2"/>
  <c r="S31" i="2"/>
  <c r="R31" i="2"/>
  <c r="Q31" i="2"/>
  <c r="P31" i="2"/>
  <c r="O31" i="2"/>
  <c r="N31" i="2"/>
  <c r="L31" i="2"/>
  <c r="H31" i="2"/>
  <c r="U31" i="2"/>
  <c r="T31" i="2"/>
  <c r="M31" i="2"/>
  <c r="K31" i="2"/>
  <c r="J31" i="2"/>
  <c r="G31" i="2"/>
  <c r="S30" i="2"/>
  <c r="R30" i="2"/>
  <c r="O30" i="2"/>
  <c r="N30" i="2"/>
  <c r="H30" i="2"/>
  <c r="G30" i="2"/>
  <c r="U30" i="2"/>
  <c r="T30" i="2"/>
  <c r="P30" i="2"/>
  <c r="M30" i="2"/>
  <c r="L30" i="2"/>
  <c r="K30" i="2"/>
  <c r="J30" i="2"/>
  <c r="I30" i="2"/>
  <c r="S29" i="2"/>
  <c r="R29" i="2"/>
  <c r="Q29" i="2"/>
  <c r="O29" i="2"/>
  <c r="N29" i="2"/>
  <c r="L29" i="2"/>
  <c r="H29" i="2"/>
  <c r="U29" i="2"/>
  <c r="T29" i="2"/>
  <c r="P29" i="2"/>
  <c r="M29" i="2"/>
  <c r="K29" i="2"/>
  <c r="J29" i="2"/>
  <c r="I29" i="2"/>
  <c r="G29" i="2"/>
  <c r="H28" i="2"/>
  <c r="S28" i="2"/>
  <c r="R28" i="2"/>
  <c r="Q28" i="2"/>
  <c r="O28" i="2"/>
  <c r="N28" i="2"/>
  <c r="U28" i="2"/>
  <c r="T28" i="2"/>
  <c r="P28" i="2"/>
  <c r="M28" i="2"/>
  <c r="L28" i="2"/>
  <c r="K28" i="2"/>
  <c r="J28" i="2"/>
  <c r="I28" i="2"/>
  <c r="G28" i="2"/>
  <c r="T27" i="2"/>
  <c r="Q27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N27" i="2"/>
  <c r="M27" i="2"/>
  <c r="L27" i="2"/>
  <c r="U27" i="2"/>
  <c r="S27" i="2"/>
  <c r="R27" i="2"/>
  <c r="P27" i="2"/>
  <c r="K27" i="2"/>
  <c r="J27" i="2"/>
  <c r="I27" i="2"/>
  <c r="H27" i="2"/>
  <c r="G27" i="2"/>
  <c r="M23" i="2"/>
  <c r="M24" i="2"/>
  <c r="M22" i="2"/>
  <c r="M21" i="2"/>
  <c r="M19" i="2"/>
  <c r="M20" i="2"/>
  <c r="M18" i="2"/>
  <c r="M1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Q26" i="2"/>
  <c r="Q25" i="2"/>
  <c r="Q24" i="2"/>
  <c r="Q23" i="2"/>
  <c r="Q22" i="2"/>
  <c r="Q20" i="2"/>
  <c r="Q19" i="2"/>
  <c r="Q18" i="2"/>
  <c r="Q16" i="2"/>
  <c r="Q15" i="2"/>
  <c r="Q14" i="2"/>
  <c r="Q13" i="2"/>
  <c r="Q12" i="2"/>
  <c r="Q11" i="2"/>
  <c r="Q7" i="2"/>
  <c r="Q8" i="2"/>
  <c r="Q9" i="2"/>
  <c r="Q10" i="2"/>
  <c r="H26" i="2"/>
  <c r="H25" i="2"/>
  <c r="T26" i="2"/>
  <c r="M26" i="2"/>
  <c r="U26" i="2"/>
  <c r="S26" i="2"/>
  <c r="R26" i="2"/>
  <c r="P26" i="2"/>
  <c r="L26" i="2"/>
  <c r="K26" i="2"/>
  <c r="G26" i="2"/>
  <c r="J25" i="2"/>
  <c r="U25" i="2"/>
  <c r="T25" i="2"/>
  <c r="S25" i="2"/>
  <c r="R25" i="2"/>
  <c r="P25" i="2"/>
  <c r="M25" i="2"/>
  <c r="L25" i="2"/>
  <c r="K25" i="2"/>
  <c r="I25" i="2"/>
  <c r="G25" i="2"/>
  <c r="L24" i="2"/>
  <c r="H24" i="2"/>
  <c r="U24" i="2"/>
  <c r="T24" i="2"/>
  <c r="S24" i="2"/>
  <c r="R24" i="2"/>
  <c r="P24" i="2"/>
  <c r="K24" i="2"/>
  <c r="J24" i="2"/>
  <c r="I24" i="2"/>
  <c r="G24" i="2"/>
  <c r="H23" i="2"/>
  <c r="U23" i="2"/>
  <c r="T23" i="2"/>
  <c r="S23" i="2"/>
  <c r="R23" i="2"/>
  <c r="P23" i="2"/>
  <c r="L23" i="2"/>
  <c r="K23" i="2"/>
  <c r="J23" i="2"/>
  <c r="I23" i="2"/>
  <c r="G23" i="2"/>
  <c r="L22" i="2"/>
  <c r="H22" i="2"/>
  <c r="U22" i="2"/>
  <c r="T22" i="2"/>
  <c r="S22" i="2"/>
  <c r="R22" i="2"/>
  <c r="P22" i="2"/>
  <c r="K22" i="2"/>
  <c r="J22" i="2"/>
  <c r="I22" i="2"/>
  <c r="G22" i="2"/>
  <c r="L21" i="2"/>
  <c r="H21" i="2"/>
  <c r="U21" i="2"/>
  <c r="T21" i="2"/>
  <c r="S21" i="2"/>
  <c r="R21" i="2"/>
  <c r="P21" i="2"/>
  <c r="K21" i="2"/>
  <c r="J21" i="2"/>
  <c r="I21" i="2"/>
  <c r="G21" i="2"/>
  <c r="L19" i="2"/>
  <c r="H19" i="2"/>
  <c r="U19" i="2"/>
  <c r="T19" i="2"/>
  <c r="S19" i="2"/>
  <c r="R19" i="2"/>
  <c r="P19" i="2"/>
  <c r="K19" i="2"/>
  <c r="J19" i="2"/>
  <c r="I19" i="2"/>
  <c r="G19" i="2"/>
  <c r="H20" i="2"/>
  <c r="L20" i="2"/>
  <c r="U20" i="2"/>
  <c r="T20" i="2"/>
  <c r="S20" i="2"/>
  <c r="R20" i="2"/>
  <c r="P20" i="2"/>
  <c r="K20" i="2"/>
  <c r="J20" i="2"/>
  <c r="I20" i="2"/>
  <c r="G20" i="2"/>
  <c r="L18" i="2"/>
  <c r="H18" i="2"/>
  <c r="G18" i="2"/>
  <c r="U18" i="2"/>
  <c r="T18" i="2"/>
  <c r="S18" i="2"/>
  <c r="R18" i="2"/>
  <c r="P18" i="2"/>
  <c r="K18" i="2"/>
  <c r="J18" i="2"/>
  <c r="I18" i="2"/>
  <c r="T17" i="2"/>
  <c r="H17" i="2"/>
  <c r="U17" i="2"/>
  <c r="S17" i="2"/>
  <c r="R17" i="2"/>
  <c r="P17" i="2"/>
  <c r="L17" i="2"/>
  <c r="K17" i="2"/>
  <c r="J17" i="2"/>
  <c r="I17" i="2"/>
  <c r="G17" i="2"/>
  <c r="H16" i="2"/>
  <c r="T16" i="2"/>
  <c r="L16" i="2"/>
  <c r="U16" i="2"/>
  <c r="S16" i="2"/>
  <c r="R16" i="2"/>
  <c r="P16" i="2"/>
  <c r="M16" i="2"/>
  <c r="K16" i="2"/>
  <c r="J16" i="2"/>
  <c r="I16" i="2"/>
  <c r="G16" i="2"/>
  <c r="L15" i="2"/>
  <c r="H15" i="2"/>
  <c r="U15" i="2"/>
  <c r="T15" i="2"/>
  <c r="S15" i="2"/>
  <c r="R15" i="2"/>
  <c r="P15" i="2"/>
  <c r="M15" i="2"/>
  <c r="K15" i="2"/>
  <c r="J15" i="2"/>
  <c r="I15" i="2"/>
  <c r="G15" i="2"/>
  <c r="I14" i="2"/>
  <c r="H14" i="2"/>
  <c r="G14" i="2"/>
  <c r="U14" i="2"/>
  <c r="T14" i="2"/>
  <c r="S14" i="2"/>
  <c r="R14" i="2"/>
  <c r="P14" i="2"/>
  <c r="M14" i="2"/>
  <c r="L14" i="2"/>
  <c r="K14" i="2"/>
  <c r="J14" i="2"/>
  <c r="L13" i="2"/>
  <c r="H13" i="2"/>
  <c r="G13" i="2"/>
  <c r="U13" i="2"/>
  <c r="T13" i="2"/>
  <c r="S13" i="2"/>
  <c r="R13" i="2"/>
  <c r="P13" i="2"/>
  <c r="M13" i="2"/>
  <c r="K13" i="2"/>
  <c r="J13" i="2"/>
  <c r="I13" i="2"/>
  <c r="L12" i="2"/>
  <c r="H12" i="2"/>
  <c r="U12" i="2"/>
  <c r="T12" i="2"/>
  <c r="S12" i="2"/>
  <c r="R12" i="2"/>
  <c r="P12" i="2"/>
  <c r="M12" i="2"/>
  <c r="K12" i="2"/>
  <c r="J12" i="2"/>
  <c r="I12" i="2"/>
  <c r="G12" i="2"/>
  <c r="L11" i="2"/>
  <c r="H11" i="2"/>
  <c r="U11" i="2"/>
  <c r="T11" i="2"/>
  <c r="S11" i="2"/>
  <c r="R11" i="2"/>
  <c r="P11" i="2"/>
  <c r="O11" i="2"/>
  <c r="N11" i="2"/>
  <c r="M11" i="2"/>
  <c r="K11" i="2"/>
  <c r="I11" i="2"/>
  <c r="G11" i="2"/>
  <c r="U10" i="2"/>
  <c r="T10" i="2"/>
  <c r="S10" i="2"/>
  <c r="R10" i="2"/>
  <c r="P10" i="2"/>
  <c r="O10" i="2"/>
  <c r="N10" i="2"/>
  <c r="M10" i="2"/>
  <c r="L10" i="2"/>
  <c r="K10" i="2"/>
  <c r="J10" i="2"/>
  <c r="H10" i="2"/>
  <c r="I10" i="2"/>
  <c r="G10" i="2"/>
  <c r="U9" i="2"/>
  <c r="T9" i="2"/>
  <c r="S9" i="2"/>
  <c r="R9" i="2"/>
  <c r="P9" i="2"/>
  <c r="O9" i="2"/>
  <c r="N9" i="2"/>
  <c r="M9" i="2"/>
  <c r="L9" i="2"/>
  <c r="K9" i="2"/>
  <c r="J9" i="2"/>
  <c r="I9" i="2"/>
  <c r="H9" i="2"/>
  <c r="G9" i="2"/>
  <c r="U8" i="2"/>
  <c r="T8" i="2"/>
  <c r="S8" i="2"/>
  <c r="R8" i="2"/>
  <c r="P8" i="2"/>
  <c r="O8" i="2"/>
  <c r="N8" i="2"/>
  <c r="M8" i="2"/>
  <c r="L8" i="2"/>
  <c r="K8" i="2"/>
  <c r="J8" i="2"/>
  <c r="I8" i="2"/>
  <c r="H8" i="2"/>
  <c r="G8" i="2"/>
  <c r="O7" i="2"/>
  <c r="N7" i="2"/>
  <c r="M7" i="2"/>
  <c r="J7" i="2"/>
  <c r="J11" i="2" s="1"/>
  <c r="U7" i="2"/>
  <c r="T7" i="2"/>
  <c r="S7" i="2"/>
  <c r="R7" i="2"/>
  <c r="P7" i="2"/>
  <c r="L7" i="2"/>
  <c r="K7" i="2"/>
  <c r="I7" i="2"/>
  <c r="H7" i="2"/>
  <c r="G7" i="2"/>
  <c r="AH60" i="2" l="1"/>
  <c r="AH59" i="2"/>
  <c r="AH58" i="2"/>
  <c r="AH55" i="2"/>
  <c r="AH56" i="2"/>
  <c r="AH54" i="2"/>
  <c r="AH53" i="2"/>
  <c r="AH52" i="2"/>
  <c r="AH51" i="2"/>
  <c r="AH50" i="2"/>
  <c r="AH49" i="2"/>
  <c r="AH47" i="2"/>
  <c r="AH44" i="2"/>
  <c r="AH46" i="2"/>
  <c r="AH45" i="2"/>
  <c r="AH43" i="2"/>
  <c r="AH41" i="2"/>
</calcChain>
</file>

<file path=xl/sharedStrings.xml><?xml version="1.0" encoding="utf-8"?>
<sst xmlns="http://schemas.openxmlformats.org/spreadsheetml/2006/main" count="309" uniqueCount="150">
  <si>
    <t>Response Packet</t>
  </si>
  <si>
    <t>Stimulus Packet Format</t>
  </si>
  <si>
    <t>Inputs</t>
  </si>
  <si>
    <t>Expected Output</t>
  </si>
  <si>
    <t>RES</t>
  </si>
  <si>
    <t>COUT</t>
  </si>
  <si>
    <t>OFLOW</t>
  </si>
  <si>
    <t>ERR</t>
  </si>
  <si>
    <t>GLE</t>
  </si>
  <si>
    <t>Reserved</t>
  </si>
  <si>
    <t>Feature ID</t>
  </si>
  <si>
    <t>RST</t>
  </si>
  <si>
    <t>CE</t>
  </si>
  <si>
    <t>MODE</t>
  </si>
  <si>
    <t>CMD</t>
  </si>
  <si>
    <t>INP_VALID</t>
  </si>
  <si>
    <t>OPA</t>
  </si>
  <si>
    <t>OPB</t>
  </si>
  <si>
    <t>Cin</t>
  </si>
  <si>
    <t>Bit width</t>
  </si>
  <si>
    <t>Bit Position</t>
  </si>
  <si>
    <t>Stimulus</t>
  </si>
  <si>
    <t>Obtained Response</t>
  </si>
  <si>
    <t>Result</t>
  </si>
  <si>
    <t>Test Name</t>
  </si>
  <si>
    <t>Test Description</t>
  </si>
  <si>
    <t>Status</t>
  </si>
  <si>
    <t>Test Vectors</t>
  </si>
  <si>
    <t>Bitwise AND</t>
  </si>
  <si>
    <t>3 &amp; 5</t>
  </si>
  <si>
    <t>Bitwise NAND</t>
  </si>
  <si>
    <t>Bitwise OR</t>
  </si>
  <si>
    <t>Bitwise NOR</t>
  </si>
  <si>
    <t>~(3 &amp; 5)</t>
  </si>
  <si>
    <t>3 | 5</t>
  </si>
  <si>
    <t>~(3 | 5)</t>
  </si>
  <si>
    <t>Bitwise XOR</t>
  </si>
  <si>
    <t>3 ^ 5</t>
  </si>
  <si>
    <t>Bitwise XNOR</t>
  </si>
  <si>
    <t>~(3 ^ 5)</t>
  </si>
  <si>
    <t>ROL_A_B</t>
  </si>
  <si>
    <t>220 rotate by 4 left</t>
  </si>
  <si>
    <t>Give a sudden reset</t>
  </si>
  <si>
    <t>Sudden reset with CE 1</t>
  </si>
  <si>
    <t>ROR_A_B</t>
  </si>
  <si>
    <t>220 rotate by 4 right</t>
  </si>
  <si>
    <t>Default on mode 0 and EN11</t>
  </si>
  <si>
    <t>Bitwise NOT B</t>
  </si>
  <si>
    <t>~69</t>
  </si>
  <si>
    <t>Shift A right</t>
  </si>
  <si>
    <t>220 &gt;&gt; 1</t>
  </si>
  <si>
    <t>Shift B right</t>
  </si>
  <si>
    <t>220 &lt;&lt; 1</t>
  </si>
  <si>
    <t>Shift B left</t>
  </si>
  <si>
    <t>Default check 1</t>
  </si>
  <si>
    <t>Default check 2</t>
  </si>
  <si>
    <t>Default on mode 0 and EN01</t>
  </si>
  <si>
    <t>Bitwise NOT A</t>
  </si>
  <si>
    <t>Default check 3</t>
  </si>
  <si>
    <t>Shift A left</t>
  </si>
  <si>
    <t>Default on mode 0 and EN10</t>
  </si>
  <si>
    <t>Non valid inputs</t>
  </si>
  <si>
    <t>Non valid input for Mode = 0</t>
  </si>
  <si>
    <t>Sudden reset with CE 0</t>
  </si>
  <si>
    <t>Simple add</t>
  </si>
  <si>
    <t>Actual Response</t>
  </si>
  <si>
    <t>Add 100 and 100</t>
  </si>
  <si>
    <t>Generate Cout</t>
  </si>
  <si>
    <t>Addition of 254+2</t>
  </si>
  <si>
    <t>Simple Subtract</t>
  </si>
  <si>
    <t>Subtraction of 250 -25</t>
  </si>
  <si>
    <t>Generate Overflow</t>
  </si>
  <si>
    <t>Subtract 42 from 4</t>
  </si>
  <si>
    <t>Simple Carry In Add</t>
  </si>
  <si>
    <t>Addition of 25+25+Carry(1)</t>
  </si>
  <si>
    <t>Carry In Add with Cout</t>
  </si>
  <si>
    <t>Addition of 250+5+Carry(1)</t>
  </si>
  <si>
    <t>Simple Carry In Subtraction</t>
  </si>
  <si>
    <t>Subtract 42 from 4 and Carry(1)</t>
  </si>
  <si>
    <t>Equal Compare</t>
  </si>
  <si>
    <t>255==255?</t>
  </si>
  <si>
    <t>Compare Greater Than</t>
  </si>
  <si>
    <t>200&gt;40?</t>
  </si>
  <si>
    <t>Compare Lesser Than</t>
  </si>
  <si>
    <t>90&lt;160?</t>
  </si>
  <si>
    <t>Increment and Multiply</t>
  </si>
  <si>
    <t>(3+1)*(3+1)</t>
  </si>
  <si>
    <t>Left Shift and Multiply</t>
  </si>
  <si>
    <t>(8&lt;&lt;1)*2</t>
  </si>
  <si>
    <t>Default check 4</t>
  </si>
  <si>
    <t>Default on mode 1 and EN11</t>
  </si>
  <si>
    <t>Signed Addition</t>
  </si>
  <si>
    <t>Add -5 and -50</t>
  </si>
  <si>
    <t xml:space="preserve"> </t>
  </si>
  <si>
    <t>NEG</t>
  </si>
  <si>
    <t>ZERO</t>
  </si>
  <si>
    <t>4----2</t>
  </si>
  <si>
    <t>23----8</t>
  </si>
  <si>
    <t>32----25</t>
  </si>
  <si>
    <t>40----33</t>
  </si>
  <si>
    <t>42----41</t>
  </si>
  <si>
    <t>46---43</t>
  </si>
  <si>
    <t>57----50</t>
  </si>
  <si>
    <t>60----58</t>
  </si>
  <si>
    <t>65----63</t>
  </si>
  <si>
    <t>84----69</t>
  </si>
  <si>
    <t>Signed Addition for 0</t>
  </si>
  <si>
    <t>Add 127 and -127</t>
  </si>
  <si>
    <t>Overflow no carry out</t>
  </si>
  <si>
    <t>Add 127 and -1</t>
  </si>
  <si>
    <t>Add 2 and 127</t>
  </si>
  <si>
    <t>Signed Add for equal</t>
  </si>
  <si>
    <t>Add -10 and -10</t>
  </si>
  <si>
    <t>Signed Subtraction</t>
  </si>
  <si>
    <t>Subtract with carry out</t>
  </si>
  <si>
    <t>Subtract -1 from 127</t>
  </si>
  <si>
    <t>Subtract 100 from 20</t>
  </si>
  <si>
    <t>Subtract for equal</t>
  </si>
  <si>
    <t>Subtract 100 from 100</t>
  </si>
  <si>
    <t>Non valid input for Mode = 1</t>
  </si>
  <si>
    <t xml:space="preserve">Increment A </t>
  </si>
  <si>
    <t>Increment 100 by 1</t>
  </si>
  <si>
    <t xml:space="preserve">Decrement A </t>
  </si>
  <si>
    <t>Decrement 100 by 1</t>
  </si>
  <si>
    <t>Default check 5</t>
  </si>
  <si>
    <t>Default on mode 1 and EN01</t>
  </si>
  <si>
    <t>Increment B</t>
  </si>
  <si>
    <t>Decrement B</t>
  </si>
  <si>
    <t>0000000111001001</t>
  </si>
  <si>
    <t>0000000111101100</t>
  </si>
  <si>
    <t>0000000110110000</t>
  </si>
  <si>
    <t>Make out zero whenever result is zero</t>
  </si>
  <si>
    <t>Sub_cin 100 - 200</t>
  </si>
  <si>
    <t>Sub_cin 200 - 200</t>
  </si>
  <si>
    <t>Subtract cin for equal</t>
  </si>
  <si>
    <t>Subtract cin for a lesser</t>
  </si>
  <si>
    <t>Done</t>
  </si>
  <si>
    <t>Pass</t>
  </si>
  <si>
    <t>Subtract cin when cin is 0</t>
  </si>
  <si>
    <t>multiply 255 *255</t>
  </si>
  <si>
    <t>Multiply big</t>
  </si>
  <si>
    <t>Multiply small</t>
  </si>
  <si>
    <t>Sudden reset</t>
  </si>
  <si>
    <t>multiply 7 * 73</t>
  </si>
  <si>
    <t>Sub_cin 100 - 100</t>
  </si>
  <si>
    <t>XX</t>
  </si>
  <si>
    <t>Give invalid inp valid</t>
  </si>
  <si>
    <t>Give input_valid =XX</t>
  </si>
  <si>
    <t>Subtract cin</t>
  </si>
  <si>
    <t>Subtract 0 and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</si>
</sst>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0" tint="-0.14996795556505021"/>
        </patternFill>
      </fill>
    </dxf>
    <dxf>
      <fill>
        <patternFill>
          <bgColor rgb="FFFF8488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CCC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C6"/>
  <sheetViews>
    <sheetView tabSelected="1" topLeftCell="J1" zoomScaleNormal="100" workbookViewId="0">
      <selection activeCell="M6" sqref="M6"/>
    </sheetView>
  </sheetViews>
  <sheetFormatPr defaultRowHeight="14.5" x14ac:dyDescent="0.35"/>
  <cols>
    <col min="1" max="7" width="8.7265625" style="1"/>
    <col min="8" max="8" width="7.54296875" style="1" customWidth="1"/>
    <col min="9" max="9" width="8.7265625" style="1"/>
    <col min="10" max="10" width="9" style="1" customWidth="1"/>
    <col min="11" max="11" width="7.7265625" style="1" customWidth="1"/>
    <col min="12" max="12" width="2.54296875" style="1" customWidth="1"/>
    <col min="13" max="16384" width="8.7265625" style="1"/>
  </cols>
  <sheetData>
    <row r="2" spans="4:29" x14ac:dyDescent="0.35">
      <c r="E2" s="10" t="s">
        <v>0</v>
      </c>
      <c r="F2" s="10"/>
      <c r="G2" s="10"/>
      <c r="H2" s="10"/>
      <c r="I2" s="10"/>
      <c r="J2" s="10"/>
      <c r="K2" s="10"/>
      <c r="L2" s="3"/>
      <c r="N2" s="1" t="s">
        <v>1</v>
      </c>
    </row>
    <row r="3" spans="4:29" x14ac:dyDescent="0.35">
      <c r="E3" t="s">
        <v>65</v>
      </c>
      <c r="F3"/>
      <c r="G3"/>
      <c r="H3"/>
      <c r="I3"/>
      <c r="L3" s="3"/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9" t="s">
        <v>3</v>
      </c>
      <c r="X3" s="9"/>
      <c r="Y3" s="9"/>
      <c r="Z3" s="9"/>
      <c r="AA3" s="9"/>
      <c r="AB3" s="9"/>
      <c r="AC3" s="9"/>
    </row>
    <row r="4" spans="4:29" x14ac:dyDescent="0.35"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94</v>
      </c>
      <c r="K4" s="1" t="s">
        <v>95</v>
      </c>
      <c r="L4" s="3"/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4</v>
      </c>
      <c r="X4" s="1" t="s">
        <v>5</v>
      </c>
      <c r="Y4" s="1" t="s">
        <v>6</v>
      </c>
      <c r="Z4" s="1" t="s">
        <v>7</v>
      </c>
      <c r="AA4" s="1" t="s">
        <v>8</v>
      </c>
      <c r="AB4" s="1" t="s">
        <v>94</v>
      </c>
      <c r="AC4" s="1" t="s">
        <v>95</v>
      </c>
    </row>
    <row r="5" spans="4:29" x14ac:dyDescent="0.35">
      <c r="D5" s="1" t="s">
        <v>19</v>
      </c>
      <c r="E5" s="1">
        <v>16</v>
      </c>
      <c r="F5" s="1">
        <v>1</v>
      </c>
      <c r="G5" s="1">
        <v>1</v>
      </c>
      <c r="H5" s="1">
        <v>1</v>
      </c>
      <c r="I5" s="1">
        <v>3</v>
      </c>
      <c r="J5" s="1">
        <v>1</v>
      </c>
      <c r="K5" s="1">
        <v>1</v>
      </c>
      <c r="L5" s="3"/>
      <c r="M5" s="1">
        <v>3</v>
      </c>
      <c r="N5" s="1">
        <v>8</v>
      </c>
      <c r="O5" s="1">
        <v>1</v>
      </c>
      <c r="P5" s="1">
        <v>1</v>
      </c>
      <c r="Q5" s="1">
        <v>1</v>
      </c>
      <c r="R5" s="1">
        <v>4</v>
      </c>
      <c r="S5" s="1">
        <v>2</v>
      </c>
      <c r="T5" s="1">
        <v>8</v>
      </c>
      <c r="U5" s="1">
        <v>8</v>
      </c>
      <c r="V5" s="1">
        <v>1</v>
      </c>
      <c r="W5" s="1">
        <v>16</v>
      </c>
      <c r="X5" s="1">
        <v>1</v>
      </c>
      <c r="Y5" s="1">
        <v>1</v>
      </c>
      <c r="Z5" s="1">
        <v>1</v>
      </c>
      <c r="AA5" s="1">
        <v>3</v>
      </c>
      <c r="AB5" s="1">
        <v>1</v>
      </c>
      <c r="AC5" s="1">
        <v>1</v>
      </c>
    </row>
    <row r="6" spans="4:29" x14ac:dyDescent="0.35">
      <c r="D6" s="1" t="s">
        <v>20</v>
      </c>
      <c r="E6" s="1" t="s">
        <v>105</v>
      </c>
      <c r="F6" s="1">
        <v>68</v>
      </c>
      <c r="G6" s="1">
        <v>67</v>
      </c>
      <c r="H6" s="1">
        <v>66</v>
      </c>
      <c r="I6" s="1" t="s">
        <v>104</v>
      </c>
      <c r="J6" s="1">
        <v>62</v>
      </c>
      <c r="K6" s="1">
        <v>61</v>
      </c>
      <c r="L6" s="3"/>
      <c r="M6" s="1" t="s">
        <v>103</v>
      </c>
      <c r="N6" s="1" t="s">
        <v>102</v>
      </c>
      <c r="O6" s="1">
        <v>49</v>
      </c>
      <c r="P6" s="1">
        <v>48</v>
      </c>
      <c r="Q6" s="1">
        <v>47</v>
      </c>
      <c r="R6" s="1" t="s">
        <v>101</v>
      </c>
      <c r="S6" s="1" t="s">
        <v>100</v>
      </c>
      <c r="T6" s="1" t="s">
        <v>99</v>
      </c>
      <c r="U6" s="1" t="s">
        <v>98</v>
      </c>
      <c r="V6" s="1">
        <v>24</v>
      </c>
      <c r="W6" s="1" t="s">
        <v>97</v>
      </c>
      <c r="X6" s="1">
        <v>7</v>
      </c>
      <c r="Y6" s="1">
        <v>6</v>
      </c>
      <c r="Z6" s="1">
        <v>5</v>
      </c>
      <c r="AA6" s="1" t="s">
        <v>96</v>
      </c>
      <c r="AB6" s="1">
        <v>1</v>
      </c>
      <c r="AC6" s="1">
        <v>0</v>
      </c>
    </row>
  </sheetData>
  <mergeCells count="3">
    <mergeCell ref="M3:V3"/>
    <mergeCell ref="W3:AC3"/>
    <mergeCell ref="E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7FF2D-D827-4C6A-B3D2-D2CF6BF31701}">
  <dimension ref="B3:AH158"/>
  <sheetViews>
    <sheetView topLeftCell="A26" zoomScaleNormal="100" workbookViewId="0">
      <selection activeCell="AH72" sqref="AH72"/>
    </sheetView>
  </sheetViews>
  <sheetFormatPr defaultRowHeight="14.5" x14ac:dyDescent="0.35"/>
  <cols>
    <col min="1" max="1" width="8.7265625" style="1"/>
    <col min="2" max="2" width="6.7265625" style="1" customWidth="1"/>
    <col min="3" max="3" width="10.90625" style="1" customWidth="1"/>
    <col min="4" max="4" width="22.08984375" style="1" customWidth="1"/>
    <col min="5" max="5" width="20.90625" style="1" customWidth="1"/>
    <col min="6" max="6" width="12.90625" style="1" customWidth="1"/>
    <col min="7" max="7" width="8.7265625" style="1"/>
    <col min="8" max="8" width="9.7265625" style="1" customWidth="1"/>
    <col min="9" max="12" width="8.7265625" style="1"/>
    <col min="13" max="13" width="10.08984375" style="1" customWidth="1"/>
    <col min="14" max="15" width="11.7265625" style="1" customWidth="1"/>
    <col min="16" max="16" width="8.7265625" style="1"/>
    <col min="17" max="17" width="18.7265625" style="1" customWidth="1"/>
    <col min="18" max="23" width="8.7265625" style="1"/>
    <col min="24" max="24" width="20.36328125" style="1" customWidth="1"/>
    <col min="25" max="26" width="8.7265625" style="1"/>
    <col min="27" max="27" width="10.54296875" style="1" customWidth="1"/>
    <col min="28" max="28" width="6.6328125" style="1" customWidth="1"/>
    <col min="29" max="29" width="9" style="1" customWidth="1"/>
    <col min="30" max="30" width="8.90625" style="1" customWidth="1"/>
    <col min="31" max="31" width="15.81640625" style="1" customWidth="1"/>
    <col min="32" max="32" width="1.36328125" style="1" customWidth="1"/>
    <col min="33" max="33" width="10.26953125" style="1" customWidth="1"/>
    <col min="34" max="34" width="69.08984375" style="1" customWidth="1"/>
    <col min="35" max="16384" width="8.7265625" style="1"/>
  </cols>
  <sheetData>
    <row r="3" spans="3:34" x14ac:dyDescent="0.35">
      <c r="G3" s="1">
        <v>3</v>
      </c>
      <c r="H3" s="1">
        <v>8</v>
      </c>
      <c r="I3" s="1">
        <v>1</v>
      </c>
      <c r="J3" s="1">
        <v>1</v>
      </c>
      <c r="K3" s="1">
        <v>1</v>
      </c>
      <c r="L3" s="1">
        <v>4</v>
      </c>
      <c r="M3" s="1">
        <v>2</v>
      </c>
      <c r="N3" s="1">
        <v>8</v>
      </c>
      <c r="O3" s="1">
        <v>8</v>
      </c>
      <c r="P3" s="1">
        <v>1</v>
      </c>
      <c r="Q3" s="1">
        <v>16</v>
      </c>
      <c r="R3" s="1">
        <v>1</v>
      </c>
      <c r="S3" s="1">
        <v>1</v>
      </c>
      <c r="T3" s="1">
        <v>1</v>
      </c>
      <c r="U3" s="1">
        <v>3</v>
      </c>
      <c r="V3" s="1">
        <v>1</v>
      </c>
      <c r="W3" s="1">
        <v>1</v>
      </c>
      <c r="X3" s="1">
        <v>16</v>
      </c>
      <c r="Y3" s="1">
        <v>1</v>
      </c>
      <c r="Z3" s="1">
        <v>1</v>
      </c>
      <c r="AA3" s="1">
        <v>1</v>
      </c>
      <c r="AB3" s="1">
        <v>3</v>
      </c>
      <c r="AC3" s="1">
        <v>1</v>
      </c>
    </row>
    <row r="4" spans="3:34" x14ac:dyDescent="0.35">
      <c r="G4" s="8" t="s">
        <v>21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3:34" x14ac:dyDescent="0.35">
      <c r="G5" s="11" t="s">
        <v>2</v>
      </c>
      <c r="H5" s="11"/>
      <c r="I5" s="11"/>
      <c r="J5" s="11"/>
      <c r="K5" s="11"/>
      <c r="L5" s="11"/>
      <c r="M5" s="11"/>
      <c r="N5" s="11"/>
      <c r="O5" s="11"/>
      <c r="P5" s="11"/>
      <c r="Q5" s="10" t="s">
        <v>3</v>
      </c>
      <c r="R5" s="10"/>
      <c r="S5" s="10"/>
      <c r="T5" s="10"/>
      <c r="U5" s="10"/>
      <c r="V5" s="10"/>
      <c r="W5" s="10"/>
      <c r="X5" s="11" t="s">
        <v>22</v>
      </c>
      <c r="Y5" s="11"/>
      <c r="Z5" s="11"/>
      <c r="AA5" s="11"/>
      <c r="AB5" s="11"/>
      <c r="AC5" s="11"/>
      <c r="AD5" s="11"/>
      <c r="AE5" s="1" t="s">
        <v>23</v>
      </c>
      <c r="AF5" s="3"/>
      <c r="AH5" s="1" t="s">
        <v>27</v>
      </c>
    </row>
    <row r="6" spans="3:34" x14ac:dyDescent="0.35">
      <c r="C6" s="1" t="s">
        <v>10</v>
      </c>
      <c r="D6" s="1" t="s">
        <v>24</v>
      </c>
      <c r="E6" s="1" t="s">
        <v>25</v>
      </c>
      <c r="F6" s="1" t="s">
        <v>26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4</v>
      </c>
      <c r="R6" s="1" t="s">
        <v>5</v>
      </c>
      <c r="S6" s="1" t="s">
        <v>6</v>
      </c>
      <c r="T6" s="1" t="s">
        <v>7</v>
      </c>
      <c r="U6" s="1" t="s">
        <v>8</v>
      </c>
      <c r="V6" s="1" t="s">
        <v>94</v>
      </c>
      <c r="W6" s="1" t="s">
        <v>95</v>
      </c>
      <c r="X6" s="1" t="s">
        <v>4</v>
      </c>
      <c r="Y6" s="1" t="s">
        <v>5</v>
      </c>
      <c r="Z6" s="1" t="s">
        <v>6</v>
      </c>
      <c r="AA6" s="1" t="s">
        <v>7</v>
      </c>
      <c r="AB6" s="1" t="s">
        <v>8</v>
      </c>
      <c r="AC6" s="1" t="s">
        <v>94</v>
      </c>
      <c r="AD6" s="1" t="s">
        <v>95</v>
      </c>
      <c r="AF6" s="3"/>
      <c r="AG6" s="1" t="s">
        <v>10</v>
      </c>
    </row>
    <row r="7" spans="3:34" x14ac:dyDescent="0.35">
      <c r="C7" s="1">
        <v>0</v>
      </c>
      <c r="D7" s="4" t="s">
        <v>28</v>
      </c>
      <c r="E7" s="4" t="s">
        <v>29</v>
      </c>
      <c r="F7" s="1" t="s">
        <v>136</v>
      </c>
      <c r="G7" s="2" t="str">
        <f>DEC2BIN(0,G3)</f>
        <v>000</v>
      </c>
      <c r="H7" s="2" t="str">
        <f>DEC2BIN(0,H3)</f>
        <v>00000000</v>
      </c>
      <c r="I7" s="2" t="str">
        <f>DEC2BIN(0,I3)</f>
        <v>0</v>
      </c>
      <c r="J7" s="2" t="str">
        <f>DEC2BIN(1,J3)</f>
        <v>1</v>
      </c>
      <c r="K7" s="2" t="str">
        <f>DEC2BIN(0,K3)</f>
        <v>0</v>
      </c>
      <c r="L7" s="2" t="str">
        <f>DEC2BIN(0,L3)</f>
        <v>0000</v>
      </c>
      <c r="M7" s="2" t="str">
        <f>DEC2BIN(3,M3)</f>
        <v>11</v>
      </c>
      <c r="N7" s="2" t="str">
        <f>DEC2BIN(3,N3)</f>
        <v>00000011</v>
      </c>
      <c r="O7" s="2" t="str">
        <f>DEC2BIN(5,O3)</f>
        <v>00000101</v>
      </c>
      <c r="P7" s="2" t="str">
        <f>DEC2BIN(0,P3)</f>
        <v>0</v>
      </c>
      <c r="Q7" s="2" t="str">
        <f>_xlfn.BASE(1,2,Q3)</f>
        <v>0000000000000001</v>
      </c>
      <c r="R7" s="2" t="str">
        <f>DEC2BIN(0,R3)</f>
        <v>0</v>
      </c>
      <c r="S7" s="2" t="str">
        <f>DEC2BIN(0,S3)</f>
        <v>0</v>
      </c>
      <c r="T7" s="2" t="str">
        <f>DEC2BIN(0,T3)</f>
        <v>0</v>
      </c>
      <c r="U7" s="2" t="str">
        <f>DEC2BIN(0,U3)</f>
        <v>000</v>
      </c>
      <c r="V7" s="1">
        <v>0</v>
      </c>
      <c r="W7" s="1">
        <v>0</v>
      </c>
      <c r="X7" s="2" t="str">
        <f>_xlfn.BASE(1,2,X3)</f>
        <v>0000000000000001</v>
      </c>
      <c r="Y7" s="2" t="str">
        <f>DEC2BIN(0,Y3)</f>
        <v>0</v>
      </c>
      <c r="Z7" s="2" t="str">
        <f>DEC2BIN(0,Z3)</f>
        <v>0</v>
      </c>
      <c r="AA7" s="2" t="str">
        <f>DEC2BIN(0,AA3)</f>
        <v>0</v>
      </c>
      <c r="AB7" s="2" t="str">
        <f>DEC2BIN(0,AB3)</f>
        <v>000</v>
      </c>
      <c r="AC7" s="1">
        <v>0</v>
      </c>
      <c r="AD7" s="1">
        <v>0</v>
      </c>
      <c r="AE7" s="1" t="s">
        <v>137</v>
      </c>
      <c r="AF7" s="3"/>
      <c r="AG7" s="1">
        <v>0</v>
      </c>
      <c r="AH7" s="1" t="str">
        <f>_xlfn.CONCAT(G7:W7)</f>
        <v>0000000000001000001100000011000001010000000000000000100000000</v>
      </c>
    </row>
    <row r="8" spans="3:34" x14ac:dyDescent="0.35">
      <c r="C8" s="1">
        <v>1</v>
      </c>
      <c r="D8" s="4" t="s">
        <v>30</v>
      </c>
      <c r="E8" s="4" t="s">
        <v>33</v>
      </c>
      <c r="F8" s="1" t="s">
        <v>136</v>
      </c>
      <c r="G8" s="2" t="str">
        <f>DEC2BIN(0,G3)</f>
        <v>000</v>
      </c>
      <c r="H8" s="2" t="str">
        <f>DEC2BIN(1,H3)</f>
        <v>00000001</v>
      </c>
      <c r="I8" s="2" t="str">
        <f>DEC2BIN(0,I3)</f>
        <v>0</v>
      </c>
      <c r="J8" s="2" t="str">
        <f>DEC2BIN(1,J3)</f>
        <v>1</v>
      </c>
      <c r="K8" s="2" t="str">
        <f>DEC2BIN(0,K3)</f>
        <v>0</v>
      </c>
      <c r="L8" s="2" t="str">
        <f>DEC2BIN(1,L3)</f>
        <v>0001</v>
      </c>
      <c r="M8" s="2" t="str">
        <f>DEC2BIN(3,M3)</f>
        <v>11</v>
      </c>
      <c r="N8" s="2" t="str">
        <f>DEC2BIN(3,N3)</f>
        <v>00000011</v>
      </c>
      <c r="O8" s="2" t="str">
        <f>DEC2BIN(5,O3)</f>
        <v>00000101</v>
      </c>
      <c r="P8" s="2" t="str">
        <f>DEC2BIN(0,P3)</f>
        <v>0</v>
      </c>
      <c r="Q8" s="2" t="str">
        <f>_xlfn.BASE(254,2,Q3)</f>
        <v>0000000011111110</v>
      </c>
      <c r="R8" s="2" t="str">
        <f>DEC2BIN(0,R3)</f>
        <v>0</v>
      </c>
      <c r="S8" s="2" t="str">
        <f>DEC2BIN(0,S3)</f>
        <v>0</v>
      </c>
      <c r="T8" s="2" t="str">
        <f>DEC2BIN(0,T3)</f>
        <v>0</v>
      </c>
      <c r="U8" s="2" t="str">
        <f>DEC2BIN(0,U3)</f>
        <v>000</v>
      </c>
      <c r="V8" s="1">
        <v>0</v>
      </c>
      <c r="W8" s="1">
        <v>0</v>
      </c>
      <c r="X8" s="2" t="str">
        <f>_xlfn.BASE(254,2,X3)</f>
        <v>0000000011111110</v>
      </c>
      <c r="Y8" s="2" t="str">
        <f>DEC2BIN(0,Y3)</f>
        <v>0</v>
      </c>
      <c r="Z8" s="2" t="str">
        <f>DEC2BIN(0,Z3)</f>
        <v>0</v>
      </c>
      <c r="AA8" s="2" t="str">
        <f>DEC2BIN(0,AA3)</f>
        <v>0</v>
      </c>
      <c r="AB8" s="2" t="str">
        <f>DEC2BIN(0,AB3)</f>
        <v>000</v>
      </c>
      <c r="AC8" s="1">
        <v>0</v>
      </c>
      <c r="AD8" s="1">
        <v>0</v>
      </c>
      <c r="AE8" s="1" t="s">
        <v>137</v>
      </c>
      <c r="AF8" s="3"/>
      <c r="AG8" s="1">
        <v>1</v>
      </c>
      <c r="AH8" s="1" t="str">
        <f t="shared" ref="AH8:AH62" si="0">_xlfn.CONCAT(G8:W8)</f>
        <v>0000000000101000011100000011000001010000000001111111000000000</v>
      </c>
    </row>
    <row r="9" spans="3:34" x14ac:dyDescent="0.35">
      <c r="C9" s="1">
        <v>2</v>
      </c>
      <c r="D9" s="4" t="s">
        <v>31</v>
      </c>
      <c r="E9" s="4" t="s">
        <v>34</v>
      </c>
      <c r="F9" s="1" t="s">
        <v>136</v>
      </c>
      <c r="G9" s="2" t="str">
        <f>DEC2BIN(0,G3)</f>
        <v>000</v>
      </c>
      <c r="H9" s="2" t="str">
        <f>DEC2BIN(2,H3)</f>
        <v>00000010</v>
      </c>
      <c r="I9" s="2" t="str">
        <f>DEC2BIN(0,I3)</f>
        <v>0</v>
      </c>
      <c r="J9" s="2" t="str">
        <f>DEC2BIN(1,J3)</f>
        <v>1</v>
      </c>
      <c r="K9" s="2" t="str">
        <f>DEC2BIN(0,K3)</f>
        <v>0</v>
      </c>
      <c r="L9" s="2" t="str">
        <f>DEC2BIN(2,L3)</f>
        <v>0010</v>
      </c>
      <c r="M9" s="2" t="str">
        <f>DEC2BIN(3,M3)</f>
        <v>11</v>
      </c>
      <c r="N9" s="2" t="str">
        <f>DEC2BIN(3,N3)</f>
        <v>00000011</v>
      </c>
      <c r="O9" s="2" t="str">
        <f>DEC2BIN(5,O3)</f>
        <v>00000101</v>
      </c>
      <c r="P9" s="2" t="str">
        <f>DEC2BIN(0,P3)</f>
        <v>0</v>
      </c>
      <c r="Q9" s="2" t="str">
        <f>_xlfn.BASE(7,2,Q3)</f>
        <v>0000000000000111</v>
      </c>
      <c r="R9" s="2" t="str">
        <f>DEC2BIN(0,R3)</f>
        <v>0</v>
      </c>
      <c r="S9" s="2" t="str">
        <f>DEC2BIN(0,S3)</f>
        <v>0</v>
      </c>
      <c r="T9" s="2" t="str">
        <f>DEC2BIN(0,T3)</f>
        <v>0</v>
      </c>
      <c r="U9" s="2" t="str">
        <f>DEC2BIN(0,U3)</f>
        <v>000</v>
      </c>
      <c r="V9" s="1">
        <v>0</v>
      </c>
      <c r="W9" s="1">
        <v>0</v>
      </c>
      <c r="X9" s="2" t="str">
        <f>_xlfn.BASE(7,2,X3)</f>
        <v>0000000000000111</v>
      </c>
      <c r="Y9" s="2" t="str">
        <f>DEC2BIN(0,Y3)</f>
        <v>0</v>
      </c>
      <c r="Z9" s="2" t="str">
        <f>DEC2BIN(0,Z3)</f>
        <v>0</v>
      </c>
      <c r="AA9" s="2" t="str">
        <f>DEC2BIN(0,AA3)</f>
        <v>0</v>
      </c>
      <c r="AB9" s="2" t="str">
        <f>DEC2BIN(0,AB3)</f>
        <v>000</v>
      </c>
      <c r="AC9" s="1">
        <v>0</v>
      </c>
      <c r="AD9" s="1">
        <v>0</v>
      </c>
      <c r="AE9" s="1" t="s">
        <v>137</v>
      </c>
      <c r="AF9" s="3"/>
      <c r="AG9" s="1">
        <v>2</v>
      </c>
      <c r="AH9" s="1" t="str">
        <f t="shared" si="0"/>
        <v>0000000001001000101100000011000001010000000000000011100000000</v>
      </c>
    </row>
    <row r="10" spans="3:34" x14ac:dyDescent="0.35">
      <c r="C10" s="1">
        <v>3</v>
      </c>
      <c r="D10" s="4" t="s">
        <v>32</v>
      </c>
      <c r="E10" s="4" t="s">
        <v>35</v>
      </c>
      <c r="F10" s="1" t="s">
        <v>136</v>
      </c>
      <c r="G10" s="2" t="str">
        <f>DEC2BIN(0,G3)</f>
        <v>000</v>
      </c>
      <c r="H10" s="2" t="str">
        <f>DEC2BIN(3,H3)</f>
        <v>00000011</v>
      </c>
      <c r="I10" s="2" t="str">
        <f>DEC2BIN(0,I3)</f>
        <v>0</v>
      </c>
      <c r="J10" s="2" t="str">
        <f>DEC2BIN(1,J3)</f>
        <v>1</v>
      </c>
      <c r="K10" s="2" t="str">
        <f>DEC2BIN(0,K3)</f>
        <v>0</v>
      </c>
      <c r="L10" s="2" t="str">
        <f>DEC2BIN(3,L3)</f>
        <v>0011</v>
      </c>
      <c r="M10" s="2" t="str">
        <f>DEC2BIN(3,M3)</f>
        <v>11</v>
      </c>
      <c r="N10" s="2" t="str">
        <f>DEC2BIN(3,N3)</f>
        <v>00000011</v>
      </c>
      <c r="O10" s="2" t="str">
        <f>DEC2BIN(5,O3)</f>
        <v>00000101</v>
      </c>
      <c r="P10" s="2" t="str">
        <f>DEC2BIN(0,P3)</f>
        <v>0</v>
      </c>
      <c r="Q10" s="2" t="str">
        <f>_xlfn.BASE(248,2,Q3)</f>
        <v>0000000011111000</v>
      </c>
      <c r="R10" s="2" t="str">
        <f>DEC2BIN(0,R3)</f>
        <v>0</v>
      </c>
      <c r="S10" s="2" t="str">
        <f>DEC2BIN(0,S3)</f>
        <v>0</v>
      </c>
      <c r="T10" s="2" t="str">
        <f>DEC2BIN(0,T3)</f>
        <v>0</v>
      </c>
      <c r="U10" s="2" t="str">
        <f>DEC2BIN(0,U3)</f>
        <v>000</v>
      </c>
      <c r="V10" s="1">
        <v>0</v>
      </c>
      <c r="W10" s="1">
        <v>0</v>
      </c>
      <c r="X10" s="2" t="str">
        <f>_xlfn.BASE(248,2,X3)</f>
        <v>0000000011111000</v>
      </c>
      <c r="Y10" s="2" t="str">
        <f>DEC2BIN(0,Y3)</f>
        <v>0</v>
      </c>
      <c r="Z10" s="2" t="str">
        <f>DEC2BIN(0,Z3)</f>
        <v>0</v>
      </c>
      <c r="AA10" s="2" t="str">
        <f>DEC2BIN(0,AA3)</f>
        <v>0</v>
      </c>
      <c r="AB10" s="2" t="str">
        <f>DEC2BIN(0,AB3)</f>
        <v>000</v>
      </c>
      <c r="AC10" s="1">
        <v>0</v>
      </c>
      <c r="AD10" s="1">
        <v>0</v>
      </c>
      <c r="AE10" s="1" t="s">
        <v>137</v>
      </c>
      <c r="AF10" s="3"/>
      <c r="AG10" s="1">
        <v>3</v>
      </c>
      <c r="AH10" s="1" t="str">
        <f t="shared" si="0"/>
        <v>0000000001101000111100000011000001010000000001111100000000000</v>
      </c>
    </row>
    <row r="11" spans="3:34" x14ac:dyDescent="0.35">
      <c r="C11" s="1">
        <v>4</v>
      </c>
      <c r="D11" s="4" t="s">
        <v>36</v>
      </c>
      <c r="E11" s="4" t="s">
        <v>37</v>
      </c>
      <c r="F11" s="1" t="s">
        <v>136</v>
      </c>
      <c r="G11" s="2" t="str">
        <f>DEC2BIN(0,G3)</f>
        <v>000</v>
      </c>
      <c r="H11" s="2" t="str">
        <f>DEC2BIN(4,H3)</f>
        <v>00000100</v>
      </c>
      <c r="I11" s="2" t="str">
        <f>DEC2BIN(0,I3)</f>
        <v>0</v>
      </c>
      <c r="J11" s="2" t="str">
        <f t="shared" ref="J11" si="1">DEC2BIN(1,J7)</f>
        <v>1</v>
      </c>
      <c r="K11" s="2" t="str">
        <f>DEC2BIN(0,K3)</f>
        <v>0</v>
      </c>
      <c r="L11" s="2" t="str">
        <f>DEC2BIN(4,L3)</f>
        <v>0100</v>
      </c>
      <c r="M11" s="2" t="str">
        <f>DEC2BIN(3,M3)</f>
        <v>11</v>
      </c>
      <c r="N11" s="2" t="str">
        <f>DEC2BIN(3,N3)</f>
        <v>00000011</v>
      </c>
      <c r="O11" s="2" t="str">
        <f>DEC2BIN(5,O3)</f>
        <v>00000101</v>
      </c>
      <c r="P11" s="2" t="str">
        <f>DEC2BIN(0,P3)</f>
        <v>0</v>
      </c>
      <c r="Q11" s="2" t="str">
        <f>_xlfn.BASE(6,2,Q3)</f>
        <v>0000000000000110</v>
      </c>
      <c r="R11" s="2" t="str">
        <f>DEC2BIN(0,R3)</f>
        <v>0</v>
      </c>
      <c r="S11" s="2" t="str">
        <f>DEC2BIN(0,S3)</f>
        <v>0</v>
      </c>
      <c r="T11" s="2" t="str">
        <f>DEC2BIN(0,T3)</f>
        <v>0</v>
      </c>
      <c r="U11" s="2" t="str">
        <f>DEC2BIN(0,U3)</f>
        <v>000</v>
      </c>
      <c r="V11" s="1">
        <v>0</v>
      </c>
      <c r="W11" s="1">
        <v>0</v>
      </c>
      <c r="X11" s="2" t="str">
        <f>_xlfn.BASE(6,2,X3)</f>
        <v>0000000000000110</v>
      </c>
      <c r="Y11" s="2" t="str">
        <f>DEC2BIN(0,Y3)</f>
        <v>0</v>
      </c>
      <c r="Z11" s="2" t="str">
        <f>DEC2BIN(0,Z3)</f>
        <v>0</v>
      </c>
      <c r="AA11" s="2" t="str">
        <f>DEC2BIN(0,AA3)</f>
        <v>0</v>
      </c>
      <c r="AB11" s="2" t="str">
        <f>DEC2BIN(0,AB3)</f>
        <v>000</v>
      </c>
      <c r="AC11" s="1">
        <v>0</v>
      </c>
      <c r="AD11" s="1">
        <v>0</v>
      </c>
      <c r="AE11" s="1" t="s">
        <v>137</v>
      </c>
      <c r="AF11" s="3"/>
      <c r="AG11" s="1">
        <v>4</v>
      </c>
      <c r="AH11" s="1" t="str">
        <f t="shared" si="0"/>
        <v>0000000010001001001100000011000001010000000000000011000000000</v>
      </c>
    </row>
    <row r="12" spans="3:34" x14ac:dyDescent="0.35">
      <c r="C12" s="1">
        <v>5</v>
      </c>
      <c r="D12" s="4" t="s">
        <v>38</v>
      </c>
      <c r="E12" s="4" t="s">
        <v>39</v>
      </c>
      <c r="F12" s="1" t="s">
        <v>136</v>
      </c>
      <c r="G12" s="2" t="str">
        <f t="shared" ref="G12:G29" si="2">DEC2BIN(0,3)</f>
        <v>000</v>
      </c>
      <c r="H12" s="2" t="str">
        <f>DEC2BIN(5,8)</f>
        <v>00000101</v>
      </c>
      <c r="I12" s="2" t="str">
        <f>DEC2BIN(0,1)</f>
        <v>0</v>
      </c>
      <c r="J12" s="2" t="str">
        <f t="shared" ref="J12:J24" si="3">DEC2BIN(1,1)</f>
        <v>1</v>
      </c>
      <c r="K12" s="2" t="str">
        <f t="shared" ref="K12:K26" si="4">DEC2BIN(0,1)</f>
        <v>0</v>
      </c>
      <c r="L12" s="2" t="str">
        <f>DEC2BIN(5,4)</f>
        <v>0101</v>
      </c>
      <c r="M12" s="2" t="str">
        <f>DEC2BIN(3,2)</f>
        <v>11</v>
      </c>
      <c r="N12" s="2" t="str">
        <f>DEC2BIN(3,N3)</f>
        <v>00000011</v>
      </c>
      <c r="O12" s="2" t="str">
        <f>DEC2BIN(5,O3)</f>
        <v>00000101</v>
      </c>
      <c r="P12" s="2" t="str">
        <f t="shared" ref="P12:P30" si="5">DEC2BIN(0,1)</f>
        <v>0</v>
      </c>
      <c r="Q12" s="2" t="str">
        <f>_xlfn.BASE(249,2,Q3)</f>
        <v>0000000011111001</v>
      </c>
      <c r="R12" s="2" t="str">
        <f t="shared" ref="R12:T15" si="6">DEC2BIN(0,1)</f>
        <v>0</v>
      </c>
      <c r="S12" s="2" t="str">
        <f t="shared" si="6"/>
        <v>0</v>
      </c>
      <c r="T12" s="2" t="str">
        <f t="shared" si="6"/>
        <v>0</v>
      </c>
      <c r="U12" s="2" t="str">
        <f t="shared" ref="U12:U33" si="7">DEC2BIN(0,3)</f>
        <v>000</v>
      </c>
      <c r="V12" s="1">
        <v>0</v>
      </c>
      <c r="W12" s="1">
        <v>0</v>
      </c>
      <c r="X12" s="2" t="str">
        <f>_xlfn.BASE(249,2,X3)</f>
        <v>0000000011111001</v>
      </c>
      <c r="Y12" s="2" t="str">
        <f t="shared" ref="Y12:AA27" si="8">DEC2BIN(0,1)</f>
        <v>0</v>
      </c>
      <c r="Z12" s="2" t="str">
        <f t="shared" si="8"/>
        <v>0</v>
      </c>
      <c r="AA12" s="2" t="str">
        <f t="shared" si="8"/>
        <v>0</v>
      </c>
      <c r="AB12" s="2" t="str">
        <f t="shared" ref="AB12:AB33" si="9">DEC2BIN(0,3)</f>
        <v>000</v>
      </c>
      <c r="AC12" s="1">
        <v>0</v>
      </c>
      <c r="AD12" s="1">
        <v>0</v>
      </c>
      <c r="AE12" s="1" t="s">
        <v>137</v>
      </c>
      <c r="AF12" s="3"/>
      <c r="AG12" s="1">
        <v>5</v>
      </c>
      <c r="AH12" s="1" t="str">
        <f t="shared" si="0"/>
        <v>0000000010101001011100000011000001010000000001111100100000000</v>
      </c>
    </row>
    <row r="13" spans="3:34" x14ac:dyDescent="0.35">
      <c r="C13" s="1">
        <v>6</v>
      </c>
      <c r="D13" s="4" t="s">
        <v>40</v>
      </c>
      <c r="E13" s="4" t="s">
        <v>41</v>
      </c>
      <c r="F13" s="1" t="s">
        <v>136</v>
      </c>
      <c r="G13" s="2" t="str">
        <f t="shared" si="2"/>
        <v>000</v>
      </c>
      <c r="H13" s="2" t="str">
        <f>DEC2BIN(6,8)</f>
        <v>00000110</v>
      </c>
      <c r="I13" s="2" t="str">
        <f>DEC2BIN(0,1)</f>
        <v>0</v>
      </c>
      <c r="J13" s="2" t="str">
        <f t="shared" si="3"/>
        <v>1</v>
      </c>
      <c r="K13" s="2" t="str">
        <f t="shared" si="4"/>
        <v>0</v>
      </c>
      <c r="L13" s="2" t="str">
        <f>DEC2BIN(12,4)</f>
        <v>1100</v>
      </c>
      <c r="M13" s="2" t="str">
        <f>DEC2BIN(3,2)</f>
        <v>11</v>
      </c>
      <c r="N13" s="2" t="str">
        <f>DEC2BIN(220,N3)</f>
        <v>11011100</v>
      </c>
      <c r="O13" s="2" t="str">
        <f>DEC2BIN(4,O3)</f>
        <v>00000100</v>
      </c>
      <c r="P13" s="2" t="str">
        <f t="shared" si="5"/>
        <v>0</v>
      </c>
      <c r="Q13" s="2" t="str">
        <f>_xlfn.BASE(205,2,Q3)</f>
        <v>0000000011001101</v>
      </c>
      <c r="R13" s="2" t="str">
        <f t="shared" si="6"/>
        <v>0</v>
      </c>
      <c r="S13" s="2" t="str">
        <f t="shared" si="6"/>
        <v>0</v>
      </c>
      <c r="T13" s="2" t="str">
        <f t="shared" si="6"/>
        <v>0</v>
      </c>
      <c r="U13" s="2" t="str">
        <f t="shared" si="7"/>
        <v>000</v>
      </c>
      <c r="V13" s="1">
        <v>0</v>
      </c>
      <c r="W13" s="1">
        <v>0</v>
      </c>
      <c r="X13" s="2" t="str">
        <f>_xlfn.BASE(205,2,X3)</f>
        <v>0000000011001101</v>
      </c>
      <c r="Y13" s="2" t="str">
        <f t="shared" si="8"/>
        <v>0</v>
      </c>
      <c r="Z13" s="2" t="str">
        <f t="shared" si="8"/>
        <v>0</v>
      </c>
      <c r="AA13" s="2" t="str">
        <f t="shared" si="8"/>
        <v>0</v>
      </c>
      <c r="AB13" s="2" t="str">
        <f t="shared" si="9"/>
        <v>000</v>
      </c>
      <c r="AC13" s="1">
        <v>0</v>
      </c>
      <c r="AD13" s="1">
        <v>0</v>
      </c>
      <c r="AE13" s="1" t="s">
        <v>137</v>
      </c>
      <c r="AF13" s="3"/>
      <c r="AG13" s="1">
        <v>6</v>
      </c>
      <c r="AH13" s="1" t="str">
        <f t="shared" si="0"/>
        <v>0000000011001011001111011100000001000000000001100110100000000</v>
      </c>
    </row>
    <row r="14" spans="3:34" x14ac:dyDescent="0.35">
      <c r="C14" s="5">
        <v>7</v>
      </c>
      <c r="D14" s="6" t="s">
        <v>43</v>
      </c>
      <c r="E14" s="6" t="s">
        <v>42</v>
      </c>
      <c r="F14" s="1" t="s">
        <v>136</v>
      </c>
      <c r="G14" s="7" t="str">
        <f t="shared" si="2"/>
        <v>000</v>
      </c>
      <c r="H14" s="7" t="str">
        <f>DEC2BIN(7,8)</f>
        <v>00000111</v>
      </c>
      <c r="I14" s="7" t="str">
        <f>DEC2BIN(1,1)</f>
        <v>1</v>
      </c>
      <c r="J14" s="7" t="str">
        <f t="shared" si="3"/>
        <v>1</v>
      </c>
      <c r="K14" s="7" t="str">
        <f t="shared" si="4"/>
        <v>0</v>
      </c>
      <c r="L14" s="7" t="str">
        <f>DEC2BIN(12,4)</f>
        <v>1100</v>
      </c>
      <c r="M14" s="7" t="str">
        <f>DEC2BIN(3,2)</f>
        <v>11</v>
      </c>
      <c r="N14" s="7" t="str">
        <f>DEC2BIN(220,N3)</f>
        <v>11011100</v>
      </c>
      <c r="O14" s="7" t="str">
        <f>DEC2BIN(4,O3)</f>
        <v>00000100</v>
      </c>
      <c r="P14" s="7" t="str">
        <f t="shared" si="5"/>
        <v>0</v>
      </c>
      <c r="Q14" s="7" t="str">
        <f>_xlfn.BASE(0,2,Q3)</f>
        <v>0000000000000000</v>
      </c>
      <c r="R14" s="7" t="str">
        <f t="shared" si="6"/>
        <v>0</v>
      </c>
      <c r="S14" s="7" t="str">
        <f t="shared" si="6"/>
        <v>0</v>
      </c>
      <c r="T14" s="7" t="str">
        <f t="shared" si="6"/>
        <v>0</v>
      </c>
      <c r="U14" s="7" t="str">
        <f t="shared" si="7"/>
        <v>000</v>
      </c>
      <c r="V14" s="1">
        <v>0</v>
      </c>
      <c r="W14" s="1">
        <v>0</v>
      </c>
      <c r="X14" s="7" t="str">
        <f>_xlfn.BASE(0,2,X3)</f>
        <v>0000000000000000</v>
      </c>
      <c r="Y14" s="7" t="str">
        <f t="shared" si="8"/>
        <v>0</v>
      </c>
      <c r="Z14" s="7" t="str">
        <f t="shared" si="8"/>
        <v>0</v>
      </c>
      <c r="AA14" s="7" t="str">
        <f t="shared" si="8"/>
        <v>0</v>
      </c>
      <c r="AB14" s="7" t="str">
        <f t="shared" si="9"/>
        <v>000</v>
      </c>
      <c r="AC14" s="1">
        <v>0</v>
      </c>
      <c r="AD14" s="1">
        <v>0</v>
      </c>
      <c r="AE14" s="1" t="s">
        <v>137</v>
      </c>
      <c r="AF14" s="3"/>
      <c r="AG14" s="1">
        <v>7</v>
      </c>
      <c r="AH14" s="1" t="str">
        <f t="shared" si="0"/>
        <v>0000000011111011001111011100000001000000000000000000000000000</v>
      </c>
    </row>
    <row r="15" spans="3:34" x14ac:dyDescent="0.35">
      <c r="C15" s="1">
        <v>8</v>
      </c>
      <c r="D15" s="4" t="s">
        <v>44</v>
      </c>
      <c r="E15" s="4" t="s">
        <v>45</v>
      </c>
      <c r="F15" s="1" t="s">
        <v>136</v>
      </c>
      <c r="G15" s="2" t="str">
        <f t="shared" si="2"/>
        <v>000</v>
      </c>
      <c r="H15" s="2" t="str">
        <f>DEC2BIN(8,8)</f>
        <v>00001000</v>
      </c>
      <c r="I15" s="2" t="str">
        <f t="shared" ref="I15:I24" si="10">DEC2BIN(0,1)</f>
        <v>0</v>
      </c>
      <c r="J15" s="2" t="str">
        <f t="shared" si="3"/>
        <v>1</v>
      </c>
      <c r="K15" s="2" t="str">
        <f t="shared" si="4"/>
        <v>0</v>
      </c>
      <c r="L15" s="2" t="str">
        <f>DEC2BIN(13,4)</f>
        <v>1101</v>
      </c>
      <c r="M15" s="2" t="str">
        <f>DEC2BIN(3,2)</f>
        <v>11</v>
      </c>
      <c r="N15" s="2" t="str">
        <f>DEC2BIN(220,N3)</f>
        <v>11011100</v>
      </c>
      <c r="O15" s="2" t="str">
        <f>DEC2BIN(4,O3)</f>
        <v>00000100</v>
      </c>
      <c r="P15" s="2" t="str">
        <f t="shared" si="5"/>
        <v>0</v>
      </c>
      <c r="Q15" s="2" t="str">
        <f>_xlfn.BASE(205,2,Q3)</f>
        <v>0000000011001101</v>
      </c>
      <c r="R15" s="2" t="str">
        <f t="shared" si="6"/>
        <v>0</v>
      </c>
      <c r="S15" s="2" t="str">
        <f t="shared" si="6"/>
        <v>0</v>
      </c>
      <c r="T15" s="2" t="str">
        <f t="shared" si="6"/>
        <v>0</v>
      </c>
      <c r="U15" s="2" t="str">
        <f t="shared" si="7"/>
        <v>000</v>
      </c>
      <c r="V15" s="1">
        <v>0</v>
      </c>
      <c r="W15" s="1">
        <v>0</v>
      </c>
      <c r="X15" s="2" t="str">
        <f>_xlfn.BASE(205,2,X3)</f>
        <v>0000000011001101</v>
      </c>
      <c r="Y15" s="2" t="str">
        <f t="shared" si="8"/>
        <v>0</v>
      </c>
      <c r="Z15" s="2" t="str">
        <f t="shared" si="8"/>
        <v>0</v>
      </c>
      <c r="AA15" s="2" t="str">
        <f t="shared" si="8"/>
        <v>0</v>
      </c>
      <c r="AB15" s="2" t="str">
        <f t="shared" si="9"/>
        <v>000</v>
      </c>
      <c r="AC15" s="1">
        <v>0</v>
      </c>
      <c r="AD15" s="1">
        <v>0</v>
      </c>
      <c r="AE15" s="1" t="s">
        <v>137</v>
      </c>
      <c r="AF15" s="3"/>
      <c r="AG15" s="1">
        <v>8</v>
      </c>
      <c r="AH15" s="1" t="str">
        <f t="shared" si="0"/>
        <v>0000000100001011011111011100000001000000000001100110100000000</v>
      </c>
    </row>
    <row r="16" spans="3:34" ht="29" x14ac:dyDescent="0.35">
      <c r="C16" s="5">
        <v>9</v>
      </c>
      <c r="D16" s="6" t="s">
        <v>54</v>
      </c>
      <c r="E16" s="6" t="s">
        <v>46</v>
      </c>
      <c r="F16" s="1" t="s">
        <v>136</v>
      </c>
      <c r="G16" s="7" t="str">
        <f t="shared" si="2"/>
        <v>000</v>
      </c>
      <c r="H16" s="7" t="str">
        <f>DEC2BIN(9,8)</f>
        <v>00001001</v>
      </c>
      <c r="I16" s="7" t="str">
        <f t="shared" si="10"/>
        <v>0</v>
      </c>
      <c r="J16" s="7" t="str">
        <f t="shared" si="3"/>
        <v>1</v>
      </c>
      <c r="K16" s="7" t="str">
        <f t="shared" si="4"/>
        <v>0</v>
      </c>
      <c r="L16" s="7" t="str">
        <f>DEC2BIN(7,4)</f>
        <v>0111</v>
      </c>
      <c r="M16" s="7" t="str">
        <f>DEC2BIN(3,2)</f>
        <v>11</v>
      </c>
      <c r="N16" s="7" t="str">
        <f>DEC2BIN(220,N3)</f>
        <v>11011100</v>
      </c>
      <c r="O16" s="7" t="str">
        <f>DEC2BIN(4,O3)</f>
        <v>00000100</v>
      </c>
      <c r="P16" s="7" t="str">
        <f t="shared" si="5"/>
        <v>0</v>
      </c>
      <c r="Q16" s="7" t="str">
        <f>_xlfn.BASE(0,2,Q3)</f>
        <v>0000000000000000</v>
      </c>
      <c r="R16" s="7" t="str">
        <f t="shared" ref="R16:S27" si="11">DEC2BIN(0,1)</f>
        <v>0</v>
      </c>
      <c r="S16" s="7" t="str">
        <f t="shared" si="11"/>
        <v>0</v>
      </c>
      <c r="T16" s="7" t="str">
        <f>DEC2BIN(1,1)</f>
        <v>1</v>
      </c>
      <c r="U16" s="7" t="str">
        <f t="shared" si="7"/>
        <v>000</v>
      </c>
      <c r="V16" s="1">
        <v>0</v>
      </c>
      <c r="W16" s="1">
        <v>0</v>
      </c>
      <c r="X16" s="7" t="str">
        <f>_xlfn.BASE(0,2,X3)</f>
        <v>0000000000000000</v>
      </c>
      <c r="Y16" s="7" t="str">
        <f t="shared" si="8"/>
        <v>0</v>
      </c>
      <c r="Z16" s="7" t="str">
        <f t="shared" si="8"/>
        <v>0</v>
      </c>
      <c r="AA16" s="7" t="str">
        <f>DEC2BIN(1,1)</f>
        <v>1</v>
      </c>
      <c r="AB16" s="7" t="str">
        <f t="shared" si="9"/>
        <v>000</v>
      </c>
      <c r="AC16" s="1">
        <v>0</v>
      </c>
      <c r="AD16" s="1">
        <v>0</v>
      </c>
      <c r="AE16" s="1" t="s">
        <v>137</v>
      </c>
      <c r="AF16" s="3"/>
      <c r="AG16" s="1">
        <v>9</v>
      </c>
      <c r="AH16" s="5" t="str">
        <f t="shared" si="0"/>
        <v>0000000100101001111111011100000001000000000000000000000100000</v>
      </c>
    </row>
    <row r="17" spans="3:34" x14ac:dyDescent="0.35">
      <c r="C17" s="1">
        <v>10</v>
      </c>
      <c r="D17" s="1" t="s">
        <v>47</v>
      </c>
      <c r="E17" s="1" t="s">
        <v>48</v>
      </c>
      <c r="F17" s="1" t="s">
        <v>136</v>
      </c>
      <c r="G17" s="7" t="str">
        <f t="shared" si="2"/>
        <v>000</v>
      </c>
      <c r="H17" s="7" t="str">
        <f>DEC2BIN(10,8)</f>
        <v>00001010</v>
      </c>
      <c r="I17" s="7" t="str">
        <f t="shared" si="10"/>
        <v>0</v>
      </c>
      <c r="J17" s="7" t="str">
        <f t="shared" si="3"/>
        <v>1</v>
      </c>
      <c r="K17" s="7" t="str">
        <f t="shared" si="4"/>
        <v>0</v>
      </c>
      <c r="L17" s="7" t="str">
        <f>DEC2BIN(7,4)</f>
        <v>0111</v>
      </c>
      <c r="M17" s="7" t="str">
        <f>DEC2BIN(2,2)</f>
        <v>10</v>
      </c>
      <c r="N17" s="7" t="str">
        <f>DEC2BIN(0,N3)</f>
        <v>00000000</v>
      </c>
      <c r="O17" s="7" t="str">
        <f>DEC2BIN(69,O3)</f>
        <v>01000101</v>
      </c>
      <c r="P17" s="7" t="str">
        <f t="shared" si="5"/>
        <v>0</v>
      </c>
      <c r="Q17" s="7" t="str">
        <f>_xlfn.BASE(186,2,Q3)</f>
        <v>0000000010111010</v>
      </c>
      <c r="R17" s="7" t="str">
        <f t="shared" si="11"/>
        <v>0</v>
      </c>
      <c r="S17" s="7" t="str">
        <f t="shared" si="11"/>
        <v>0</v>
      </c>
      <c r="T17" s="7" t="str">
        <f>DEC2BIN(0,1)</f>
        <v>0</v>
      </c>
      <c r="U17" s="7" t="str">
        <f t="shared" si="7"/>
        <v>000</v>
      </c>
      <c r="V17" s="1">
        <v>0</v>
      </c>
      <c r="W17" s="1">
        <v>0</v>
      </c>
      <c r="X17" s="7" t="str">
        <f>_xlfn.BASE(186,2,X3)</f>
        <v>0000000010111010</v>
      </c>
      <c r="Y17" s="7" t="str">
        <f t="shared" si="8"/>
        <v>0</v>
      </c>
      <c r="Z17" s="7" t="str">
        <f t="shared" si="8"/>
        <v>0</v>
      </c>
      <c r="AA17" s="7" t="str">
        <f>DEC2BIN(0,1)</f>
        <v>0</v>
      </c>
      <c r="AB17" s="7" t="str">
        <f t="shared" si="9"/>
        <v>000</v>
      </c>
      <c r="AC17" s="1">
        <v>0</v>
      </c>
      <c r="AD17" s="1">
        <v>0</v>
      </c>
      <c r="AE17" s="1" t="s">
        <v>137</v>
      </c>
      <c r="AF17" s="3"/>
      <c r="AG17" s="1">
        <v>10</v>
      </c>
      <c r="AH17" s="1" t="str">
        <f t="shared" si="0"/>
        <v>0000000101001001111000000000010001010000000001011101000000000</v>
      </c>
    </row>
    <row r="18" spans="3:34" x14ac:dyDescent="0.35">
      <c r="C18" s="1">
        <v>11</v>
      </c>
      <c r="D18" s="4" t="s">
        <v>51</v>
      </c>
      <c r="E18" s="4" t="s">
        <v>50</v>
      </c>
      <c r="F18" s="1" t="s">
        <v>136</v>
      </c>
      <c r="G18" s="7" t="str">
        <f t="shared" si="2"/>
        <v>000</v>
      </c>
      <c r="H18" s="7" t="str">
        <f>DEC2BIN(11,8)</f>
        <v>00001011</v>
      </c>
      <c r="I18" s="7" t="str">
        <f t="shared" si="10"/>
        <v>0</v>
      </c>
      <c r="J18" s="7" t="str">
        <f t="shared" si="3"/>
        <v>1</v>
      </c>
      <c r="K18" s="7" t="str">
        <f t="shared" si="4"/>
        <v>0</v>
      </c>
      <c r="L18" s="7" t="str">
        <f>DEC2BIN(10,4)</f>
        <v>1010</v>
      </c>
      <c r="M18" s="7" t="str">
        <f>DEC2BIN(2,2)</f>
        <v>10</v>
      </c>
      <c r="N18" s="7" t="str">
        <f>DEC2BIN(0,N3)</f>
        <v>00000000</v>
      </c>
      <c r="O18" s="7" t="str">
        <f>DEC2BIN(220,O3)</f>
        <v>11011100</v>
      </c>
      <c r="P18" s="7" t="str">
        <f t="shared" si="5"/>
        <v>0</v>
      </c>
      <c r="Q18" s="7" t="str">
        <f>_xlfn.BASE(110,2,Q3)</f>
        <v>0000000001101110</v>
      </c>
      <c r="R18" s="7" t="str">
        <f t="shared" si="11"/>
        <v>0</v>
      </c>
      <c r="S18" s="7" t="str">
        <f t="shared" si="11"/>
        <v>0</v>
      </c>
      <c r="T18" s="7" t="str">
        <f>DEC2BIN(0,1)</f>
        <v>0</v>
      </c>
      <c r="U18" s="7" t="str">
        <f t="shared" si="7"/>
        <v>000</v>
      </c>
      <c r="V18" s="1">
        <v>0</v>
      </c>
      <c r="W18" s="1">
        <v>0</v>
      </c>
      <c r="X18" s="7" t="str">
        <f>_xlfn.BASE(110,2,X3)</f>
        <v>0000000001101110</v>
      </c>
      <c r="Y18" s="7" t="str">
        <f t="shared" si="8"/>
        <v>0</v>
      </c>
      <c r="Z18" s="7" t="str">
        <f t="shared" si="8"/>
        <v>0</v>
      </c>
      <c r="AA18" s="7" t="str">
        <f>DEC2BIN(0,1)</f>
        <v>0</v>
      </c>
      <c r="AB18" s="7" t="str">
        <f t="shared" si="9"/>
        <v>000</v>
      </c>
      <c r="AC18" s="1">
        <v>0</v>
      </c>
      <c r="AD18" s="1">
        <v>0</v>
      </c>
      <c r="AE18" s="1" t="s">
        <v>137</v>
      </c>
      <c r="AF18" s="3"/>
      <c r="AG18" s="1">
        <v>11</v>
      </c>
      <c r="AH18" s="1" t="str">
        <f t="shared" si="0"/>
        <v>0000000101101010101000000000110111000000000000110111000000000</v>
      </c>
    </row>
    <row r="19" spans="3:34" ht="29" x14ac:dyDescent="0.35">
      <c r="C19" s="1">
        <v>12</v>
      </c>
      <c r="D19" s="6" t="s">
        <v>55</v>
      </c>
      <c r="E19" s="6" t="s">
        <v>56</v>
      </c>
      <c r="F19" s="1" t="s">
        <v>136</v>
      </c>
      <c r="G19" s="7" t="str">
        <f t="shared" si="2"/>
        <v>000</v>
      </c>
      <c r="H19" s="7" t="str">
        <f>DEC2BIN(12,8)</f>
        <v>00001100</v>
      </c>
      <c r="I19" s="7" t="str">
        <f t="shared" si="10"/>
        <v>0</v>
      </c>
      <c r="J19" s="7" t="str">
        <f t="shared" si="3"/>
        <v>1</v>
      </c>
      <c r="K19" s="7" t="str">
        <f t="shared" si="4"/>
        <v>0</v>
      </c>
      <c r="L19" s="7" t="str">
        <f>DEC2BIN(1,4)</f>
        <v>0001</v>
      </c>
      <c r="M19" s="7" t="str">
        <f>DEC2BIN(2,2)</f>
        <v>10</v>
      </c>
      <c r="N19" s="7" t="str">
        <f>DEC2BIN(220,N3)</f>
        <v>11011100</v>
      </c>
      <c r="O19" s="7" t="str">
        <f>DEC2BIN(4,O3)</f>
        <v>00000100</v>
      </c>
      <c r="P19" s="7" t="str">
        <f t="shared" si="5"/>
        <v>0</v>
      </c>
      <c r="Q19" s="7" t="str">
        <f>_xlfn.BASE(0,2,Q3)</f>
        <v>0000000000000000</v>
      </c>
      <c r="R19" s="7" t="str">
        <f t="shared" si="11"/>
        <v>0</v>
      </c>
      <c r="S19" s="7" t="str">
        <f t="shared" si="11"/>
        <v>0</v>
      </c>
      <c r="T19" s="7" t="str">
        <f>DEC2BIN(1,1)</f>
        <v>1</v>
      </c>
      <c r="U19" s="7" t="str">
        <f t="shared" si="7"/>
        <v>000</v>
      </c>
      <c r="V19" s="1">
        <v>0</v>
      </c>
      <c r="W19" s="1">
        <v>0</v>
      </c>
      <c r="X19" s="7" t="str">
        <f>_xlfn.BASE(0,2,X3)</f>
        <v>0000000000000000</v>
      </c>
      <c r="Y19" s="7" t="str">
        <f t="shared" si="8"/>
        <v>0</v>
      </c>
      <c r="Z19" s="7" t="str">
        <f t="shared" si="8"/>
        <v>0</v>
      </c>
      <c r="AA19" s="7" t="str">
        <f>DEC2BIN(1,1)</f>
        <v>1</v>
      </c>
      <c r="AB19" s="7" t="str">
        <f t="shared" si="9"/>
        <v>000</v>
      </c>
      <c r="AC19" s="1">
        <v>0</v>
      </c>
      <c r="AD19" s="1">
        <v>0</v>
      </c>
      <c r="AE19" s="1" t="s">
        <v>137</v>
      </c>
      <c r="AF19" s="3"/>
      <c r="AG19" s="1">
        <v>12</v>
      </c>
      <c r="AH19" s="5" t="str">
        <f t="shared" si="0"/>
        <v>0000000110001000011011011100000001000000000000000000000100000</v>
      </c>
    </row>
    <row r="20" spans="3:34" x14ac:dyDescent="0.35">
      <c r="C20" s="1">
        <v>13</v>
      </c>
      <c r="D20" s="4" t="s">
        <v>53</v>
      </c>
      <c r="E20" s="4" t="s">
        <v>52</v>
      </c>
      <c r="F20" s="1" t="s">
        <v>136</v>
      </c>
      <c r="G20" s="7" t="str">
        <f t="shared" si="2"/>
        <v>000</v>
      </c>
      <c r="H20" s="7" t="str">
        <f>DEC2BIN(13,8)</f>
        <v>00001101</v>
      </c>
      <c r="I20" s="7" t="str">
        <f t="shared" si="10"/>
        <v>0</v>
      </c>
      <c r="J20" s="7" t="str">
        <f t="shared" si="3"/>
        <v>1</v>
      </c>
      <c r="K20" s="7" t="str">
        <f t="shared" si="4"/>
        <v>0</v>
      </c>
      <c r="L20" s="7" t="str">
        <f>DEC2BIN(11,4)</f>
        <v>1011</v>
      </c>
      <c r="M20" s="7" t="str">
        <f>DEC2BIN(2,2)</f>
        <v>10</v>
      </c>
      <c r="N20" s="7" t="str">
        <f>DEC2BIN(0,N3)</f>
        <v>00000000</v>
      </c>
      <c r="O20" s="7" t="str">
        <f>DEC2BIN(220,O3)</f>
        <v>11011100</v>
      </c>
      <c r="P20" s="7" t="str">
        <f t="shared" si="5"/>
        <v>0</v>
      </c>
      <c r="Q20" s="7" t="str">
        <f>_xlfn.BASE(184,2,Q3)</f>
        <v>0000000010111000</v>
      </c>
      <c r="R20" s="7" t="str">
        <f t="shared" si="11"/>
        <v>0</v>
      </c>
      <c r="S20" s="7" t="str">
        <f t="shared" si="11"/>
        <v>0</v>
      </c>
      <c r="T20" s="7" t="str">
        <f>DEC2BIN(0,1)</f>
        <v>0</v>
      </c>
      <c r="U20" s="7" t="str">
        <f t="shared" si="7"/>
        <v>000</v>
      </c>
      <c r="V20" s="1">
        <v>0</v>
      </c>
      <c r="W20" s="1">
        <v>0</v>
      </c>
      <c r="X20" s="7" t="str">
        <f>_xlfn.BASE(184,2,X3)</f>
        <v>0000000010111000</v>
      </c>
      <c r="Y20" s="7" t="str">
        <f t="shared" si="8"/>
        <v>0</v>
      </c>
      <c r="Z20" s="7" t="str">
        <f t="shared" si="8"/>
        <v>0</v>
      </c>
      <c r="AA20" s="7" t="str">
        <f>DEC2BIN(0,1)</f>
        <v>0</v>
      </c>
      <c r="AB20" s="7" t="str">
        <f t="shared" si="9"/>
        <v>000</v>
      </c>
      <c r="AC20" s="1">
        <v>0</v>
      </c>
      <c r="AD20" s="1">
        <v>0</v>
      </c>
      <c r="AE20" s="1" t="s">
        <v>137</v>
      </c>
      <c r="AF20" s="3"/>
      <c r="AG20" s="1">
        <v>13</v>
      </c>
      <c r="AH20" s="1" t="str">
        <f t="shared" si="0"/>
        <v>0000000110101010111000000000110111000000000001011100000000000</v>
      </c>
    </row>
    <row r="21" spans="3:34" x14ac:dyDescent="0.35">
      <c r="C21" s="1">
        <v>14</v>
      </c>
      <c r="D21" s="1" t="s">
        <v>57</v>
      </c>
      <c r="E21" s="1" t="s">
        <v>48</v>
      </c>
      <c r="F21" s="1" t="s">
        <v>136</v>
      </c>
      <c r="G21" s="7" t="str">
        <f t="shared" si="2"/>
        <v>000</v>
      </c>
      <c r="H21" s="7" t="str">
        <f>DEC2BIN(14,8)</f>
        <v>00001110</v>
      </c>
      <c r="I21" s="7" t="str">
        <f t="shared" si="10"/>
        <v>0</v>
      </c>
      <c r="J21" s="7" t="str">
        <f t="shared" si="3"/>
        <v>1</v>
      </c>
      <c r="K21" s="7" t="str">
        <f t="shared" si="4"/>
        <v>0</v>
      </c>
      <c r="L21" s="7" t="str">
        <f>DEC2BIN(6,4)</f>
        <v>0110</v>
      </c>
      <c r="M21" s="7" t="str">
        <f>DEC2BIN(1,2)</f>
        <v>01</v>
      </c>
      <c r="N21" s="7" t="str">
        <f>DEC2BIN(69,N3)</f>
        <v>01000101</v>
      </c>
      <c r="O21" s="7" t="str">
        <f>DEC2BIN(0,O3)</f>
        <v>00000000</v>
      </c>
      <c r="P21" s="7" t="str">
        <f t="shared" si="5"/>
        <v>0</v>
      </c>
      <c r="Q21" s="7" t="str">
        <f>_xlfn.BASE(186,2,Q3)</f>
        <v>0000000010111010</v>
      </c>
      <c r="R21" s="7" t="str">
        <f t="shared" si="11"/>
        <v>0</v>
      </c>
      <c r="S21" s="7" t="str">
        <f t="shared" si="11"/>
        <v>0</v>
      </c>
      <c r="T21" s="7" t="str">
        <f>DEC2BIN(0,1)</f>
        <v>0</v>
      </c>
      <c r="U21" s="7" t="str">
        <f t="shared" si="7"/>
        <v>000</v>
      </c>
      <c r="V21" s="1">
        <v>0</v>
      </c>
      <c r="W21" s="1">
        <v>0</v>
      </c>
      <c r="X21" s="7" t="str">
        <f>_xlfn.BASE(186,2,X3)</f>
        <v>0000000010111010</v>
      </c>
      <c r="Y21" s="7" t="str">
        <f t="shared" si="8"/>
        <v>0</v>
      </c>
      <c r="Z21" s="7" t="str">
        <f t="shared" si="8"/>
        <v>0</v>
      </c>
      <c r="AA21" s="7" t="str">
        <f>DEC2BIN(0,1)</f>
        <v>0</v>
      </c>
      <c r="AB21" s="7" t="str">
        <f t="shared" si="9"/>
        <v>000</v>
      </c>
      <c r="AC21" s="1">
        <v>0</v>
      </c>
      <c r="AD21" s="1">
        <v>0</v>
      </c>
      <c r="AE21" s="1" t="s">
        <v>137</v>
      </c>
      <c r="AF21" s="3"/>
      <c r="AG21" s="1">
        <v>14</v>
      </c>
      <c r="AH21" s="1" t="str">
        <f t="shared" si="0"/>
        <v>0000000111001001100101000101000000000000000001011101000000000</v>
      </c>
    </row>
    <row r="22" spans="3:34" x14ac:dyDescent="0.35">
      <c r="C22" s="1">
        <v>15</v>
      </c>
      <c r="D22" s="4" t="s">
        <v>49</v>
      </c>
      <c r="E22" s="4" t="s">
        <v>50</v>
      </c>
      <c r="F22" s="1" t="s">
        <v>136</v>
      </c>
      <c r="G22" s="7" t="str">
        <f t="shared" si="2"/>
        <v>000</v>
      </c>
      <c r="H22" s="7" t="str">
        <f>DEC2BIN(15,8)</f>
        <v>00001111</v>
      </c>
      <c r="I22" s="7" t="str">
        <f t="shared" si="10"/>
        <v>0</v>
      </c>
      <c r="J22" s="7" t="str">
        <f t="shared" si="3"/>
        <v>1</v>
      </c>
      <c r="K22" s="7" t="str">
        <f t="shared" si="4"/>
        <v>0</v>
      </c>
      <c r="L22" s="7" t="str">
        <f>DEC2BIN(8,4)</f>
        <v>1000</v>
      </c>
      <c r="M22" s="7" t="str">
        <f>DEC2BIN(1,2)</f>
        <v>01</v>
      </c>
      <c r="N22" s="7" t="str">
        <f>DEC2BIN(220,N3)</f>
        <v>11011100</v>
      </c>
      <c r="O22" s="7" t="str">
        <f>DEC2BIN(0,O3)</f>
        <v>00000000</v>
      </c>
      <c r="P22" s="7" t="str">
        <f t="shared" si="5"/>
        <v>0</v>
      </c>
      <c r="Q22" s="7" t="str">
        <f>_xlfn.BASE(110,2,Q3)</f>
        <v>0000000001101110</v>
      </c>
      <c r="R22" s="7" t="str">
        <f t="shared" si="11"/>
        <v>0</v>
      </c>
      <c r="S22" s="7" t="str">
        <f t="shared" si="11"/>
        <v>0</v>
      </c>
      <c r="T22" s="7" t="str">
        <f>DEC2BIN(0,1)</f>
        <v>0</v>
      </c>
      <c r="U22" s="7" t="str">
        <f t="shared" si="7"/>
        <v>000</v>
      </c>
      <c r="V22" s="1">
        <v>0</v>
      </c>
      <c r="W22" s="1">
        <v>0</v>
      </c>
      <c r="X22" s="7" t="str">
        <f>_xlfn.BASE(110,2,X3)</f>
        <v>0000000001101110</v>
      </c>
      <c r="Y22" s="7" t="str">
        <f t="shared" si="8"/>
        <v>0</v>
      </c>
      <c r="Z22" s="7" t="str">
        <f t="shared" si="8"/>
        <v>0</v>
      </c>
      <c r="AA22" s="7" t="str">
        <f>DEC2BIN(0,1)</f>
        <v>0</v>
      </c>
      <c r="AB22" s="7" t="str">
        <f t="shared" si="9"/>
        <v>000</v>
      </c>
      <c r="AC22" s="1">
        <v>0</v>
      </c>
      <c r="AD22" s="1">
        <v>0</v>
      </c>
      <c r="AE22" s="1" t="s">
        <v>137</v>
      </c>
      <c r="AF22" s="3"/>
      <c r="AG22" s="1">
        <v>15</v>
      </c>
      <c r="AH22" s="1" t="str">
        <f t="shared" si="0"/>
        <v>0000000111101010000111011100000000000000000000110111000000000</v>
      </c>
    </row>
    <row r="23" spans="3:34" ht="29" x14ac:dyDescent="0.35">
      <c r="C23" s="5">
        <v>16</v>
      </c>
      <c r="D23" s="6" t="s">
        <v>58</v>
      </c>
      <c r="E23" s="6" t="s">
        <v>60</v>
      </c>
      <c r="F23" s="1" t="s">
        <v>136</v>
      </c>
      <c r="G23" s="7" t="str">
        <f t="shared" si="2"/>
        <v>000</v>
      </c>
      <c r="H23" s="7" t="str">
        <f>DEC2BIN(16,8)</f>
        <v>00010000</v>
      </c>
      <c r="I23" s="7" t="str">
        <f t="shared" si="10"/>
        <v>0</v>
      </c>
      <c r="J23" s="7" t="str">
        <f t="shared" si="3"/>
        <v>1</v>
      </c>
      <c r="K23" s="7" t="str">
        <f t="shared" si="4"/>
        <v>0</v>
      </c>
      <c r="L23" s="7" t="str">
        <f>DEC2BIN(1,4)</f>
        <v>0001</v>
      </c>
      <c r="M23" s="7" t="str">
        <f>DEC2BIN(1,2)</f>
        <v>01</v>
      </c>
      <c r="N23" s="7" t="str">
        <f>DEC2BIN(220,N3)</f>
        <v>11011100</v>
      </c>
      <c r="O23" s="7" t="str">
        <f>DEC2BIN(4,O3)</f>
        <v>00000100</v>
      </c>
      <c r="P23" s="7" t="str">
        <f t="shared" si="5"/>
        <v>0</v>
      </c>
      <c r="Q23" s="7" t="str">
        <f>_xlfn.BASE(0,2,Q3)</f>
        <v>0000000000000000</v>
      </c>
      <c r="R23" s="7" t="str">
        <f t="shared" si="11"/>
        <v>0</v>
      </c>
      <c r="S23" s="7" t="str">
        <f t="shared" si="11"/>
        <v>0</v>
      </c>
      <c r="T23" s="7" t="str">
        <f>DEC2BIN(1,1)</f>
        <v>1</v>
      </c>
      <c r="U23" s="7" t="str">
        <f t="shared" si="7"/>
        <v>000</v>
      </c>
      <c r="V23" s="1">
        <v>0</v>
      </c>
      <c r="W23" s="1">
        <v>0</v>
      </c>
      <c r="X23" s="7" t="str">
        <f>_xlfn.BASE(0,2,X3)</f>
        <v>0000000000000000</v>
      </c>
      <c r="Y23" s="7" t="str">
        <f t="shared" si="8"/>
        <v>0</v>
      </c>
      <c r="Z23" s="7" t="str">
        <f t="shared" si="8"/>
        <v>0</v>
      </c>
      <c r="AA23" s="7" t="str">
        <f>DEC2BIN(1,1)</f>
        <v>1</v>
      </c>
      <c r="AB23" s="7" t="str">
        <f t="shared" si="9"/>
        <v>000</v>
      </c>
      <c r="AC23" s="1">
        <v>0</v>
      </c>
      <c r="AD23" s="1">
        <v>0</v>
      </c>
      <c r="AE23" s="1" t="s">
        <v>137</v>
      </c>
      <c r="AF23" s="3"/>
      <c r="AG23" s="1">
        <v>16</v>
      </c>
      <c r="AH23" s="5" t="str">
        <f t="shared" si="0"/>
        <v>0000001000001000010111011100000001000000000000000000000100000</v>
      </c>
    </row>
    <row r="24" spans="3:34" x14ac:dyDescent="0.35">
      <c r="C24" s="1">
        <v>17</v>
      </c>
      <c r="D24" s="4" t="s">
        <v>59</v>
      </c>
      <c r="E24" s="4" t="s">
        <v>52</v>
      </c>
      <c r="F24" s="1" t="s">
        <v>136</v>
      </c>
      <c r="G24" s="7" t="str">
        <f t="shared" si="2"/>
        <v>000</v>
      </c>
      <c r="H24" s="7" t="str">
        <f>DEC2BIN(17,8)</f>
        <v>00010001</v>
      </c>
      <c r="I24" s="7" t="str">
        <f t="shared" si="10"/>
        <v>0</v>
      </c>
      <c r="J24" s="7" t="str">
        <f t="shared" si="3"/>
        <v>1</v>
      </c>
      <c r="K24" s="7" t="str">
        <f t="shared" si="4"/>
        <v>0</v>
      </c>
      <c r="L24" s="7" t="str">
        <f>DEC2BIN(9,4)</f>
        <v>1001</v>
      </c>
      <c r="M24" s="7" t="str">
        <f>DEC2BIN(1,2)</f>
        <v>01</v>
      </c>
      <c r="N24" s="7" t="str">
        <f>DEC2BIN(220,N3)</f>
        <v>11011100</v>
      </c>
      <c r="O24" s="7" t="str">
        <f>DEC2BIN(0,O3)</f>
        <v>00000000</v>
      </c>
      <c r="P24" s="7" t="str">
        <f t="shared" si="5"/>
        <v>0</v>
      </c>
      <c r="Q24" s="7" t="str">
        <f>_xlfn.BASE(184,2,Q3)</f>
        <v>0000000010111000</v>
      </c>
      <c r="R24" s="7" t="str">
        <f t="shared" si="11"/>
        <v>0</v>
      </c>
      <c r="S24" s="7" t="str">
        <f t="shared" si="11"/>
        <v>0</v>
      </c>
      <c r="T24" s="7" t="str">
        <f>DEC2BIN(0,1)</f>
        <v>0</v>
      </c>
      <c r="U24" s="7" t="str">
        <f t="shared" si="7"/>
        <v>000</v>
      </c>
      <c r="V24" s="1">
        <v>0</v>
      </c>
      <c r="W24" s="1">
        <v>0</v>
      </c>
      <c r="X24" s="7" t="str">
        <f>_xlfn.BASE(184,2,X3)</f>
        <v>0000000010111000</v>
      </c>
      <c r="Y24" s="7" t="str">
        <f t="shared" si="8"/>
        <v>0</v>
      </c>
      <c r="Z24" s="7" t="str">
        <f t="shared" si="8"/>
        <v>0</v>
      </c>
      <c r="AA24" s="7" t="str">
        <f>DEC2BIN(0,1)</f>
        <v>0</v>
      </c>
      <c r="AB24" s="7" t="str">
        <f t="shared" si="9"/>
        <v>000</v>
      </c>
      <c r="AC24" s="1">
        <v>0</v>
      </c>
      <c r="AD24" s="1">
        <v>0</v>
      </c>
      <c r="AE24" s="1" t="s">
        <v>137</v>
      </c>
      <c r="AF24" s="3"/>
      <c r="AG24" s="1">
        <v>17</v>
      </c>
      <c r="AH24" s="1" t="str">
        <f t="shared" si="0"/>
        <v>0000001000101010010111011100000000000000000001011100000000000</v>
      </c>
    </row>
    <row r="25" spans="3:34" x14ac:dyDescent="0.35">
      <c r="C25" s="1">
        <v>18</v>
      </c>
      <c r="D25" s="6" t="s">
        <v>63</v>
      </c>
      <c r="E25" s="6" t="s">
        <v>42</v>
      </c>
      <c r="F25" s="1" t="s">
        <v>136</v>
      </c>
      <c r="G25" s="7" t="str">
        <f t="shared" si="2"/>
        <v>000</v>
      </c>
      <c r="H25" s="7" t="str">
        <f>DEC2BIN(18,8)</f>
        <v>00010010</v>
      </c>
      <c r="I25" s="7" t="str">
        <f>DEC2BIN(1,1)</f>
        <v>1</v>
      </c>
      <c r="J25" s="7" t="str">
        <f>DEC2BIN(0,1)</f>
        <v>0</v>
      </c>
      <c r="K25" s="7" t="str">
        <f t="shared" si="4"/>
        <v>0</v>
      </c>
      <c r="L25" s="7" t="str">
        <f>DEC2BIN(12,4)</f>
        <v>1100</v>
      </c>
      <c r="M25" s="7" t="str">
        <f>DEC2BIN(3,2)</f>
        <v>11</v>
      </c>
      <c r="N25" s="7" t="str">
        <f>DEC2BIN(220,N3)</f>
        <v>11011100</v>
      </c>
      <c r="O25" s="7" t="str">
        <f>DEC2BIN(4,O3)</f>
        <v>00000100</v>
      </c>
      <c r="P25" s="7" t="str">
        <f t="shared" si="5"/>
        <v>0</v>
      </c>
      <c r="Q25" s="7" t="str">
        <f>_xlfn.BASE(0,2,Q3)</f>
        <v>0000000000000000</v>
      </c>
      <c r="R25" s="7" t="str">
        <f t="shared" si="11"/>
        <v>0</v>
      </c>
      <c r="S25" s="7" t="str">
        <f t="shared" si="11"/>
        <v>0</v>
      </c>
      <c r="T25" s="7" t="str">
        <f>DEC2BIN(0,1)</f>
        <v>0</v>
      </c>
      <c r="U25" s="7" t="str">
        <f t="shared" si="7"/>
        <v>000</v>
      </c>
      <c r="V25" s="1">
        <v>0</v>
      </c>
      <c r="W25" s="1">
        <v>0</v>
      </c>
      <c r="X25" s="7" t="str">
        <f>_xlfn.BASE(0,2,X3)</f>
        <v>0000000000000000</v>
      </c>
      <c r="Y25" s="7" t="str">
        <f t="shared" si="8"/>
        <v>0</v>
      </c>
      <c r="Z25" s="7" t="str">
        <f t="shared" si="8"/>
        <v>0</v>
      </c>
      <c r="AA25" s="7" t="str">
        <f>DEC2BIN(0,1)</f>
        <v>0</v>
      </c>
      <c r="AB25" s="7" t="str">
        <f t="shared" si="9"/>
        <v>000</v>
      </c>
      <c r="AC25" s="1">
        <v>0</v>
      </c>
      <c r="AD25" s="1">
        <v>0</v>
      </c>
      <c r="AE25" s="1" t="s">
        <v>137</v>
      </c>
      <c r="AF25" s="3"/>
      <c r="AG25" s="1">
        <v>18</v>
      </c>
      <c r="AH25" s="1" t="str">
        <f t="shared" si="0"/>
        <v>0000001001010011001111011100000001000000000000000000000000000</v>
      </c>
    </row>
    <row r="26" spans="3:34" ht="29" x14ac:dyDescent="0.35">
      <c r="C26" s="5">
        <v>19</v>
      </c>
      <c r="D26" s="4" t="s">
        <v>61</v>
      </c>
      <c r="E26" s="4" t="s">
        <v>62</v>
      </c>
      <c r="F26" s="1" t="s">
        <v>136</v>
      </c>
      <c r="G26" s="7" t="str">
        <f t="shared" si="2"/>
        <v>000</v>
      </c>
      <c r="H26" s="7" t="str">
        <f>DEC2BIN(19,8)</f>
        <v>00010011</v>
      </c>
      <c r="I26" s="7" t="str">
        <f>DEC2BIN(0,1)</f>
        <v>0</v>
      </c>
      <c r="J26" s="7" t="str">
        <f>DEC2BIN(1,1)</f>
        <v>1</v>
      </c>
      <c r="K26" s="7" t="str">
        <f t="shared" si="4"/>
        <v>0</v>
      </c>
      <c r="L26" s="7" t="str">
        <f>DEC2BIN(12,4)</f>
        <v>1100</v>
      </c>
      <c r="M26" s="7" t="str">
        <f>DEC2BIN(0,2)</f>
        <v>00</v>
      </c>
      <c r="N26" s="7" t="str">
        <f>DEC2BIN(220,N3)</f>
        <v>11011100</v>
      </c>
      <c r="O26" s="7" t="str">
        <f>DEC2BIN(4,O3)</f>
        <v>00000100</v>
      </c>
      <c r="P26" s="7" t="str">
        <f t="shared" si="5"/>
        <v>0</v>
      </c>
      <c r="Q26" s="7" t="str">
        <f>_xlfn.BASE(0,2,Q3)</f>
        <v>0000000000000000</v>
      </c>
      <c r="R26" s="7" t="str">
        <f t="shared" si="11"/>
        <v>0</v>
      </c>
      <c r="S26" s="7" t="str">
        <f t="shared" si="11"/>
        <v>0</v>
      </c>
      <c r="T26" s="7" t="str">
        <f>DEC2BIN(1,1)</f>
        <v>1</v>
      </c>
      <c r="U26" s="7" t="str">
        <f t="shared" si="7"/>
        <v>000</v>
      </c>
      <c r="V26" s="1">
        <v>0</v>
      </c>
      <c r="W26" s="1">
        <v>0</v>
      </c>
      <c r="X26" s="7" t="str">
        <f>_xlfn.BASE(0,2,X3)</f>
        <v>0000000000000000</v>
      </c>
      <c r="Y26" s="7" t="str">
        <f t="shared" si="8"/>
        <v>0</v>
      </c>
      <c r="Z26" s="7" t="str">
        <f t="shared" si="8"/>
        <v>0</v>
      </c>
      <c r="AA26" s="7" t="str">
        <f>DEC2BIN(1,1)</f>
        <v>1</v>
      </c>
      <c r="AB26" s="7" t="str">
        <f t="shared" si="9"/>
        <v>000</v>
      </c>
      <c r="AC26" s="1">
        <v>0</v>
      </c>
      <c r="AD26" s="1">
        <v>0</v>
      </c>
      <c r="AE26" s="1" t="s">
        <v>137</v>
      </c>
      <c r="AF26" s="3"/>
      <c r="AG26" s="1">
        <v>19</v>
      </c>
      <c r="AH26" s="5" t="str">
        <f t="shared" si="0"/>
        <v>0000001001101011000011011100000001000000000000000000000100000</v>
      </c>
    </row>
    <row r="27" spans="3:34" x14ac:dyDescent="0.35">
      <c r="C27" s="1">
        <v>20</v>
      </c>
      <c r="D27" s="4" t="s">
        <v>64</v>
      </c>
      <c r="E27" s="4" t="s">
        <v>66</v>
      </c>
      <c r="F27" s="1" t="s">
        <v>136</v>
      </c>
      <c r="G27" s="7" t="str">
        <f t="shared" si="2"/>
        <v>000</v>
      </c>
      <c r="H27" s="7" t="str">
        <f>DEC2BIN(20,8)</f>
        <v>00010100</v>
      </c>
      <c r="I27" s="7" t="str">
        <f t="shared" ref="I27:I38" si="12">DEC2BIN(0,1)</f>
        <v>0</v>
      </c>
      <c r="J27" s="7" t="str">
        <f t="shared" ref="J27:K38" si="13">DEC2BIN(1,1)</f>
        <v>1</v>
      </c>
      <c r="K27" s="7" t="str">
        <f t="shared" si="13"/>
        <v>1</v>
      </c>
      <c r="L27" s="7" t="str">
        <f>DEC2BIN(0,4)</f>
        <v>0000</v>
      </c>
      <c r="M27" s="7" t="str">
        <f t="shared" ref="M27:M38" si="14">DEC2BIN(3,2)</f>
        <v>11</v>
      </c>
      <c r="N27" s="7" t="str">
        <f>DEC2BIN(100,N3)</f>
        <v>01100100</v>
      </c>
      <c r="O27" s="7" t="str">
        <f>DEC2BIN(100,O3)</f>
        <v>01100100</v>
      </c>
      <c r="P27" s="7" t="str">
        <f t="shared" si="5"/>
        <v>0</v>
      </c>
      <c r="Q27" s="7" t="str">
        <f>_xlfn.BASE(200,2,Q3)</f>
        <v>0000000011001000</v>
      </c>
      <c r="R27" s="7" t="str">
        <f t="shared" si="11"/>
        <v>0</v>
      </c>
      <c r="S27" s="7" t="str">
        <f t="shared" si="11"/>
        <v>0</v>
      </c>
      <c r="T27" s="7" t="str">
        <f t="shared" ref="T27:T38" si="15">DEC2BIN(0,1)</f>
        <v>0</v>
      </c>
      <c r="U27" s="7" t="str">
        <f t="shared" si="7"/>
        <v>000</v>
      </c>
      <c r="V27" s="1">
        <v>0</v>
      </c>
      <c r="W27" s="1">
        <v>0</v>
      </c>
      <c r="X27" s="7" t="str">
        <f>_xlfn.BASE(200,2,X3)</f>
        <v>0000000011001000</v>
      </c>
      <c r="Y27" s="7" t="str">
        <f t="shared" si="8"/>
        <v>0</v>
      </c>
      <c r="Z27" s="7" t="str">
        <f t="shared" si="8"/>
        <v>0</v>
      </c>
      <c r="AA27" s="7" t="str">
        <f t="shared" si="8"/>
        <v>0</v>
      </c>
      <c r="AB27" s="7" t="str">
        <f t="shared" si="9"/>
        <v>000</v>
      </c>
      <c r="AC27" s="1">
        <v>0</v>
      </c>
      <c r="AD27" s="1">
        <v>0</v>
      </c>
      <c r="AE27" s="1" t="s">
        <v>137</v>
      </c>
      <c r="AF27" s="3"/>
      <c r="AG27" s="1">
        <v>20</v>
      </c>
      <c r="AH27" s="1" t="str">
        <f t="shared" si="0"/>
        <v>0000001010001100001101100100011001000000000001100100000000000</v>
      </c>
    </row>
    <row r="28" spans="3:34" x14ac:dyDescent="0.35">
      <c r="C28" s="1">
        <v>21</v>
      </c>
      <c r="D28" s="1" t="s">
        <v>67</v>
      </c>
      <c r="E28" s="1" t="s">
        <v>68</v>
      </c>
      <c r="F28" s="1" t="s">
        <v>136</v>
      </c>
      <c r="G28" s="7" t="str">
        <f t="shared" si="2"/>
        <v>000</v>
      </c>
      <c r="H28" s="7" t="str">
        <f>DEC2BIN(21,8)</f>
        <v>00010101</v>
      </c>
      <c r="I28" s="7" t="str">
        <f t="shared" si="12"/>
        <v>0</v>
      </c>
      <c r="J28" s="7" t="str">
        <f t="shared" si="13"/>
        <v>1</v>
      </c>
      <c r="K28" s="7" t="str">
        <f t="shared" si="13"/>
        <v>1</v>
      </c>
      <c r="L28" s="7" t="str">
        <f>DEC2BIN(0,4)</f>
        <v>0000</v>
      </c>
      <c r="M28" s="7" t="str">
        <f t="shared" si="14"/>
        <v>11</v>
      </c>
      <c r="N28" s="7" t="str">
        <f>DEC2BIN(254,N3)</f>
        <v>11111110</v>
      </c>
      <c r="O28" s="7" t="str">
        <f>DEC2BIN(2,O3)</f>
        <v>00000010</v>
      </c>
      <c r="P28" s="7" t="str">
        <f t="shared" si="5"/>
        <v>0</v>
      </c>
      <c r="Q28" s="7" t="str">
        <f>_xlfn.BASE(256,2,Q3)</f>
        <v>0000000100000000</v>
      </c>
      <c r="R28" s="7" t="str">
        <f>DEC2BIN(1,1)</f>
        <v>1</v>
      </c>
      <c r="S28" s="7" t="str">
        <f>DEC2BIN(1,1)</f>
        <v>1</v>
      </c>
      <c r="T28" s="7" t="str">
        <f t="shared" si="15"/>
        <v>0</v>
      </c>
      <c r="U28" s="7" t="str">
        <f t="shared" si="7"/>
        <v>000</v>
      </c>
      <c r="V28" s="1">
        <v>0</v>
      </c>
      <c r="W28" s="1">
        <v>0</v>
      </c>
      <c r="X28" s="7" t="str">
        <f>_xlfn.BASE(256,2,X3)</f>
        <v>0000000100000000</v>
      </c>
      <c r="Y28" s="7" t="str">
        <f>DEC2BIN(1,1)</f>
        <v>1</v>
      </c>
      <c r="Z28" s="7" t="str">
        <f>DEC2BIN(1,1)</f>
        <v>1</v>
      </c>
      <c r="AA28" s="7" t="str">
        <f t="shared" ref="AA28:AA38" si="16">DEC2BIN(0,1)</f>
        <v>0</v>
      </c>
      <c r="AB28" s="7" t="str">
        <f t="shared" si="9"/>
        <v>000</v>
      </c>
      <c r="AC28" s="1">
        <v>0</v>
      </c>
      <c r="AD28" s="1">
        <v>0</v>
      </c>
      <c r="AE28" s="1" t="s">
        <v>137</v>
      </c>
      <c r="AF28" s="3"/>
      <c r="AG28" s="1">
        <v>21</v>
      </c>
      <c r="AH28" s="1" t="str">
        <f t="shared" si="0"/>
        <v>0000001010101100001111111110000000100000000010000000011000000</v>
      </c>
    </row>
    <row r="29" spans="3:34" x14ac:dyDescent="0.35">
      <c r="C29" s="1">
        <v>22</v>
      </c>
      <c r="D29" s="1" t="s">
        <v>69</v>
      </c>
      <c r="E29" s="1" t="s">
        <v>70</v>
      </c>
      <c r="F29" s="1" t="s">
        <v>136</v>
      </c>
      <c r="G29" s="7" t="str">
        <f t="shared" si="2"/>
        <v>000</v>
      </c>
      <c r="H29" s="7" t="str">
        <f>DEC2BIN(22,8)</f>
        <v>00010110</v>
      </c>
      <c r="I29" s="7" t="str">
        <f t="shared" si="12"/>
        <v>0</v>
      </c>
      <c r="J29" s="7" t="str">
        <f t="shared" si="13"/>
        <v>1</v>
      </c>
      <c r="K29" s="7" t="str">
        <f t="shared" si="13"/>
        <v>1</v>
      </c>
      <c r="L29" s="7" t="str">
        <f>DEC2BIN(1,4)</f>
        <v>0001</v>
      </c>
      <c r="M29" s="7" t="str">
        <f t="shared" si="14"/>
        <v>11</v>
      </c>
      <c r="N29" s="7" t="str">
        <f>DEC2BIN(250,N3)</f>
        <v>11111010</v>
      </c>
      <c r="O29" s="7" t="str">
        <f>DEC2BIN(25,O3)</f>
        <v>00011001</v>
      </c>
      <c r="P29" s="7" t="str">
        <f t="shared" si="5"/>
        <v>0</v>
      </c>
      <c r="Q29" s="7" t="str">
        <f>_xlfn.BASE(225,2,Q3)</f>
        <v>0000000011100001</v>
      </c>
      <c r="R29" s="7" t="str">
        <f>DEC2BIN(0,1)</f>
        <v>0</v>
      </c>
      <c r="S29" s="7" t="str">
        <f>DEC2BIN(0,1)</f>
        <v>0</v>
      </c>
      <c r="T29" s="7" t="str">
        <f t="shared" si="15"/>
        <v>0</v>
      </c>
      <c r="U29" s="7" t="str">
        <f t="shared" si="7"/>
        <v>000</v>
      </c>
      <c r="V29" s="1">
        <v>0</v>
      </c>
      <c r="W29" s="1">
        <v>0</v>
      </c>
      <c r="X29" s="7" t="str">
        <f>_xlfn.BASE(225,2,X3)</f>
        <v>0000000011100001</v>
      </c>
      <c r="Y29" s="7" t="str">
        <f>DEC2BIN(0,1)</f>
        <v>0</v>
      </c>
      <c r="Z29" s="7" t="str">
        <f>DEC2BIN(0,1)</f>
        <v>0</v>
      </c>
      <c r="AA29" s="7" t="str">
        <f t="shared" si="16"/>
        <v>0</v>
      </c>
      <c r="AB29" s="7" t="str">
        <f t="shared" si="9"/>
        <v>000</v>
      </c>
      <c r="AC29" s="1">
        <v>0</v>
      </c>
      <c r="AD29" s="1">
        <v>0</v>
      </c>
      <c r="AE29" s="1" t="s">
        <v>137</v>
      </c>
      <c r="AF29" s="3"/>
      <c r="AG29" s="1">
        <v>22</v>
      </c>
      <c r="AH29" s="1" t="str">
        <f t="shared" si="0"/>
        <v>0000001011001100011111111010000110010000000001110000100000000</v>
      </c>
    </row>
    <row r="30" spans="3:34" x14ac:dyDescent="0.35">
      <c r="C30" s="1">
        <v>23</v>
      </c>
      <c r="D30" s="1" t="s">
        <v>71</v>
      </c>
      <c r="E30" s="1" t="s">
        <v>72</v>
      </c>
      <c r="F30" s="1" t="s">
        <v>136</v>
      </c>
      <c r="G30" s="7" t="str">
        <f t="shared" ref="G30:G46" si="17">DEC2BIN(0,3)</f>
        <v>000</v>
      </c>
      <c r="H30" s="7" t="str">
        <f>DEC2BIN(23,8)</f>
        <v>00010111</v>
      </c>
      <c r="I30" s="7" t="str">
        <f t="shared" si="12"/>
        <v>0</v>
      </c>
      <c r="J30" s="7" t="str">
        <f t="shared" si="13"/>
        <v>1</v>
      </c>
      <c r="K30" s="7" t="str">
        <f t="shared" si="13"/>
        <v>1</v>
      </c>
      <c r="L30" s="7" t="str">
        <f>DEC2BIN(1,4)</f>
        <v>0001</v>
      </c>
      <c r="M30" s="7" t="str">
        <f t="shared" si="14"/>
        <v>11</v>
      </c>
      <c r="N30" s="7" t="str">
        <f>DEC2BIN(4,N3)</f>
        <v>00000100</v>
      </c>
      <c r="O30" s="7" t="str">
        <f>DEC2BIN(42,O3)</f>
        <v>00101010</v>
      </c>
      <c r="P30" s="7" t="str">
        <f t="shared" si="5"/>
        <v>0</v>
      </c>
      <c r="Q30" s="7" t="str">
        <f>_xlfn.BASE(474,2,Q3)</f>
        <v>0000000111011010</v>
      </c>
      <c r="R30" s="7" t="str">
        <f>DEC2BIN(1,1)</f>
        <v>1</v>
      </c>
      <c r="S30" s="7" t="str">
        <f>DEC2BIN(1,1)</f>
        <v>1</v>
      </c>
      <c r="T30" s="7" t="str">
        <f t="shared" si="15"/>
        <v>0</v>
      </c>
      <c r="U30" s="7" t="str">
        <f t="shared" si="7"/>
        <v>000</v>
      </c>
      <c r="V30" s="1">
        <v>0</v>
      </c>
      <c r="W30" s="1">
        <v>0</v>
      </c>
      <c r="X30" s="7" t="str">
        <f>_xlfn.BASE(474,2,X3)</f>
        <v>0000000111011010</v>
      </c>
      <c r="Y30" s="7" t="str">
        <f>DEC2BIN(1,1)</f>
        <v>1</v>
      </c>
      <c r="Z30" s="7" t="str">
        <f>DEC2BIN(1,1)</f>
        <v>1</v>
      </c>
      <c r="AA30" s="7" t="str">
        <f t="shared" si="16"/>
        <v>0</v>
      </c>
      <c r="AB30" s="7" t="str">
        <f t="shared" si="9"/>
        <v>000</v>
      </c>
      <c r="AC30" s="1">
        <v>0</v>
      </c>
      <c r="AD30" s="1">
        <v>0</v>
      </c>
      <c r="AE30" s="1" t="s">
        <v>137</v>
      </c>
      <c r="AF30" s="3"/>
      <c r="AG30" s="1">
        <v>23</v>
      </c>
      <c r="AH30" s="1" t="str">
        <f t="shared" si="0"/>
        <v>0000001011101100011100000100001010100000000011101101011000000</v>
      </c>
    </row>
    <row r="31" spans="3:34" x14ac:dyDescent="0.35">
      <c r="C31" s="1">
        <v>24</v>
      </c>
      <c r="D31" s="1" t="s">
        <v>73</v>
      </c>
      <c r="E31" s="1" t="s">
        <v>74</v>
      </c>
      <c r="F31" s="1" t="s">
        <v>136</v>
      </c>
      <c r="G31" s="7" t="str">
        <f t="shared" si="17"/>
        <v>000</v>
      </c>
      <c r="H31" s="7" t="str">
        <f>DEC2BIN(24,8)</f>
        <v>00011000</v>
      </c>
      <c r="I31" s="7" t="str">
        <f t="shared" si="12"/>
        <v>0</v>
      </c>
      <c r="J31" s="7" t="str">
        <f t="shared" si="13"/>
        <v>1</v>
      </c>
      <c r="K31" s="7" t="str">
        <f t="shared" si="13"/>
        <v>1</v>
      </c>
      <c r="L31" s="7" t="str">
        <f>DEC2BIN(2,4)</f>
        <v>0010</v>
      </c>
      <c r="M31" s="7" t="str">
        <f t="shared" si="14"/>
        <v>11</v>
      </c>
      <c r="N31" s="7" t="str">
        <f>DEC2BIN(25,N3)</f>
        <v>00011001</v>
      </c>
      <c r="O31" s="7" t="str">
        <f>DEC2BIN(25,O3)</f>
        <v>00011001</v>
      </c>
      <c r="P31" s="7" t="str">
        <f>DEC2BIN(1,1)</f>
        <v>1</v>
      </c>
      <c r="Q31" s="7" t="str">
        <f>_xlfn.BASE(51,2,Q3)</f>
        <v>0000000000110011</v>
      </c>
      <c r="R31" s="7" t="str">
        <f>DEC2BIN(0,1)</f>
        <v>0</v>
      </c>
      <c r="S31" s="7" t="str">
        <f>DEC2BIN(0,1)</f>
        <v>0</v>
      </c>
      <c r="T31" s="7" t="str">
        <f t="shared" si="15"/>
        <v>0</v>
      </c>
      <c r="U31" s="7" t="str">
        <f t="shared" si="7"/>
        <v>000</v>
      </c>
      <c r="V31" s="1">
        <v>0</v>
      </c>
      <c r="W31" s="1">
        <v>0</v>
      </c>
      <c r="X31" s="7" t="str">
        <f>_xlfn.BASE(51,2,X3)</f>
        <v>0000000000110011</v>
      </c>
      <c r="Y31" s="7" t="str">
        <f>DEC2BIN(0,1)</f>
        <v>0</v>
      </c>
      <c r="Z31" s="7" t="str">
        <f>DEC2BIN(0,1)</f>
        <v>0</v>
      </c>
      <c r="AA31" s="7" t="str">
        <f t="shared" si="16"/>
        <v>0</v>
      </c>
      <c r="AB31" s="7" t="str">
        <f t="shared" si="9"/>
        <v>000</v>
      </c>
      <c r="AC31" s="1">
        <v>0</v>
      </c>
      <c r="AD31" s="1">
        <v>0</v>
      </c>
      <c r="AE31" s="1" t="s">
        <v>137</v>
      </c>
      <c r="AF31" s="3"/>
      <c r="AG31" s="1">
        <v>24</v>
      </c>
      <c r="AH31" s="1" t="str">
        <f t="shared" si="0"/>
        <v>0000001100001100101100011001000110011000000000011001100000000</v>
      </c>
    </row>
    <row r="32" spans="3:34" x14ac:dyDescent="0.35">
      <c r="C32" s="1">
        <v>25</v>
      </c>
      <c r="D32" s="1" t="s">
        <v>75</v>
      </c>
      <c r="E32" s="1" t="s">
        <v>76</v>
      </c>
      <c r="F32" s="1" t="s">
        <v>136</v>
      </c>
      <c r="G32" s="7" t="str">
        <f t="shared" si="17"/>
        <v>000</v>
      </c>
      <c r="H32" s="7" t="str">
        <f>DEC2BIN(25,8)</f>
        <v>00011001</v>
      </c>
      <c r="I32" s="7" t="str">
        <f t="shared" si="12"/>
        <v>0</v>
      </c>
      <c r="J32" s="7" t="str">
        <f t="shared" si="13"/>
        <v>1</v>
      </c>
      <c r="K32" s="7" t="str">
        <f t="shared" si="13"/>
        <v>1</v>
      </c>
      <c r="L32" s="7" t="str">
        <f>DEC2BIN(2,4)</f>
        <v>0010</v>
      </c>
      <c r="M32" s="7" t="str">
        <f t="shared" si="14"/>
        <v>11</v>
      </c>
      <c r="N32" s="7" t="str">
        <f>DEC2BIN(250,N3)</f>
        <v>11111010</v>
      </c>
      <c r="O32" s="7" t="str">
        <f>DEC2BIN(5,O3)</f>
        <v>00000101</v>
      </c>
      <c r="P32" s="7" t="str">
        <f>DEC2BIN(1,1)</f>
        <v>1</v>
      </c>
      <c r="Q32" s="7" t="str">
        <f>_xlfn.BASE(256,2,Q3)</f>
        <v>0000000100000000</v>
      </c>
      <c r="R32" s="7" t="str">
        <f>DEC2BIN(1,1)</f>
        <v>1</v>
      </c>
      <c r="S32" s="7" t="str">
        <f>DEC2BIN(1,1)</f>
        <v>1</v>
      </c>
      <c r="T32" s="7" t="str">
        <f t="shared" si="15"/>
        <v>0</v>
      </c>
      <c r="U32" s="7" t="str">
        <f t="shared" si="7"/>
        <v>000</v>
      </c>
      <c r="V32" s="1">
        <v>0</v>
      </c>
      <c r="W32" s="1">
        <v>0</v>
      </c>
      <c r="X32" s="7" t="str">
        <f>_xlfn.BASE(256,2,X3)</f>
        <v>0000000100000000</v>
      </c>
      <c r="Y32" s="7" t="str">
        <f>DEC2BIN(1,1)</f>
        <v>1</v>
      </c>
      <c r="Z32" s="7" t="str">
        <f>DEC2BIN(1,1)</f>
        <v>1</v>
      </c>
      <c r="AA32" s="7" t="str">
        <f t="shared" si="16"/>
        <v>0</v>
      </c>
      <c r="AB32" s="7" t="str">
        <f t="shared" si="9"/>
        <v>000</v>
      </c>
      <c r="AC32" s="1">
        <v>0</v>
      </c>
      <c r="AD32" s="1">
        <v>0</v>
      </c>
      <c r="AE32" s="1" t="s">
        <v>137</v>
      </c>
      <c r="AF32" s="3"/>
      <c r="AG32" s="1">
        <v>25</v>
      </c>
      <c r="AH32" s="1" t="str">
        <f t="shared" si="0"/>
        <v>0000001100101100101111111010000001011000000010000000011000000</v>
      </c>
    </row>
    <row r="33" spans="2:34" x14ac:dyDescent="0.35">
      <c r="C33" s="1">
        <v>26</v>
      </c>
      <c r="D33" s="1" t="s">
        <v>77</v>
      </c>
      <c r="E33" s="1" t="s">
        <v>78</v>
      </c>
      <c r="F33" s="1" t="s">
        <v>136</v>
      </c>
      <c r="G33" s="7" t="str">
        <f t="shared" si="17"/>
        <v>000</v>
      </c>
      <c r="H33" s="7" t="str">
        <f>DEC2BIN(26,8)</f>
        <v>00011010</v>
      </c>
      <c r="I33" s="7" t="str">
        <f t="shared" si="12"/>
        <v>0</v>
      </c>
      <c r="J33" s="7" t="str">
        <f t="shared" si="13"/>
        <v>1</v>
      </c>
      <c r="K33" s="7" t="str">
        <f t="shared" si="13"/>
        <v>1</v>
      </c>
      <c r="L33" s="7" t="str">
        <f>DEC2BIN(3,4)</f>
        <v>0011</v>
      </c>
      <c r="M33" s="7" t="str">
        <f t="shared" si="14"/>
        <v>11</v>
      </c>
      <c r="N33" s="7" t="str">
        <f>DEC2BIN(42,N3)</f>
        <v>00101010</v>
      </c>
      <c r="O33" s="7" t="str">
        <f>DEC2BIN(4,O3)</f>
        <v>00000100</v>
      </c>
      <c r="P33" s="7" t="str">
        <f>DEC2BIN(1,1)</f>
        <v>1</v>
      </c>
      <c r="Q33" s="7" t="str">
        <f>_xlfn.BASE(511,2,Q3)</f>
        <v>0000000111111111</v>
      </c>
      <c r="R33" s="7" t="str">
        <f>DEC2BIN(1,1)</f>
        <v>1</v>
      </c>
      <c r="S33" s="7" t="str">
        <f t="shared" ref="R33:S38" si="18">DEC2BIN(0,1)</f>
        <v>0</v>
      </c>
      <c r="T33" s="7" t="str">
        <f t="shared" si="15"/>
        <v>0</v>
      </c>
      <c r="U33" s="7" t="str">
        <f t="shared" si="7"/>
        <v>000</v>
      </c>
      <c r="V33" s="1">
        <v>0</v>
      </c>
      <c r="W33" s="1">
        <v>0</v>
      </c>
      <c r="X33" s="7" t="str">
        <f>_xlfn.BASE(511,2,X3)</f>
        <v>0000000111111111</v>
      </c>
      <c r="Y33" s="7" t="str">
        <f>DEC2BIN(1,1)</f>
        <v>1</v>
      </c>
      <c r="Z33" s="7" t="str">
        <f t="shared" ref="Y33:Z39" si="19">DEC2BIN(0,1)</f>
        <v>0</v>
      </c>
      <c r="AA33" s="7" t="str">
        <f t="shared" si="16"/>
        <v>0</v>
      </c>
      <c r="AB33" s="7" t="str">
        <f t="shared" si="9"/>
        <v>000</v>
      </c>
      <c r="AC33" s="1">
        <v>0</v>
      </c>
      <c r="AD33" s="1">
        <v>0</v>
      </c>
      <c r="AE33" s="1" t="s">
        <v>137</v>
      </c>
      <c r="AF33" s="3"/>
      <c r="AG33" s="1">
        <v>26</v>
      </c>
      <c r="AH33" s="1" t="str">
        <f t="shared" si="0"/>
        <v>0000001101001100111100101010000001001000000011111111110000000</v>
      </c>
    </row>
    <row r="34" spans="2:34" x14ac:dyDescent="0.35">
      <c r="C34" s="1">
        <v>27</v>
      </c>
      <c r="D34" s="1" t="s">
        <v>79</v>
      </c>
      <c r="E34" s="1" t="s">
        <v>80</v>
      </c>
      <c r="F34" s="1" t="s">
        <v>136</v>
      </c>
      <c r="G34" s="7" t="str">
        <f t="shared" si="17"/>
        <v>000</v>
      </c>
      <c r="H34" s="7" t="str">
        <f>DEC2BIN(27,8)</f>
        <v>00011011</v>
      </c>
      <c r="I34" s="7" t="str">
        <f t="shared" si="12"/>
        <v>0</v>
      </c>
      <c r="J34" s="7" t="str">
        <f t="shared" si="13"/>
        <v>1</v>
      </c>
      <c r="K34" s="7" t="str">
        <f t="shared" si="13"/>
        <v>1</v>
      </c>
      <c r="L34" s="7" t="str">
        <f>DEC2BIN(8,4)</f>
        <v>1000</v>
      </c>
      <c r="M34" s="7" t="str">
        <f t="shared" si="14"/>
        <v>11</v>
      </c>
      <c r="N34" s="7" t="str">
        <f>DEC2BIN(255,N3)</f>
        <v>11111111</v>
      </c>
      <c r="O34" s="7" t="str">
        <f>DEC2BIN(255,O3)</f>
        <v>11111111</v>
      </c>
      <c r="P34" s="7" t="str">
        <f>DEC2BIN(0,1)</f>
        <v>0</v>
      </c>
      <c r="Q34" s="7" t="str">
        <f>_xlfn.BASE(0,2,Q3)</f>
        <v>0000000000000000</v>
      </c>
      <c r="R34" s="7" t="str">
        <f t="shared" si="18"/>
        <v>0</v>
      </c>
      <c r="S34" s="7" t="str">
        <f t="shared" si="18"/>
        <v>0</v>
      </c>
      <c r="T34" s="7" t="str">
        <f t="shared" si="15"/>
        <v>0</v>
      </c>
      <c r="U34" s="7" t="str">
        <f>DEC2BIN(1,3)</f>
        <v>001</v>
      </c>
      <c r="V34" s="1">
        <v>0</v>
      </c>
      <c r="W34" s="1">
        <v>0</v>
      </c>
      <c r="X34" s="7" t="str">
        <f>_xlfn.BASE(0,2,X3)</f>
        <v>0000000000000000</v>
      </c>
      <c r="Y34" s="7" t="str">
        <f t="shared" si="19"/>
        <v>0</v>
      </c>
      <c r="Z34" s="7" t="str">
        <f t="shared" si="19"/>
        <v>0</v>
      </c>
      <c r="AA34" s="7" t="str">
        <f t="shared" si="16"/>
        <v>0</v>
      </c>
      <c r="AB34" s="7" t="str">
        <f>DEC2BIN(1,3)</f>
        <v>001</v>
      </c>
      <c r="AC34" s="1">
        <v>0</v>
      </c>
      <c r="AD34" s="1">
        <v>0</v>
      </c>
      <c r="AE34" s="1" t="s">
        <v>137</v>
      </c>
      <c r="AF34" s="3"/>
      <c r="AG34" s="1">
        <v>27</v>
      </c>
      <c r="AH34" s="1" t="str">
        <f t="shared" si="0"/>
        <v>0000001101101110001111111111111111110000000000000000000000100</v>
      </c>
    </row>
    <row r="35" spans="2:34" x14ac:dyDescent="0.35">
      <c r="C35" s="1">
        <v>28</v>
      </c>
      <c r="D35" s="1" t="s">
        <v>81</v>
      </c>
      <c r="E35" s="1" t="s">
        <v>82</v>
      </c>
      <c r="F35" s="1" t="s">
        <v>136</v>
      </c>
      <c r="G35" s="7" t="str">
        <f t="shared" si="17"/>
        <v>000</v>
      </c>
      <c r="H35" s="7" t="str">
        <f>DEC2BIN(28,8)</f>
        <v>00011100</v>
      </c>
      <c r="I35" s="7" t="str">
        <f t="shared" si="12"/>
        <v>0</v>
      </c>
      <c r="J35" s="7" t="str">
        <f t="shared" si="13"/>
        <v>1</v>
      </c>
      <c r="K35" s="7" t="str">
        <f t="shared" si="13"/>
        <v>1</v>
      </c>
      <c r="L35" s="7" t="str">
        <f>DEC2BIN(8,4)</f>
        <v>1000</v>
      </c>
      <c r="M35" s="7" t="str">
        <f t="shared" si="14"/>
        <v>11</v>
      </c>
      <c r="N35" s="7" t="str">
        <f>DEC2BIN(200,N3)</f>
        <v>11001000</v>
      </c>
      <c r="O35" s="7" t="str">
        <f>DEC2BIN(40,O3)</f>
        <v>00101000</v>
      </c>
      <c r="P35" s="7" t="str">
        <f>DEC2BIN(0,1)</f>
        <v>0</v>
      </c>
      <c r="Q35" s="7" t="str">
        <f>_xlfn.BASE(0,2,Q3)</f>
        <v>0000000000000000</v>
      </c>
      <c r="R35" s="7" t="str">
        <f t="shared" si="18"/>
        <v>0</v>
      </c>
      <c r="S35" s="7" t="str">
        <f t="shared" si="18"/>
        <v>0</v>
      </c>
      <c r="T35" s="7" t="str">
        <f t="shared" si="15"/>
        <v>0</v>
      </c>
      <c r="U35" s="7" t="str">
        <f>DEC2BIN(4,3)</f>
        <v>100</v>
      </c>
      <c r="V35" s="1">
        <v>0</v>
      </c>
      <c r="W35" s="1">
        <v>0</v>
      </c>
      <c r="X35" s="7" t="str">
        <f>_xlfn.BASE(0,2,X3)</f>
        <v>0000000000000000</v>
      </c>
      <c r="Y35" s="7" t="str">
        <f t="shared" si="19"/>
        <v>0</v>
      </c>
      <c r="Z35" s="7" t="str">
        <f t="shared" si="19"/>
        <v>0</v>
      </c>
      <c r="AA35" s="7" t="str">
        <f t="shared" si="16"/>
        <v>0</v>
      </c>
      <c r="AB35" s="7" t="str">
        <f>DEC2BIN(4,3)</f>
        <v>100</v>
      </c>
      <c r="AC35" s="1">
        <v>0</v>
      </c>
      <c r="AD35" s="1">
        <v>0</v>
      </c>
      <c r="AE35" s="1" t="s">
        <v>137</v>
      </c>
      <c r="AF35" s="3"/>
      <c r="AG35" s="1">
        <v>28</v>
      </c>
      <c r="AH35" s="1" t="str">
        <f t="shared" si="0"/>
        <v>0000001110001110001111001000001010000000000000000000000010000</v>
      </c>
    </row>
    <row r="36" spans="2:34" x14ac:dyDescent="0.35">
      <c r="C36" s="1">
        <v>29</v>
      </c>
      <c r="D36" s="1" t="s">
        <v>83</v>
      </c>
      <c r="E36" s="1" t="s">
        <v>84</v>
      </c>
      <c r="F36" s="1" t="s">
        <v>136</v>
      </c>
      <c r="G36" s="7" t="str">
        <f t="shared" si="17"/>
        <v>000</v>
      </c>
      <c r="H36" s="7" t="str">
        <f>DEC2BIN(29,8)</f>
        <v>00011101</v>
      </c>
      <c r="I36" s="7" t="str">
        <f t="shared" si="12"/>
        <v>0</v>
      </c>
      <c r="J36" s="7" t="str">
        <f t="shared" si="13"/>
        <v>1</v>
      </c>
      <c r="K36" s="7" t="str">
        <f t="shared" si="13"/>
        <v>1</v>
      </c>
      <c r="L36" s="7" t="str">
        <f>DEC2BIN(8,4)</f>
        <v>1000</v>
      </c>
      <c r="M36" s="7" t="str">
        <f t="shared" si="14"/>
        <v>11</v>
      </c>
      <c r="N36" s="7" t="str">
        <f>DEC2BIN(90,N3)</f>
        <v>01011010</v>
      </c>
      <c r="O36" s="7" t="str">
        <f>DEC2BIN(160,O3)</f>
        <v>10100000</v>
      </c>
      <c r="P36" s="7" t="str">
        <f>DEC2BIN(0,1)</f>
        <v>0</v>
      </c>
      <c r="Q36" s="7" t="str">
        <f>_xlfn.BASE(0,2,Q3)</f>
        <v>0000000000000000</v>
      </c>
      <c r="R36" s="7" t="str">
        <f t="shared" si="18"/>
        <v>0</v>
      </c>
      <c r="S36" s="7" t="str">
        <f t="shared" si="18"/>
        <v>0</v>
      </c>
      <c r="T36" s="7" t="str">
        <f t="shared" si="15"/>
        <v>0</v>
      </c>
      <c r="U36" s="7" t="str">
        <f>DEC2BIN(2,3)</f>
        <v>010</v>
      </c>
      <c r="V36" s="1">
        <v>0</v>
      </c>
      <c r="W36" s="1">
        <v>0</v>
      </c>
      <c r="X36" s="7" t="str">
        <f>_xlfn.BASE(0,2,X3)</f>
        <v>0000000000000000</v>
      </c>
      <c r="Y36" s="7" t="str">
        <f t="shared" si="19"/>
        <v>0</v>
      </c>
      <c r="Z36" s="7" t="str">
        <f t="shared" si="19"/>
        <v>0</v>
      </c>
      <c r="AA36" s="7" t="str">
        <f t="shared" si="16"/>
        <v>0</v>
      </c>
      <c r="AB36" s="7" t="str">
        <f>DEC2BIN(2,3)</f>
        <v>010</v>
      </c>
      <c r="AC36" s="1">
        <v>0</v>
      </c>
      <c r="AD36" s="1">
        <v>0</v>
      </c>
      <c r="AE36" s="1" t="s">
        <v>137</v>
      </c>
      <c r="AF36" s="3"/>
      <c r="AG36" s="1">
        <v>29</v>
      </c>
      <c r="AH36" s="1" t="str">
        <f t="shared" si="0"/>
        <v>0000001110101110001101011010101000000000000000000000000001000</v>
      </c>
    </row>
    <row r="37" spans="2:34" x14ac:dyDescent="0.35">
      <c r="C37" s="1">
        <v>30</v>
      </c>
      <c r="D37" s="1" t="s">
        <v>85</v>
      </c>
      <c r="E37" s="1" t="s">
        <v>86</v>
      </c>
      <c r="F37" s="1" t="s">
        <v>136</v>
      </c>
      <c r="G37" s="7" t="str">
        <f t="shared" si="17"/>
        <v>000</v>
      </c>
      <c r="H37" s="7" t="str">
        <f>DEC2BIN(30,8)</f>
        <v>00011110</v>
      </c>
      <c r="I37" s="7" t="str">
        <f t="shared" si="12"/>
        <v>0</v>
      </c>
      <c r="J37" s="7" t="str">
        <f t="shared" si="13"/>
        <v>1</v>
      </c>
      <c r="K37" s="7" t="str">
        <f t="shared" si="13"/>
        <v>1</v>
      </c>
      <c r="L37" s="7" t="str">
        <f>DEC2BIN(9,4)</f>
        <v>1001</v>
      </c>
      <c r="M37" s="7" t="str">
        <f t="shared" si="14"/>
        <v>11</v>
      </c>
      <c r="N37" s="7" t="str">
        <f>DEC2BIN(3,N3)</f>
        <v>00000011</v>
      </c>
      <c r="O37" s="7" t="str">
        <f>DEC2BIN(3,O3)</f>
        <v>00000011</v>
      </c>
      <c r="P37" s="7" t="str">
        <f>DEC2BIN(0,1)</f>
        <v>0</v>
      </c>
      <c r="Q37" s="7" t="str">
        <f>_xlfn.BASE(16,2,Q3)</f>
        <v>0000000000010000</v>
      </c>
      <c r="R37" s="7" t="str">
        <f t="shared" si="18"/>
        <v>0</v>
      </c>
      <c r="S37" s="7" t="str">
        <f t="shared" si="18"/>
        <v>0</v>
      </c>
      <c r="T37" s="7" t="str">
        <f t="shared" si="15"/>
        <v>0</v>
      </c>
      <c r="U37" s="7" t="str">
        <f>DEC2BIN(0,3)</f>
        <v>000</v>
      </c>
      <c r="V37" s="1">
        <v>0</v>
      </c>
      <c r="W37" s="1">
        <v>0</v>
      </c>
      <c r="X37" s="7" t="str">
        <f>_xlfn.BASE(16,2,X3)</f>
        <v>0000000000010000</v>
      </c>
      <c r="Y37" s="7" t="str">
        <f t="shared" si="19"/>
        <v>0</v>
      </c>
      <c r="Z37" s="7" t="str">
        <f t="shared" si="19"/>
        <v>0</v>
      </c>
      <c r="AA37" s="7" t="str">
        <f t="shared" si="16"/>
        <v>0</v>
      </c>
      <c r="AB37" s="7" t="str">
        <f>DEC2BIN(0,3)</f>
        <v>000</v>
      </c>
      <c r="AC37" s="1">
        <v>0</v>
      </c>
      <c r="AD37" s="1">
        <v>0</v>
      </c>
      <c r="AE37" s="1" t="s">
        <v>137</v>
      </c>
      <c r="AF37" s="3"/>
      <c r="AG37" s="1">
        <v>30</v>
      </c>
      <c r="AH37" s="1" t="str">
        <f t="shared" si="0"/>
        <v>0000001111001110011100000011000000110000000000001000000000000</v>
      </c>
    </row>
    <row r="38" spans="2:34" x14ac:dyDescent="0.35">
      <c r="C38" s="1">
        <v>31</v>
      </c>
      <c r="D38" s="1" t="s">
        <v>87</v>
      </c>
      <c r="E38" s="1" t="s">
        <v>88</v>
      </c>
      <c r="F38" s="1" t="s">
        <v>136</v>
      </c>
      <c r="G38" s="7" t="str">
        <f t="shared" si="17"/>
        <v>000</v>
      </c>
      <c r="H38" s="7" t="str">
        <f>DEC2BIN(31,8)</f>
        <v>00011111</v>
      </c>
      <c r="I38" s="7" t="str">
        <f t="shared" si="12"/>
        <v>0</v>
      </c>
      <c r="J38" s="7" t="str">
        <f t="shared" si="13"/>
        <v>1</v>
      </c>
      <c r="K38" s="7" t="str">
        <f t="shared" si="13"/>
        <v>1</v>
      </c>
      <c r="L38" s="7" t="str">
        <f>DEC2BIN(10,4)</f>
        <v>1010</v>
      </c>
      <c r="M38" s="7" t="str">
        <f t="shared" si="14"/>
        <v>11</v>
      </c>
      <c r="N38" s="7" t="str">
        <f>DEC2BIN(8,N3)</f>
        <v>00001000</v>
      </c>
      <c r="O38" s="7" t="str">
        <f>DEC2BIN(2,O3)</f>
        <v>00000010</v>
      </c>
      <c r="P38" s="7" t="str">
        <f>DEC2BIN(0,1)</f>
        <v>0</v>
      </c>
      <c r="Q38" s="7" t="str">
        <f>_xlfn.BASE(32,2,Q3)</f>
        <v>0000000000100000</v>
      </c>
      <c r="R38" s="7" t="str">
        <f t="shared" si="18"/>
        <v>0</v>
      </c>
      <c r="S38" s="7" t="str">
        <f t="shared" si="18"/>
        <v>0</v>
      </c>
      <c r="T38" s="7" t="str">
        <f t="shared" si="15"/>
        <v>0</v>
      </c>
      <c r="U38" s="7" t="str">
        <f>DEC2BIN(0,3)</f>
        <v>000</v>
      </c>
      <c r="V38" s="1">
        <v>0</v>
      </c>
      <c r="W38" s="1">
        <v>0</v>
      </c>
      <c r="X38" s="7" t="str">
        <f>_xlfn.BASE(32,2,X3)</f>
        <v>0000000000100000</v>
      </c>
      <c r="Y38" s="7" t="str">
        <f t="shared" si="19"/>
        <v>0</v>
      </c>
      <c r="Z38" s="7" t="str">
        <f t="shared" si="19"/>
        <v>0</v>
      </c>
      <c r="AA38" s="7" t="str">
        <f t="shared" si="16"/>
        <v>0</v>
      </c>
      <c r="AB38" s="7" t="str">
        <f>DEC2BIN(0,3)</f>
        <v>000</v>
      </c>
      <c r="AC38" s="1">
        <v>0</v>
      </c>
      <c r="AD38" s="1">
        <v>0</v>
      </c>
      <c r="AE38" s="1" t="s">
        <v>137</v>
      </c>
      <c r="AF38" s="3"/>
      <c r="AG38" s="1">
        <v>31</v>
      </c>
      <c r="AH38" s="1" t="str">
        <f t="shared" si="0"/>
        <v>0000001111101110101100001000000000100000000000010000000000000</v>
      </c>
    </row>
    <row r="39" spans="2:34" ht="29" x14ac:dyDescent="0.35">
      <c r="C39" s="5">
        <v>32</v>
      </c>
      <c r="D39" s="6" t="s">
        <v>89</v>
      </c>
      <c r="E39" s="6" t="s">
        <v>90</v>
      </c>
      <c r="F39" s="1" t="s">
        <v>136</v>
      </c>
      <c r="G39" s="7" t="str">
        <f t="shared" si="17"/>
        <v>000</v>
      </c>
      <c r="H39" s="7" t="str">
        <f>DEC2BIN(32,8)</f>
        <v>00100000</v>
      </c>
      <c r="I39" s="7" t="str">
        <f t="shared" ref="I39:I59" si="20">DEC2BIN(0,1)</f>
        <v>0</v>
      </c>
      <c r="J39" s="7" t="str">
        <f t="shared" ref="J39:J62" si="21">DEC2BIN(1,1)</f>
        <v>1</v>
      </c>
      <c r="K39" s="7" t="str">
        <f t="shared" ref="K39:K59" si="22">DEC2BIN(1,1)</f>
        <v>1</v>
      </c>
      <c r="L39" s="7" t="str">
        <f>DEC2BIN(7,4)</f>
        <v>0111</v>
      </c>
      <c r="M39" s="7" t="str">
        <f t="shared" ref="M39:M47" si="23">DEC2BIN(3,2)</f>
        <v>11</v>
      </c>
      <c r="N39" s="7" t="str">
        <f>DEC2BIN(20,N3)</f>
        <v>00010100</v>
      </c>
      <c r="O39" s="7" t="str">
        <f>DEC2BIN(4,O3)</f>
        <v>00000100</v>
      </c>
      <c r="P39" s="7" t="str">
        <f t="shared" ref="P39:P54" si="24">DEC2BIN(0,1)</f>
        <v>0</v>
      </c>
      <c r="Q39" s="7" t="str">
        <f>_xlfn.BASE(0,2,Q3)</f>
        <v>0000000000000000</v>
      </c>
      <c r="R39" s="7" t="str">
        <f t="shared" ref="R39:S39" si="25">DEC2BIN(0,1)</f>
        <v>0</v>
      </c>
      <c r="S39" s="7" t="str">
        <f t="shared" si="25"/>
        <v>0</v>
      </c>
      <c r="T39" s="7" t="str">
        <f>DEC2BIN(1,1)</f>
        <v>1</v>
      </c>
      <c r="U39" s="7" t="str">
        <f t="shared" ref="U39" si="26">DEC2BIN(0,3)</f>
        <v>000</v>
      </c>
      <c r="V39" s="1">
        <v>0</v>
      </c>
      <c r="W39" s="1">
        <v>0</v>
      </c>
      <c r="X39" s="7" t="str">
        <f>_xlfn.BASE(0,2,X3)</f>
        <v>0000000000000000</v>
      </c>
      <c r="Y39" s="7" t="str">
        <f t="shared" si="19"/>
        <v>0</v>
      </c>
      <c r="Z39" s="7" t="str">
        <f t="shared" si="19"/>
        <v>0</v>
      </c>
      <c r="AA39" s="7" t="str">
        <f>DEC2BIN(1,1)</f>
        <v>1</v>
      </c>
      <c r="AB39" s="7" t="str">
        <f t="shared" ref="AB39" si="27">DEC2BIN(0,3)</f>
        <v>000</v>
      </c>
      <c r="AC39" s="1">
        <v>0</v>
      </c>
      <c r="AD39" s="1">
        <v>0</v>
      </c>
      <c r="AE39" s="1" t="s">
        <v>137</v>
      </c>
      <c r="AF39" s="3"/>
      <c r="AG39" s="1">
        <v>32</v>
      </c>
      <c r="AH39" s="5" t="str">
        <f t="shared" si="0"/>
        <v>0000010000001101111100010100000001000000000000000000000100000</v>
      </c>
    </row>
    <row r="40" spans="2:34" x14ac:dyDescent="0.35">
      <c r="B40" s="1" t="s">
        <v>93</v>
      </c>
      <c r="C40" s="1">
        <v>33</v>
      </c>
      <c r="D40" s="1" t="s">
        <v>91</v>
      </c>
      <c r="E40" s="1" t="s">
        <v>92</v>
      </c>
      <c r="F40" s="1" t="s">
        <v>136</v>
      </c>
      <c r="G40" s="7" t="str">
        <f t="shared" si="17"/>
        <v>000</v>
      </c>
      <c r="H40" s="7" t="str">
        <f>DEC2BIN(33,8)</f>
        <v>00100001</v>
      </c>
      <c r="I40" s="7" t="str">
        <f t="shared" si="20"/>
        <v>0</v>
      </c>
      <c r="J40" s="7" t="str">
        <f t="shared" si="21"/>
        <v>1</v>
      </c>
      <c r="K40" s="7" t="str">
        <f t="shared" si="22"/>
        <v>1</v>
      </c>
      <c r="L40" s="7" t="str">
        <f>DEC2BIN(11,4)</f>
        <v>1011</v>
      </c>
      <c r="M40" s="7" t="str">
        <f t="shared" si="23"/>
        <v>11</v>
      </c>
      <c r="N40" s="7">
        <v>11111011</v>
      </c>
      <c r="O40" s="7">
        <v>11001110</v>
      </c>
      <c r="P40" s="7" t="str">
        <f t="shared" si="24"/>
        <v>0</v>
      </c>
      <c r="Q40" s="7" t="s">
        <v>128</v>
      </c>
      <c r="R40" s="7" t="str">
        <f>DEC2BIN(1,1)</f>
        <v>1</v>
      </c>
      <c r="S40" s="7" t="str">
        <f>DEC2BIN(0,1)</f>
        <v>0</v>
      </c>
      <c r="T40" s="7" t="str">
        <f t="shared" ref="T40:T53" si="28">DEC2BIN(0,1)</f>
        <v>0</v>
      </c>
      <c r="U40" s="7" t="str">
        <f>DEC2BIN(4,3)</f>
        <v>100</v>
      </c>
      <c r="V40" s="1">
        <v>1</v>
      </c>
      <c r="W40" s="1">
        <v>0</v>
      </c>
      <c r="X40" s="7" t="s">
        <v>128</v>
      </c>
      <c r="Y40" s="7" t="str">
        <f>DEC2BIN(1,1)</f>
        <v>1</v>
      </c>
      <c r="Z40" s="7" t="str">
        <f>DEC2BIN(0,1)</f>
        <v>0</v>
      </c>
      <c r="AA40" s="7" t="str">
        <f t="shared" ref="AA40:AA53" si="29">DEC2BIN(0,1)</f>
        <v>0</v>
      </c>
      <c r="AB40" s="7" t="str">
        <f>DEC2BIN(4,3)</f>
        <v>100</v>
      </c>
      <c r="AC40" s="1">
        <v>1</v>
      </c>
      <c r="AD40" s="1">
        <v>0</v>
      </c>
      <c r="AE40" s="1" t="s">
        <v>137</v>
      </c>
      <c r="AF40" s="3"/>
      <c r="AG40" s="1">
        <v>33</v>
      </c>
      <c r="AH40" s="1" t="str">
        <f t="shared" si="0"/>
        <v>0000010000101110111111111011110011100000000011100100110010010</v>
      </c>
    </row>
    <row r="41" spans="2:34" x14ac:dyDescent="0.35">
      <c r="C41" s="1">
        <v>34</v>
      </c>
      <c r="D41" s="1" t="s">
        <v>91</v>
      </c>
      <c r="E41" s="1" t="s">
        <v>110</v>
      </c>
      <c r="F41" s="1" t="s">
        <v>136</v>
      </c>
      <c r="G41" s="7" t="str">
        <f t="shared" si="17"/>
        <v>000</v>
      </c>
      <c r="H41" s="7" t="str">
        <f>DEC2BIN(34,8)</f>
        <v>00100010</v>
      </c>
      <c r="I41" s="7" t="str">
        <f t="shared" si="20"/>
        <v>0</v>
      </c>
      <c r="J41" s="7" t="str">
        <f t="shared" si="21"/>
        <v>1</v>
      </c>
      <c r="K41" s="7" t="str">
        <f t="shared" si="22"/>
        <v>1</v>
      </c>
      <c r="L41" s="7" t="str">
        <f>DEC2BIN(11,4)</f>
        <v>1011</v>
      </c>
      <c r="M41" s="7" t="str">
        <f t="shared" si="23"/>
        <v>11</v>
      </c>
      <c r="N41" s="7" t="str">
        <f>DEC2BIN(2,N3)</f>
        <v>00000010</v>
      </c>
      <c r="O41" s="7" t="str">
        <f>DEC2BIN(127,O3)</f>
        <v>01111111</v>
      </c>
      <c r="P41" s="7" t="str">
        <f t="shared" si="24"/>
        <v>0</v>
      </c>
      <c r="Q41" s="7" t="str">
        <f>_xlfn.BASE(129,2,Q3)</f>
        <v>0000000010000001</v>
      </c>
      <c r="R41" s="7" t="str">
        <f>DEC2BIN(0,1)</f>
        <v>0</v>
      </c>
      <c r="S41" s="7" t="str">
        <f>DEC2BIN(1,1)</f>
        <v>1</v>
      </c>
      <c r="T41" s="7" t="str">
        <f t="shared" si="28"/>
        <v>0</v>
      </c>
      <c r="U41" s="7" t="str">
        <f>DEC2BIN(2,3)</f>
        <v>010</v>
      </c>
      <c r="V41" s="1">
        <v>0</v>
      </c>
      <c r="W41" s="1">
        <v>0</v>
      </c>
      <c r="X41" s="7" t="str">
        <f>_xlfn.BASE(129,2,X3)</f>
        <v>0000000010000001</v>
      </c>
      <c r="Y41" s="7" t="str">
        <f>DEC2BIN(0,1)</f>
        <v>0</v>
      </c>
      <c r="Z41" s="7" t="str">
        <f>DEC2BIN(1,1)</f>
        <v>1</v>
      </c>
      <c r="AA41" s="7" t="str">
        <f t="shared" si="29"/>
        <v>0</v>
      </c>
      <c r="AB41" s="7" t="str">
        <f>DEC2BIN(2,3)</f>
        <v>010</v>
      </c>
      <c r="AC41" s="1">
        <v>0</v>
      </c>
      <c r="AD41" s="1">
        <v>0</v>
      </c>
      <c r="AE41" s="1" t="s">
        <v>137</v>
      </c>
      <c r="AF41" s="3"/>
      <c r="AG41" s="1">
        <v>34</v>
      </c>
      <c r="AH41" s="1" t="str">
        <f t="shared" si="0"/>
        <v>0000010001001110111100000010011111110000000001000000101001000</v>
      </c>
    </row>
    <row r="42" spans="2:34" x14ac:dyDescent="0.35">
      <c r="C42" s="1">
        <v>35</v>
      </c>
      <c r="D42" s="1" t="s">
        <v>106</v>
      </c>
      <c r="E42" s="1" t="s">
        <v>107</v>
      </c>
      <c r="F42" s="1" t="s">
        <v>136</v>
      </c>
      <c r="G42" s="7" t="str">
        <f t="shared" si="17"/>
        <v>000</v>
      </c>
      <c r="H42" s="7" t="str">
        <f>DEC2BIN(35,8)</f>
        <v>00100011</v>
      </c>
      <c r="I42" s="7" t="str">
        <f t="shared" si="20"/>
        <v>0</v>
      </c>
      <c r="J42" s="7" t="str">
        <f t="shared" si="21"/>
        <v>1</v>
      </c>
      <c r="K42" s="7" t="str">
        <f t="shared" si="22"/>
        <v>1</v>
      </c>
      <c r="L42" s="7" t="str">
        <f>DEC2BIN(11,4)</f>
        <v>1011</v>
      </c>
      <c r="M42" s="7" t="str">
        <f t="shared" si="23"/>
        <v>11</v>
      </c>
      <c r="N42" s="7" t="str">
        <f>DEC2BIN(127,N3)</f>
        <v>01111111</v>
      </c>
      <c r="O42" s="7">
        <v>10000001</v>
      </c>
      <c r="P42" s="7" t="str">
        <f t="shared" si="24"/>
        <v>0</v>
      </c>
      <c r="Q42" s="7" t="str">
        <f>_xlfn.BASE(0,2,Q3)</f>
        <v>0000000000000000</v>
      </c>
      <c r="R42" s="7" t="str">
        <f>DEC2BIN(0,1)</f>
        <v>0</v>
      </c>
      <c r="S42" s="7" t="str">
        <f>DEC2BIN(0,1)</f>
        <v>0</v>
      </c>
      <c r="T42" s="7" t="str">
        <f t="shared" si="28"/>
        <v>0</v>
      </c>
      <c r="U42" s="7" t="str">
        <f>DEC2BIN(4,3)</f>
        <v>100</v>
      </c>
      <c r="V42" s="1">
        <v>0</v>
      </c>
      <c r="W42" s="1">
        <v>1</v>
      </c>
      <c r="X42" s="7" t="str">
        <f>_xlfn.BASE(0,2,X3)</f>
        <v>0000000000000000</v>
      </c>
      <c r="Y42" s="7" t="str">
        <f>DEC2BIN(0,1)</f>
        <v>0</v>
      </c>
      <c r="Z42" s="7" t="str">
        <f>DEC2BIN(0,1)</f>
        <v>0</v>
      </c>
      <c r="AA42" s="7" t="str">
        <f t="shared" si="29"/>
        <v>0</v>
      </c>
      <c r="AB42" s="7" t="str">
        <f>DEC2BIN(4,3)</f>
        <v>100</v>
      </c>
      <c r="AC42" s="1">
        <v>0</v>
      </c>
      <c r="AD42" s="1">
        <v>1</v>
      </c>
      <c r="AE42" s="1" t="s">
        <v>137</v>
      </c>
      <c r="AF42" s="3"/>
      <c r="AG42" s="1">
        <v>35</v>
      </c>
      <c r="AH42" s="1" t="str">
        <f t="shared" si="0"/>
        <v>0000010001101110111101111111100000010000000000000000000010001</v>
      </c>
    </row>
    <row r="43" spans="2:34" x14ac:dyDescent="0.35">
      <c r="C43" s="1">
        <v>36</v>
      </c>
      <c r="D43" s="1" t="s">
        <v>108</v>
      </c>
      <c r="E43" s="1" t="s">
        <v>109</v>
      </c>
      <c r="F43" s="1" t="s">
        <v>136</v>
      </c>
      <c r="G43" s="7" t="str">
        <f t="shared" si="17"/>
        <v>000</v>
      </c>
      <c r="H43" s="7" t="str">
        <f>DEC2BIN(36,8)</f>
        <v>00100100</v>
      </c>
      <c r="I43" s="7" t="str">
        <f t="shared" si="20"/>
        <v>0</v>
      </c>
      <c r="J43" s="7" t="str">
        <f t="shared" si="21"/>
        <v>1</v>
      </c>
      <c r="K43" s="7" t="str">
        <f t="shared" si="22"/>
        <v>1</v>
      </c>
      <c r="L43" s="7" t="str">
        <f>DEC2BIN(11,4)</f>
        <v>1011</v>
      </c>
      <c r="M43" s="7" t="str">
        <f t="shared" si="23"/>
        <v>11</v>
      </c>
      <c r="N43" s="7" t="str">
        <f>DEC2BIN(127,N3)</f>
        <v>01111111</v>
      </c>
      <c r="O43" s="7">
        <v>11111111</v>
      </c>
      <c r="P43" s="7" t="str">
        <f t="shared" si="24"/>
        <v>0</v>
      </c>
      <c r="Q43" s="7" t="str">
        <f>_xlfn.BASE(126,2,Q3)</f>
        <v>0000000001111110</v>
      </c>
      <c r="R43" s="7" t="str">
        <f>DEC2BIN(0,1)</f>
        <v>0</v>
      </c>
      <c r="S43" s="7" t="str">
        <f>DEC2BIN(0,1)</f>
        <v>0</v>
      </c>
      <c r="T43" s="7" t="str">
        <f t="shared" si="28"/>
        <v>0</v>
      </c>
      <c r="U43" s="7" t="str">
        <f>DEC2BIN(4,3)</f>
        <v>100</v>
      </c>
      <c r="V43" s="1">
        <v>0</v>
      </c>
      <c r="W43" s="1">
        <v>0</v>
      </c>
      <c r="X43" s="7" t="str">
        <f>_xlfn.BASE(126,2,X3)</f>
        <v>0000000001111110</v>
      </c>
      <c r="Y43" s="7" t="str">
        <f>DEC2BIN(0,1)</f>
        <v>0</v>
      </c>
      <c r="Z43" s="7" t="str">
        <f>DEC2BIN(0,1)</f>
        <v>0</v>
      </c>
      <c r="AA43" s="7" t="str">
        <f t="shared" si="29"/>
        <v>0</v>
      </c>
      <c r="AB43" s="7" t="str">
        <f>DEC2BIN(4,3)</f>
        <v>100</v>
      </c>
      <c r="AC43" s="1">
        <v>0</v>
      </c>
      <c r="AD43" s="1">
        <v>0</v>
      </c>
      <c r="AE43" s="1" t="s">
        <v>137</v>
      </c>
      <c r="AF43" s="3"/>
      <c r="AG43" s="1">
        <v>36</v>
      </c>
      <c r="AH43" s="1" t="str">
        <f t="shared" si="0"/>
        <v>0000010010001110111101111111111111110000000000111111000010000</v>
      </c>
    </row>
    <row r="44" spans="2:34" x14ac:dyDescent="0.35">
      <c r="C44" s="1">
        <v>37</v>
      </c>
      <c r="D44" s="1" t="s">
        <v>111</v>
      </c>
      <c r="E44" s="1" t="s">
        <v>112</v>
      </c>
      <c r="F44" s="1" t="s">
        <v>136</v>
      </c>
      <c r="G44" s="7" t="str">
        <f t="shared" si="17"/>
        <v>000</v>
      </c>
      <c r="H44" s="7" t="str">
        <f>DEC2BIN(37,8)</f>
        <v>00100101</v>
      </c>
      <c r="I44" s="7" t="str">
        <f t="shared" si="20"/>
        <v>0</v>
      </c>
      <c r="J44" s="7" t="str">
        <f t="shared" si="21"/>
        <v>1</v>
      </c>
      <c r="K44" s="7" t="str">
        <f t="shared" si="22"/>
        <v>1</v>
      </c>
      <c r="L44" s="7" t="str">
        <f>DEC2BIN(11,4)</f>
        <v>1011</v>
      </c>
      <c r="M44" s="7" t="str">
        <f t="shared" si="23"/>
        <v>11</v>
      </c>
      <c r="N44" s="7">
        <v>11110110</v>
      </c>
      <c r="O44" s="7">
        <v>11110110</v>
      </c>
      <c r="P44" s="7" t="str">
        <f t="shared" si="24"/>
        <v>0</v>
      </c>
      <c r="Q44" s="7" t="s">
        <v>129</v>
      </c>
      <c r="R44" s="7" t="str">
        <f>DEC2BIN(1,1)</f>
        <v>1</v>
      </c>
      <c r="S44" s="7" t="str">
        <f>DEC2BIN(0,1)</f>
        <v>0</v>
      </c>
      <c r="T44" s="7" t="str">
        <f t="shared" si="28"/>
        <v>0</v>
      </c>
      <c r="U44" s="7" t="str">
        <f>DEC2BIN(1,3)</f>
        <v>001</v>
      </c>
      <c r="V44" s="1">
        <v>1</v>
      </c>
      <c r="W44" s="1">
        <v>0</v>
      </c>
      <c r="X44" s="7" t="s">
        <v>129</v>
      </c>
      <c r="Y44" s="7" t="str">
        <f>DEC2BIN(1,1)</f>
        <v>1</v>
      </c>
      <c r="Z44" s="7" t="str">
        <f>DEC2BIN(0,1)</f>
        <v>0</v>
      </c>
      <c r="AA44" s="7" t="str">
        <f t="shared" si="29"/>
        <v>0</v>
      </c>
      <c r="AB44" s="7" t="str">
        <f>DEC2BIN(1,3)</f>
        <v>001</v>
      </c>
      <c r="AC44" s="1">
        <v>1</v>
      </c>
      <c r="AD44" s="1">
        <v>0</v>
      </c>
      <c r="AE44" s="1" t="s">
        <v>137</v>
      </c>
      <c r="AF44" s="3"/>
      <c r="AG44" s="1">
        <v>37</v>
      </c>
      <c r="AH44" s="1" t="str">
        <f t="shared" si="0"/>
        <v>0000010010101110111111110110111101100000000011110110010000110</v>
      </c>
    </row>
    <row r="45" spans="2:34" x14ac:dyDescent="0.35">
      <c r="C45" s="1">
        <v>38</v>
      </c>
      <c r="D45" s="1" t="s">
        <v>113</v>
      </c>
      <c r="E45" s="1" t="s">
        <v>115</v>
      </c>
      <c r="F45" s="1" t="s">
        <v>136</v>
      </c>
      <c r="G45" s="7" t="str">
        <f t="shared" si="17"/>
        <v>000</v>
      </c>
      <c r="H45" s="7" t="str">
        <f>DEC2BIN(38,8)</f>
        <v>00100110</v>
      </c>
      <c r="I45" s="7" t="str">
        <f t="shared" si="20"/>
        <v>0</v>
      </c>
      <c r="J45" s="7" t="str">
        <f t="shared" si="21"/>
        <v>1</v>
      </c>
      <c r="K45" s="7" t="str">
        <f t="shared" si="22"/>
        <v>1</v>
      </c>
      <c r="L45" s="7" t="str">
        <f>DEC2BIN(12,4)</f>
        <v>1100</v>
      </c>
      <c r="M45" s="7" t="str">
        <f t="shared" si="23"/>
        <v>11</v>
      </c>
      <c r="N45" s="7" t="str">
        <f>DEC2BIN(127,N3)</f>
        <v>01111111</v>
      </c>
      <c r="O45" s="7">
        <v>11111111</v>
      </c>
      <c r="P45" s="7" t="str">
        <f t="shared" si="24"/>
        <v>0</v>
      </c>
      <c r="Q45" s="7" t="str">
        <f>_xlfn.BASE(128,2,Q3)</f>
        <v>0000000010000000</v>
      </c>
      <c r="R45" s="7" t="str">
        <f>DEC2BIN(0,1)</f>
        <v>0</v>
      </c>
      <c r="S45" s="7" t="str">
        <f>DEC2BIN(0,1)</f>
        <v>0</v>
      </c>
      <c r="T45" s="7" t="str">
        <f t="shared" si="28"/>
        <v>0</v>
      </c>
      <c r="U45" s="7" t="str">
        <f>DEC2BIN(4,3)</f>
        <v>100</v>
      </c>
      <c r="V45" s="1">
        <v>0</v>
      </c>
      <c r="W45" s="1">
        <v>0</v>
      </c>
      <c r="X45" s="7" t="str">
        <f>_xlfn.BASE(128,2,X3)</f>
        <v>0000000010000000</v>
      </c>
      <c r="Y45" s="7" t="str">
        <f>DEC2BIN(0,1)</f>
        <v>0</v>
      </c>
      <c r="Z45" s="7" t="str">
        <f>DEC2BIN(0,1)</f>
        <v>0</v>
      </c>
      <c r="AA45" s="7" t="str">
        <f t="shared" si="29"/>
        <v>0</v>
      </c>
      <c r="AB45" s="7" t="str">
        <f>DEC2BIN(4,3)</f>
        <v>100</v>
      </c>
      <c r="AC45" s="1">
        <v>0</v>
      </c>
      <c r="AD45" s="1">
        <v>0</v>
      </c>
      <c r="AE45" s="1" t="s">
        <v>137</v>
      </c>
      <c r="AF45" s="3"/>
      <c r="AG45" s="1">
        <v>38</v>
      </c>
      <c r="AH45" s="1" t="str">
        <f t="shared" si="0"/>
        <v>0000010011001111001101111111111111110000000001000000000010000</v>
      </c>
    </row>
    <row r="46" spans="2:34" x14ac:dyDescent="0.35">
      <c r="C46" s="1">
        <v>39</v>
      </c>
      <c r="D46" s="1" t="s">
        <v>114</v>
      </c>
      <c r="E46" s="1" t="s">
        <v>116</v>
      </c>
      <c r="F46" s="1" t="s">
        <v>136</v>
      </c>
      <c r="G46" s="7" t="str">
        <f t="shared" si="17"/>
        <v>000</v>
      </c>
      <c r="H46" s="7" t="str">
        <f>DEC2BIN(39,8)</f>
        <v>00100111</v>
      </c>
      <c r="I46" s="7" t="str">
        <f t="shared" si="20"/>
        <v>0</v>
      </c>
      <c r="J46" s="7" t="str">
        <f t="shared" si="21"/>
        <v>1</v>
      </c>
      <c r="K46" s="7" t="str">
        <f t="shared" si="22"/>
        <v>1</v>
      </c>
      <c r="L46" s="7" t="str">
        <f>DEC2BIN(12,4)</f>
        <v>1100</v>
      </c>
      <c r="M46" s="7" t="str">
        <f t="shared" si="23"/>
        <v>11</v>
      </c>
      <c r="N46" s="7" t="str">
        <f>DEC2BIN(20,N3)</f>
        <v>00010100</v>
      </c>
      <c r="O46" s="7" t="str">
        <f>DEC2BIN(100,O3)</f>
        <v>01100100</v>
      </c>
      <c r="P46" s="7" t="str">
        <f t="shared" si="24"/>
        <v>0</v>
      </c>
      <c r="Q46" s="7" t="s">
        <v>130</v>
      </c>
      <c r="R46" s="7" t="str">
        <f>DEC2BIN(1,1)</f>
        <v>1</v>
      </c>
      <c r="S46" s="7" t="str">
        <f>DEC2BIN(1,1)</f>
        <v>1</v>
      </c>
      <c r="T46" s="7" t="str">
        <f t="shared" si="28"/>
        <v>0</v>
      </c>
      <c r="U46" s="7" t="str">
        <f>DEC2BIN(2,3)</f>
        <v>010</v>
      </c>
      <c r="V46" s="1">
        <v>1</v>
      </c>
      <c r="W46" s="1">
        <v>0</v>
      </c>
      <c r="X46" s="7" t="s">
        <v>130</v>
      </c>
      <c r="Y46" s="7" t="str">
        <f>DEC2BIN(1,1)</f>
        <v>1</v>
      </c>
      <c r="Z46" s="7" t="str">
        <f>DEC2BIN(1,1)</f>
        <v>1</v>
      </c>
      <c r="AA46" s="7" t="str">
        <f t="shared" si="29"/>
        <v>0</v>
      </c>
      <c r="AB46" s="7" t="str">
        <f>DEC2BIN(2,3)</f>
        <v>010</v>
      </c>
      <c r="AC46" s="1">
        <v>1</v>
      </c>
      <c r="AD46" s="1">
        <v>0</v>
      </c>
      <c r="AE46" s="1" t="s">
        <v>137</v>
      </c>
      <c r="AF46" s="3"/>
      <c r="AG46" s="1">
        <v>39</v>
      </c>
      <c r="AH46" s="1" t="str">
        <f t="shared" si="0"/>
        <v>0000010011101111001100010100011001000000000011011000011001010</v>
      </c>
    </row>
    <row r="47" spans="2:34" x14ac:dyDescent="0.35">
      <c r="C47" s="1">
        <v>40</v>
      </c>
      <c r="D47" s="1" t="s">
        <v>117</v>
      </c>
      <c r="E47" s="1" t="s">
        <v>118</v>
      </c>
      <c r="F47" s="1" t="s">
        <v>136</v>
      </c>
      <c r="G47" s="7" t="str">
        <f t="shared" ref="G47:G62" si="30">DEC2BIN(0,3)</f>
        <v>000</v>
      </c>
      <c r="H47" s="7" t="str">
        <f>DEC2BIN(40,8)</f>
        <v>00101000</v>
      </c>
      <c r="I47" s="7" t="str">
        <f t="shared" si="20"/>
        <v>0</v>
      </c>
      <c r="J47" s="7" t="str">
        <f t="shared" si="21"/>
        <v>1</v>
      </c>
      <c r="K47" s="7" t="str">
        <f t="shared" si="22"/>
        <v>1</v>
      </c>
      <c r="L47" s="7" t="str">
        <f>DEC2BIN(12,4)</f>
        <v>1100</v>
      </c>
      <c r="M47" s="7" t="str">
        <f t="shared" si="23"/>
        <v>11</v>
      </c>
      <c r="N47" s="7" t="str">
        <f>DEC2BIN(100,N3)</f>
        <v>01100100</v>
      </c>
      <c r="O47" s="7" t="str">
        <f>DEC2BIN(100,O3)</f>
        <v>01100100</v>
      </c>
      <c r="P47" s="7" t="str">
        <f t="shared" si="24"/>
        <v>0</v>
      </c>
      <c r="Q47" s="7" t="str">
        <f>_xlfn.BASE(0,2,Q3)</f>
        <v>0000000000000000</v>
      </c>
      <c r="R47" s="7" t="str">
        <f t="shared" ref="R47:R54" si="31">DEC2BIN(0,1)</f>
        <v>0</v>
      </c>
      <c r="S47" s="7" t="str">
        <f t="shared" ref="S47:S54" si="32">DEC2BIN(0,1)</f>
        <v>0</v>
      </c>
      <c r="T47" s="7" t="str">
        <f t="shared" si="28"/>
        <v>0</v>
      </c>
      <c r="U47" s="7" t="str">
        <f>DEC2BIN(1,3)</f>
        <v>001</v>
      </c>
      <c r="V47" s="1">
        <v>0</v>
      </c>
      <c r="W47" s="1">
        <v>1</v>
      </c>
      <c r="X47" s="7" t="str">
        <f>_xlfn.BASE(0,2,X3)</f>
        <v>0000000000000000</v>
      </c>
      <c r="Y47" s="7" t="str">
        <f t="shared" ref="Y47:Z54" si="33">DEC2BIN(0,1)</f>
        <v>0</v>
      </c>
      <c r="Z47" s="7" t="str">
        <f t="shared" si="33"/>
        <v>0</v>
      </c>
      <c r="AA47" s="7" t="str">
        <f t="shared" si="29"/>
        <v>0</v>
      </c>
      <c r="AB47" s="7" t="str">
        <f>DEC2BIN(1,3)</f>
        <v>001</v>
      </c>
      <c r="AC47" s="1">
        <v>0</v>
      </c>
      <c r="AD47" s="1">
        <v>1</v>
      </c>
      <c r="AE47" s="1" t="s">
        <v>137</v>
      </c>
      <c r="AF47" s="3"/>
      <c r="AG47" s="1">
        <v>40</v>
      </c>
      <c r="AH47" s="1" t="str">
        <f t="shared" si="0"/>
        <v>0000010100001111001101100100011001000000000000000000000000101</v>
      </c>
    </row>
    <row r="48" spans="2:34" ht="29" x14ac:dyDescent="0.35">
      <c r="B48" s="5"/>
      <c r="C48" s="5">
        <v>41</v>
      </c>
      <c r="D48" s="6" t="s">
        <v>61</v>
      </c>
      <c r="E48" s="6" t="s">
        <v>119</v>
      </c>
      <c r="F48" s="5" t="s">
        <v>136</v>
      </c>
      <c r="G48" s="7" t="str">
        <f t="shared" si="30"/>
        <v>000</v>
      </c>
      <c r="H48" s="7" t="str">
        <f>DEC2BIN(41,8)</f>
        <v>00101001</v>
      </c>
      <c r="I48" s="7" t="str">
        <f t="shared" si="20"/>
        <v>0</v>
      </c>
      <c r="J48" s="7" t="str">
        <f t="shared" si="21"/>
        <v>1</v>
      </c>
      <c r="K48" s="7" t="str">
        <f t="shared" si="22"/>
        <v>1</v>
      </c>
      <c r="L48" s="7" t="str">
        <f>DEC2BIN(12,4)</f>
        <v>1100</v>
      </c>
      <c r="M48" s="7" t="str">
        <f>DEC2BIN(0,2)</f>
        <v>00</v>
      </c>
      <c r="N48" s="7" t="str">
        <f>DEC2BIN(100,N3)</f>
        <v>01100100</v>
      </c>
      <c r="O48" s="7" t="str">
        <f>DEC2BIN(100,O3)</f>
        <v>01100100</v>
      </c>
      <c r="P48" s="7" t="str">
        <f t="shared" si="24"/>
        <v>0</v>
      </c>
      <c r="Q48" s="7" t="str">
        <f>_xlfn.BASE(0,2,Q3)</f>
        <v>0000000000000000</v>
      </c>
      <c r="R48" s="7" t="str">
        <f t="shared" si="31"/>
        <v>0</v>
      </c>
      <c r="S48" s="7" t="str">
        <f t="shared" si="32"/>
        <v>0</v>
      </c>
      <c r="T48" s="7" t="str">
        <f>DEC2BIN(1,1)</f>
        <v>1</v>
      </c>
      <c r="U48" s="7" t="str">
        <f t="shared" ref="U48:U56" si="34">DEC2BIN(0,3)</f>
        <v>000</v>
      </c>
      <c r="V48" s="5">
        <v>0</v>
      </c>
      <c r="W48" s="5">
        <v>0</v>
      </c>
      <c r="X48" s="7" t="str">
        <f>_xlfn.BASE(0,2,X3)</f>
        <v>0000000000000000</v>
      </c>
      <c r="Y48" s="7" t="str">
        <f t="shared" si="33"/>
        <v>0</v>
      </c>
      <c r="Z48" s="7" t="str">
        <f t="shared" si="33"/>
        <v>0</v>
      </c>
      <c r="AA48" s="7" t="str">
        <f>DEC2BIN(1,1)</f>
        <v>1</v>
      </c>
      <c r="AB48" s="7" t="str">
        <f t="shared" ref="AB48:AB56" si="35">DEC2BIN(0,3)</f>
        <v>000</v>
      </c>
      <c r="AC48" s="5">
        <v>0</v>
      </c>
      <c r="AD48" s="5">
        <v>0</v>
      </c>
      <c r="AE48" s="1" t="s">
        <v>137</v>
      </c>
      <c r="AF48" s="3"/>
      <c r="AG48" s="1">
        <v>41</v>
      </c>
      <c r="AH48" s="5" t="str">
        <f t="shared" si="0"/>
        <v>0000010100101111000001100100011001000000000000000000000100000</v>
      </c>
    </row>
    <row r="49" spans="3:34" x14ac:dyDescent="0.35">
      <c r="C49" s="1">
        <v>42</v>
      </c>
      <c r="D49" s="1" t="s">
        <v>120</v>
      </c>
      <c r="E49" s="1" t="s">
        <v>121</v>
      </c>
      <c r="F49" s="1" t="s">
        <v>136</v>
      </c>
      <c r="G49" s="7" t="str">
        <f t="shared" si="30"/>
        <v>000</v>
      </c>
      <c r="H49" s="7" t="str">
        <f>DEC2BIN(42,8)</f>
        <v>00101010</v>
      </c>
      <c r="I49" s="7" t="str">
        <f t="shared" si="20"/>
        <v>0</v>
      </c>
      <c r="J49" s="7" t="str">
        <f t="shared" si="21"/>
        <v>1</v>
      </c>
      <c r="K49" s="7" t="str">
        <f t="shared" si="22"/>
        <v>1</v>
      </c>
      <c r="L49" s="7" t="str">
        <f>DEC2BIN(4,4)</f>
        <v>0100</v>
      </c>
      <c r="M49" s="7" t="str">
        <f>DEC2BIN(1,2)</f>
        <v>01</v>
      </c>
      <c r="N49" s="7" t="str">
        <f>DEC2BIN(100,N3)</f>
        <v>01100100</v>
      </c>
      <c r="O49" s="7" t="str">
        <f>DEC2BIN(1,O3)</f>
        <v>00000001</v>
      </c>
      <c r="P49" s="7" t="str">
        <f t="shared" si="24"/>
        <v>0</v>
      </c>
      <c r="Q49" s="7" t="str">
        <f>_xlfn.BASE(101,2,Q3)</f>
        <v>0000000001100101</v>
      </c>
      <c r="R49" s="7" t="str">
        <f t="shared" si="31"/>
        <v>0</v>
      </c>
      <c r="S49" s="7" t="str">
        <f t="shared" si="32"/>
        <v>0</v>
      </c>
      <c r="T49" s="7" t="str">
        <f t="shared" si="28"/>
        <v>0</v>
      </c>
      <c r="U49" s="7" t="str">
        <f t="shared" si="34"/>
        <v>000</v>
      </c>
      <c r="V49" s="5">
        <v>0</v>
      </c>
      <c r="W49" s="5">
        <v>0</v>
      </c>
      <c r="X49" s="7" t="str">
        <f>_xlfn.BASE(101,2,X3)</f>
        <v>0000000001100101</v>
      </c>
      <c r="Y49" s="7" t="str">
        <f t="shared" si="33"/>
        <v>0</v>
      </c>
      <c r="Z49" s="7" t="str">
        <f t="shared" si="33"/>
        <v>0</v>
      </c>
      <c r="AA49" s="7" t="str">
        <f t="shared" si="29"/>
        <v>0</v>
      </c>
      <c r="AB49" s="7" t="str">
        <f t="shared" si="35"/>
        <v>000</v>
      </c>
      <c r="AC49" s="5">
        <v>0</v>
      </c>
      <c r="AD49" s="5">
        <v>0</v>
      </c>
      <c r="AE49" s="1" t="s">
        <v>137</v>
      </c>
      <c r="AF49" s="3"/>
      <c r="AG49" s="1">
        <v>42</v>
      </c>
      <c r="AH49" s="1" t="str">
        <f t="shared" si="0"/>
        <v>0000010101001101000101100100000000010000000000110010100000000</v>
      </c>
    </row>
    <row r="50" spans="3:34" x14ac:dyDescent="0.35">
      <c r="C50" s="1">
        <v>43</v>
      </c>
      <c r="D50" s="1" t="s">
        <v>122</v>
      </c>
      <c r="E50" s="1" t="s">
        <v>123</v>
      </c>
      <c r="F50" s="1" t="s">
        <v>136</v>
      </c>
      <c r="G50" s="7" t="str">
        <f t="shared" si="30"/>
        <v>000</v>
      </c>
      <c r="H50" s="7" t="str">
        <f>DEC2BIN(43,8)</f>
        <v>00101011</v>
      </c>
      <c r="I50" s="7" t="str">
        <f t="shared" si="20"/>
        <v>0</v>
      </c>
      <c r="J50" s="7" t="str">
        <f t="shared" si="21"/>
        <v>1</v>
      </c>
      <c r="K50" s="7" t="str">
        <f t="shared" si="22"/>
        <v>1</v>
      </c>
      <c r="L50" s="7" t="str">
        <f>DEC2BIN(5,4)</f>
        <v>0101</v>
      </c>
      <c r="M50" s="7" t="str">
        <f>DEC2BIN(1,2)</f>
        <v>01</v>
      </c>
      <c r="N50" s="7" t="str">
        <f>DEC2BIN(100,N3)</f>
        <v>01100100</v>
      </c>
      <c r="O50" s="7" t="str">
        <f>DEC2BIN(1,O3)</f>
        <v>00000001</v>
      </c>
      <c r="P50" s="7" t="str">
        <f t="shared" si="24"/>
        <v>0</v>
      </c>
      <c r="Q50" s="7" t="str">
        <f>_xlfn.BASE(99,2,Q3)</f>
        <v>0000000001100011</v>
      </c>
      <c r="R50" s="7" t="str">
        <f t="shared" si="31"/>
        <v>0</v>
      </c>
      <c r="S50" s="7" t="str">
        <f t="shared" si="32"/>
        <v>0</v>
      </c>
      <c r="T50" s="7" t="str">
        <f t="shared" si="28"/>
        <v>0</v>
      </c>
      <c r="U50" s="7" t="str">
        <f t="shared" si="34"/>
        <v>000</v>
      </c>
      <c r="V50" s="5">
        <v>0</v>
      </c>
      <c r="W50" s="5">
        <v>0</v>
      </c>
      <c r="X50" s="7" t="str">
        <f>_xlfn.BASE(99,2,X3)</f>
        <v>0000000001100011</v>
      </c>
      <c r="Y50" s="7" t="str">
        <f t="shared" si="33"/>
        <v>0</v>
      </c>
      <c r="Z50" s="7" t="str">
        <f t="shared" si="33"/>
        <v>0</v>
      </c>
      <c r="AA50" s="7" t="str">
        <f t="shared" si="29"/>
        <v>0</v>
      </c>
      <c r="AB50" s="7" t="str">
        <f t="shared" si="35"/>
        <v>000</v>
      </c>
      <c r="AC50" s="5">
        <v>0</v>
      </c>
      <c r="AD50" s="5">
        <v>0</v>
      </c>
      <c r="AE50" s="1" t="s">
        <v>137</v>
      </c>
      <c r="AF50" s="3"/>
      <c r="AG50" s="1">
        <v>43</v>
      </c>
      <c r="AH50" s="1" t="str">
        <f t="shared" si="0"/>
        <v>0000010101101101010101100100000000010000000000110001100000000</v>
      </c>
    </row>
    <row r="51" spans="3:34" ht="29" x14ac:dyDescent="0.35">
      <c r="C51" s="1">
        <v>44</v>
      </c>
      <c r="D51" s="6" t="s">
        <v>124</v>
      </c>
      <c r="E51" s="6" t="s">
        <v>125</v>
      </c>
      <c r="F51" s="1" t="s">
        <v>136</v>
      </c>
      <c r="G51" s="7" t="str">
        <f t="shared" si="30"/>
        <v>000</v>
      </c>
      <c r="H51" s="7" t="str">
        <f>DEC2BIN(44,8)</f>
        <v>00101100</v>
      </c>
      <c r="I51" s="7" t="str">
        <f t="shared" si="20"/>
        <v>0</v>
      </c>
      <c r="J51" s="7" t="str">
        <f t="shared" si="21"/>
        <v>1</v>
      </c>
      <c r="K51" s="7" t="str">
        <f t="shared" si="22"/>
        <v>1</v>
      </c>
      <c r="L51" s="7" t="str">
        <f>DEC2BIN(0,4)</f>
        <v>0000</v>
      </c>
      <c r="M51" s="7" t="str">
        <f>DEC2BIN(1,2)</f>
        <v>01</v>
      </c>
      <c r="N51" s="7" t="str">
        <f>DEC2BIN(100,N3)</f>
        <v>01100100</v>
      </c>
      <c r="O51" s="7" t="str">
        <f>DEC2BIN(1,O3)</f>
        <v>00000001</v>
      </c>
      <c r="P51" s="7" t="str">
        <f t="shared" si="24"/>
        <v>0</v>
      </c>
      <c r="Q51" s="7" t="str">
        <f>_xlfn.BASE(0,2,Q3)</f>
        <v>0000000000000000</v>
      </c>
      <c r="R51" s="7" t="str">
        <f t="shared" si="31"/>
        <v>0</v>
      </c>
      <c r="S51" s="7" t="str">
        <f t="shared" si="32"/>
        <v>0</v>
      </c>
      <c r="T51" s="7" t="str">
        <f>DEC2BIN(1,1)</f>
        <v>1</v>
      </c>
      <c r="U51" s="7" t="str">
        <f t="shared" si="34"/>
        <v>000</v>
      </c>
      <c r="V51" s="5">
        <v>0</v>
      </c>
      <c r="W51" s="5">
        <v>0</v>
      </c>
      <c r="X51" s="7" t="str">
        <f>_xlfn.BASE(0,2,X3)</f>
        <v>0000000000000000</v>
      </c>
      <c r="Y51" s="7" t="str">
        <f t="shared" si="33"/>
        <v>0</v>
      </c>
      <c r="Z51" s="7" t="str">
        <f t="shared" si="33"/>
        <v>0</v>
      </c>
      <c r="AA51" s="7" t="str">
        <f>DEC2BIN(1,1)</f>
        <v>1</v>
      </c>
      <c r="AB51" s="7" t="str">
        <f t="shared" si="35"/>
        <v>000</v>
      </c>
      <c r="AC51" s="5">
        <v>0</v>
      </c>
      <c r="AD51" s="5">
        <v>0</v>
      </c>
      <c r="AE51" s="1" t="s">
        <v>137</v>
      </c>
      <c r="AF51" s="3"/>
      <c r="AG51" s="1">
        <v>44</v>
      </c>
      <c r="AH51" s="5" t="str">
        <f t="shared" si="0"/>
        <v>0000010110001100000101100100000000010000000000000000000100000</v>
      </c>
    </row>
    <row r="52" spans="3:34" x14ac:dyDescent="0.35">
      <c r="C52" s="1">
        <v>45</v>
      </c>
      <c r="D52" s="1" t="s">
        <v>126</v>
      </c>
      <c r="E52" s="1" t="s">
        <v>121</v>
      </c>
      <c r="F52" s="1" t="s">
        <v>136</v>
      </c>
      <c r="G52" s="7" t="str">
        <f t="shared" si="30"/>
        <v>000</v>
      </c>
      <c r="H52" s="7" t="str">
        <f>DEC2BIN(45,8)</f>
        <v>00101101</v>
      </c>
      <c r="I52" s="7" t="str">
        <f t="shared" si="20"/>
        <v>0</v>
      </c>
      <c r="J52" s="7" t="str">
        <f t="shared" si="21"/>
        <v>1</v>
      </c>
      <c r="K52" s="7" t="str">
        <f t="shared" si="22"/>
        <v>1</v>
      </c>
      <c r="L52" s="7" t="str">
        <f>DEC2BIN(6,4)</f>
        <v>0110</v>
      </c>
      <c r="M52" s="7" t="str">
        <f>DEC2BIN(2,2)</f>
        <v>10</v>
      </c>
      <c r="N52" s="7" t="str">
        <f>DEC2BIN(200,N3)</f>
        <v>11001000</v>
      </c>
      <c r="O52" s="7" t="str">
        <f>DEC2BIN(100,O3)</f>
        <v>01100100</v>
      </c>
      <c r="P52" s="7" t="str">
        <f t="shared" si="24"/>
        <v>0</v>
      </c>
      <c r="Q52" s="7" t="str">
        <f>_xlfn.BASE(101,2,Q3)</f>
        <v>0000000001100101</v>
      </c>
      <c r="R52" s="7" t="str">
        <f t="shared" si="31"/>
        <v>0</v>
      </c>
      <c r="S52" s="7" t="str">
        <f t="shared" si="32"/>
        <v>0</v>
      </c>
      <c r="T52" s="7" t="str">
        <f t="shared" si="28"/>
        <v>0</v>
      </c>
      <c r="U52" s="7" t="str">
        <f t="shared" si="34"/>
        <v>000</v>
      </c>
      <c r="V52" s="5">
        <v>0</v>
      </c>
      <c r="W52" s="5">
        <v>0</v>
      </c>
      <c r="X52" s="7" t="str">
        <f>_xlfn.BASE(101,2,X3)</f>
        <v>0000000001100101</v>
      </c>
      <c r="Y52" s="7" t="str">
        <f t="shared" si="33"/>
        <v>0</v>
      </c>
      <c r="Z52" s="7" t="str">
        <f t="shared" si="33"/>
        <v>0</v>
      </c>
      <c r="AA52" s="7" t="str">
        <f t="shared" si="29"/>
        <v>0</v>
      </c>
      <c r="AB52" s="7" t="str">
        <f t="shared" si="35"/>
        <v>000</v>
      </c>
      <c r="AC52" s="5">
        <v>0</v>
      </c>
      <c r="AD52" s="5">
        <v>0</v>
      </c>
      <c r="AE52" s="1" t="s">
        <v>137</v>
      </c>
      <c r="AF52" s="3"/>
      <c r="AG52" s="1">
        <v>45</v>
      </c>
      <c r="AH52" s="1" t="str">
        <f t="shared" si="0"/>
        <v>0000010110101101101011001000011001000000000000110010100000000</v>
      </c>
    </row>
    <row r="53" spans="3:34" x14ac:dyDescent="0.35">
      <c r="C53" s="1">
        <v>46</v>
      </c>
      <c r="D53" s="1" t="s">
        <v>127</v>
      </c>
      <c r="E53" s="1" t="s">
        <v>123</v>
      </c>
      <c r="F53" s="1" t="s">
        <v>136</v>
      </c>
      <c r="G53" s="7" t="str">
        <f t="shared" si="30"/>
        <v>000</v>
      </c>
      <c r="H53" s="7" t="str">
        <f>DEC2BIN(46,8)</f>
        <v>00101110</v>
      </c>
      <c r="I53" s="7" t="str">
        <f t="shared" si="20"/>
        <v>0</v>
      </c>
      <c r="J53" s="7" t="str">
        <f t="shared" si="21"/>
        <v>1</v>
      </c>
      <c r="K53" s="7" t="str">
        <f t="shared" si="22"/>
        <v>1</v>
      </c>
      <c r="L53" s="7" t="str">
        <f>DEC2BIN(7,4)</f>
        <v>0111</v>
      </c>
      <c r="M53" s="7" t="str">
        <f>DEC2BIN(2,2)</f>
        <v>10</v>
      </c>
      <c r="N53" s="7" t="str">
        <f>DEC2BIN(200,N3)</f>
        <v>11001000</v>
      </c>
      <c r="O53" s="7" t="str">
        <f>DEC2BIN(100,O3)</f>
        <v>01100100</v>
      </c>
      <c r="P53" s="7" t="str">
        <f t="shared" si="24"/>
        <v>0</v>
      </c>
      <c r="Q53" s="7" t="str">
        <f>_xlfn.BASE(99,2,Q3)</f>
        <v>0000000001100011</v>
      </c>
      <c r="R53" s="7" t="str">
        <f t="shared" si="31"/>
        <v>0</v>
      </c>
      <c r="S53" s="7" t="str">
        <f t="shared" si="32"/>
        <v>0</v>
      </c>
      <c r="T53" s="7" t="str">
        <f t="shared" si="28"/>
        <v>0</v>
      </c>
      <c r="U53" s="7" t="str">
        <f t="shared" si="34"/>
        <v>000</v>
      </c>
      <c r="V53" s="5">
        <v>0</v>
      </c>
      <c r="W53" s="5">
        <v>0</v>
      </c>
      <c r="X53" s="7" t="str">
        <f>_xlfn.BASE(99,2,X3)</f>
        <v>0000000001100011</v>
      </c>
      <c r="Y53" s="7" t="str">
        <f t="shared" si="33"/>
        <v>0</v>
      </c>
      <c r="Z53" s="7" t="str">
        <f t="shared" si="33"/>
        <v>0</v>
      </c>
      <c r="AA53" s="7" t="str">
        <f t="shared" si="29"/>
        <v>0</v>
      </c>
      <c r="AB53" s="7" t="str">
        <f t="shared" si="35"/>
        <v>000</v>
      </c>
      <c r="AC53" s="5">
        <v>0</v>
      </c>
      <c r="AD53" s="5">
        <v>0</v>
      </c>
      <c r="AE53" s="1" t="s">
        <v>137</v>
      </c>
      <c r="AF53" s="3"/>
      <c r="AG53" s="1">
        <v>46</v>
      </c>
      <c r="AH53" s="1" t="str">
        <f t="shared" si="0"/>
        <v>0000010111001101111011001000011001000000000000110001100000000</v>
      </c>
    </row>
    <row r="54" spans="3:34" ht="29" x14ac:dyDescent="0.35">
      <c r="C54" s="1">
        <v>47</v>
      </c>
      <c r="D54" s="6" t="s">
        <v>124</v>
      </c>
      <c r="E54" s="6" t="s">
        <v>125</v>
      </c>
      <c r="F54" s="1" t="s">
        <v>136</v>
      </c>
      <c r="G54" s="7" t="str">
        <f t="shared" si="30"/>
        <v>000</v>
      </c>
      <c r="H54" s="7" t="str">
        <f>DEC2BIN(47,8)</f>
        <v>00101111</v>
      </c>
      <c r="I54" s="7" t="str">
        <f t="shared" si="20"/>
        <v>0</v>
      </c>
      <c r="J54" s="7" t="str">
        <f t="shared" si="21"/>
        <v>1</v>
      </c>
      <c r="K54" s="7" t="str">
        <f t="shared" si="22"/>
        <v>1</v>
      </c>
      <c r="L54" s="7" t="str">
        <f>DEC2BIN(1,4)</f>
        <v>0001</v>
      </c>
      <c r="M54" s="7" t="str">
        <f>DEC2BIN(2,2)</f>
        <v>10</v>
      </c>
      <c r="N54" s="7" t="str">
        <f>DEC2BIN(200,N3)</f>
        <v>11001000</v>
      </c>
      <c r="O54" s="7" t="str">
        <f>DEC2BIN(100,O3)</f>
        <v>01100100</v>
      </c>
      <c r="P54" s="7" t="str">
        <f t="shared" si="24"/>
        <v>0</v>
      </c>
      <c r="Q54" s="7" t="str">
        <f>_xlfn.BASE(0,2,Q3)</f>
        <v>0000000000000000</v>
      </c>
      <c r="R54" s="7" t="str">
        <f t="shared" si="31"/>
        <v>0</v>
      </c>
      <c r="S54" s="7" t="str">
        <f t="shared" si="32"/>
        <v>0</v>
      </c>
      <c r="T54" s="7" t="str">
        <f>DEC2BIN(1,1)</f>
        <v>1</v>
      </c>
      <c r="U54" s="7" t="str">
        <f t="shared" si="34"/>
        <v>000</v>
      </c>
      <c r="V54" s="5">
        <v>0</v>
      </c>
      <c r="W54" s="5">
        <v>0</v>
      </c>
      <c r="X54" s="7" t="str">
        <f>_xlfn.BASE(0,2,X3)</f>
        <v>0000000000000000</v>
      </c>
      <c r="Y54" s="7" t="str">
        <f t="shared" si="33"/>
        <v>0</v>
      </c>
      <c r="Z54" s="7" t="str">
        <f t="shared" si="33"/>
        <v>0</v>
      </c>
      <c r="AA54" s="7" t="str">
        <f>DEC2BIN(1,1)</f>
        <v>1</v>
      </c>
      <c r="AB54" s="7" t="str">
        <f t="shared" si="35"/>
        <v>000</v>
      </c>
      <c r="AC54" s="5">
        <v>0</v>
      </c>
      <c r="AD54" s="5">
        <v>0</v>
      </c>
      <c r="AE54" s="1" t="s">
        <v>137</v>
      </c>
      <c r="AF54" s="3"/>
      <c r="AG54" s="1">
        <v>47</v>
      </c>
      <c r="AH54" s="5" t="str">
        <f t="shared" si="0"/>
        <v>0000010111101100011011001000011001000000000000000000000100000</v>
      </c>
    </row>
    <row r="55" spans="3:34" x14ac:dyDescent="0.35">
      <c r="C55" s="1">
        <v>48</v>
      </c>
      <c r="D55" s="1" t="s">
        <v>135</v>
      </c>
      <c r="E55" s="1" t="s">
        <v>132</v>
      </c>
      <c r="F55" s="1" t="s">
        <v>136</v>
      </c>
      <c r="G55" s="7" t="str">
        <f t="shared" si="30"/>
        <v>000</v>
      </c>
      <c r="H55" s="7" t="str">
        <f>DEC2BIN(48,8)</f>
        <v>00110000</v>
      </c>
      <c r="I55" s="7" t="str">
        <f t="shared" si="20"/>
        <v>0</v>
      </c>
      <c r="J55" s="7" t="str">
        <f t="shared" si="21"/>
        <v>1</v>
      </c>
      <c r="K55" s="7" t="str">
        <f t="shared" si="22"/>
        <v>1</v>
      </c>
      <c r="L55" s="7" t="str">
        <f>DEC2BIN(3,4)</f>
        <v>0011</v>
      </c>
      <c r="M55" s="7" t="str">
        <f t="shared" ref="M55:M62" si="36">DEC2BIN(3,2)</f>
        <v>11</v>
      </c>
      <c r="N55" s="7" t="str">
        <f>DEC2BIN(100,N3)</f>
        <v>01100100</v>
      </c>
      <c r="O55" s="7" t="str">
        <f>DEC2BIN(200,O3)</f>
        <v>11001000</v>
      </c>
      <c r="P55" s="7" t="str">
        <f>DEC2BIN(1,1)</f>
        <v>1</v>
      </c>
      <c r="Q55" s="7" t="str">
        <f>_xlfn.BASE(511,2,Q3)</f>
        <v>0000000111111111</v>
      </c>
      <c r="R55" s="7" t="str">
        <f>DEC2BIN(1,1)</f>
        <v>1</v>
      </c>
      <c r="S55" s="7" t="str">
        <f>DEC2BIN(1,1)</f>
        <v>1</v>
      </c>
      <c r="T55" s="7" t="str">
        <f t="shared" ref="T55:T62" si="37">DEC2BIN(0,1)</f>
        <v>0</v>
      </c>
      <c r="U55" s="7" t="str">
        <f t="shared" si="34"/>
        <v>000</v>
      </c>
      <c r="V55" s="5">
        <v>0</v>
      </c>
      <c r="W55" s="5">
        <v>0</v>
      </c>
      <c r="X55" s="7" t="str">
        <f>_xlfn.BASE(511,2,X3)</f>
        <v>0000000111111111</v>
      </c>
      <c r="Y55" s="7" t="str">
        <f>DEC2BIN(1,1)</f>
        <v>1</v>
      </c>
      <c r="Z55" s="7" t="str">
        <f>DEC2BIN(1,1)</f>
        <v>1</v>
      </c>
      <c r="AA55" s="7" t="str">
        <f t="shared" ref="AA55:AA62" si="38">DEC2BIN(0,1)</f>
        <v>0</v>
      </c>
      <c r="AB55" s="7" t="str">
        <f t="shared" si="35"/>
        <v>000</v>
      </c>
      <c r="AC55" s="5">
        <v>0</v>
      </c>
      <c r="AD55" s="5">
        <v>0</v>
      </c>
      <c r="AE55" s="1" t="s">
        <v>137</v>
      </c>
      <c r="AF55" s="3"/>
      <c r="AG55" s="1">
        <v>48</v>
      </c>
      <c r="AH55" s="1" t="str">
        <f t="shared" si="0"/>
        <v>0000011000001100111101100100110010001000000011111111111000000</v>
      </c>
    </row>
    <row r="56" spans="3:34" x14ac:dyDescent="0.35">
      <c r="C56" s="1">
        <v>49</v>
      </c>
      <c r="D56" s="1" t="s">
        <v>134</v>
      </c>
      <c r="E56" s="1" t="s">
        <v>133</v>
      </c>
      <c r="F56" s="1" t="s">
        <v>136</v>
      </c>
      <c r="G56" s="7" t="str">
        <f t="shared" si="30"/>
        <v>000</v>
      </c>
      <c r="H56" s="7" t="str">
        <f>DEC2BIN(49,8)</f>
        <v>00110001</v>
      </c>
      <c r="I56" s="7" t="str">
        <f t="shared" si="20"/>
        <v>0</v>
      </c>
      <c r="J56" s="7" t="str">
        <f t="shared" si="21"/>
        <v>1</v>
      </c>
      <c r="K56" s="7" t="str">
        <f t="shared" si="22"/>
        <v>1</v>
      </c>
      <c r="L56" s="7" t="str">
        <f>DEC2BIN(3,4)</f>
        <v>0011</v>
      </c>
      <c r="M56" s="7" t="str">
        <f t="shared" si="36"/>
        <v>11</v>
      </c>
      <c r="N56" s="7" t="str">
        <f>DEC2BIN(200,N3)</f>
        <v>11001000</v>
      </c>
      <c r="O56" s="7" t="str">
        <f>DEC2BIN(200,O3)</f>
        <v>11001000</v>
      </c>
      <c r="P56" s="7" t="str">
        <f>DEC2BIN(1,1)</f>
        <v>1</v>
      </c>
      <c r="Q56" s="7" t="str">
        <f>_xlfn.BASE(511,2,Q3)</f>
        <v>0000000111111111</v>
      </c>
      <c r="R56" s="7" t="str">
        <f>DEC2BIN(1,1)</f>
        <v>1</v>
      </c>
      <c r="S56" s="7" t="str">
        <f>DEC2BIN(1,1)</f>
        <v>1</v>
      </c>
      <c r="T56" s="7" t="str">
        <f t="shared" si="37"/>
        <v>0</v>
      </c>
      <c r="U56" s="7" t="str">
        <f t="shared" si="34"/>
        <v>000</v>
      </c>
      <c r="V56" s="5">
        <v>0</v>
      </c>
      <c r="W56" s="5">
        <v>0</v>
      </c>
      <c r="X56" s="7" t="str">
        <f>_xlfn.BASE(511,2,X3)</f>
        <v>0000000111111111</v>
      </c>
      <c r="Y56" s="7" t="str">
        <f>DEC2BIN(1,1)</f>
        <v>1</v>
      </c>
      <c r="Z56" s="7" t="str">
        <f>DEC2BIN(1,1)</f>
        <v>1</v>
      </c>
      <c r="AA56" s="7" t="str">
        <f t="shared" si="38"/>
        <v>0</v>
      </c>
      <c r="AB56" s="7" t="str">
        <f t="shared" si="35"/>
        <v>000</v>
      </c>
      <c r="AC56" s="5">
        <v>0</v>
      </c>
      <c r="AD56" s="5">
        <v>0</v>
      </c>
      <c r="AE56" s="1" t="s">
        <v>137</v>
      </c>
      <c r="AF56" s="3"/>
      <c r="AG56" s="1">
        <v>49</v>
      </c>
      <c r="AH56" s="1" t="str">
        <f t="shared" si="0"/>
        <v>0000011000101100111111001000110010001000000011111111111000000</v>
      </c>
    </row>
    <row r="57" spans="3:34" x14ac:dyDescent="0.35">
      <c r="C57" s="1">
        <v>50</v>
      </c>
      <c r="D57" s="1" t="s">
        <v>138</v>
      </c>
      <c r="E57" s="1" t="s">
        <v>144</v>
      </c>
      <c r="F57" s="1" t="s">
        <v>136</v>
      </c>
      <c r="G57" s="7" t="str">
        <f t="shared" si="30"/>
        <v>000</v>
      </c>
      <c r="H57" s="7" t="str">
        <f>DEC2BIN(50,8)</f>
        <v>00110010</v>
      </c>
      <c r="I57" s="7" t="str">
        <f t="shared" si="20"/>
        <v>0</v>
      </c>
      <c r="J57" s="7" t="str">
        <f t="shared" si="21"/>
        <v>1</v>
      </c>
      <c r="K57" s="7" t="str">
        <f t="shared" si="22"/>
        <v>1</v>
      </c>
      <c r="L57" s="7" t="str">
        <f>DEC2BIN(3,4)</f>
        <v>0011</v>
      </c>
      <c r="M57" s="7" t="str">
        <f t="shared" si="36"/>
        <v>11</v>
      </c>
      <c r="N57" s="7" t="str">
        <f>DEC2BIN(100,N3)</f>
        <v>01100100</v>
      </c>
      <c r="O57" s="7" t="str">
        <f>DEC2BIN(100,O3)</f>
        <v>01100100</v>
      </c>
      <c r="P57" s="7" t="str">
        <f>DEC2BIN(0,1)</f>
        <v>0</v>
      </c>
      <c r="Q57" s="7" t="str">
        <f>_xlfn.BASE(0,2,Q3)</f>
        <v>0000000000000000</v>
      </c>
      <c r="R57" s="7" t="str">
        <f t="shared" ref="R57:S62" si="39">DEC2BIN(0,1)</f>
        <v>0</v>
      </c>
      <c r="S57" s="7" t="str">
        <f t="shared" si="39"/>
        <v>0</v>
      </c>
      <c r="T57" s="7" t="str">
        <f t="shared" si="37"/>
        <v>0</v>
      </c>
      <c r="U57" s="7" t="str">
        <f t="shared" ref="U57:U62" si="40">DEC2BIN(0,3)</f>
        <v>000</v>
      </c>
      <c r="V57" s="5">
        <v>0</v>
      </c>
      <c r="W57" s="5">
        <v>0</v>
      </c>
      <c r="X57" s="7" t="str">
        <f>_xlfn.BASE(0,2,X3)</f>
        <v>0000000000000000</v>
      </c>
      <c r="Y57" s="7" t="str">
        <f t="shared" ref="Y57:Z62" si="41">DEC2BIN(0,1)</f>
        <v>0</v>
      </c>
      <c r="Z57" s="7" t="str">
        <f t="shared" si="41"/>
        <v>0</v>
      </c>
      <c r="AA57" s="7" t="str">
        <f t="shared" si="38"/>
        <v>0</v>
      </c>
      <c r="AB57" s="7" t="str">
        <f>DEC2BIN(2,3)</f>
        <v>010</v>
      </c>
      <c r="AC57" s="5">
        <v>0</v>
      </c>
      <c r="AD57" s="5">
        <v>0</v>
      </c>
      <c r="AE57" s="1" t="s">
        <v>137</v>
      </c>
      <c r="AF57" s="3"/>
      <c r="AG57" s="1">
        <v>50</v>
      </c>
      <c r="AH57" s="1" t="str">
        <f>_xlfn.CONCAT(G57:W57)</f>
        <v>0000011001001100111101100100011001000000000000000000000000000</v>
      </c>
    </row>
    <row r="58" spans="3:34" x14ac:dyDescent="0.35">
      <c r="C58" s="1">
        <v>51</v>
      </c>
      <c r="D58" s="1" t="s">
        <v>140</v>
      </c>
      <c r="E58" s="1" t="s">
        <v>139</v>
      </c>
      <c r="F58" s="1" t="s">
        <v>136</v>
      </c>
      <c r="G58" s="7" t="str">
        <f t="shared" si="30"/>
        <v>000</v>
      </c>
      <c r="H58" s="7" t="str">
        <f>DEC2BIN(51,8)</f>
        <v>00110011</v>
      </c>
      <c r="I58" s="7" t="str">
        <f t="shared" si="20"/>
        <v>0</v>
      </c>
      <c r="J58" s="7" t="str">
        <f t="shared" si="21"/>
        <v>1</v>
      </c>
      <c r="K58" s="7" t="str">
        <f t="shared" si="22"/>
        <v>1</v>
      </c>
      <c r="L58" s="7" t="str">
        <f>DEC2BIN(9,4)</f>
        <v>1001</v>
      </c>
      <c r="M58" s="7" t="str">
        <f t="shared" si="36"/>
        <v>11</v>
      </c>
      <c r="N58" s="7" t="str">
        <f>DEC2BIN(254,N3)</f>
        <v>11111110</v>
      </c>
      <c r="O58" s="7" t="str">
        <f>DEC2BIN(254,O3)</f>
        <v>11111110</v>
      </c>
      <c r="P58" s="7" t="str">
        <f>DEC2BIN(0,1)</f>
        <v>0</v>
      </c>
      <c r="Q58" s="7" t="str">
        <f>_xlfn.BASE(65025,2,Q3)</f>
        <v>1111111000000001</v>
      </c>
      <c r="R58" s="7" t="str">
        <f t="shared" si="39"/>
        <v>0</v>
      </c>
      <c r="S58" s="7" t="str">
        <f t="shared" si="39"/>
        <v>0</v>
      </c>
      <c r="T58" s="7" t="str">
        <f t="shared" si="37"/>
        <v>0</v>
      </c>
      <c r="U58" s="7" t="str">
        <f t="shared" si="40"/>
        <v>000</v>
      </c>
      <c r="V58" s="5">
        <v>0</v>
      </c>
      <c r="W58" s="5">
        <v>0</v>
      </c>
      <c r="X58" s="7" t="str">
        <f>_xlfn.BASE(65025,2,X3)</f>
        <v>1111111000000001</v>
      </c>
      <c r="Y58" s="7" t="str">
        <f t="shared" si="41"/>
        <v>0</v>
      </c>
      <c r="Z58" s="7" t="str">
        <f t="shared" si="41"/>
        <v>0</v>
      </c>
      <c r="AA58" s="7" t="str">
        <f t="shared" si="38"/>
        <v>0</v>
      </c>
      <c r="AB58" s="7" t="str">
        <f>DEC2BIN(0,3)</f>
        <v>000</v>
      </c>
      <c r="AC58" s="5">
        <v>0</v>
      </c>
      <c r="AD58" s="5">
        <v>0</v>
      </c>
      <c r="AE58" s="1" t="s">
        <v>137</v>
      </c>
      <c r="AF58" s="3"/>
      <c r="AG58" s="1">
        <v>51</v>
      </c>
      <c r="AH58" s="1" t="str">
        <f t="shared" si="0"/>
        <v>0000011001101110011111111110111111100111111100000000100000000</v>
      </c>
    </row>
    <row r="59" spans="3:34" x14ac:dyDescent="0.35">
      <c r="C59" s="1">
        <v>52</v>
      </c>
      <c r="D59" s="1" t="s">
        <v>141</v>
      </c>
      <c r="E59" s="1" t="s">
        <v>143</v>
      </c>
      <c r="F59" s="1" t="s">
        <v>136</v>
      </c>
      <c r="G59" s="7" t="str">
        <f t="shared" si="30"/>
        <v>000</v>
      </c>
      <c r="H59" s="7" t="str">
        <f>DEC2BIN(52,8)</f>
        <v>00110100</v>
      </c>
      <c r="I59" s="7" t="str">
        <f t="shared" si="20"/>
        <v>0</v>
      </c>
      <c r="J59" s="7" t="str">
        <f t="shared" si="21"/>
        <v>1</v>
      </c>
      <c r="K59" s="7" t="str">
        <f t="shared" si="22"/>
        <v>1</v>
      </c>
      <c r="L59" s="7" t="str">
        <f>DEC2BIN(9,4)</f>
        <v>1001</v>
      </c>
      <c r="M59" s="7" t="str">
        <f t="shared" si="36"/>
        <v>11</v>
      </c>
      <c r="N59" s="7" t="str">
        <f>DEC2BIN(6,N3)</f>
        <v>00000110</v>
      </c>
      <c r="O59" s="7" t="str">
        <f>DEC2BIN(72,O3)</f>
        <v>01001000</v>
      </c>
      <c r="P59" s="7" t="str">
        <f>DEC2BIN(0,1)</f>
        <v>0</v>
      </c>
      <c r="Q59" s="7" t="str">
        <f>_xlfn.BASE(511,2,Q3)</f>
        <v>0000000111111111</v>
      </c>
      <c r="R59" s="7" t="str">
        <f t="shared" si="39"/>
        <v>0</v>
      </c>
      <c r="S59" s="7" t="str">
        <f t="shared" si="39"/>
        <v>0</v>
      </c>
      <c r="T59" s="7" t="str">
        <f t="shared" si="37"/>
        <v>0</v>
      </c>
      <c r="U59" s="7" t="str">
        <f t="shared" si="40"/>
        <v>000</v>
      </c>
      <c r="V59" s="5">
        <v>0</v>
      </c>
      <c r="W59" s="5">
        <v>0</v>
      </c>
      <c r="X59" s="7" t="str">
        <f>_xlfn.BASE(511,2,X3)</f>
        <v>0000000111111111</v>
      </c>
      <c r="Y59" s="7" t="str">
        <f t="shared" si="41"/>
        <v>0</v>
      </c>
      <c r="Z59" s="7" t="str">
        <f t="shared" si="41"/>
        <v>0</v>
      </c>
      <c r="AA59" s="7" t="str">
        <f t="shared" si="38"/>
        <v>0</v>
      </c>
      <c r="AB59" s="7" t="str">
        <f>DEC2BIN(0,3)</f>
        <v>000</v>
      </c>
      <c r="AC59" s="5">
        <v>0</v>
      </c>
      <c r="AD59" s="5">
        <v>0</v>
      </c>
      <c r="AE59" s="1" t="s">
        <v>137</v>
      </c>
      <c r="AF59" s="3"/>
      <c r="AG59" s="1">
        <v>52</v>
      </c>
      <c r="AH59" s="1" t="str">
        <f t="shared" si="0"/>
        <v>0000011010001110011100000110010010000000000011111111100000000</v>
      </c>
    </row>
    <row r="60" spans="3:34" x14ac:dyDescent="0.35">
      <c r="C60" s="1">
        <v>53</v>
      </c>
      <c r="D60" s="1" t="s">
        <v>142</v>
      </c>
      <c r="E60" s="1" t="s">
        <v>42</v>
      </c>
      <c r="F60" s="1" t="s">
        <v>136</v>
      </c>
      <c r="G60" s="7" t="str">
        <f t="shared" si="30"/>
        <v>000</v>
      </c>
      <c r="H60" s="7" t="str">
        <f>DEC2BIN(53,8)</f>
        <v>00110101</v>
      </c>
      <c r="I60" s="7" t="str">
        <f>DEC2BIN(1,1)</f>
        <v>1</v>
      </c>
      <c r="J60" s="7" t="str">
        <f t="shared" si="21"/>
        <v>1</v>
      </c>
      <c r="K60" s="7" t="str">
        <f>DEC2BIN(0,1)</f>
        <v>0</v>
      </c>
      <c r="L60" s="7" t="str">
        <f>DEC2BIN(9,4)</f>
        <v>1001</v>
      </c>
      <c r="M60" s="7" t="str">
        <f t="shared" si="36"/>
        <v>11</v>
      </c>
      <c r="N60" s="7" t="str">
        <f>DEC2BIN(2,N3)</f>
        <v>00000010</v>
      </c>
      <c r="O60" s="7" t="str">
        <f>DEC2BIN(84,O3)</f>
        <v>01010100</v>
      </c>
      <c r="P60" s="7" t="str">
        <f>DEC2BIN(0,1)</f>
        <v>0</v>
      </c>
      <c r="Q60" s="7" t="str">
        <f>_xlfn.BASE(0,2,Q3)</f>
        <v>0000000000000000</v>
      </c>
      <c r="R60" s="7" t="str">
        <f t="shared" si="39"/>
        <v>0</v>
      </c>
      <c r="S60" s="7" t="str">
        <f t="shared" si="39"/>
        <v>0</v>
      </c>
      <c r="T60" s="7" t="str">
        <f t="shared" si="37"/>
        <v>0</v>
      </c>
      <c r="U60" s="7" t="str">
        <f t="shared" si="40"/>
        <v>000</v>
      </c>
      <c r="V60" s="5">
        <v>0</v>
      </c>
      <c r="W60" s="5">
        <v>0</v>
      </c>
      <c r="X60" s="7" t="str">
        <f>_xlfn.BASE(0,2,X3)</f>
        <v>0000000000000000</v>
      </c>
      <c r="Y60" s="7" t="str">
        <f t="shared" si="41"/>
        <v>0</v>
      </c>
      <c r="Z60" s="7" t="str">
        <f t="shared" si="41"/>
        <v>0</v>
      </c>
      <c r="AA60" s="7" t="str">
        <f t="shared" si="38"/>
        <v>0</v>
      </c>
      <c r="AB60" s="7" t="str">
        <f>DEC2BIN(0,3)</f>
        <v>000</v>
      </c>
      <c r="AC60" s="5">
        <v>0</v>
      </c>
      <c r="AD60" s="5">
        <v>0</v>
      </c>
      <c r="AE60" s="1" t="s">
        <v>137</v>
      </c>
      <c r="AF60" s="3"/>
      <c r="AG60" s="1">
        <v>53</v>
      </c>
      <c r="AH60" s="1" t="str">
        <f t="shared" si="0"/>
        <v>0000011010111010011100000010010101000000000000000000000000000</v>
      </c>
    </row>
    <row r="61" spans="3:34" x14ac:dyDescent="0.35">
      <c r="C61" s="1">
        <v>54</v>
      </c>
      <c r="D61" s="1" t="s">
        <v>146</v>
      </c>
      <c r="E61" s="1" t="s">
        <v>147</v>
      </c>
      <c r="F61" s="1" t="s">
        <v>136</v>
      </c>
      <c r="G61" s="7" t="str">
        <f t="shared" si="30"/>
        <v>000</v>
      </c>
      <c r="H61" s="7" t="str">
        <f>DEC2BIN(54,8)</f>
        <v>00110110</v>
      </c>
      <c r="I61" s="7" t="str">
        <f>DEC2BIN(0,1)</f>
        <v>0</v>
      </c>
      <c r="J61" s="7" t="str">
        <f t="shared" si="21"/>
        <v>1</v>
      </c>
      <c r="K61" s="7" t="str">
        <f>DEC2BIN(1,1)</f>
        <v>1</v>
      </c>
      <c r="L61" s="7" t="str">
        <f>DEC2BIN(3,4)</f>
        <v>0011</v>
      </c>
      <c r="M61" s="7" t="s">
        <v>145</v>
      </c>
      <c r="N61" s="7" t="str">
        <f>DEC2BIN(0,N3)</f>
        <v>00000000</v>
      </c>
      <c r="O61" s="7" t="str">
        <f>DEC2BIN(0,O3)</f>
        <v>00000000</v>
      </c>
      <c r="P61" s="7" t="str">
        <f>DEC2BIN(1,1)</f>
        <v>1</v>
      </c>
      <c r="Q61" s="7" t="str">
        <f>_xlfn.BASE(0,2,Q3)</f>
        <v>0000000000000000</v>
      </c>
      <c r="R61" s="7" t="str">
        <f t="shared" si="39"/>
        <v>0</v>
      </c>
      <c r="S61" s="7" t="str">
        <f>DEC2BIN(0,1)</f>
        <v>0</v>
      </c>
      <c r="T61" s="7" t="str">
        <f t="shared" si="37"/>
        <v>0</v>
      </c>
      <c r="U61" s="7" t="str">
        <f t="shared" si="40"/>
        <v>000</v>
      </c>
      <c r="V61" s="5">
        <v>0</v>
      </c>
      <c r="W61" s="5">
        <v>0</v>
      </c>
      <c r="X61" s="7" t="str">
        <f>_xlfn.BASE(0,2,X3)</f>
        <v>0000000000000000</v>
      </c>
      <c r="Y61" s="7" t="str">
        <f t="shared" si="41"/>
        <v>0</v>
      </c>
      <c r="Z61" s="7" t="str">
        <f>DEC2BIN(0,1)</f>
        <v>0</v>
      </c>
      <c r="AA61" s="7" t="str">
        <f t="shared" si="38"/>
        <v>0</v>
      </c>
      <c r="AB61" s="7" t="str">
        <f>DEC2BIN(0,3)</f>
        <v>000</v>
      </c>
      <c r="AC61" s="5">
        <v>0</v>
      </c>
      <c r="AD61" s="5">
        <v>0</v>
      </c>
      <c r="AE61" s="1" t="s">
        <v>137</v>
      </c>
      <c r="AF61" s="3"/>
      <c r="AG61" s="1">
        <v>54</v>
      </c>
      <c r="AH61" s="5" t="str">
        <f t="shared" si="0"/>
        <v>000001101100110011XX00000000000000001000000000000000000000000</v>
      </c>
    </row>
    <row r="62" spans="3:34" x14ac:dyDescent="0.35">
      <c r="C62" s="1">
        <v>55</v>
      </c>
      <c r="D62" s="1" t="s">
        <v>148</v>
      </c>
      <c r="E62" s="1" t="s">
        <v>149</v>
      </c>
      <c r="F62" s="1" t="s">
        <v>136</v>
      </c>
      <c r="G62" s="7" t="str">
        <f t="shared" si="30"/>
        <v>000</v>
      </c>
      <c r="H62" s="7" t="str">
        <f>DEC2BIN(55,8)</f>
        <v>00110111</v>
      </c>
      <c r="I62" s="7" t="str">
        <f>DEC2BIN(0,1)</f>
        <v>0</v>
      </c>
      <c r="J62" s="7" t="str">
        <f t="shared" si="21"/>
        <v>1</v>
      </c>
      <c r="K62" s="7" t="str">
        <f>DEC2BIN(1,1)</f>
        <v>1</v>
      </c>
      <c r="L62" s="7" t="str">
        <f>DEC2BIN(3,4)</f>
        <v>0011</v>
      </c>
      <c r="M62" s="7" t="str">
        <f t="shared" si="36"/>
        <v>11</v>
      </c>
      <c r="N62" s="7" t="str">
        <f>DEC2BIN(0,N3)</f>
        <v>00000000</v>
      </c>
      <c r="O62" s="7" t="str">
        <f>DEC2BIN(0,O3)</f>
        <v>00000000</v>
      </c>
      <c r="P62" s="7" t="str">
        <f>DEC2BIN(0,1)</f>
        <v>0</v>
      </c>
      <c r="Q62" s="7" t="str">
        <f>_xlfn.BASE(0,2,Q3)</f>
        <v>0000000000000000</v>
      </c>
      <c r="R62" s="7" t="str">
        <f t="shared" si="39"/>
        <v>0</v>
      </c>
      <c r="S62" s="7" t="str">
        <f>DEC2BIN(0,1)</f>
        <v>0</v>
      </c>
      <c r="T62" s="7" t="str">
        <f t="shared" si="37"/>
        <v>0</v>
      </c>
      <c r="U62" s="7" t="str">
        <f t="shared" si="40"/>
        <v>000</v>
      </c>
      <c r="V62" s="5">
        <v>0</v>
      </c>
      <c r="W62" s="5">
        <v>0</v>
      </c>
      <c r="X62" s="7" t="str">
        <f>_xlfn.BASE(0,2,X3)</f>
        <v>0000000000000000</v>
      </c>
      <c r="Y62" s="7" t="str">
        <f t="shared" si="41"/>
        <v>0</v>
      </c>
      <c r="Z62" s="7" t="str">
        <f>DEC2BIN(0,1)</f>
        <v>0</v>
      </c>
      <c r="AA62" s="7" t="str">
        <f t="shared" si="38"/>
        <v>0</v>
      </c>
      <c r="AB62" s="7" t="str">
        <f>DEC2BIN(0,3)</f>
        <v>000</v>
      </c>
      <c r="AC62" s="5">
        <v>0</v>
      </c>
      <c r="AD62" s="5">
        <v>0</v>
      </c>
      <c r="AE62" s="1" t="s">
        <v>137</v>
      </c>
      <c r="AF62" s="3"/>
      <c r="AG62" s="1">
        <v>55</v>
      </c>
      <c r="AH62" s="1" t="str">
        <f t="shared" si="0"/>
        <v>0000011011101100111100000000000000000000000000000000000000000</v>
      </c>
    </row>
    <row r="64" spans="3:34" x14ac:dyDescent="0.35">
      <c r="AH64" s="5"/>
    </row>
    <row r="67" spans="7:34" x14ac:dyDescent="0.35">
      <c r="AH67" s="5"/>
    </row>
    <row r="68" spans="7:34" x14ac:dyDescent="0.35"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5"/>
      <c r="W68" s="5"/>
    </row>
    <row r="69" spans="7:34" x14ac:dyDescent="0.35"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5"/>
      <c r="W69" s="5"/>
    </row>
    <row r="70" spans="7:34" x14ac:dyDescent="0.35"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5"/>
      <c r="W70" s="5"/>
    </row>
    <row r="71" spans="7:34" x14ac:dyDescent="0.35"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5"/>
      <c r="W71" s="5"/>
    </row>
    <row r="74" spans="7:34" x14ac:dyDescent="0.35">
      <c r="AH74" s="5"/>
    </row>
    <row r="77" spans="7:34" x14ac:dyDescent="0.35">
      <c r="AH77" s="5"/>
    </row>
    <row r="80" spans="7:34" x14ac:dyDescent="0.35">
      <c r="AH80" s="5"/>
    </row>
    <row r="81" spans="4:34" x14ac:dyDescent="0.35">
      <c r="D81" s="1" t="s">
        <v>131</v>
      </c>
    </row>
    <row r="87" spans="4:34" x14ac:dyDescent="0.35">
      <c r="AH87" s="5"/>
    </row>
    <row r="90" spans="4:34" x14ac:dyDescent="0.35">
      <c r="AH90" s="5"/>
    </row>
    <row r="93" spans="4:34" x14ac:dyDescent="0.35">
      <c r="AH93" s="5"/>
    </row>
    <row r="100" spans="34:34" x14ac:dyDescent="0.35">
      <c r="AH100" s="5"/>
    </row>
    <row r="103" spans="34:34" x14ac:dyDescent="0.35">
      <c r="AH103" s="5"/>
    </row>
    <row r="106" spans="34:34" x14ac:dyDescent="0.35">
      <c r="AH106" s="5"/>
    </row>
    <row r="113" spans="34:34" x14ac:dyDescent="0.35">
      <c r="AH113" s="5"/>
    </row>
    <row r="116" spans="34:34" x14ac:dyDescent="0.35">
      <c r="AH116" s="5"/>
    </row>
    <row r="119" spans="34:34" x14ac:dyDescent="0.35">
      <c r="AH119" s="5"/>
    </row>
    <row r="126" spans="34:34" x14ac:dyDescent="0.35">
      <c r="AH126" s="5"/>
    </row>
    <row r="129" spans="34:34" x14ac:dyDescent="0.35">
      <c r="AH129" s="5"/>
    </row>
    <row r="132" spans="34:34" x14ac:dyDescent="0.35">
      <c r="AH132" s="5"/>
    </row>
    <row r="139" spans="34:34" x14ac:dyDescent="0.35">
      <c r="AH139" s="5"/>
    </row>
    <row r="142" spans="34:34" x14ac:dyDescent="0.35">
      <c r="AH142" s="5"/>
    </row>
    <row r="145" spans="34:34" x14ac:dyDescent="0.35">
      <c r="AH145" s="5"/>
    </row>
    <row r="152" spans="34:34" x14ac:dyDescent="0.35">
      <c r="AH152" s="5"/>
    </row>
    <row r="155" spans="34:34" x14ac:dyDescent="0.35">
      <c r="AH155" s="5"/>
    </row>
    <row r="158" spans="34:34" x14ac:dyDescent="0.35">
      <c r="AH158" s="5"/>
    </row>
  </sheetData>
  <mergeCells count="4">
    <mergeCell ref="G5:P5"/>
    <mergeCell ref="Q5:W5"/>
    <mergeCell ref="X5:AD5"/>
    <mergeCell ref="G4:W4"/>
  </mergeCells>
  <phoneticPr fontId="1" type="noConversion"/>
  <conditionalFormatting sqref="F7:F62 F68:F71">
    <cfRule type="cellIs" dxfId="8" priority="2" operator="equal">
      <formula>"Done"</formula>
    </cfRule>
    <cfRule type="cellIs" dxfId="7" priority="6" operator="equal">
      <formula>"Ongoing"</formula>
    </cfRule>
    <cfRule type="cellIs" dxfId="6" priority="7" operator="equal">
      <formula>"Done"</formula>
    </cfRule>
    <cfRule type="cellIs" dxfId="5" priority="8" operator="equal">
      <formula>"Ongoing"</formula>
    </cfRule>
    <cfRule type="cellIs" dxfId="4" priority="9" operator="equal">
      <formula>"Not Started"</formula>
    </cfRule>
  </conditionalFormatting>
  <conditionalFormatting sqref="AE7:AE62">
    <cfRule type="cellIs" dxfId="3" priority="1" operator="equal">
      <formula>"Pass"</formula>
    </cfRule>
    <cfRule type="cellIs" dxfId="2" priority="3" operator="equal">
      <formula>"Pass"</formula>
    </cfRule>
    <cfRule type="cellIs" dxfId="1" priority="4" operator="equal">
      <formula>"Fail"</formula>
    </cfRule>
    <cfRule type="cellIs" dxfId="0" priority="5" operator="equal">
      <formula>"To Be Done"</formula>
    </cfRule>
  </conditionalFormatting>
  <dataValidations count="2">
    <dataValidation type="list" allowBlank="1" showInputMessage="1" showErrorMessage="1" sqref="AE7:AE62" xr:uid="{F6AAEE69-DD5A-4196-9590-153F5A73120B}">
      <formula1>"Pass, Fail, To Be Done"</formula1>
    </dataValidation>
    <dataValidation type="list" allowBlank="1" showInputMessage="1" showErrorMessage="1" sqref="F7:F62 F68:F71" xr:uid="{66320265-F4E4-40C6-91AD-93FE822D982E}">
      <formula1>"Not Started, Ongoing, 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Packet</vt:lpstr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MIRAFRA LP26</dc:creator>
  <cp:lastModifiedBy>Omkar Bhat</cp:lastModifiedBy>
  <dcterms:created xsi:type="dcterms:W3CDTF">2015-06-05T18:17:20Z</dcterms:created>
  <dcterms:modified xsi:type="dcterms:W3CDTF">2025-06-08T08:14:21Z</dcterms:modified>
</cp:coreProperties>
</file>