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theme/theme1.xml" ContentType="application/vnd.openxmlformats-officedocument.theme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drawings/vmlDrawing2.vml" ContentType="application/vnd.openxmlformats-officedocument.vmlDrawing"/>
  <Override PartName="/xl/drawings/_rels/drawing1.xml.rels" ContentType="application/vnd.openxmlformats-package.relationships+xml"/>
  <Override PartName="/xl/charts/chart1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3"/>
    <sheet name="Assumptions" sheetId="2" state="visible" r:id="rId4"/>
    <sheet name="Pro Forma Combination" sheetId="3" state="visible" r:id="rId5"/>
    <sheet name="Sensitivity Table" sheetId="4" state="visible" r:id="rId6"/>
    <sheet name="Summary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18" authorId="0">
      <text>
        <r>
          <rPr>
            <sz val="10"/>
            <rFont val="Arial"/>
            <family val="2"/>
          </rPr>
          <t xml:space="preserve">Must sum to 100%. Sensitivity table varies stock %. </t>
        </r>
      </text>
    </comment>
    <comment ref="B20" authorId="0">
      <text>
        <r>
          <rPr>
            <sz val="10"/>
            <rFont val="Arial"/>
            <family val="2"/>
          </rPr>
          <t xml:space="preserve">Pre-tax synergies; model applies (1–Tax) in Summary/Pro Forma. 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16" authorId="0">
      <text>
        <r>
          <rPr>
            <sz val="10"/>
            <rFont val="Arial"/>
            <family val="2"/>
          </rPr>
          <t xml:space="preserve">EPS = (Buyer NI + Seller NI + after-tax synergies − after-tax interest) / (Buyer shares + new shares). </t>
        </r>
      </text>
    </comment>
  </commentList>
</comments>
</file>

<file path=xl/sharedStrings.xml><?xml version="1.0" encoding="utf-8"?>
<sst xmlns="http://schemas.openxmlformats.org/spreadsheetml/2006/main" count="65" uniqueCount="64">
  <si>
    <t xml:space="preserve">M&amp;A Accretion/Dilution Model – README</t>
  </si>
  <si>
    <t xml:space="preserve">Overview: </t>
  </si>
  <si>
    <t xml:space="preserve">This model analyses the impact of a merger or acquisition on the
buyer's EPS to determine if the deal is accretive (EPS increases)
Or dilutive (EPS decreases).</t>
  </si>
  <si>
    <t xml:space="preserve">Features: </t>
  </si>
  <si>
    <t xml:space="preserve">- Buyer &amp; Seller standalone inputs (share price, EPS, shares outstanding, P/E) </t>
  </si>
  <si>
    <t xml:space="preserve">- Deal assumptions (cash %, stock %, synergies, tax rate) </t>
  </si>
  <si>
    <t xml:space="preserve">- Pro forma net income and EPS calculation </t>
  </si>
  <si>
    <t xml:space="preserve">- Accretion/Dilution output and status indicator </t>
  </si>
  <si>
    <t xml:space="preserve">- Sensitivity tables for synergies and deal structure </t>
  </si>
  <si>
    <t xml:space="preserve">How to Use: </t>
  </si>
  <si>
    <t xml:space="preserve">1. Go to the 'Assumptions' tab and enter buyer/seller details and deal assumptions. </t>
  </si>
  <si>
    <t xml:space="preserve">2. Review the 'Pro Forma Combination' tab for EPS and accretion/dilution impact </t>
  </si>
  <si>
    <t xml:space="preserve">3. Use the 'Sensitivity' tab to test how synergies and financing mix affect the outcome. </t>
  </si>
  <si>
    <t xml:space="preserve">Key Output Definitions: </t>
  </si>
  <si>
    <t xml:space="preserve">- EPS (Earnings Per Share): Net income divided by shares outstanding. </t>
  </si>
  <si>
    <t xml:space="preserve">- Accretion: Increase in buyer's EPS post-deal. </t>
  </si>
  <si>
    <t xml:space="preserve">- Dilution: Decrease in buyer's EPS post-deal. </t>
  </si>
  <si>
    <t xml:space="preserve">Buyer Inputs</t>
  </si>
  <si>
    <t xml:space="preserve">Buyer Share Price</t>
  </si>
  <si>
    <t xml:space="preserve">Buyer EPS (Standalone)</t>
  </si>
  <si>
    <t xml:space="preserve">Buyer P/E</t>
  </si>
  <si>
    <t xml:space="preserve">Buyer Shares Outstanding</t>
  </si>
  <si>
    <t xml:space="preserve">New Buyer Shares issued</t>
  </si>
  <si>
    <t xml:space="preserve">Seller Inputs</t>
  </si>
  <si>
    <t xml:space="preserve">Seller Share Price</t>
  </si>
  <si>
    <t xml:space="preserve">Seller EPS (Standalone)</t>
  </si>
  <si>
    <t xml:space="preserve">Seller P/E</t>
  </si>
  <si>
    <t xml:space="preserve">Seller Shares Outstanding</t>
  </si>
  <si>
    <t xml:space="preserve">Seller Equity Value</t>
  </si>
  <si>
    <t xml:space="preserve">Cash paid</t>
  </si>
  <si>
    <t xml:space="preserve">Stock paid</t>
  </si>
  <si>
    <t xml:space="preserve">Deal Assumptions</t>
  </si>
  <si>
    <t xml:space="preserve">% Cash consideration</t>
  </si>
  <si>
    <t xml:space="preserve">% Stock consideration</t>
  </si>
  <si>
    <t xml:space="preserve">Synergies (pre-tax)</t>
  </si>
  <si>
    <t xml:space="preserve">Tax Rate</t>
  </si>
  <si>
    <t xml:space="preserve">Buyer's cost of debt</t>
  </si>
  <si>
    <t xml:space="preserve">Only if using cash funded by debt</t>
  </si>
  <si>
    <t xml:space="preserve">Standalone Net Income</t>
  </si>
  <si>
    <t xml:space="preserve">Buyer Net Income</t>
  </si>
  <si>
    <t xml:space="preserve">Seller Net Income</t>
  </si>
  <si>
    <t xml:space="preserve">Adjust for Synergies</t>
  </si>
  <si>
    <t xml:space="preserve">After-tax synergies</t>
  </si>
  <si>
    <t xml:space="preserve">Adjust for Financing 
(if debt is used for cash portion)</t>
  </si>
  <si>
    <t xml:space="preserve">Interest expense</t>
  </si>
  <si>
    <t xml:space="preserve">Combine</t>
  </si>
  <si>
    <t xml:space="preserve">Pro Forma Net Income</t>
  </si>
  <si>
    <t xml:space="preserve">Pro Forma Shares &amp; EPS</t>
  </si>
  <si>
    <t xml:space="preserve">Pro Forma Shares</t>
  </si>
  <si>
    <t xml:space="preserve">Pro Forma EPS</t>
  </si>
  <si>
    <t xml:space="preserve">Accretion/Dilution</t>
  </si>
  <si>
    <t xml:space="preserve">% Change in EPS</t>
  </si>
  <si>
    <t xml:space="preserve">If positive, Accretion; if negative, Dilution</t>
  </si>
  <si>
    <t xml:space="preserve">EPS Sensitivity to Synergies and % Stock Consideration </t>
  </si>
  <si>
    <t xml:space="preserve">Baseline EPS (Buyer Standalone) </t>
  </si>
  <si>
    <t xml:space="preserve">Pro Forma EPS (Base) </t>
  </si>
  <si>
    <t xml:space="preserve">% Accretion/Dilution </t>
  </si>
  <si>
    <t xml:space="preserve">Deal Mix </t>
  </si>
  <si>
    <t xml:space="preserve">Pre-tax Synergies </t>
  </si>
  <si>
    <t xml:space="preserve">After-tax Synergies </t>
  </si>
  <si>
    <t xml:space="preserve">Status</t>
  </si>
  <si>
    <t xml:space="preserve">Metric</t>
  </si>
  <si>
    <t xml:space="preserve">Value</t>
  </si>
  <si>
    <t xml:space="preserve">Baseline EPS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</si>
</sst>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"/>
    <numFmt numFmtId="166" formatCode="0%"/>
    <numFmt numFmtId="167" formatCode="0"/>
    <numFmt numFmtId="168" formatCode="0.00%"/>
    <numFmt numFmtId="169" formatCode="0.0%"/>
    <numFmt numFmtId="170" formatCode="[$$-409]#,##0.00;\-[$$-409]#,##0.00"/>
  </numFmts>
  <fonts count="10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theme="1"/>
      <name val="Aptos Narrow"/>
      <family val="2"/>
      <charset val="1"/>
    </font>
    <font>
      <b val="true"/>
      <u val="single"/>
      <sz val="14"/>
      <color theme="1"/>
      <name val="Aptos Narrow"/>
      <family val="2"/>
      <charset val="1"/>
    </font>
    <font>
      <b val="true"/>
      <sz val="11"/>
      <color theme="1"/>
      <name val="Aptos Narrow"/>
      <family val="2"/>
      <charset val="1"/>
    </font>
    <font>
      <sz val="10"/>
      <name val="Arial"/>
      <family val="2"/>
    </font>
    <font>
      <sz val="13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BE33D"/>
        <bgColor rgb="FFFFFF6D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retive" xfId="20"/>
    <cellStyle name="Dilutive" xfId="21"/>
  </cellStyles>
  <dxfs count="3">
    <dxf>
      <font>
        <name val="Aptos Narrow"/>
        <charset val="1"/>
        <family val="2"/>
        <color rgb="FF000000"/>
        <sz val="11"/>
      </font>
      <fill>
        <patternFill>
          <bgColor rgb="FFFF0000"/>
        </patternFill>
      </fill>
    </dxf>
    <dxf>
      <font>
        <name val="Aptos Narrow"/>
        <charset val="1"/>
        <family val="2"/>
        <color rgb="FF000000"/>
        <sz val="11"/>
      </font>
      <fill>
        <patternFill>
          <bgColor rgb="FFFFFF6D"/>
        </patternFill>
      </fill>
      <alignment horizontal="general" vertical="bottom" textRotation="0" wrapText="false" indent="0" shrinkToFit="false"/>
    </dxf>
    <dxf>
      <font>
        <name val="Aptos Narrow"/>
        <charset val="1"/>
        <family val="2"/>
        <color rgb="FF000000"/>
        <sz val="11"/>
      </font>
      <fill>
        <patternFill>
          <bgColor rgb="FFBBE33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0" sz="1300" strike="noStrike" u="none">
                <a:uFillTx/>
                <a:latin typeface="Arial"/>
              </a:rPr>
              <a:t>EPS Comparison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Summary!$B$9</c:f>
              <c:strCache>
                <c:ptCount val="1"/>
                <c:pt idx="0">
                  <c:v>Value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Summary!$A$10:$A$11</c:f>
              <c:strCache>
                <c:ptCount val="2"/>
                <c:pt idx="0">
                  <c:v>Baseline EPS</c:v>
                </c:pt>
                <c:pt idx="1">
                  <c:v>Pro Forma EPS</c:v>
                </c:pt>
              </c:strCache>
            </c:strRef>
          </c:cat>
          <c:val>
            <c:numRef>
              <c:f>Summary!$B$10:$B$11</c:f>
              <c:numCache>
                <c:formatCode>0.00</c:formatCode>
                <c:ptCount val="2"/>
                <c:pt idx="0">
                  <c:v>3</c:v>
                </c:pt>
                <c:pt idx="1">
                  <c:v>3.33333333333333</c:v>
                </c:pt>
              </c:numCache>
            </c:numRef>
          </c:val>
        </c:ser>
        <c:gapWidth val="100"/>
        <c:overlap val="0"/>
        <c:axId val="66949733"/>
        <c:axId val="56012793"/>
      </c:barChart>
      <c:catAx>
        <c:axId val="6694973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300" strike="noStrike" u="none">
                    <a:uFillTx/>
                    <a:latin typeface="Arial"/>
                  </a:defRPr>
                </a:pPr>
                <a:r>
                  <a:rPr b="0" sz="900" strike="noStrike" u="none">
                    <a:uFillTx/>
                    <a:latin typeface="Arial"/>
                  </a:rPr>
                  <a:t>Metric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uFillTx/>
                <a:latin typeface="Arial"/>
              </a:defRPr>
            </a:pPr>
          </a:p>
        </c:txPr>
        <c:crossAx val="56012793"/>
        <c:crosses val="autoZero"/>
        <c:auto val="1"/>
        <c:lblAlgn val="ctr"/>
        <c:lblOffset val="100"/>
        <c:noMultiLvlLbl val="0"/>
      </c:catAx>
      <c:valAx>
        <c:axId val="56012793"/>
        <c:scaling>
          <c:orientation val="minMax"/>
          <c:min val="0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1300" strike="noStrike" u="none">
                    <a:uFillTx/>
                    <a:latin typeface="Arial"/>
                  </a:defRPr>
                </a:pPr>
                <a:r>
                  <a:rPr b="0" sz="900" strike="noStrike" u="none">
                    <a:uFillTx/>
                    <a:latin typeface="Arial"/>
                  </a:rPr>
                  <a:t>EPS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uFillTx/>
                <a:latin typeface="Arial"/>
              </a:defRPr>
            </a:pPr>
          </a:p>
        </c:txPr>
        <c:crossAx val="66949733"/>
        <c:crossesAt val="1"/>
        <c:crossBetween val="between"/>
      </c:valAx>
      <c:spPr>
        <a:noFill/>
        <a:ln w="0"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49680</xdr:colOff>
      <xdr:row>11</xdr:row>
      <xdr:rowOff>6120</xdr:rowOff>
    </xdr:from>
    <xdr:to>
      <xdr:col>5</xdr:col>
      <xdr:colOff>483480</xdr:colOff>
      <xdr:row>30</xdr:row>
      <xdr:rowOff>137160</xdr:rowOff>
    </xdr:to>
    <xdr:graphicFrame>
      <xdr:nvGraphicFramePr>
        <xdr:cNvPr id="0" name=""/>
        <xdr:cNvGraphicFramePr/>
      </xdr:nvGraphicFramePr>
      <xdr:xfrm>
        <a:off x="49680" y="1954440"/>
        <a:ext cx="5754960" cy="3245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6" activeCellId="0" sqref="L16"/>
    </sheetView>
  </sheetViews>
  <sheetFormatPr defaultColWidth="13.4765625" defaultRowHeight="12.8" customHeight="true" zeroHeight="false" outlineLevelRow="0" outlineLevelCol="0"/>
  <cols>
    <col collapsed="false" customWidth="true" hidden="false" outlineLevel="0" max="4" min="4" style="0" width="26.98"/>
  </cols>
  <sheetData>
    <row r="1" customFormat="false" ht="24.45" hidden="false" customHeight="false" outlineLevel="0" collapsed="false">
      <c r="A1" s="1" t="s">
        <v>0</v>
      </c>
      <c r="B1" s="1"/>
      <c r="C1" s="1"/>
      <c r="D1" s="1"/>
    </row>
    <row r="3" customFormat="false" ht="17.35" hidden="false" customHeight="false" outlineLevel="0" collapsed="false">
      <c r="A3" s="2" t="s">
        <v>1</v>
      </c>
    </row>
    <row r="4" customFormat="false" ht="40.25" hidden="false" customHeight="true" outlineLevel="0" collapsed="false">
      <c r="A4" s="3" t="s">
        <v>2</v>
      </c>
      <c r="B4" s="3"/>
      <c r="C4" s="3"/>
      <c r="D4" s="3"/>
    </row>
    <row r="5" customFormat="false" ht="13.8" hidden="false" customHeight="false" outlineLevel="0" collapsed="false"/>
    <row r="6" customFormat="false" ht="17.35" hidden="false" customHeight="false" outlineLevel="0" collapsed="false">
      <c r="A6" s="2" t="s">
        <v>3</v>
      </c>
    </row>
    <row r="7" customFormat="false" ht="47" hidden="false" customHeight="true" outlineLevel="0" collapsed="false">
      <c r="A7" s="3" t="s">
        <v>4</v>
      </c>
      <c r="B7" s="3"/>
      <c r="C7" s="3"/>
      <c r="D7" s="3"/>
    </row>
    <row r="8" customFormat="false" ht="27.6" hidden="false" customHeight="true" outlineLevel="0" collapsed="false">
      <c r="A8" s="3" t="s">
        <v>5</v>
      </c>
      <c r="B8" s="3"/>
      <c r="C8" s="3"/>
      <c r="D8" s="3"/>
    </row>
    <row r="9" customFormat="false" ht="23.85" hidden="false" customHeight="true" outlineLevel="0" collapsed="false">
      <c r="A9" s="3" t="s">
        <v>6</v>
      </c>
      <c r="B9" s="3"/>
      <c r="C9" s="3"/>
      <c r="D9" s="3"/>
    </row>
    <row r="10" customFormat="false" ht="24.6" hidden="false" customHeight="true" outlineLevel="0" collapsed="false">
      <c r="A10" s="3" t="s">
        <v>7</v>
      </c>
      <c r="B10" s="3"/>
      <c r="C10" s="3"/>
      <c r="D10" s="3"/>
    </row>
    <row r="11" customFormat="false" ht="20.1" hidden="false" customHeight="true" outlineLevel="0" collapsed="false">
      <c r="A11" s="4" t="s">
        <v>8</v>
      </c>
      <c r="B11" s="4"/>
      <c r="C11" s="4"/>
      <c r="D11" s="4"/>
    </row>
    <row r="13" customFormat="false" ht="17.35" hidden="false" customHeight="false" outlineLevel="0" collapsed="false">
      <c r="A13" s="2" t="s">
        <v>9</v>
      </c>
    </row>
    <row r="14" customFormat="false" ht="46.25" hidden="false" customHeight="true" outlineLevel="0" collapsed="false">
      <c r="A14" s="3" t="s">
        <v>10</v>
      </c>
      <c r="B14" s="3"/>
      <c r="C14" s="3"/>
      <c r="D14" s="3"/>
    </row>
    <row r="15" customFormat="false" ht="38.8" hidden="false" customHeight="true" outlineLevel="0" collapsed="false">
      <c r="A15" s="3" t="s">
        <v>11</v>
      </c>
      <c r="B15" s="3"/>
      <c r="C15" s="3"/>
      <c r="D15" s="3"/>
    </row>
    <row r="16" customFormat="false" ht="41" hidden="false" customHeight="true" outlineLevel="0" collapsed="false">
      <c r="A16" s="3" t="s">
        <v>12</v>
      </c>
      <c r="B16" s="3"/>
      <c r="C16" s="3"/>
      <c r="D16" s="3"/>
    </row>
    <row r="18" customFormat="false" ht="17.35" hidden="false" customHeight="true" outlineLevel="0" collapsed="false">
      <c r="A18" s="5" t="s">
        <v>13</v>
      </c>
      <c r="B18" s="5"/>
    </row>
    <row r="19" customFormat="false" ht="42.5" hidden="false" customHeight="true" outlineLevel="0" collapsed="false">
      <c r="A19" s="3" t="s">
        <v>14</v>
      </c>
      <c r="B19" s="3"/>
      <c r="C19" s="3"/>
      <c r="D19" s="3"/>
    </row>
    <row r="20" customFormat="false" ht="32.8" hidden="false" customHeight="true" outlineLevel="0" collapsed="false">
      <c r="A20" s="3" t="s">
        <v>15</v>
      </c>
      <c r="B20" s="3"/>
      <c r="C20" s="3"/>
      <c r="D20" s="3"/>
    </row>
    <row r="21" customFormat="false" ht="27.6" hidden="false" customHeight="true" outlineLevel="0" collapsed="false">
      <c r="A21" s="3" t="s">
        <v>16</v>
      </c>
      <c r="B21" s="3"/>
      <c r="C21" s="3"/>
      <c r="D21" s="3"/>
    </row>
  </sheetData>
  <mergeCells count="14">
    <mergeCell ref="A1:D1"/>
    <mergeCell ref="A4:D4"/>
    <mergeCell ref="A7:D7"/>
    <mergeCell ref="A8:D8"/>
    <mergeCell ref="A9:D9"/>
    <mergeCell ref="A10:D10"/>
    <mergeCell ref="A11:D11"/>
    <mergeCell ref="A14:D14"/>
    <mergeCell ref="A15:D15"/>
    <mergeCell ref="A16:D16"/>
    <mergeCell ref="A18:B18"/>
    <mergeCell ref="A19:D19"/>
    <mergeCell ref="A20:D20"/>
    <mergeCell ref="A21:D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79296875" defaultRowHeight="15" customHeight="true" zeroHeight="false" outlineLevelRow="0" outlineLevelCol="0"/>
  <cols>
    <col collapsed="false" customWidth="true" hidden="false" outlineLevel="0" max="1" min="1" style="0" width="23"/>
    <col collapsed="false" customWidth="true" hidden="false" outlineLevel="0" max="2" min="2" style="0" width="11.14"/>
    <col collapsed="false" customWidth="true" hidden="false" outlineLevel="0" max="4" min="4" style="0" width="28.85"/>
  </cols>
  <sheetData>
    <row r="1" customFormat="false" ht="15" hidden="false" customHeight="false" outlineLevel="0" collapsed="false">
      <c r="A1" s="6" t="s">
        <v>17</v>
      </c>
    </row>
    <row r="2" customFormat="false" ht="15" hidden="false" customHeight="false" outlineLevel="0" collapsed="false">
      <c r="A2" s="0" t="s">
        <v>18</v>
      </c>
      <c r="B2" s="7" t="n">
        <v>50</v>
      </c>
    </row>
    <row r="3" customFormat="false" ht="15" hidden="false" customHeight="false" outlineLevel="0" collapsed="false">
      <c r="A3" s="0" t="s">
        <v>19</v>
      </c>
      <c r="B3" s="7" t="n">
        <v>3</v>
      </c>
    </row>
    <row r="4" customFormat="false" ht="15" hidden="false" customHeight="false" outlineLevel="0" collapsed="false">
      <c r="A4" s="0" t="s">
        <v>20</v>
      </c>
      <c r="B4" s="7" t="n">
        <f aca="false">B2/B3</f>
        <v>16.6666666666667</v>
      </c>
    </row>
    <row r="5" customFormat="false" ht="15" hidden="false" customHeight="false" outlineLevel="0" collapsed="false">
      <c r="A5" s="0" t="s">
        <v>21</v>
      </c>
      <c r="B5" s="8" t="n">
        <v>200000000</v>
      </c>
    </row>
    <row r="6" customFormat="false" ht="15" hidden="false" customHeight="false" outlineLevel="0" collapsed="false">
      <c r="A6" s="0" t="s">
        <v>22</v>
      </c>
      <c r="B6" s="9" t="n">
        <f aca="false">B15/B2</f>
        <v>25000000</v>
      </c>
    </row>
    <row r="7" customFormat="false" ht="15" hidden="false" customHeight="false" outlineLevel="0" collapsed="false">
      <c r="B7" s="9"/>
    </row>
    <row r="8" customFormat="false" ht="15" hidden="false" customHeight="false" outlineLevel="0" collapsed="false">
      <c r="A8" s="6" t="s">
        <v>23</v>
      </c>
      <c r="B8" s="9"/>
    </row>
    <row r="9" customFormat="false" ht="15" hidden="false" customHeight="false" outlineLevel="0" collapsed="false">
      <c r="A9" s="0" t="s">
        <v>24</v>
      </c>
      <c r="B9" s="7" t="n">
        <v>25</v>
      </c>
    </row>
    <row r="10" customFormat="false" ht="15" hidden="false" customHeight="false" outlineLevel="0" collapsed="false">
      <c r="A10" s="0" t="s">
        <v>25</v>
      </c>
      <c r="B10" s="7" t="n">
        <v>1.5</v>
      </c>
    </row>
    <row r="11" customFormat="false" ht="15" hidden="false" customHeight="false" outlineLevel="0" collapsed="false">
      <c r="A11" s="0" t="s">
        <v>26</v>
      </c>
      <c r="B11" s="7" t="n">
        <f aca="false">B9/B10</f>
        <v>16.6666666666667</v>
      </c>
    </row>
    <row r="12" customFormat="false" ht="15" hidden="false" customHeight="false" outlineLevel="0" collapsed="false">
      <c r="A12" s="0" t="s">
        <v>27</v>
      </c>
      <c r="B12" s="9" t="n">
        <v>100000000</v>
      </c>
    </row>
    <row r="13" customFormat="false" ht="15" hidden="false" customHeight="false" outlineLevel="0" collapsed="false">
      <c r="A13" s="0" t="s">
        <v>28</v>
      </c>
      <c r="B13" s="9" t="n">
        <f aca="false">B9*B12</f>
        <v>2500000000</v>
      </c>
    </row>
    <row r="14" customFormat="false" ht="15" hidden="false" customHeight="false" outlineLevel="0" collapsed="false">
      <c r="A14" s="0" t="s">
        <v>29</v>
      </c>
      <c r="B14" s="9" t="n">
        <f aca="false">B13*B18</f>
        <v>1250000000</v>
      </c>
    </row>
    <row r="15" customFormat="false" ht="15" hidden="false" customHeight="false" outlineLevel="0" collapsed="false">
      <c r="A15" s="0" t="s">
        <v>30</v>
      </c>
      <c r="B15" s="9" t="n">
        <f aca="false">B13*B19</f>
        <v>1250000000</v>
      </c>
    </row>
    <row r="16" customFormat="false" ht="15" hidden="false" customHeight="false" outlineLevel="0" collapsed="false">
      <c r="B16" s="9"/>
    </row>
    <row r="17" customFormat="false" ht="15" hidden="false" customHeight="false" outlineLevel="0" collapsed="false">
      <c r="A17" s="6" t="s">
        <v>31</v>
      </c>
      <c r="B17" s="9"/>
    </row>
    <row r="18" customFormat="false" ht="15" hidden="false" customHeight="false" outlineLevel="0" collapsed="false">
      <c r="A18" s="0" t="s">
        <v>32</v>
      </c>
      <c r="B18" s="10" t="n">
        <v>0.5</v>
      </c>
    </row>
    <row r="19" customFormat="false" ht="15" hidden="false" customHeight="false" outlineLevel="0" collapsed="false">
      <c r="A19" s="0" t="s">
        <v>33</v>
      </c>
      <c r="B19" s="10" t="n">
        <f aca="false">1-B18</f>
        <v>0.5</v>
      </c>
    </row>
    <row r="20" customFormat="false" ht="15" hidden="false" customHeight="false" outlineLevel="0" collapsed="false">
      <c r="A20" s="0" t="s">
        <v>34</v>
      </c>
      <c r="B20" s="9" t="n">
        <v>50000000</v>
      </c>
    </row>
    <row r="21" customFormat="false" ht="15" hidden="false" customHeight="false" outlineLevel="0" collapsed="false">
      <c r="A21" s="0" t="s">
        <v>35</v>
      </c>
      <c r="B21" s="10" t="n">
        <v>0.25</v>
      </c>
    </row>
    <row r="22" customFormat="false" ht="15" hidden="false" customHeight="false" outlineLevel="0" collapsed="false">
      <c r="A22" s="0" t="s">
        <v>36</v>
      </c>
      <c r="B22" s="10" t="n">
        <v>0.04</v>
      </c>
      <c r="D22" s="0" t="s">
        <v>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79296875" defaultRowHeight="15" customHeight="true" zeroHeight="false" outlineLevelRow="0" outlineLevelCol="0"/>
  <cols>
    <col collapsed="false" customWidth="true" hidden="false" outlineLevel="0" max="1" min="1" style="0" width="28.14"/>
    <col collapsed="false" customWidth="true" hidden="false" outlineLevel="0" max="2" min="2" style="0" width="14.42"/>
    <col collapsed="false" customWidth="true" hidden="false" outlineLevel="0" max="4" min="4" style="0" width="39.71"/>
  </cols>
  <sheetData>
    <row r="1" customFormat="false" ht="15" hidden="false" customHeight="false" outlineLevel="0" collapsed="false">
      <c r="A1" s="6" t="s">
        <v>38</v>
      </c>
    </row>
    <row r="2" customFormat="false" ht="15" hidden="false" customHeight="false" outlineLevel="0" collapsed="false">
      <c r="A2" s="0" t="s">
        <v>39</v>
      </c>
      <c r="B2" s="11" t="n">
        <f aca="false">Assumptions!B3*Assumptions!B5</f>
        <v>600000000</v>
      </c>
    </row>
    <row r="3" customFormat="false" ht="15" hidden="false" customHeight="false" outlineLevel="0" collapsed="false">
      <c r="A3" s="0" t="s">
        <v>40</v>
      </c>
      <c r="B3" s="9" t="n">
        <f aca="false">Assumptions!B10*Assumptions!B12</f>
        <v>150000000</v>
      </c>
    </row>
    <row r="4" customFormat="false" ht="15" hidden="false" customHeight="false" outlineLevel="0" collapsed="false">
      <c r="B4" s="9"/>
    </row>
    <row r="5" customFormat="false" ht="15" hidden="false" customHeight="false" outlineLevel="0" collapsed="false">
      <c r="A5" s="6" t="s">
        <v>41</v>
      </c>
      <c r="B5" s="9"/>
    </row>
    <row r="6" customFormat="false" ht="15" hidden="false" customHeight="false" outlineLevel="0" collapsed="false">
      <c r="A6" s="0" t="s">
        <v>42</v>
      </c>
      <c r="B6" s="9" t="n">
        <f aca="false">Assumptions!B20*(1-Assumptions!B21)</f>
        <v>37500000</v>
      </c>
    </row>
    <row r="7" customFormat="false" ht="15" hidden="false" customHeight="false" outlineLevel="0" collapsed="false">
      <c r="B7" s="9"/>
    </row>
    <row r="8" customFormat="false" ht="23.85" hidden="false" customHeight="false" outlineLevel="0" collapsed="false">
      <c r="A8" s="12" t="s">
        <v>43</v>
      </c>
      <c r="B8" s="9"/>
    </row>
    <row r="9" customFormat="false" ht="15" hidden="false" customHeight="false" outlineLevel="0" collapsed="false">
      <c r="A9" s="0" t="s">
        <v>44</v>
      </c>
      <c r="B9" s="9" t="n">
        <f aca="false">Assumptions!B14*Assumptions!B22*(1-Assumptions!B21)</f>
        <v>37500000</v>
      </c>
    </row>
    <row r="10" customFormat="false" ht="15" hidden="false" customHeight="false" outlineLevel="0" collapsed="false">
      <c r="B10" s="9"/>
    </row>
    <row r="11" customFormat="false" ht="15" hidden="false" customHeight="false" outlineLevel="0" collapsed="false">
      <c r="A11" s="6" t="s">
        <v>45</v>
      </c>
      <c r="B11" s="9"/>
    </row>
    <row r="12" customFormat="false" ht="15" hidden="false" customHeight="false" outlineLevel="0" collapsed="false">
      <c r="A12" s="0" t="s">
        <v>46</v>
      </c>
      <c r="B12" s="11" t="n">
        <f aca="false">B2+B3+B6-B9</f>
        <v>750000000</v>
      </c>
    </row>
    <row r="13" customFormat="false" ht="15" hidden="false" customHeight="false" outlineLevel="0" collapsed="false">
      <c r="B13" s="9"/>
    </row>
    <row r="14" customFormat="false" ht="15" hidden="false" customHeight="false" outlineLevel="0" collapsed="false">
      <c r="A14" s="6" t="s">
        <v>47</v>
      </c>
      <c r="B14" s="9"/>
    </row>
    <row r="15" customFormat="false" ht="15" hidden="false" customHeight="false" outlineLevel="0" collapsed="false">
      <c r="A15" s="0" t="s">
        <v>48</v>
      </c>
      <c r="B15" s="9" t="n">
        <f aca="false">Assumptions!B5+Assumptions!B6</f>
        <v>225000000</v>
      </c>
    </row>
    <row r="16" customFormat="false" ht="15" hidden="false" customHeight="false" outlineLevel="0" collapsed="false">
      <c r="A16" s="13" t="s">
        <v>49</v>
      </c>
      <c r="B16" s="7" t="n">
        <f aca="false">B12/B15</f>
        <v>3.33333333333333</v>
      </c>
    </row>
    <row r="17" customFormat="false" ht="15" hidden="false" customHeight="false" outlineLevel="0" collapsed="false">
      <c r="B17" s="9"/>
    </row>
    <row r="18" customFormat="false" ht="15" hidden="false" customHeight="false" outlineLevel="0" collapsed="false">
      <c r="A18" s="6" t="s">
        <v>50</v>
      </c>
      <c r="B18" s="9"/>
    </row>
    <row r="19" customFormat="false" ht="15.75" hidden="false" customHeight="true" outlineLevel="0" collapsed="false">
      <c r="A19" s="0" t="s">
        <v>51</v>
      </c>
      <c r="B19" s="7" t="n">
        <f aca="false">(B16/Assumptions!B3)-1</f>
        <v>0.111111111111111</v>
      </c>
      <c r="D19" s="14" t="s">
        <v>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8.79296875" defaultRowHeight="15" customHeight="true" zeroHeight="false" outlineLevelRow="0" outlineLevelCol="0"/>
  <cols>
    <col collapsed="false" customWidth="true" hidden="false" outlineLevel="0" max="1" min="1" style="0" width="17.87"/>
    <col collapsed="false" customWidth="true" hidden="false" outlineLevel="0" max="3" min="3" style="0" width="10.89"/>
    <col collapsed="false" customWidth="true" hidden="false" outlineLevel="0" max="4" min="4" style="0" width="9.75"/>
    <col collapsed="false" customWidth="true" hidden="false" outlineLevel="0" max="5" min="5" style="0" width="10.23"/>
    <col collapsed="false" customWidth="true" hidden="false" outlineLevel="0" max="6" min="6" style="0" width="12.84"/>
  </cols>
  <sheetData>
    <row r="1" customFormat="false" ht="38.05" hidden="false" customHeight="true" outlineLevel="0" collapsed="false">
      <c r="A1" s="12" t="s">
        <v>53</v>
      </c>
      <c r="B1" s="9"/>
      <c r="C1" s="9"/>
      <c r="D1" s="9"/>
      <c r="E1" s="9"/>
      <c r="F1" s="9"/>
    </row>
    <row r="2" customFormat="false" ht="15" hidden="false" customHeight="false" outlineLevel="0" collapsed="false">
      <c r="A2" s="7" t="n">
        <f aca="false">'Pro Forma Combination'!B16</f>
        <v>3.33333333333333</v>
      </c>
      <c r="B2" s="9" t="n">
        <v>0</v>
      </c>
      <c r="C2" s="9" t="n">
        <v>25000000</v>
      </c>
      <c r="D2" s="9" t="n">
        <v>50000000</v>
      </c>
      <c r="E2" s="9" t="n">
        <v>75000000</v>
      </c>
      <c r="F2" s="9" t="n">
        <v>100000000</v>
      </c>
    </row>
    <row r="3" customFormat="false" ht="15" hidden="false" customHeight="false" outlineLevel="0" collapsed="false">
      <c r="A3" s="15" t="n">
        <v>0</v>
      </c>
      <c r="B3" s="7" t="n">
        <f aca="false">TABLE('Pro Forma Combination'!$B$16,Assumptions!$B$19,$A3,Assumptions!$B$20,B$2)</f>
        <v>3.5625</v>
      </c>
      <c r="C3" s="7" t="n">
        <f aca="false">TABLE('Pro Forma Combination'!$B$16,Assumptions!$B$19,$A3,Assumptions!$B$20,C$2)</f>
        <v>3.65625</v>
      </c>
      <c r="D3" s="7" t="n">
        <f aca="false">TABLE('Pro Forma Combination'!$B$16,Assumptions!$B$19,$A3,Assumptions!$B$20,D$2)</f>
        <v>3.75</v>
      </c>
      <c r="E3" s="7" t="n">
        <f aca="false">TABLE('Pro Forma Combination'!$B$16,Assumptions!$B$19,$A3,Assumptions!$B$20,E$2)</f>
        <v>3.84375</v>
      </c>
      <c r="F3" s="7" t="n">
        <f aca="false">TABLE('Pro Forma Combination'!$B$16,Assumptions!$B$19,$A3,Assumptions!$B$20,F$2)</f>
        <v>3.9375</v>
      </c>
    </row>
    <row r="4" customFormat="false" ht="15" hidden="false" customHeight="false" outlineLevel="0" collapsed="false">
      <c r="A4" s="16" t="n">
        <v>0.25</v>
      </c>
      <c r="B4" s="7" t="n">
        <f aca="false">TABLE('Pro Forma Combination'!$B$16,Assumptions!$B$19,$A4,Assumptions!$B$20,B$2)</f>
        <v>3.35294117647059</v>
      </c>
      <c r="C4" s="7" t="n">
        <f aca="false">TABLE('Pro Forma Combination'!$B$16,Assumptions!$B$19,$A4,Assumptions!$B$20,C$2)</f>
        <v>3.44117647058824</v>
      </c>
      <c r="D4" s="7" t="n">
        <f aca="false">TABLE('Pro Forma Combination'!$B$16,Assumptions!$B$19,$A4,Assumptions!$B$20,D$2)</f>
        <v>3.52941176470588</v>
      </c>
      <c r="E4" s="7" t="n">
        <f aca="false">TABLE('Pro Forma Combination'!$B$16,Assumptions!$B$19,$A4,Assumptions!$B$20,E$2)</f>
        <v>3.61764705882353</v>
      </c>
      <c r="F4" s="7" t="n">
        <f aca="false">TABLE('Pro Forma Combination'!$B$16,Assumptions!$B$19,$A4,Assumptions!$B$20,F$2)</f>
        <v>3.70588235294118</v>
      </c>
    </row>
    <row r="5" customFormat="false" ht="15" hidden="false" customHeight="false" outlineLevel="0" collapsed="false">
      <c r="A5" s="16" t="n">
        <v>0.5</v>
      </c>
      <c r="B5" s="7" t="n">
        <f aca="false">TABLE('Pro Forma Combination'!$B$16,Assumptions!$B$19,$A5,Assumptions!$B$20,B$2)</f>
        <v>3.16666666666667</v>
      </c>
      <c r="C5" s="7" t="n">
        <f aca="false">TABLE('Pro Forma Combination'!$B$16,Assumptions!$B$19,$A5,Assumptions!$B$20,C$2)</f>
        <v>3.25</v>
      </c>
      <c r="D5" s="7" t="n">
        <f aca="false">TABLE('Pro Forma Combination'!$B$16,Assumptions!$B$19,$A5,Assumptions!$B$20,D$2)</f>
        <v>3.33333333333333</v>
      </c>
      <c r="E5" s="7" t="n">
        <f aca="false">TABLE('Pro Forma Combination'!$B$16,Assumptions!$B$19,$A5,Assumptions!$B$20,E$2)</f>
        <v>3.41666666666667</v>
      </c>
      <c r="F5" s="7" t="n">
        <f aca="false">TABLE('Pro Forma Combination'!$B$16,Assumptions!$B$19,$A5,Assumptions!$B$20,F$2)</f>
        <v>3.5</v>
      </c>
    </row>
    <row r="6" customFormat="false" ht="15" hidden="false" customHeight="false" outlineLevel="0" collapsed="false">
      <c r="A6" s="16" t="n">
        <v>0.75</v>
      </c>
      <c r="B6" s="7" t="n">
        <f aca="false">TABLE('Pro Forma Combination'!$B$16,Assumptions!$B$19,$A6,Assumptions!$B$20,B$2)</f>
        <v>3</v>
      </c>
      <c r="C6" s="7" t="n">
        <f aca="false">TABLE('Pro Forma Combination'!$B$16,Assumptions!$B$19,$A6,Assumptions!$B$20,C$2)</f>
        <v>3.07894736842105</v>
      </c>
      <c r="D6" s="7" t="n">
        <f aca="false">TABLE('Pro Forma Combination'!$B$16,Assumptions!$B$19,$A6,Assumptions!$B$20,D$2)</f>
        <v>3.15789473684211</v>
      </c>
      <c r="E6" s="7" t="n">
        <f aca="false">TABLE('Pro Forma Combination'!$B$16,Assumptions!$B$19,$A6,Assumptions!$B$20,E$2)</f>
        <v>3.23684210526316</v>
      </c>
      <c r="F6" s="7" t="n">
        <f aca="false">TABLE('Pro Forma Combination'!$B$16,Assumptions!$B$19,$A6,Assumptions!$B$20,F$2)</f>
        <v>3.31578947368421</v>
      </c>
    </row>
    <row r="7" customFormat="false" ht="15" hidden="false" customHeight="false" outlineLevel="0" collapsed="false">
      <c r="A7" s="16" t="n">
        <v>1</v>
      </c>
      <c r="B7" s="7" t="n">
        <f aca="false">TABLE('Pro Forma Combination'!$B$16,Assumptions!$B$19,$A7,Assumptions!$B$20,B$2)</f>
        <v>2.85</v>
      </c>
      <c r="C7" s="7" t="n">
        <f aca="false">TABLE('Pro Forma Combination'!$B$16,Assumptions!$B$19,$A7,Assumptions!$B$20,C$2)</f>
        <v>2.925</v>
      </c>
      <c r="D7" s="7" t="n">
        <f aca="false">TABLE('Pro Forma Combination'!$B$16,Assumptions!$B$19,$A7,Assumptions!$B$20,D$2)</f>
        <v>3</v>
      </c>
      <c r="E7" s="7" t="n">
        <f aca="false">TABLE('Pro Forma Combination'!$B$16,Assumptions!$B$19,$A7,Assumptions!$B$20,E$2)</f>
        <v>3.075</v>
      </c>
      <c r="F7" s="7" t="n">
        <f aca="false">TABLE('Pro Forma Combination'!$B$16,Assumptions!$B$19,$A7,Assumptions!$B$20,F$2)</f>
        <v>3.15</v>
      </c>
    </row>
  </sheetData>
  <conditionalFormatting sqref="B3:F7">
    <cfRule type="cellIs" priority="2" operator="lessThan" aboveAverage="0" equalAverage="0" bottom="0" percent="0" rank="0" text="" dxfId="0">
      <formula>Assumptions!$B$3</formula>
    </cfRule>
  </conditionalFormatting>
  <conditionalFormatting sqref="B3:F7">
    <cfRule type="cellIs" priority="3" operator="equal" aboveAverage="0" equalAverage="0" bottom="0" percent="0" rank="0" text="" dxfId="1">
      <formula>Assumptions!$B$3</formula>
    </cfRule>
  </conditionalFormatting>
  <conditionalFormatting sqref="B3:F7">
    <cfRule type="cellIs" priority="4" operator="greaterThan" aboveAverage="0" equalAverage="0" bottom="0" percent="0" rank="0" text="" dxfId="2">
      <formula>Assumptions!$B$3</formula>
    </cfRule>
    <cfRule type="cellIs" priority="5" operator="lessThan" aboveAverage="0" equalAverage="0" bottom="0" percent="0" rank="0" text="" dxfId="0">
      <formula>Assumptions!$B$3</formula>
    </cfRule>
    <cfRule type="cellIs" priority="6" operator="equal" aboveAverage="0" equalAverage="0" bottom="0" percent="0" rank="0" text="" dxfId="1">
      <formula>Assumptions!$B$3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3.4765625" defaultRowHeight="12.8" customHeight="true" zeroHeight="false" outlineLevelRow="0" outlineLevelCol="0"/>
  <cols>
    <col collapsed="false" customWidth="true" hidden="false" outlineLevel="0" max="1" min="1" style="0" width="27.15"/>
    <col collapsed="false" customWidth="true" hidden="false" outlineLevel="0" max="2" min="2" style="0" width="20.64"/>
  </cols>
  <sheetData>
    <row r="1" customFormat="false" ht="16.4" hidden="false" customHeight="true" outlineLevel="0" collapsed="false">
      <c r="A1" s="14" t="s">
        <v>54</v>
      </c>
      <c r="B1" s="7" t="n">
        <f aca="false">Assumptions!B3</f>
        <v>3</v>
      </c>
    </row>
    <row r="2" customFormat="false" ht="13.8" hidden="false" customHeight="false" outlineLevel="0" collapsed="false">
      <c r="A2" s="14" t="s">
        <v>55</v>
      </c>
      <c r="B2" s="7" t="n">
        <f aca="false">'Pro Forma Combination'!B16</f>
        <v>3.33333333333333</v>
      </c>
    </row>
    <row r="3" customFormat="false" ht="13.8" hidden="false" customHeight="false" outlineLevel="0" collapsed="false">
      <c r="A3" s="14" t="s">
        <v>56</v>
      </c>
      <c r="B3" s="17" t="n">
        <f aca="false">B2/B1-1</f>
        <v>0.111111111111111</v>
      </c>
    </row>
    <row r="4" customFormat="false" ht="13.8" hidden="false" customHeight="false" outlineLevel="0" collapsed="false">
      <c r="A4" s="14" t="s">
        <v>57</v>
      </c>
      <c r="B4" s="9" t="str">
        <f aca="false">TEXT(Assumptions!B18,"0%") &amp; " Cash / " &amp; TEXT(Assumptions!B19,"0%") &amp; " Stock"</f>
        <v>50% Cash / 50% Stock</v>
      </c>
    </row>
    <row r="5" customFormat="false" ht="13.8" hidden="false" customHeight="false" outlineLevel="0" collapsed="false">
      <c r="A5" s="14" t="s">
        <v>58</v>
      </c>
      <c r="B5" s="18" t="n">
        <f aca="false">Assumptions!B20</f>
        <v>50000000</v>
      </c>
    </row>
    <row r="6" customFormat="false" ht="13.8" hidden="false" customHeight="false" outlineLevel="0" collapsed="false">
      <c r="A6" s="14" t="s">
        <v>59</v>
      </c>
      <c r="B6" s="18" t="n">
        <f aca="false">Assumptions!B20*(1-Assumptions!B21)</f>
        <v>37500000</v>
      </c>
    </row>
    <row r="7" customFormat="false" ht="13.8" hidden="false" customHeight="false" outlineLevel="0" collapsed="false">
      <c r="A7" s="0" t="s">
        <v>60</v>
      </c>
      <c r="B7" s="9" t="str">
        <f aca="false">IF(B3&gt;0,"ACCRETIVE","DILUTIVE")</f>
        <v>ACCRETIVE</v>
      </c>
    </row>
    <row r="9" customFormat="false" ht="13.8" hidden="false" customHeight="false" outlineLevel="0" collapsed="false">
      <c r="A9" s="0" t="s">
        <v>61</v>
      </c>
      <c r="B9" s="9" t="s">
        <v>62</v>
      </c>
    </row>
    <row r="10" customFormat="false" ht="13.8" hidden="false" customHeight="false" outlineLevel="0" collapsed="false">
      <c r="A10" s="0" t="s">
        <v>63</v>
      </c>
      <c r="B10" s="7" t="n">
        <f aca="false">B1</f>
        <v>3</v>
      </c>
    </row>
    <row r="11" customFormat="false" ht="13.8" hidden="false" customHeight="false" outlineLevel="0" collapsed="false">
      <c r="A11" s="0" t="s">
        <v>49</v>
      </c>
      <c r="B11" s="7" t="n">
        <f aca="false">B2</f>
        <v>3.33333333333333</v>
      </c>
    </row>
    <row r="12" customFormat="false" ht="13.8" hidden="false" customHeight="false" outlineLevel="0" collapsed="false"/>
    <row r="13" customFormat="false" ht="13.8" hidden="false" customHeight="false" outlineLevel="0" collapsed="false"/>
  </sheetData>
  <conditionalFormatting sqref="B7">
    <cfRule type="cellIs" priority="2" operator="equal" aboveAverage="0" equalAverage="0" bottom="0" percent="0" rank="0" text="" dxfId="2">
      <formula>"ACCRETIVE"</formula>
    </cfRule>
    <cfRule type="cellIs" priority="3" operator="equal" aboveAverage="0" equalAverage="0" bottom="0" percent="0" rank="0" text="" dxfId="0">
      <formula>"DILUTIVE"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2025-08-14T08:46:52Z</dcterms:created>
  <dc:creator/>
  <dc:description/>
  <dc:language>en-GB</dc:language>
  <cp:lastModifiedBy/>
  <dcterms:modified xsi:type="dcterms:W3CDTF">2025-08-14T15:57:14Z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