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BDD17B1-FA93-4416-B54D-966EBDB8CD23}" xr6:coauthVersionLast="46" xr6:coauthVersionMax="46" xr10:uidLastSave="{00000000-0000-0000-0000-000000000000}"/>
  <bookViews>
    <workbookView xWindow="-120" yWindow="-120" windowWidth="20730" windowHeight="11160" xr2:uid="{F28511FC-C752-486D-9233-F18FA6A6AF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S23" i="1"/>
  <c r="R23" i="1"/>
  <c r="R24" i="1"/>
  <c r="R2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4" i="1"/>
  <c r="Q5" i="1"/>
  <c r="Q6" i="1"/>
  <c r="Q7" i="1"/>
  <c r="Q3" i="1"/>
  <c r="P4" i="1"/>
  <c r="P5" i="1"/>
  <c r="P6" i="1"/>
  <c r="P7" i="1"/>
  <c r="P3" i="1"/>
  <c r="M7" i="1"/>
  <c r="M6" i="1"/>
  <c r="M5" i="1"/>
  <c r="K5" i="1"/>
  <c r="J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2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H11" i="1"/>
  <c r="H10" i="1"/>
  <c r="I10" i="1"/>
  <c r="G10" i="1"/>
  <c r="G9" i="1"/>
  <c r="I9" i="1"/>
  <c r="H9" i="1"/>
  <c r="H8" i="1"/>
  <c r="F22" i="1"/>
  <c r="F23" i="1"/>
  <c r="F24" i="1"/>
  <c r="F2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6" i="1"/>
  <c r="I11" i="1" l="1"/>
  <c r="G11" i="1" s="1"/>
  <c r="I12" i="1" s="1"/>
  <c r="G12" i="1" l="1"/>
  <c r="H12" i="1"/>
  <c r="I13" i="1" l="1"/>
  <c r="G13" i="1" s="1"/>
  <c r="H13" i="1" l="1"/>
  <c r="I14" i="1" l="1"/>
  <c r="G14" i="1" s="1"/>
  <c r="I15" i="1" l="1"/>
  <c r="G15" i="1" s="1"/>
  <c r="H14" i="1"/>
  <c r="H15" i="1" l="1"/>
  <c r="I16" i="1" s="1"/>
  <c r="G16" i="1" s="1"/>
  <c r="H16" i="1" l="1"/>
  <c r="H17" i="1" l="1"/>
  <c r="I17" i="1"/>
  <c r="G17" i="1" s="1"/>
  <c r="I18" i="1" l="1"/>
  <c r="G18" i="1" s="1"/>
  <c r="H18" i="1" l="1"/>
  <c r="I19" i="1"/>
  <c r="G19" i="1" s="1"/>
  <c r="H19" i="1" l="1"/>
  <c r="I20" i="1" l="1"/>
  <c r="G20" i="1" s="1"/>
  <c r="H20" i="1" l="1"/>
  <c r="I21" i="1" l="1"/>
  <c r="G21" i="1" s="1"/>
  <c r="H21" i="1" l="1"/>
  <c r="H22" i="1" l="1"/>
  <c r="I22" i="1"/>
  <c r="G22" i="1" s="1"/>
  <c r="I23" i="1" l="1"/>
  <c r="G23" i="1" s="1"/>
  <c r="H23" i="1"/>
  <c r="I24" i="1" l="1"/>
  <c r="G24" i="1" s="1"/>
  <c r="H24" i="1" l="1"/>
  <c r="I25" i="1" s="1"/>
</calcChain>
</file>

<file path=xl/sharedStrings.xml><?xml version="1.0" encoding="utf-8"?>
<sst xmlns="http://schemas.openxmlformats.org/spreadsheetml/2006/main" count="40" uniqueCount="22">
  <si>
    <t>Coffee</t>
  </si>
  <si>
    <t>Latte</t>
  </si>
  <si>
    <t>Lemonate</t>
  </si>
  <si>
    <t>Naïve(Latte)</t>
  </si>
  <si>
    <t>MA (3) (Latte)</t>
  </si>
  <si>
    <t>S</t>
  </si>
  <si>
    <t>T</t>
  </si>
  <si>
    <t>TAF</t>
  </si>
  <si>
    <t>Deseasonalized</t>
  </si>
  <si>
    <t>CMA</t>
  </si>
  <si>
    <t>SR Estimate</t>
  </si>
  <si>
    <t>S1</t>
  </si>
  <si>
    <t>S2</t>
  </si>
  <si>
    <t>S3</t>
  </si>
  <si>
    <t>S4</t>
  </si>
  <si>
    <t>S5</t>
  </si>
  <si>
    <t>SR Estimate 1</t>
  </si>
  <si>
    <t>SR</t>
  </si>
  <si>
    <t>SR Estimate 3</t>
  </si>
  <si>
    <t>SR Estimate 2</t>
  </si>
  <si>
    <t>LTF</t>
  </si>
  <si>
    <t>Final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</si>
</sst>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Lemonate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Sheet1!$B$3:$B$24</c:f>
              <c:numCache>
                <c:formatCode>General</c:formatCode>
                <c:ptCount val="22"/>
                <c:pt idx="0">
                  <c:v>105</c:v>
                </c:pt>
                <c:pt idx="1">
                  <c:v>83</c:v>
                </c:pt>
                <c:pt idx="2">
                  <c:v>77</c:v>
                </c:pt>
                <c:pt idx="3">
                  <c:v>63</c:v>
                </c:pt>
                <c:pt idx="4">
                  <c:v>74</c:v>
                </c:pt>
                <c:pt idx="5">
                  <c:v>119</c:v>
                </c:pt>
                <c:pt idx="6">
                  <c:v>95</c:v>
                </c:pt>
                <c:pt idx="7">
                  <c:v>80</c:v>
                </c:pt>
                <c:pt idx="8">
                  <c:v>72</c:v>
                </c:pt>
                <c:pt idx="9">
                  <c:v>86</c:v>
                </c:pt>
                <c:pt idx="10">
                  <c:v>150</c:v>
                </c:pt>
                <c:pt idx="11">
                  <c:v>127</c:v>
                </c:pt>
                <c:pt idx="12">
                  <c:v>95</c:v>
                </c:pt>
                <c:pt idx="13">
                  <c:v>75</c:v>
                </c:pt>
                <c:pt idx="14">
                  <c:v>118</c:v>
                </c:pt>
                <c:pt idx="15">
                  <c:v>157</c:v>
                </c:pt>
                <c:pt idx="16">
                  <c:v>125</c:v>
                </c:pt>
                <c:pt idx="17">
                  <c:v>114</c:v>
                </c:pt>
                <c:pt idx="18">
                  <c:v>84</c:v>
                </c:pt>
                <c:pt idx="19">
                  <c:v>116</c:v>
                </c:pt>
                <c:pt idx="20">
                  <c:v>182</c:v>
                </c:pt>
                <c:pt idx="21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F-4B25-95CB-1C2D56AB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75672"/>
        <c:axId val="498376000"/>
      </c:scatterChart>
      <c:valAx>
        <c:axId val="49837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76000"/>
        <c:crosses val="autoZero"/>
        <c:crossBetween val="midCat"/>
      </c:valAx>
      <c:valAx>
        <c:axId val="49837600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7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Latte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45</c:v>
                </c:pt>
                <c:pt idx="1">
                  <c:v>42</c:v>
                </c:pt>
                <c:pt idx="2">
                  <c:v>42</c:v>
                </c:pt>
                <c:pt idx="3">
                  <c:v>46</c:v>
                </c:pt>
                <c:pt idx="4">
                  <c:v>47</c:v>
                </c:pt>
                <c:pt idx="5">
                  <c:v>58</c:v>
                </c:pt>
                <c:pt idx="6">
                  <c:v>52</c:v>
                </c:pt>
                <c:pt idx="7">
                  <c:v>56</c:v>
                </c:pt>
                <c:pt idx="8">
                  <c:v>44</c:v>
                </c:pt>
                <c:pt idx="9">
                  <c:v>48</c:v>
                </c:pt>
                <c:pt idx="10">
                  <c:v>44</c:v>
                </c:pt>
                <c:pt idx="11">
                  <c:v>49</c:v>
                </c:pt>
                <c:pt idx="12">
                  <c:v>62</c:v>
                </c:pt>
                <c:pt idx="13">
                  <c:v>44</c:v>
                </c:pt>
                <c:pt idx="14">
                  <c:v>47</c:v>
                </c:pt>
                <c:pt idx="15">
                  <c:v>56</c:v>
                </c:pt>
                <c:pt idx="16">
                  <c:v>47</c:v>
                </c:pt>
                <c:pt idx="17">
                  <c:v>48</c:v>
                </c:pt>
                <c:pt idx="18">
                  <c:v>41</c:v>
                </c:pt>
                <c:pt idx="19">
                  <c:v>45</c:v>
                </c:pt>
                <c:pt idx="20">
                  <c:v>60</c:v>
                </c:pt>
                <c:pt idx="21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5-4F9C-8EE8-A0423C12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72064"/>
        <c:axId val="498369440"/>
      </c:scatterChart>
      <c:valAx>
        <c:axId val="4983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69440"/>
        <c:crosses val="autoZero"/>
        <c:crossBetween val="midCat"/>
      </c:valAx>
      <c:valAx>
        <c:axId val="49836944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Coffee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Sheet1!$D$3:$D$24</c:f>
              <c:numCache>
                <c:formatCode>General</c:formatCode>
                <c:ptCount val="22"/>
                <c:pt idx="0">
                  <c:v>96</c:v>
                </c:pt>
                <c:pt idx="1">
                  <c:v>105</c:v>
                </c:pt>
                <c:pt idx="2">
                  <c:v>112</c:v>
                </c:pt>
                <c:pt idx="3">
                  <c:v>110</c:v>
                </c:pt>
                <c:pt idx="4">
                  <c:v>136</c:v>
                </c:pt>
                <c:pt idx="5">
                  <c:v>137</c:v>
                </c:pt>
                <c:pt idx="6">
                  <c:v>146</c:v>
                </c:pt>
                <c:pt idx="7">
                  <c:v>112</c:v>
                </c:pt>
                <c:pt idx="8">
                  <c:v>150</c:v>
                </c:pt>
                <c:pt idx="9">
                  <c:v>156</c:v>
                </c:pt>
                <c:pt idx="10">
                  <c:v>162</c:v>
                </c:pt>
                <c:pt idx="11">
                  <c:v>152</c:v>
                </c:pt>
                <c:pt idx="12">
                  <c:v>149</c:v>
                </c:pt>
                <c:pt idx="13">
                  <c:v>141</c:v>
                </c:pt>
                <c:pt idx="14">
                  <c:v>173</c:v>
                </c:pt>
                <c:pt idx="15">
                  <c:v>183</c:v>
                </c:pt>
                <c:pt idx="16">
                  <c:v>156</c:v>
                </c:pt>
                <c:pt idx="17">
                  <c:v>157</c:v>
                </c:pt>
                <c:pt idx="18">
                  <c:v>173</c:v>
                </c:pt>
                <c:pt idx="19">
                  <c:v>175</c:v>
                </c:pt>
                <c:pt idx="20">
                  <c:v>199</c:v>
                </c:pt>
                <c:pt idx="21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F-4D99-8B4A-1DCE4722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68520"/>
        <c:axId val="489869176"/>
      </c:scatterChart>
      <c:valAx>
        <c:axId val="48986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9176"/>
        <c:crosses val="autoZero"/>
        <c:crossBetween val="midCat"/>
      </c:valAx>
      <c:valAx>
        <c:axId val="48986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Coffee</a:t>
            </a:r>
            <a:r>
              <a:rPr lang="en-US" baseline="0"/>
              <a:t> TAF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Sheet1!$I$3:$I$27</c:f>
              <c:numCache>
                <c:formatCode>General</c:formatCode>
                <c:ptCount val="25"/>
                <c:pt idx="6">
                  <c:v>145.19999999999999</c:v>
                </c:pt>
                <c:pt idx="7">
                  <c:v>153.71999999999997</c:v>
                </c:pt>
                <c:pt idx="8">
                  <c:v>145.32799999999997</c:v>
                </c:pt>
                <c:pt idx="9">
                  <c:v>150.4864</c:v>
                </c:pt>
                <c:pt idx="10">
                  <c:v>156.54208000000003</c:v>
                </c:pt>
                <c:pt idx="11">
                  <c:v>163.23712000000003</c:v>
                </c:pt>
                <c:pt idx="12">
                  <c:v>163.90909440000001</c:v>
                </c:pt>
                <c:pt idx="13">
                  <c:v>161.76382464</c:v>
                </c:pt>
                <c:pt idx="14">
                  <c:v>155.48757145600001</c:v>
                </c:pt>
                <c:pt idx="15">
                  <c:v>162.03016058880002</c:v>
                </c:pt>
                <c:pt idx="16">
                  <c:v>172.05720549376002</c:v>
                </c:pt>
                <c:pt idx="17">
                  <c:v>169.78981316608002</c:v>
                </c:pt>
                <c:pt idx="18">
                  <c:v>166.90251311022081</c:v>
                </c:pt>
                <c:pt idx="19">
                  <c:v>170.03535549677568</c:v>
                </c:pt>
                <c:pt idx="20">
                  <c:v>173.44675935548213</c:v>
                </c:pt>
                <c:pt idx="21">
                  <c:v>185.6893590110929</c:v>
                </c:pt>
                <c:pt idx="22">
                  <c:v>193.70130768180152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4-4B9D-8D71-02645D0EF214}"/>
            </c:ext>
          </c:extLst>
        </c:ser>
        <c:ser>
          <c:idx val="1"/>
          <c:order val="1"/>
          <c:tx>
            <c:v>Coffee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1">
                  <c:v>0</c:v>
                </c:pt>
                <c:pt idx="2">
                  <c:v>96</c:v>
                </c:pt>
                <c:pt idx="3">
                  <c:v>105</c:v>
                </c:pt>
                <c:pt idx="4">
                  <c:v>112</c:v>
                </c:pt>
                <c:pt idx="5">
                  <c:v>110</c:v>
                </c:pt>
                <c:pt idx="6">
                  <c:v>136</c:v>
                </c:pt>
                <c:pt idx="7">
                  <c:v>137</c:v>
                </c:pt>
                <c:pt idx="8">
                  <c:v>146</c:v>
                </c:pt>
                <c:pt idx="9">
                  <c:v>112</c:v>
                </c:pt>
                <c:pt idx="10">
                  <c:v>150</c:v>
                </c:pt>
                <c:pt idx="11">
                  <c:v>156</c:v>
                </c:pt>
                <c:pt idx="12">
                  <c:v>162</c:v>
                </c:pt>
                <c:pt idx="13">
                  <c:v>152</c:v>
                </c:pt>
                <c:pt idx="14">
                  <c:v>149</c:v>
                </c:pt>
                <c:pt idx="15">
                  <c:v>141</c:v>
                </c:pt>
                <c:pt idx="16">
                  <c:v>173</c:v>
                </c:pt>
                <c:pt idx="17">
                  <c:v>183</c:v>
                </c:pt>
                <c:pt idx="18">
                  <c:v>156</c:v>
                </c:pt>
                <c:pt idx="19">
                  <c:v>157</c:v>
                </c:pt>
                <c:pt idx="20">
                  <c:v>173</c:v>
                </c:pt>
                <c:pt idx="21">
                  <c:v>175</c:v>
                </c:pt>
                <c:pt idx="22">
                  <c:v>199</c:v>
                </c:pt>
                <c:pt idx="23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4-4B9D-8D71-02645D0EF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06488"/>
        <c:axId val="498000584"/>
      </c:scatterChart>
      <c:valAx>
        <c:axId val="49800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0584"/>
        <c:crosses val="autoZero"/>
        <c:crossBetween val="midCat"/>
      </c:valAx>
      <c:valAx>
        <c:axId val="4980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Lemonade</a:t>
            </a:r>
            <a:r>
              <a:rPr lang="en-US" baseline="0"/>
              <a:t> vs Deseasonalized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7.407407407407407E-2"/>
          <c:w val="0.877530183727034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Deseasonalized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910542432195976E-2"/>
                  <c:y val="-0.30665901137357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Sheet1!$Q$3:$Q$27</c:f>
              <c:numCache>
                <c:formatCode>General</c:formatCode>
                <c:ptCount val="25"/>
                <c:pt idx="0">
                  <c:v>75.117914187284697</c:v>
                </c:pt>
                <c:pt idx="1">
                  <c:v>73.098286626296769</c:v>
                </c:pt>
                <c:pt idx="2">
                  <c:v>86.085614668362126</c:v>
                </c:pt>
                <c:pt idx="3">
                  <c:v>87.575105425522892</c:v>
                </c:pt>
                <c:pt idx="4">
                  <c:v>81.184113241168092</c:v>
                </c:pt>
                <c:pt idx="5">
                  <c:v>85.133636078922649</c:v>
                </c:pt>
                <c:pt idx="6">
                  <c:v>83.666713608411953</c:v>
                </c:pt>
                <c:pt idx="7">
                  <c:v>89.439599655441171</c:v>
                </c:pt>
                <c:pt idx="8">
                  <c:v>100.08583477202616</c:v>
                </c:pt>
                <c:pt idx="9">
                  <c:v>94.349104577573726</c:v>
                </c:pt>
                <c:pt idx="10">
                  <c:v>107.31130598183528</c:v>
                </c:pt>
                <c:pt idx="11">
                  <c:v>111.84918556071914</c:v>
                </c:pt>
                <c:pt idx="12">
                  <c:v>106.20952459083638</c:v>
                </c:pt>
                <c:pt idx="13">
                  <c:v>104.25607788752725</c:v>
                </c:pt>
                <c:pt idx="14">
                  <c:v>129.45574814132209</c:v>
                </c:pt>
                <c:pt idx="15">
                  <c:v>112.31916692765425</c:v>
                </c:pt>
                <c:pt idx="16">
                  <c:v>110.08778106369995</c:v>
                </c:pt>
                <c:pt idx="17">
                  <c:v>127.45142950900366</c:v>
                </c:pt>
                <c:pt idx="18">
                  <c:v>116.76680723403052</c:v>
                </c:pt>
                <c:pt idx="19">
                  <c:v>127.26158291858782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3-4D3F-9FC8-4AEB17D5AEF1}"/>
            </c:ext>
          </c:extLst>
        </c:ser>
        <c:ser>
          <c:idx val="1"/>
          <c:order val="1"/>
          <c:tx>
            <c:v>Lemonade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1">
                  <c:v>0</c:v>
                </c:pt>
                <c:pt idx="2">
                  <c:v>105</c:v>
                </c:pt>
                <c:pt idx="3">
                  <c:v>83</c:v>
                </c:pt>
                <c:pt idx="4">
                  <c:v>77</c:v>
                </c:pt>
                <c:pt idx="5">
                  <c:v>63</c:v>
                </c:pt>
                <c:pt idx="6">
                  <c:v>74</c:v>
                </c:pt>
                <c:pt idx="7">
                  <c:v>119</c:v>
                </c:pt>
                <c:pt idx="8">
                  <c:v>95</c:v>
                </c:pt>
                <c:pt idx="9">
                  <c:v>80</c:v>
                </c:pt>
                <c:pt idx="10">
                  <c:v>72</c:v>
                </c:pt>
                <c:pt idx="11">
                  <c:v>86</c:v>
                </c:pt>
                <c:pt idx="12">
                  <c:v>150</c:v>
                </c:pt>
                <c:pt idx="13">
                  <c:v>127</c:v>
                </c:pt>
                <c:pt idx="14">
                  <c:v>95</c:v>
                </c:pt>
                <c:pt idx="15">
                  <c:v>75</c:v>
                </c:pt>
                <c:pt idx="16">
                  <c:v>118</c:v>
                </c:pt>
                <c:pt idx="17">
                  <c:v>157</c:v>
                </c:pt>
                <c:pt idx="18">
                  <c:v>125</c:v>
                </c:pt>
                <c:pt idx="19">
                  <c:v>114</c:v>
                </c:pt>
                <c:pt idx="20">
                  <c:v>84</c:v>
                </c:pt>
                <c:pt idx="21">
                  <c:v>116</c:v>
                </c:pt>
                <c:pt idx="22">
                  <c:v>182</c:v>
                </c:pt>
                <c:pt idx="23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3-4D3F-9FC8-4AEB17D5A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57696"/>
        <c:axId val="489848184"/>
      </c:scatterChart>
      <c:valAx>
        <c:axId val="4898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48184"/>
        <c:crosses val="autoZero"/>
        <c:crossBetween val="midCat"/>
      </c:valAx>
      <c:valAx>
        <c:axId val="48984818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5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54111986001746"/>
          <c:y val="0.72300853018372691"/>
          <c:w val="0.2764588544079049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15875</xdr:colOff>
      <xdr:row>23</xdr:row>
      <xdr:rowOff>46037</xdr:rowOff>
    </xdr:from>
    <xdr:to>
      <xdr:col>27</xdr:col>
      <xdr:colOff>324909</xdr:colOff>
      <xdr:row>37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6A1FE-600D-44C3-B488-3B9B2E297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129119</xdr:colOff>
      <xdr:row>3</xdr:row>
      <xdr:rowOff>173037</xdr:rowOff>
    </xdr:from>
    <xdr:to>
      <xdr:col>28</xdr:col>
      <xdr:colOff>433917</xdr:colOff>
      <xdr:row>18</xdr:row>
      <xdr:rowOff>58737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409EE-2736-4193-983E-88F579A75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682625</xdr:colOff>
      <xdr:row>32</xdr:row>
      <xdr:rowOff>3704</xdr:rowOff>
    </xdr:from>
    <xdr:to>
      <xdr:col>15</xdr:col>
      <xdr:colOff>335491</xdr:colOff>
      <xdr:row>46</xdr:row>
      <xdr:rowOff>79904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264EF4-4FA0-425E-AFAC-A674A51E3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508000</xdr:colOff>
      <xdr:row>28</xdr:row>
      <xdr:rowOff>152400</xdr:rowOff>
    </xdr:from>
    <xdr:to>
      <xdr:col>7</xdr:col>
      <xdr:colOff>952500</xdr:colOff>
      <xdr:row>43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4B22CE-2937-47B8-8DA9-252799EBA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592666</xdr:colOff>
      <xdr:row>37</xdr:row>
      <xdr:rowOff>99484</xdr:rowOff>
    </xdr:from>
    <xdr:to>
      <xdr:col>22</xdr:col>
      <xdr:colOff>476250</xdr:colOff>
      <xdr:row>51</xdr:row>
      <xdr:rowOff>175684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3F86D5-A127-4DBA-A7B1-AFC69693D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AA1-03AF-493C-817A-7107A4FDABE0}">
  <dimension ref="A1:S25"/>
  <sheetViews>
    <sheetView tabSelected="1" topLeftCell="I1" zoomScale="90" zoomScaleNormal="90" workbookViewId="0">
      <selection activeCell="S17" sqref="S17"/>
    </sheetView>
  </sheetViews>
  <sheetFormatPr defaultRowHeight="15" x14ac:dyDescent="0.25"/>
  <cols>
    <col min="5" max="5" width="16.42578125" bestFit="1" customWidth="1"/>
    <col min="6" max="6" width="13.28515625" bestFit="1" customWidth="1"/>
    <col min="7" max="7" width="13.5703125" bestFit="1" customWidth="1"/>
    <col min="8" max="8" width="17.85546875" bestFit="1" customWidth="1"/>
    <col min="9" max="9" width="14.85546875" bestFit="1" customWidth="1"/>
    <col min="10" max="10" width="15" bestFit="1" customWidth="1"/>
    <col min="11" max="11" width="11.28515625" bestFit="1" customWidth="1"/>
    <col min="13" max="13" width="13.28515625" bestFit="1" customWidth="1"/>
    <col min="14" max="15" width="12.7109375" bestFit="1" customWidth="1"/>
    <col min="17" max="17" width="15" bestFit="1" customWidth="1"/>
    <col min="19" max="19" width="13.42578125" bestFit="1" customWidth="1"/>
  </cols>
  <sheetData>
    <row r="1" spans="1:19" x14ac:dyDescent="0.25">
      <c r="G1">
        <v>0.4</v>
      </c>
      <c r="H1">
        <v>0.3</v>
      </c>
    </row>
    <row r="2" spans="1:19" x14ac:dyDescent="0.25">
      <c r="B2" t="s">
        <v>2</v>
      </c>
      <c r="C2" t="s">
        <v>1</v>
      </c>
      <c r="D2" t="s">
        <v>0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9</v>
      </c>
      <c r="K2" t="s">
        <v>10</v>
      </c>
      <c r="M2" t="s">
        <v>16</v>
      </c>
      <c r="N2" t="s">
        <v>19</v>
      </c>
      <c r="O2" t="s">
        <v>18</v>
      </c>
      <c r="P2" t="s">
        <v>17</v>
      </c>
      <c r="Q2" t="s">
        <v>8</v>
      </c>
      <c r="R2" t="s">
        <v>20</v>
      </c>
      <c r="S2" t="s">
        <v>21</v>
      </c>
    </row>
    <row r="3" spans="1:19" x14ac:dyDescent="0.25">
      <c r="A3">
        <v>1</v>
      </c>
      <c r="B3">
        <v>105</v>
      </c>
      <c r="C3">
        <v>45</v>
      </c>
      <c r="D3">
        <v>96</v>
      </c>
      <c r="L3" t="s">
        <v>11</v>
      </c>
      <c r="N3">
        <v>1.3805104408352669</v>
      </c>
      <c r="O3">
        <v>1.4150943396226414</v>
      </c>
      <c r="P3">
        <f>AVERAGE(M3:O3)</f>
        <v>1.397802390228954</v>
      </c>
      <c r="Q3">
        <f>B3/P3</f>
        <v>75.117914187284697</v>
      </c>
      <c r="R3">
        <f>2.74548*A3+71.51</f>
        <v>74.255480000000006</v>
      </c>
    </row>
    <row r="4" spans="1:19" x14ac:dyDescent="0.25">
      <c r="A4">
        <v>2</v>
      </c>
      <c r="B4">
        <v>83</v>
      </c>
      <c r="C4">
        <v>42</v>
      </c>
      <c r="D4">
        <v>105</v>
      </c>
      <c r="L4" t="s">
        <v>12</v>
      </c>
      <c r="N4">
        <v>1.0795454545454546</v>
      </c>
      <c r="O4">
        <v>1.1913696060037524</v>
      </c>
      <c r="P4">
        <f>AVERAGE(M4:O4)</f>
        <v>1.1354575302746035</v>
      </c>
      <c r="Q4">
        <f t="shared" ref="Q4:Q22" si="0">B4/P4</f>
        <v>73.098286626296769</v>
      </c>
      <c r="R4">
        <f t="shared" ref="R4:R25" si="1">2.74548*A4+71.51</f>
        <v>77.000960000000006</v>
      </c>
    </row>
    <row r="5" spans="1:19" x14ac:dyDescent="0.25">
      <c r="A5">
        <v>3</v>
      </c>
      <c r="B5">
        <v>77</v>
      </c>
      <c r="C5">
        <v>42</v>
      </c>
      <c r="D5">
        <v>112</v>
      </c>
      <c r="J5">
        <f>AVERAGE(B3:B7)</f>
        <v>80.400000000000006</v>
      </c>
      <c r="K5">
        <f>B5/J5</f>
        <v>0.95771144278606957</v>
      </c>
      <c r="L5" t="s">
        <v>13</v>
      </c>
      <c r="M5">
        <f>K5</f>
        <v>0.95771144278606957</v>
      </c>
      <c r="N5">
        <v>0.88495575221238931</v>
      </c>
      <c r="O5">
        <v>0.84070796460176989</v>
      </c>
      <c r="P5">
        <f t="shared" ref="P4:P7" si="2">AVERAGE(M5:O5)</f>
        <v>0.89445838653340959</v>
      </c>
      <c r="Q5">
        <f t="shared" si="0"/>
        <v>86.085614668362126</v>
      </c>
      <c r="R5">
        <f t="shared" si="1"/>
        <v>79.746440000000007</v>
      </c>
    </row>
    <row r="6" spans="1:19" x14ac:dyDescent="0.25">
      <c r="A6">
        <v>4</v>
      </c>
      <c r="B6">
        <v>63</v>
      </c>
      <c r="C6">
        <v>46</v>
      </c>
      <c r="D6">
        <v>110</v>
      </c>
      <c r="F6">
        <f>AVERAGE(C3:C5)</f>
        <v>43</v>
      </c>
      <c r="J6">
        <f t="shared" ref="J6:J22" si="3">AVERAGE(B4:B8)</f>
        <v>83.2</v>
      </c>
      <c r="K6">
        <f t="shared" ref="K6:M22" si="4">B6/J6</f>
        <v>0.75721153846153844</v>
      </c>
      <c r="L6" t="s">
        <v>14</v>
      </c>
      <c r="M6">
        <f>K6</f>
        <v>0.75721153846153844</v>
      </c>
      <c r="N6">
        <v>0.74534161490683237</v>
      </c>
      <c r="O6">
        <v>0.65559440559440552</v>
      </c>
      <c r="P6">
        <f t="shared" si="2"/>
        <v>0.7193825196542587</v>
      </c>
      <c r="Q6">
        <f t="shared" si="0"/>
        <v>87.575105425522892</v>
      </c>
      <c r="R6">
        <f t="shared" si="1"/>
        <v>82.491920000000007</v>
      </c>
    </row>
    <row r="7" spans="1:19" x14ac:dyDescent="0.25">
      <c r="A7">
        <v>5</v>
      </c>
      <c r="B7">
        <v>74</v>
      </c>
      <c r="C7">
        <v>47</v>
      </c>
      <c r="D7">
        <v>136</v>
      </c>
      <c r="F7">
        <f>AVERAGE(C4:C6)</f>
        <v>43.333333333333336</v>
      </c>
      <c r="J7">
        <f t="shared" si="3"/>
        <v>85.6</v>
      </c>
      <c r="K7">
        <f t="shared" si="4"/>
        <v>0.86448598130841126</v>
      </c>
      <c r="L7" t="s">
        <v>15</v>
      </c>
      <c r="M7">
        <f>K7</f>
        <v>0.86448598130841126</v>
      </c>
      <c r="N7">
        <v>0.83495145631067957</v>
      </c>
      <c r="O7">
        <v>1.0350877192982457</v>
      </c>
      <c r="P7">
        <f t="shared" si="2"/>
        <v>0.91150838563911218</v>
      </c>
      <c r="Q7">
        <f t="shared" si="0"/>
        <v>81.184113241168092</v>
      </c>
      <c r="R7">
        <f t="shared" si="1"/>
        <v>85.237400000000008</v>
      </c>
    </row>
    <row r="8" spans="1:19" x14ac:dyDescent="0.25">
      <c r="A8">
        <v>6</v>
      </c>
      <c r="B8">
        <v>119</v>
      </c>
      <c r="C8">
        <v>58</v>
      </c>
      <c r="D8">
        <v>137</v>
      </c>
      <c r="F8">
        <f>AVERAGE(C5:C7)</f>
        <v>45</v>
      </c>
      <c r="G8">
        <v>137</v>
      </c>
      <c r="H8">
        <f>(D8-D3)/5</f>
        <v>8.1999999999999993</v>
      </c>
      <c r="J8">
        <f t="shared" si="3"/>
        <v>86.2</v>
      </c>
      <c r="K8">
        <f t="shared" si="4"/>
        <v>1.3805104408352669</v>
      </c>
      <c r="L8" t="s">
        <v>11</v>
      </c>
      <c r="Q8">
        <f>B8/P3</f>
        <v>85.133636078922649</v>
      </c>
      <c r="R8">
        <f t="shared" si="1"/>
        <v>87.982880000000009</v>
      </c>
    </row>
    <row r="9" spans="1:19" x14ac:dyDescent="0.25">
      <c r="A9">
        <v>7</v>
      </c>
      <c r="B9">
        <v>95</v>
      </c>
      <c r="C9">
        <v>52</v>
      </c>
      <c r="D9">
        <v>146</v>
      </c>
      <c r="F9">
        <f>AVERAGE(C6:C8)</f>
        <v>50.333333333333336</v>
      </c>
      <c r="G9">
        <f>+I9+(D9-I9)*G$1</f>
        <v>145.51999999999998</v>
      </c>
      <c r="H9">
        <f>H8</f>
        <v>8.1999999999999993</v>
      </c>
      <c r="I9">
        <f>G8+H8</f>
        <v>145.19999999999999</v>
      </c>
      <c r="J9">
        <f t="shared" si="3"/>
        <v>88</v>
      </c>
      <c r="K9">
        <f t="shared" si="4"/>
        <v>1.0795454545454546</v>
      </c>
      <c r="L9" t="s">
        <v>12</v>
      </c>
      <c r="Q9">
        <f>B9/P4</f>
        <v>83.666713608411953</v>
      </c>
      <c r="R9">
        <f t="shared" si="1"/>
        <v>90.728360000000009</v>
      </c>
    </row>
    <row r="10" spans="1:19" x14ac:dyDescent="0.25">
      <c r="A10">
        <v>8</v>
      </c>
      <c r="B10">
        <v>80</v>
      </c>
      <c r="C10">
        <v>56</v>
      </c>
      <c r="D10">
        <v>112</v>
      </c>
      <c r="F10">
        <f>AVERAGE(C7:C9)</f>
        <v>52.333333333333336</v>
      </c>
      <c r="G10">
        <f t="shared" ref="G10:G25" si="5">+I10+(D10-I10)*G$1</f>
        <v>137.03199999999998</v>
      </c>
      <c r="H10">
        <f>H9+(I10-I9-H9)*H$1</f>
        <v>8.295999999999994</v>
      </c>
      <c r="I10">
        <f t="shared" ref="I10:I25" si="6">G9+H9</f>
        <v>153.71999999999997</v>
      </c>
      <c r="J10">
        <f t="shared" si="3"/>
        <v>90.4</v>
      </c>
      <c r="K10">
        <f t="shared" si="4"/>
        <v>0.88495575221238931</v>
      </c>
      <c r="L10" t="s">
        <v>13</v>
      </c>
      <c r="Q10">
        <f>B10/P5</f>
        <v>89.439599655441171</v>
      </c>
      <c r="R10">
        <f t="shared" si="1"/>
        <v>93.47384000000001</v>
      </c>
    </row>
    <row r="11" spans="1:19" x14ac:dyDescent="0.25">
      <c r="A11">
        <v>9</v>
      </c>
      <c r="B11">
        <v>72</v>
      </c>
      <c r="C11">
        <v>44</v>
      </c>
      <c r="D11">
        <v>150</v>
      </c>
      <c r="F11">
        <f>AVERAGE(C8:C10)</f>
        <v>55.333333333333336</v>
      </c>
      <c r="G11">
        <f t="shared" si="5"/>
        <v>147.1968</v>
      </c>
      <c r="H11">
        <f t="shared" ref="H11:H24" si="7">H10+(I11-I10-H10)*H$1</f>
        <v>3.2895999999999974</v>
      </c>
      <c r="I11">
        <f t="shared" si="6"/>
        <v>145.32799999999997</v>
      </c>
      <c r="J11">
        <f t="shared" si="3"/>
        <v>96.6</v>
      </c>
      <c r="K11">
        <f t="shared" si="4"/>
        <v>0.74534161490683237</v>
      </c>
      <c r="L11" t="s">
        <v>14</v>
      </c>
      <c r="Q11">
        <f>B11/P6</f>
        <v>100.08583477202616</v>
      </c>
      <c r="R11">
        <f t="shared" si="1"/>
        <v>96.21932000000001</v>
      </c>
    </row>
    <row r="12" spans="1:19" x14ac:dyDescent="0.25">
      <c r="A12">
        <v>10</v>
      </c>
      <c r="B12">
        <v>86</v>
      </c>
      <c r="C12">
        <v>48</v>
      </c>
      <c r="D12">
        <v>156</v>
      </c>
      <c r="F12">
        <f>AVERAGE(C9:C11)</f>
        <v>50.666666666666664</v>
      </c>
      <c r="G12">
        <f t="shared" si="5"/>
        <v>152.69184000000001</v>
      </c>
      <c r="H12">
        <f t="shared" si="7"/>
        <v>3.8502400000000065</v>
      </c>
      <c r="I12">
        <f t="shared" si="6"/>
        <v>150.4864</v>
      </c>
      <c r="J12">
        <f t="shared" si="3"/>
        <v>103</v>
      </c>
      <c r="K12">
        <f t="shared" si="4"/>
        <v>0.83495145631067957</v>
      </c>
      <c r="L12" t="s">
        <v>15</v>
      </c>
      <c r="Q12">
        <f>B12/P7</f>
        <v>94.349104577573726</v>
      </c>
      <c r="R12">
        <f t="shared" si="1"/>
        <v>98.964800000000011</v>
      </c>
    </row>
    <row r="13" spans="1:19" x14ac:dyDescent="0.25">
      <c r="A13">
        <v>11</v>
      </c>
      <c r="B13">
        <v>150</v>
      </c>
      <c r="C13">
        <v>44</v>
      </c>
      <c r="D13">
        <v>162</v>
      </c>
      <c r="F13">
        <f>AVERAGE(C10:C12)</f>
        <v>49.333333333333336</v>
      </c>
      <c r="G13">
        <f t="shared" si="5"/>
        <v>158.72524800000002</v>
      </c>
      <c r="H13">
        <f t="shared" si="7"/>
        <v>4.5118720000000119</v>
      </c>
      <c r="I13">
        <f t="shared" si="6"/>
        <v>156.54208000000003</v>
      </c>
      <c r="J13">
        <f t="shared" si="3"/>
        <v>106</v>
      </c>
      <c r="K13">
        <f t="shared" si="4"/>
        <v>1.4150943396226414</v>
      </c>
      <c r="L13" t="s">
        <v>11</v>
      </c>
      <c r="Q13">
        <f>B13/P3</f>
        <v>107.31130598183528</v>
      </c>
      <c r="R13">
        <f t="shared" si="1"/>
        <v>101.71028000000001</v>
      </c>
    </row>
    <row r="14" spans="1:19" x14ac:dyDescent="0.25">
      <c r="A14">
        <v>12</v>
      </c>
      <c r="B14">
        <v>127</v>
      </c>
      <c r="C14">
        <v>49</v>
      </c>
      <c r="D14">
        <v>152</v>
      </c>
      <c r="F14">
        <f>AVERAGE(C11:C13)</f>
        <v>45.333333333333336</v>
      </c>
      <c r="G14">
        <f t="shared" si="5"/>
        <v>158.74227200000001</v>
      </c>
      <c r="H14">
        <f t="shared" si="7"/>
        <v>5.1668224000000098</v>
      </c>
      <c r="I14">
        <f t="shared" si="6"/>
        <v>163.23712000000003</v>
      </c>
      <c r="J14">
        <f t="shared" si="3"/>
        <v>106.6</v>
      </c>
      <c r="K14">
        <f t="shared" si="4"/>
        <v>1.1913696060037524</v>
      </c>
      <c r="L14" t="s">
        <v>12</v>
      </c>
      <c r="Q14">
        <f>B14/P4</f>
        <v>111.84918556071914</v>
      </c>
      <c r="R14">
        <f t="shared" si="1"/>
        <v>104.45576</v>
      </c>
    </row>
    <row r="15" spans="1:19" x14ac:dyDescent="0.25">
      <c r="A15">
        <v>13</v>
      </c>
      <c r="B15">
        <v>95</v>
      </c>
      <c r="C15">
        <v>62</v>
      </c>
      <c r="D15">
        <v>149</v>
      </c>
      <c r="F15">
        <f>AVERAGE(C12:C14)</f>
        <v>47</v>
      </c>
      <c r="G15">
        <f t="shared" si="5"/>
        <v>157.94545664</v>
      </c>
      <c r="H15">
        <f t="shared" si="7"/>
        <v>3.8183680000000013</v>
      </c>
      <c r="I15">
        <f t="shared" si="6"/>
        <v>163.90909440000001</v>
      </c>
      <c r="J15">
        <f t="shared" si="3"/>
        <v>113</v>
      </c>
      <c r="K15">
        <f t="shared" si="4"/>
        <v>0.84070796460176989</v>
      </c>
      <c r="L15" t="s">
        <v>13</v>
      </c>
      <c r="Q15">
        <f>B15/P5</f>
        <v>106.20952459083638</v>
      </c>
      <c r="R15">
        <f t="shared" si="1"/>
        <v>107.20124000000001</v>
      </c>
    </row>
    <row r="16" spans="1:19" x14ac:dyDescent="0.25">
      <c r="A16">
        <v>14</v>
      </c>
      <c r="B16">
        <v>75</v>
      </c>
      <c r="C16">
        <v>44</v>
      </c>
      <c r="D16">
        <v>141</v>
      </c>
      <c r="F16">
        <f>AVERAGE(C13:C15)</f>
        <v>51.666666666666664</v>
      </c>
      <c r="G16">
        <f t="shared" si="5"/>
        <v>153.458294784</v>
      </c>
      <c r="H16">
        <f t="shared" si="7"/>
        <v>2.0292766719999955</v>
      </c>
      <c r="I16">
        <f t="shared" si="6"/>
        <v>161.76382464</v>
      </c>
      <c r="J16">
        <f t="shared" si="3"/>
        <v>114.4</v>
      </c>
      <c r="K16">
        <f t="shared" si="4"/>
        <v>0.65559440559440552</v>
      </c>
      <c r="L16" t="s">
        <v>14</v>
      </c>
      <c r="Q16">
        <f>B16/P6</f>
        <v>104.25607788752725</v>
      </c>
      <c r="R16">
        <f t="shared" si="1"/>
        <v>109.94672</v>
      </c>
    </row>
    <row r="17" spans="1:19" x14ac:dyDescent="0.25">
      <c r="A17">
        <v>15</v>
      </c>
      <c r="B17">
        <v>118</v>
      </c>
      <c r="C17">
        <v>47</v>
      </c>
      <c r="D17">
        <v>173</v>
      </c>
      <c r="F17">
        <f>AVERAGE(C14:C16)</f>
        <v>51.666666666666664</v>
      </c>
      <c r="G17">
        <f t="shared" si="5"/>
        <v>162.4925428736</v>
      </c>
      <c r="H17">
        <f t="shared" si="7"/>
        <v>-0.4623822847999981</v>
      </c>
      <c r="I17">
        <f t="shared" si="6"/>
        <v>155.48757145600001</v>
      </c>
      <c r="J17">
        <f t="shared" si="3"/>
        <v>114</v>
      </c>
      <c r="K17">
        <f t="shared" si="4"/>
        <v>1.0350877192982457</v>
      </c>
      <c r="L17" t="s">
        <v>15</v>
      </c>
      <c r="Q17">
        <f>B17/P7</f>
        <v>129.45574814132209</v>
      </c>
      <c r="R17">
        <f t="shared" si="1"/>
        <v>112.69220000000001</v>
      </c>
    </row>
    <row r="18" spans="1:19" x14ac:dyDescent="0.25">
      <c r="A18">
        <v>16</v>
      </c>
      <c r="B18">
        <v>157</v>
      </c>
      <c r="C18">
        <v>56</v>
      </c>
      <c r="D18">
        <v>183</v>
      </c>
      <c r="F18">
        <f>AVERAGE(C15:C17)</f>
        <v>51</v>
      </c>
      <c r="G18">
        <f t="shared" si="5"/>
        <v>170.41809635328002</v>
      </c>
      <c r="H18">
        <f t="shared" si="7"/>
        <v>1.6391091404800022</v>
      </c>
      <c r="I18">
        <f t="shared" si="6"/>
        <v>162.03016058880002</v>
      </c>
      <c r="J18">
        <f t="shared" si="3"/>
        <v>117.8</v>
      </c>
      <c r="K18">
        <f t="shared" si="4"/>
        <v>1.33276740237691</v>
      </c>
      <c r="L18" t="s">
        <v>11</v>
      </c>
      <c r="Q18">
        <f>B18/P3</f>
        <v>112.31916692765425</v>
      </c>
      <c r="R18">
        <f t="shared" si="1"/>
        <v>115.43768</v>
      </c>
    </row>
    <row r="19" spans="1:19" x14ac:dyDescent="0.25">
      <c r="A19">
        <v>17</v>
      </c>
      <c r="B19">
        <v>125</v>
      </c>
      <c r="C19">
        <v>47</v>
      </c>
      <c r="D19">
        <v>156</v>
      </c>
      <c r="F19">
        <f>AVERAGE(C16:C18)</f>
        <v>49</v>
      </c>
      <c r="G19">
        <f t="shared" si="5"/>
        <v>165.63432329625601</v>
      </c>
      <c r="H19">
        <f t="shared" si="7"/>
        <v>4.1554898698240041</v>
      </c>
      <c r="I19">
        <f t="shared" si="6"/>
        <v>172.05720549376002</v>
      </c>
      <c r="J19">
        <f t="shared" si="3"/>
        <v>119.6</v>
      </c>
      <c r="K19">
        <f t="shared" si="4"/>
        <v>1.0451505016722409</v>
      </c>
      <c r="L19" t="s">
        <v>12</v>
      </c>
      <c r="Q19">
        <f>B19/P4</f>
        <v>110.08778106369995</v>
      </c>
      <c r="R19">
        <f t="shared" si="1"/>
        <v>118.18316000000002</v>
      </c>
    </row>
    <row r="20" spans="1:19" x14ac:dyDescent="0.25">
      <c r="A20">
        <v>18</v>
      </c>
      <c r="B20">
        <v>114</v>
      </c>
      <c r="C20">
        <v>48</v>
      </c>
      <c r="D20">
        <v>157</v>
      </c>
      <c r="F20">
        <f>AVERAGE(C17:C19)</f>
        <v>50</v>
      </c>
      <c r="G20">
        <f t="shared" si="5"/>
        <v>164.67388789964801</v>
      </c>
      <c r="H20">
        <f t="shared" si="7"/>
        <v>2.2286252105728028</v>
      </c>
      <c r="I20">
        <f t="shared" si="6"/>
        <v>169.78981316608002</v>
      </c>
      <c r="J20">
        <f t="shared" si="3"/>
        <v>119.2</v>
      </c>
      <c r="K20">
        <f t="shared" si="4"/>
        <v>0.9563758389261745</v>
      </c>
      <c r="L20" t="s">
        <v>13</v>
      </c>
      <c r="Q20">
        <f>B20/P5</f>
        <v>127.45142950900366</v>
      </c>
      <c r="R20">
        <f t="shared" si="1"/>
        <v>120.92864</v>
      </c>
    </row>
    <row r="21" spans="1:19" x14ac:dyDescent="0.25">
      <c r="A21">
        <v>19</v>
      </c>
      <c r="B21">
        <v>84</v>
      </c>
      <c r="C21">
        <v>41</v>
      </c>
      <c r="D21">
        <v>173</v>
      </c>
      <c r="F21">
        <f>AVERAGE(C18:C20)</f>
        <v>50.333333333333336</v>
      </c>
      <c r="G21">
        <f t="shared" si="5"/>
        <v>169.34150786613247</v>
      </c>
      <c r="H21">
        <f t="shared" si="7"/>
        <v>0.69384763064319777</v>
      </c>
      <c r="I21">
        <f t="shared" si="6"/>
        <v>166.90251311022081</v>
      </c>
      <c r="J21">
        <f t="shared" si="3"/>
        <v>124.2</v>
      </c>
      <c r="K21">
        <f t="shared" si="4"/>
        <v>0.67632850241545894</v>
      </c>
      <c r="L21" t="s">
        <v>14</v>
      </c>
      <c r="Q21">
        <f>B21/P6</f>
        <v>116.76680723403052</v>
      </c>
      <c r="R21">
        <f t="shared" si="1"/>
        <v>123.67412000000002</v>
      </c>
    </row>
    <row r="22" spans="1:19" x14ac:dyDescent="0.25">
      <c r="A22">
        <v>20</v>
      </c>
      <c r="B22">
        <v>116</v>
      </c>
      <c r="C22">
        <v>45</v>
      </c>
      <c r="D22">
        <v>175</v>
      </c>
      <c r="F22">
        <f>AVERAGE(C19:C21)</f>
        <v>45.333333333333336</v>
      </c>
      <c r="G22">
        <f t="shared" si="5"/>
        <v>172.02121329806542</v>
      </c>
      <c r="H22">
        <f t="shared" si="7"/>
        <v>1.4255460574166994</v>
      </c>
      <c r="I22">
        <f t="shared" si="6"/>
        <v>170.03535549677568</v>
      </c>
      <c r="J22">
        <f>AVERAGE(B20:B24)</f>
        <v>131.4</v>
      </c>
      <c r="K22">
        <f t="shared" si="4"/>
        <v>0.88280060882800604</v>
      </c>
      <c r="L22" t="s">
        <v>15</v>
      </c>
      <c r="Q22">
        <f>B22/P7</f>
        <v>127.26158291858782</v>
      </c>
      <c r="R22">
        <f t="shared" si="1"/>
        <v>126.4196</v>
      </c>
    </row>
    <row r="23" spans="1:19" x14ac:dyDescent="0.25">
      <c r="A23">
        <v>21</v>
      </c>
      <c r="B23">
        <v>182</v>
      </c>
      <c r="C23">
        <v>60</v>
      </c>
      <c r="D23">
        <v>199</v>
      </c>
      <c r="F23">
        <f>AVERAGE(C20:C22)</f>
        <v>44.666666666666664</v>
      </c>
      <c r="G23">
        <f t="shared" si="5"/>
        <v>183.66805561328928</v>
      </c>
      <c r="H23">
        <f t="shared" si="7"/>
        <v>2.0213033978036243</v>
      </c>
      <c r="I23">
        <f t="shared" si="6"/>
        <v>173.44675935548213</v>
      </c>
      <c r="L23" t="s">
        <v>11</v>
      </c>
      <c r="R23">
        <f t="shared" si="1"/>
        <v>129.16508000000002</v>
      </c>
      <c r="S23">
        <f>P3*R23</f>
        <v>180.5472575581141</v>
      </c>
    </row>
    <row r="24" spans="1:19" x14ac:dyDescent="0.25">
      <c r="A24">
        <v>22</v>
      </c>
      <c r="B24">
        <v>161</v>
      </c>
      <c r="C24">
        <v>53</v>
      </c>
      <c r="D24">
        <v>193</v>
      </c>
      <c r="F24">
        <f>AVERAGE(C21:C23)</f>
        <v>48.666666666666664</v>
      </c>
      <c r="G24">
        <f t="shared" si="5"/>
        <v>188.61361540665575</v>
      </c>
      <c r="H24">
        <f t="shared" si="7"/>
        <v>5.0876922751457698</v>
      </c>
      <c r="I24">
        <f t="shared" si="6"/>
        <v>185.6893590110929</v>
      </c>
      <c r="L24" t="s">
        <v>12</v>
      </c>
      <c r="R24">
        <f t="shared" si="1"/>
        <v>131.91056</v>
      </c>
      <c r="S24">
        <f>R24*P4</f>
        <v>149.77883867473992</v>
      </c>
    </row>
    <row r="25" spans="1:19" x14ac:dyDescent="0.25">
      <c r="A25">
        <v>23</v>
      </c>
      <c r="E25">
        <v>53</v>
      </c>
      <c r="F25">
        <f>AVERAGE(C22:C24)</f>
        <v>52.666666666666664</v>
      </c>
      <c r="I25">
        <f t="shared" si="6"/>
        <v>193.70130768180152</v>
      </c>
      <c r="L25" t="s">
        <v>13</v>
      </c>
      <c r="R25">
        <f t="shared" si="1"/>
        <v>134.65604000000002</v>
      </c>
      <c r="S25">
        <f>R25*P5</f>
        <v>120.44422427537828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Evrim Dalkiran</dc:creator>
  <cp:lastModifiedBy>admin</cp:lastModifiedBy>
  <dcterms:created xsi:type="dcterms:W3CDTF">2021-02-02T21:28:33Z</dcterms:created>
  <dcterms:modified xsi:type="dcterms:W3CDTF">2021-02-03T20:42:38Z</dcterms:modified>
</cp:coreProperties>
</file>