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6ABC3E9-6362-4272-B768-1C7FA800BB7F}" xr6:coauthVersionLast="46" xr6:coauthVersionMax="46" xr10:uidLastSave="{00000000-0000-0000-0000-000000000000}"/>
  <bookViews>
    <workbookView xWindow="-120" yWindow="-120" windowWidth="20730" windowHeight="11160" xr2:uid="{8AC21C19-BAD5-40CC-B17C-AD0E608EEB4E}"/>
  </bookViews>
  <sheets>
    <sheet name="Question 1" sheetId="4" r:id="rId1"/>
    <sheet name="Question 3" sheetId="2" r:id="rId2"/>
    <sheet name="Question 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2" l="1"/>
  <c r="B31" i="2"/>
  <c r="B30" i="2"/>
  <c r="B27" i="2"/>
  <c r="C27" i="2"/>
  <c r="D27" i="2"/>
  <c r="E27" i="2"/>
  <c r="C25" i="2"/>
  <c r="D25" i="2"/>
  <c r="E25" i="2"/>
  <c r="C26" i="2"/>
  <c r="D26" i="2"/>
  <c r="E26" i="2"/>
  <c r="B25" i="2"/>
  <c r="B26" i="2"/>
  <c r="C24" i="2"/>
  <c r="D24" i="2"/>
  <c r="E24" i="2"/>
  <c r="B24" i="2"/>
  <c r="C21" i="2"/>
  <c r="D21" i="2"/>
  <c r="E21" i="2"/>
  <c r="B21" i="2"/>
  <c r="C20" i="2"/>
  <c r="D20" i="2"/>
  <c r="E20" i="2"/>
  <c r="B20" i="2"/>
  <c r="C19" i="2"/>
  <c r="D19" i="2"/>
  <c r="E19" i="2"/>
  <c r="B19" i="2"/>
  <c r="C18" i="2"/>
  <c r="D18" i="2"/>
  <c r="E18" i="2"/>
  <c r="B18" i="2"/>
  <c r="E14" i="2"/>
  <c r="B13" i="2"/>
  <c r="E11" i="2"/>
  <c r="C11" i="2"/>
  <c r="C14" i="2" s="1"/>
  <c r="D11" i="2"/>
  <c r="D13" i="2" s="1"/>
  <c r="E10" i="2"/>
  <c r="C10" i="2"/>
  <c r="D10" i="2"/>
  <c r="B11" i="2"/>
  <c r="B14" i="2" s="1"/>
  <c r="B10" i="2"/>
  <c r="C9" i="2"/>
  <c r="C15" i="2" s="1"/>
  <c r="D9" i="2"/>
  <c r="D14" i="2" s="1"/>
  <c r="E9" i="2"/>
  <c r="E13" i="2" s="1"/>
  <c r="B9" i="2"/>
  <c r="G31" i="4"/>
  <c r="M26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10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3" i="4"/>
  <c r="L2" i="4"/>
  <c r="K26" i="4"/>
  <c r="K10" i="4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" i="4"/>
  <c r="G30" i="4"/>
  <c r="G29" i="4"/>
  <c r="G28" i="4"/>
  <c r="G27" i="4"/>
  <c r="G3" i="4"/>
  <c r="G4" i="4"/>
  <c r="G5" i="4"/>
  <c r="G6" i="4"/>
  <c r="G7" i="4"/>
  <c r="G8" i="4"/>
  <c r="G9" i="4"/>
  <c r="G10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" i="4"/>
  <c r="B15" i="2" l="1"/>
  <c r="E15" i="2"/>
  <c r="D15" i="2"/>
  <c r="C13" i="2"/>
  <c r="D29" i="4" l="1" a="1"/>
  <c r="D29" i="4" s="1"/>
  <c r="C29" i="4" a="1"/>
  <c r="C29" i="4" s="1"/>
  <c r="D28" i="4" a="1"/>
  <c r="D28" i="4" s="1"/>
  <c r="C28" i="4" a="1"/>
  <c r="C28" i="4" s="1"/>
  <c r="D27" i="4" a="1"/>
  <c r="D27" i="4" s="1"/>
  <c r="C27" i="4" a="1"/>
  <c r="C27" i="4" s="1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<sst xmlns="http://schemas.openxmlformats.org/spreadsheetml/2006/main" count="57" uniqueCount="44">
  <si>
    <t>Weather</t>
  </si>
  <si>
    <t>Dry</t>
  </si>
  <si>
    <t>Moderate</t>
  </si>
  <si>
    <t>Damp</t>
  </si>
  <si>
    <t>Net income per bushel</t>
  </si>
  <si>
    <t>Crop 1</t>
  </si>
  <si>
    <t>Crop 2</t>
  </si>
  <si>
    <t>Crop 3</t>
  </si>
  <si>
    <t>Crop 4</t>
  </si>
  <si>
    <t>Expected Yield, Bushel/Acre</t>
  </si>
  <si>
    <t>Growth</t>
  </si>
  <si>
    <t>Recession</t>
  </si>
  <si>
    <t>Rate of Return</t>
  </si>
  <si>
    <t>Stocks</t>
  </si>
  <si>
    <t>Bonds</t>
  </si>
  <si>
    <t>Depression</t>
  </si>
  <si>
    <t>Economic Environment</t>
  </si>
  <si>
    <t>Period</t>
  </si>
  <si>
    <t>Demand</t>
  </si>
  <si>
    <t>Naïve Forecast</t>
  </si>
  <si>
    <t>Alternative Forecast</t>
  </si>
  <si>
    <t>MSE</t>
  </si>
  <si>
    <t>MAD</t>
  </si>
  <si>
    <t>MAPE</t>
  </si>
  <si>
    <t>S</t>
  </si>
  <si>
    <t>UCL</t>
  </si>
  <si>
    <t>LCL</t>
  </si>
  <si>
    <t>Tracking</t>
  </si>
  <si>
    <t>Cumulative</t>
  </si>
  <si>
    <t>Abs</t>
  </si>
  <si>
    <t>Naïve error</t>
  </si>
  <si>
    <t>Alt Error</t>
  </si>
  <si>
    <t>Alt Error^2</t>
  </si>
  <si>
    <t>Mean</t>
  </si>
  <si>
    <t>Laplace</t>
  </si>
  <si>
    <t>Maximin</t>
  </si>
  <si>
    <t>Maximax</t>
  </si>
  <si>
    <t>Payoff Table</t>
  </si>
  <si>
    <t>Minimax Regret</t>
  </si>
  <si>
    <t>Max Regret</t>
  </si>
  <si>
    <t>EMV</t>
  </si>
  <si>
    <t>Xprob</t>
  </si>
  <si>
    <t>Prob</t>
  </si>
  <si>
    <t>EVPI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</si>
</sst>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rgb="FF231F20"/>
      <name val="Calibri"/>
      <family val="2"/>
      <scheme val="minor"/>
    </font>
    <font>
      <sz val="11"/>
      <color rgb="FF231F2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231F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9" fontId="0" fillId="2" borderId="0" xfId="0" applyNumberFormat="1" applyFill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2" fillId="0" borderId="7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6" xfId="0" applyFill="1" applyBorder="1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1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0" borderId="0" xfId="0" applyBorder="1"/>
    <xf numFmtId="0" fontId="0" fillId="2" borderId="8" xfId="0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</a:t>
            </a:r>
            <a:r>
              <a:rPr lang="en-US" baseline="0"/>
              <a:t>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'Question 1'!$F$2:$F$26</c:f>
              <c:numCache>
                <c:formatCode>General</c:formatCode>
                <c:ptCount val="25"/>
                <c:pt idx="0">
                  <c:v>5</c:v>
                </c:pt>
                <c:pt idx="1">
                  <c:v>-6</c:v>
                </c:pt>
                <c:pt idx="2">
                  <c:v>6</c:v>
                </c:pt>
                <c:pt idx="3">
                  <c:v>-3</c:v>
                </c:pt>
                <c:pt idx="4">
                  <c:v>5</c:v>
                </c:pt>
                <c:pt idx="5">
                  <c:v>-8</c:v>
                </c:pt>
                <c:pt idx="6">
                  <c:v>-2</c:v>
                </c:pt>
                <c:pt idx="7">
                  <c:v>2</c:v>
                </c:pt>
                <c:pt idx="8">
                  <c:v>-5</c:v>
                </c:pt>
                <c:pt idx="9">
                  <c:v>-1</c:v>
                </c:pt>
                <c:pt idx="10">
                  <c:v>4</c:v>
                </c:pt>
                <c:pt idx="11">
                  <c:v>5</c:v>
                </c:pt>
                <c:pt idx="12">
                  <c:v>-3</c:v>
                </c:pt>
                <c:pt idx="13">
                  <c:v>6</c:v>
                </c:pt>
                <c:pt idx="14">
                  <c:v>-2</c:v>
                </c:pt>
                <c:pt idx="15">
                  <c:v>5</c:v>
                </c:pt>
                <c:pt idx="16">
                  <c:v>-4</c:v>
                </c:pt>
                <c:pt idx="17">
                  <c:v>-4</c:v>
                </c:pt>
                <c:pt idx="18">
                  <c:v>4</c:v>
                </c:pt>
                <c:pt idx="19">
                  <c:v>5</c:v>
                </c:pt>
                <c:pt idx="20">
                  <c:v>-1</c:v>
                </c:pt>
                <c:pt idx="21">
                  <c:v>-1</c:v>
                </c:pt>
                <c:pt idx="22">
                  <c:v>-7</c:v>
                </c:pt>
                <c:pt idx="23">
                  <c:v>4</c:v>
                </c:pt>
                <c:pt idx="24">
                  <c:v>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F3-40FD-A757-1C0E5CECE32B}"/>
            </c:ext>
          </c:extLst>
        </c:ser>
        <c:ser>
          <c:idx val="1"/>
          <c:order val="1"/>
          <c:tx>
            <c:v>UCL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1'!$A$2:$A$26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'Question 1'!$H:$H</c:f>
              <c:numCache>
                <c:formatCode>General</c:formatCode>
                <c:ptCount val="1048576"/>
                <c:pt idx="1">
                  <c:v>-10.677078252031311</c:v>
                </c:pt>
                <c:pt idx="2">
                  <c:v>-10.677078252031311</c:v>
                </c:pt>
                <c:pt idx="3">
                  <c:v>-10.677078252031311</c:v>
                </c:pt>
                <c:pt idx="4">
                  <c:v>-10.677078252031311</c:v>
                </c:pt>
                <c:pt idx="5">
                  <c:v>-10.677078252031311</c:v>
                </c:pt>
                <c:pt idx="6">
                  <c:v>-10.677078252031311</c:v>
                </c:pt>
                <c:pt idx="7">
                  <c:v>-10.677078252031311</c:v>
                </c:pt>
                <c:pt idx="8">
                  <c:v>-10.677078252031311</c:v>
                </c:pt>
                <c:pt idx="9">
                  <c:v>-10.677078252031311</c:v>
                </c:pt>
                <c:pt idx="10">
                  <c:v>-10.677078252031311</c:v>
                </c:pt>
                <c:pt idx="11">
                  <c:v>-10.677078252031311</c:v>
                </c:pt>
                <c:pt idx="12">
                  <c:v>-10.677078252031311</c:v>
                </c:pt>
                <c:pt idx="13">
                  <c:v>-10.677078252031311</c:v>
                </c:pt>
                <c:pt idx="14">
                  <c:v>-10.677078252031311</c:v>
                </c:pt>
                <c:pt idx="15">
                  <c:v>-10.677078252031311</c:v>
                </c:pt>
                <c:pt idx="16">
                  <c:v>-10.677078252031311</c:v>
                </c:pt>
                <c:pt idx="17">
                  <c:v>-10.677078252031311</c:v>
                </c:pt>
                <c:pt idx="18">
                  <c:v>-10.677078252031311</c:v>
                </c:pt>
                <c:pt idx="19">
                  <c:v>-10.677078252031311</c:v>
                </c:pt>
                <c:pt idx="20">
                  <c:v>-10.677078252031311</c:v>
                </c:pt>
                <c:pt idx="21">
                  <c:v>-10.677078252031311</c:v>
                </c:pt>
                <c:pt idx="22">
                  <c:v>-10.677078252031311</c:v>
                </c:pt>
                <c:pt idx="23">
                  <c:v>-10.677078252031311</c:v>
                </c:pt>
                <c:pt idx="24">
                  <c:v>-10.677078252031311</c:v>
                </c:pt>
                <c:pt idx="25">
                  <c:v>-10.677078252031311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F3-40FD-A757-1C0E5CECE32B}"/>
            </c:ext>
          </c:extLst>
        </c:ser>
        <c:ser>
          <c:idx val="2"/>
          <c:order val="2"/>
          <c:tx>
            <c:v>LCL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'Question 1'!$A$2:$A$26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'Question 1'!$I:$I</c:f>
              <c:numCache>
                <c:formatCode>General</c:formatCode>
                <c:ptCount val="1048576"/>
                <c:pt idx="1">
                  <c:v>10.677078252031311</c:v>
                </c:pt>
                <c:pt idx="2">
                  <c:v>10.677078252031311</c:v>
                </c:pt>
                <c:pt idx="3">
                  <c:v>10.677078252031311</c:v>
                </c:pt>
                <c:pt idx="4">
                  <c:v>10.677078252031311</c:v>
                </c:pt>
                <c:pt idx="5">
                  <c:v>10.677078252031311</c:v>
                </c:pt>
                <c:pt idx="6">
                  <c:v>10.677078252031311</c:v>
                </c:pt>
                <c:pt idx="7">
                  <c:v>10.677078252031311</c:v>
                </c:pt>
                <c:pt idx="8">
                  <c:v>10.677078252031311</c:v>
                </c:pt>
                <c:pt idx="9">
                  <c:v>10.677078252031311</c:v>
                </c:pt>
                <c:pt idx="10">
                  <c:v>10.677078252031311</c:v>
                </c:pt>
                <c:pt idx="11">
                  <c:v>10.677078252031311</c:v>
                </c:pt>
                <c:pt idx="12">
                  <c:v>10.677078252031311</c:v>
                </c:pt>
                <c:pt idx="13">
                  <c:v>10.677078252031311</c:v>
                </c:pt>
                <c:pt idx="14">
                  <c:v>10.677078252031311</c:v>
                </c:pt>
                <c:pt idx="15">
                  <c:v>10.677078252031311</c:v>
                </c:pt>
                <c:pt idx="16">
                  <c:v>10.677078252031311</c:v>
                </c:pt>
                <c:pt idx="17">
                  <c:v>10.677078252031311</c:v>
                </c:pt>
                <c:pt idx="18">
                  <c:v>10.677078252031311</c:v>
                </c:pt>
                <c:pt idx="19">
                  <c:v>10.677078252031311</c:v>
                </c:pt>
                <c:pt idx="20">
                  <c:v>10.677078252031311</c:v>
                </c:pt>
                <c:pt idx="21">
                  <c:v>10.677078252031311</c:v>
                </c:pt>
                <c:pt idx="22">
                  <c:v>10.677078252031311</c:v>
                </c:pt>
                <c:pt idx="23">
                  <c:v>10.677078252031311</c:v>
                </c:pt>
                <c:pt idx="24">
                  <c:v>10.677078252031311</c:v>
                </c:pt>
                <c:pt idx="25">
                  <c:v>10.677078252031311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F3-40FD-A757-1C0E5CECE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80584"/>
        <c:axId val="536889112"/>
      </c:scatterChart>
      <c:valAx>
        <c:axId val="53688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89112"/>
        <c:crosses val="autoZero"/>
        <c:crossBetween val="midCat"/>
      </c:valAx>
      <c:valAx>
        <c:axId val="53688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80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26</xdr:row>
      <xdr:rowOff>176212</xdr:rowOff>
    </xdr:from>
    <xdr:to>
      <xdr:col>14</xdr:col>
      <xdr:colOff>419100</xdr:colOff>
      <xdr:row>41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B46AD0-2B87-4BA9-8867-3D956EA8F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C4DD-F445-44CC-9ED2-86A3BF87CDA2}">
  <dimension ref="A1:M31"/>
  <sheetViews>
    <sheetView tabSelected="1" topLeftCell="C17" workbookViewId="0">
      <selection activeCell="G32" sqref="G32"/>
    </sheetView>
  </sheetViews>
  <sheetFormatPr defaultRowHeight="15" x14ac:dyDescent="0.25"/>
  <cols>
    <col min="4" max="4" width="10.85546875" customWidth="1"/>
    <col min="8" max="8" width="10.85546875" customWidth="1"/>
    <col min="9" max="10" width="10.7109375" customWidth="1"/>
    <col min="12" max="12" width="11.140625" bestFit="1" customWidth="1"/>
  </cols>
  <sheetData>
    <row r="1" spans="1:13" ht="30.75" thickBot="1" x14ac:dyDescent="0.3">
      <c r="A1" s="10" t="s">
        <v>17</v>
      </c>
      <c r="B1" s="10" t="s">
        <v>18</v>
      </c>
      <c r="C1" s="10" t="s">
        <v>19</v>
      </c>
      <c r="D1" s="10" t="s">
        <v>20</v>
      </c>
      <c r="E1" s="17" t="s">
        <v>30</v>
      </c>
      <c r="F1" s="17" t="s">
        <v>31</v>
      </c>
      <c r="G1" s="17" t="s">
        <v>32</v>
      </c>
      <c r="H1" s="17"/>
      <c r="I1" s="17"/>
      <c r="J1" s="19" t="s">
        <v>29</v>
      </c>
      <c r="K1" t="s">
        <v>22</v>
      </c>
      <c r="L1" t="s">
        <v>28</v>
      </c>
      <c r="M1" t="s">
        <v>27</v>
      </c>
    </row>
    <row r="2" spans="1:13" x14ac:dyDescent="0.25">
      <c r="A2" s="11">
        <v>1</v>
      </c>
      <c r="B2" s="11">
        <v>129</v>
      </c>
      <c r="C2" s="11">
        <v>119</v>
      </c>
      <c r="D2" s="11">
        <v>124</v>
      </c>
      <c r="E2">
        <f>B2-C2</f>
        <v>10</v>
      </c>
      <c r="F2">
        <f>B2-D2</f>
        <v>5</v>
      </c>
      <c r="G2">
        <f>F2^2</f>
        <v>25</v>
      </c>
      <c r="H2">
        <f>G$29</f>
        <v>-10.677078252031311</v>
      </c>
      <c r="I2">
        <f>G$30</f>
        <v>10.677078252031311</v>
      </c>
      <c r="J2">
        <f>ABS(F2)</f>
        <v>5</v>
      </c>
      <c r="L2">
        <f>SUM(F2)</f>
        <v>5</v>
      </c>
    </row>
    <row r="3" spans="1:13" x14ac:dyDescent="0.25">
      <c r="A3" s="11">
        <v>2</v>
      </c>
      <c r="B3" s="11">
        <v>194</v>
      </c>
      <c r="C3" s="11">
        <f>B2</f>
        <v>129</v>
      </c>
      <c r="D3" s="11">
        <v>200</v>
      </c>
      <c r="E3">
        <f t="shared" ref="E3:E26" si="0">B3-C3</f>
        <v>65</v>
      </c>
      <c r="F3">
        <f t="shared" ref="F3:F26" si="1">B3-D3</f>
        <v>-6</v>
      </c>
      <c r="G3">
        <f t="shared" ref="G3:G10" si="2">F3^2</f>
        <v>36</v>
      </c>
      <c r="H3">
        <f t="shared" ref="H3:H26" si="3">G$29</f>
        <v>-10.677078252031311</v>
      </c>
      <c r="I3">
        <f t="shared" ref="I3:I26" si="4">G$30</f>
        <v>10.677078252031311</v>
      </c>
      <c r="J3">
        <f t="shared" ref="J3:J26" si="5">ABS(F3)</f>
        <v>6</v>
      </c>
      <c r="L3">
        <f>SUM(F$2:F3)</f>
        <v>-1</v>
      </c>
    </row>
    <row r="4" spans="1:13" x14ac:dyDescent="0.25">
      <c r="A4" s="11">
        <v>3</v>
      </c>
      <c r="B4" s="11">
        <v>156</v>
      </c>
      <c r="C4" s="11">
        <f t="shared" ref="C4:C26" si="6">B3</f>
        <v>194</v>
      </c>
      <c r="D4" s="11">
        <v>150</v>
      </c>
      <c r="E4">
        <f t="shared" si="0"/>
        <v>-38</v>
      </c>
      <c r="F4">
        <f t="shared" si="1"/>
        <v>6</v>
      </c>
      <c r="G4">
        <f t="shared" si="2"/>
        <v>36</v>
      </c>
      <c r="H4">
        <f t="shared" si="3"/>
        <v>-10.677078252031311</v>
      </c>
      <c r="I4">
        <f t="shared" si="4"/>
        <v>10.677078252031311</v>
      </c>
      <c r="J4">
        <f t="shared" si="5"/>
        <v>6</v>
      </c>
      <c r="L4">
        <f>SUM(F$2:F4)</f>
        <v>5</v>
      </c>
    </row>
    <row r="5" spans="1:13" x14ac:dyDescent="0.25">
      <c r="A5" s="11">
        <v>4</v>
      </c>
      <c r="B5" s="11">
        <v>91</v>
      </c>
      <c r="C5" s="11">
        <f t="shared" si="6"/>
        <v>156</v>
      </c>
      <c r="D5" s="11">
        <v>94</v>
      </c>
      <c r="E5">
        <f t="shared" si="0"/>
        <v>-65</v>
      </c>
      <c r="F5">
        <f t="shared" si="1"/>
        <v>-3</v>
      </c>
      <c r="G5">
        <f t="shared" si="2"/>
        <v>9</v>
      </c>
      <c r="H5">
        <f t="shared" si="3"/>
        <v>-10.677078252031311</v>
      </c>
      <c r="I5">
        <f t="shared" si="4"/>
        <v>10.677078252031311</v>
      </c>
      <c r="J5">
        <f t="shared" si="5"/>
        <v>3</v>
      </c>
      <c r="L5">
        <f>SUM(F$2:F5)</f>
        <v>2</v>
      </c>
    </row>
    <row r="6" spans="1:13" x14ac:dyDescent="0.25">
      <c r="A6" s="11">
        <v>5</v>
      </c>
      <c r="B6" s="11">
        <v>85</v>
      </c>
      <c r="C6" s="11">
        <f t="shared" si="6"/>
        <v>91</v>
      </c>
      <c r="D6" s="11">
        <v>80</v>
      </c>
      <c r="E6">
        <f t="shared" si="0"/>
        <v>-6</v>
      </c>
      <c r="F6">
        <f t="shared" si="1"/>
        <v>5</v>
      </c>
      <c r="G6">
        <f t="shared" si="2"/>
        <v>25</v>
      </c>
      <c r="H6">
        <f t="shared" si="3"/>
        <v>-10.677078252031311</v>
      </c>
      <c r="I6">
        <f t="shared" si="4"/>
        <v>10.677078252031311</v>
      </c>
      <c r="J6">
        <f t="shared" si="5"/>
        <v>5</v>
      </c>
      <c r="L6">
        <f>SUM(F$2:F6)</f>
        <v>7</v>
      </c>
    </row>
    <row r="7" spans="1:13" x14ac:dyDescent="0.25">
      <c r="A7" s="11">
        <v>6</v>
      </c>
      <c r="B7" s="11">
        <v>132</v>
      </c>
      <c r="C7" s="11">
        <f t="shared" si="6"/>
        <v>85</v>
      </c>
      <c r="D7" s="11">
        <v>140</v>
      </c>
      <c r="E7">
        <f t="shared" si="0"/>
        <v>47</v>
      </c>
      <c r="F7">
        <f t="shared" si="1"/>
        <v>-8</v>
      </c>
      <c r="G7">
        <f t="shared" si="2"/>
        <v>64</v>
      </c>
      <c r="H7">
        <f t="shared" si="3"/>
        <v>-10.677078252031311</v>
      </c>
      <c r="I7">
        <f t="shared" si="4"/>
        <v>10.677078252031311</v>
      </c>
      <c r="J7">
        <f t="shared" si="5"/>
        <v>8</v>
      </c>
      <c r="L7">
        <f>SUM(F$2:F7)</f>
        <v>-1</v>
      </c>
    </row>
    <row r="8" spans="1:13" x14ac:dyDescent="0.25">
      <c r="A8" s="11">
        <v>7</v>
      </c>
      <c r="B8" s="11">
        <v>126</v>
      </c>
      <c r="C8" s="11">
        <f t="shared" si="6"/>
        <v>132</v>
      </c>
      <c r="D8" s="11">
        <v>128</v>
      </c>
      <c r="E8">
        <f t="shared" si="0"/>
        <v>-6</v>
      </c>
      <c r="F8">
        <f t="shared" si="1"/>
        <v>-2</v>
      </c>
      <c r="G8">
        <f t="shared" si="2"/>
        <v>4</v>
      </c>
      <c r="H8">
        <f t="shared" si="3"/>
        <v>-10.677078252031311</v>
      </c>
      <c r="I8">
        <f t="shared" si="4"/>
        <v>10.677078252031311</v>
      </c>
      <c r="J8">
        <f t="shared" si="5"/>
        <v>2</v>
      </c>
      <c r="L8">
        <f>SUM(F$2:F8)</f>
        <v>-3</v>
      </c>
    </row>
    <row r="9" spans="1:13" x14ac:dyDescent="0.25">
      <c r="A9" s="11">
        <v>8</v>
      </c>
      <c r="B9" s="11">
        <v>126</v>
      </c>
      <c r="C9" s="11">
        <f t="shared" si="6"/>
        <v>126</v>
      </c>
      <c r="D9" s="11">
        <v>124</v>
      </c>
      <c r="E9">
        <f t="shared" si="0"/>
        <v>0</v>
      </c>
      <c r="F9">
        <f t="shared" si="1"/>
        <v>2</v>
      </c>
      <c r="G9">
        <f t="shared" si="2"/>
        <v>4</v>
      </c>
      <c r="H9">
        <f t="shared" si="3"/>
        <v>-10.677078252031311</v>
      </c>
      <c r="I9">
        <f t="shared" si="4"/>
        <v>10.677078252031311</v>
      </c>
      <c r="J9">
        <f t="shared" si="5"/>
        <v>2</v>
      </c>
      <c r="L9">
        <f>SUM(F$2:F9)</f>
        <v>-1</v>
      </c>
    </row>
    <row r="10" spans="1:13" x14ac:dyDescent="0.25">
      <c r="A10" s="11">
        <v>9</v>
      </c>
      <c r="B10" s="11">
        <v>95</v>
      </c>
      <c r="C10" s="11">
        <f t="shared" si="6"/>
        <v>126</v>
      </c>
      <c r="D10" s="11">
        <v>100</v>
      </c>
      <c r="E10">
        <f t="shared" si="0"/>
        <v>-31</v>
      </c>
      <c r="F10">
        <f t="shared" si="1"/>
        <v>-5</v>
      </c>
      <c r="G10">
        <f t="shared" si="2"/>
        <v>25</v>
      </c>
      <c r="H10">
        <f t="shared" si="3"/>
        <v>-10.677078252031311</v>
      </c>
      <c r="I10">
        <f t="shared" si="4"/>
        <v>10.677078252031311</v>
      </c>
      <c r="J10">
        <f t="shared" si="5"/>
        <v>5</v>
      </c>
      <c r="K10">
        <f>AVERAGE(J2:J10)</f>
        <v>4.666666666666667</v>
      </c>
      <c r="L10">
        <f>SUM(F$2:F10)</f>
        <v>-6</v>
      </c>
      <c r="M10">
        <f>L10/K10</f>
        <v>-1.2857142857142856</v>
      </c>
    </row>
    <row r="11" spans="1:13" x14ac:dyDescent="0.25">
      <c r="A11" s="11">
        <v>10</v>
      </c>
      <c r="B11" s="11">
        <v>149</v>
      </c>
      <c r="C11" s="11">
        <f t="shared" si="6"/>
        <v>95</v>
      </c>
      <c r="D11" s="11">
        <v>150</v>
      </c>
      <c r="E11">
        <f t="shared" si="0"/>
        <v>54</v>
      </c>
      <c r="F11">
        <f t="shared" si="1"/>
        <v>-1</v>
      </c>
      <c r="H11">
        <f t="shared" si="3"/>
        <v>-10.677078252031311</v>
      </c>
      <c r="I11">
        <f t="shared" si="4"/>
        <v>10.677078252031311</v>
      </c>
      <c r="J11">
        <f t="shared" si="5"/>
        <v>1</v>
      </c>
      <c r="K11">
        <f>K10+0.15*(J11-K10)</f>
        <v>4.1166666666666671</v>
      </c>
      <c r="L11">
        <f>SUM(F$2:F11)</f>
        <v>-7</v>
      </c>
      <c r="M11">
        <f t="shared" ref="M11:M25" si="7">L11/K11</f>
        <v>-1.700404858299595</v>
      </c>
    </row>
    <row r="12" spans="1:13" x14ac:dyDescent="0.25">
      <c r="A12" s="11">
        <v>11</v>
      </c>
      <c r="B12" s="11">
        <v>98</v>
      </c>
      <c r="C12" s="11">
        <f t="shared" si="6"/>
        <v>149</v>
      </c>
      <c r="D12" s="11">
        <v>94</v>
      </c>
      <c r="E12">
        <f t="shared" si="0"/>
        <v>-51</v>
      </c>
      <c r="F12">
        <f t="shared" si="1"/>
        <v>4</v>
      </c>
      <c r="H12">
        <f t="shared" si="3"/>
        <v>-10.677078252031311</v>
      </c>
      <c r="I12">
        <f t="shared" si="4"/>
        <v>10.677078252031311</v>
      </c>
      <c r="J12">
        <f t="shared" si="5"/>
        <v>4</v>
      </c>
      <c r="K12">
        <f>K11+0.15*(J12-K11)</f>
        <v>4.0991666666666671</v>
      </c>
      <c r="L12">
        <f>SUM(F$2:F12)</f>
        <v>-3</v>
      </c>
      <c r="M12">
        <f t="shared" si="7"/>
        <v>-0.73185606830656635</v>
      </c>
    </row>
    <row r="13" spans="1:13" x14ac:dyDescent="0.25">
      <c r="A13" s="11">
        <v>12</v>
      </c>
      <c r="B13" s="11">
        <v>85</v>
      </c>
      <c r="C13" s="11">
        <f t="shared" si="6"/>
        <v>98</v>
      </c>
      <c r="D13" s="11">
        <v>80</v>
      </c>
      <c r="E13">
        <f t="shared" si="0"/>
        <v>-13</v>
      </c>
      <c r="F13">
        <f t="shared" si="1"/>
        <v>5</v>
      </c>
      <c r="H13">
        <f t="shared" si="3"/>
        <v>-10.677078252031311</v>
      </c>
      <c r="I13">
        <f t="shared" si="4"/>
        <v>10.677078252031311</v>
      </c>
      <c r="J13">
        <f t="shared" si="5"/>
        <v>5</v>
      </c>
      <c r="K13">
        <f>K12+0.15*(J13-K12)</f>
        <v>4.2342916666666675</v>
      </c>
      <c r="L13">
        <f>SUM(F$2:F13)</f>
        <v>2</v>
      </c>
      <c r="M13">
        <f t="shared" si="7"/>
        <v>0.47233401887368009</v>
      </c>
    </row>
    <row r="14" spans="1:13" x14ac:dyDescent="0.25">
      <c r="A14" s="11">
        <v>13</v>
      </c>
      <c r="B14" s="11">
        <v>137</v>
      </c>
      <c r="C14" s="11">
        <f t="shared" si="6"/>
        <v>85</v>
      </c>
      <c r="D14" s="11">
        <v>140</v>
      </c>
      <c r="E14">
        <f t="shared" si="0"/>
        <v>52</v>
      </c>
      <c r="F14">
        <f t="shared" si="1"/>
        <v>-3</v>
      </c>
      <c r="H14">
        <f t="shared" si="3"/>
        <v>-10.677078252031311</v>
      </c>
      <c r="I14">
        <f t="shared" si="4"/>
        <v>10.677078252031311</v>
      </c>
      <c r="J14">
        <f t="shared" si="5"/>
        <v>3</v>
      </c>
      <c r="K14">
        <f>K13+0.15*(J14-K13)</f>
        <v>4.0491479166666675</v>
      </c>
      <c r="L14">
        <f>SUM(F$2:F14)</f>
        <v>-1</v>
      </c>
      <c r="M14">
        <f t="shared" si="7"/>
        <v>-0.24696553956053507</v>
      </c>
    </row>
    <row r="15" spans="1:13" x14ac:dyDescent="0.25">
      <c r="A15" s="11">
        <v>14</v>
      </c>
      <c r="B15" s="11">
        <v>134</v>
      </c>
      <c r="C15" s="11">
        <f t="shared" si="6"/>
        <v>137</v>
      </c>
      <c r="D15" s="11">
        <v>128</v>
      </c>
      <c r="E15">
        <f t="shared" si="0"/>
        <v>-3</v>
      </c>
      <c r="F15">
        <f t="shared" si="1"/>
        <v>6</v>
      </c>
      <c r="H15">
        <f t="shared" si="3"/>
        <v>-10.677078252031311</v>
      </c>
      <c r="I15">
        <f t="shared" si="4"/>
        <v>10.677078252031311</v>
      </c>
      <c r="J15">
        <f t="shared" si="5"/>
        <v>6</v>
      </c>
      <c r="K15">
        <f>K14+0.15*(J15-K14)</f>
        <v>4.3417757291666677</v>
      </c>
      <c r="L15">
        <f>SUM(F$2:F15)</f>
        <v>5</v>
      </c>
      <c r="M15">
        <f t="shared" si="7"/>
        <v>1.1516025497152216</v>
      </c>
    </row>
    <row r="16" spans="1:13" x14ac:dyDescent="0.25">
      <c r="A16" s="12">
        <v>15</v>
      </c>
      <c r="B16" s="12">
        <v>101</v>
      </c>
      <c r="C16" s="11">
        <f t="shared" si="6"/>
        <v>134</v>
      </c>
      <c r="D16" s="1">
        <v>103</v>
      </c>
      <c r="E16">
        <f t="shared" si="0"/>
        <v>-33</v>
      </c>
      <c r="F16">
        <f t="shared" si="1"/>
        <v>-2</v>
      </c>
      <c r="H16">
        <f t="shared" si="3"/>
        <v>-10.677078252031311</v>
      </c>
      <c r="I16">
        <f t="shared" si="4"/>
        <v>10.677078252031311</v>
      </c>
      <c r="J16">
        <f t="shared" si="5"/>
        <v>2</v>
      </c>
      <c r="K16">
        <f>K15+0.15*(J16-K15)</f>
        <v>3.9905093697916674</v>
      </c>
      <c r="L16">
        <f>SUM(F$2:F16)</f>
        <v>3</v>
      </c>
      <c r="M16">
        <f t="shared" si="7"/>
        <v>0.75178372533344562</v>
      </c>
    </row>
    <row r="17" spans="1:13" x14ac:dyDescent="0.25">
      <c r="A17" s="12">
        <v>16</v>
      </c>
      <c r="B17" s="12">
        <v>90</v>
      </c>
      <c r="C17" s="11">
        <f t="shared" si="6"/>
        <v>101</v>
      </c>
      <c r="D17" s="1">
        <v>85</v>
      </c>
      <c r="E17">
        <f t="shared" si="0"/>
        <v>-11</v>
      </c>
      <c r="F17">
        <f t="shared" si="1"/>
        <v>5</v>
      </c>
      <c r="H17">
        <f t="shared" si="3"/>
        <v>-10.677078252031311</v>
      </c>
      <c r="I17">
        <f t="shared" si="4"/>
        <v>10.677078252031311</v>
      </c>
      <c r="J17">
        <f t="shared" si="5"/>
        <v>5</v>
      </c>
      <c r="K17">
        <f>K16+0.15*(J17-K16)</f>
        <v>4.1419329643229172</v>
      </c>
      <c r="L17">
        <f>SUM(F$2:F17)</f>
        <v>8</v>
      </c>
      <c r="M17">
        <f t="shared" si="7"/>
        <v>1.9314653493692557</v>
      </c>
    </row>
    <row r="18" spans="1:13" x14ac:dyDescent="0.25">
      <c r="A18" s="12">
        <v>17</v>
      </c>
      <c r="B18" s="12">
        <v>165</v>
      </c>
      <c r="C18" s="11">
        <f t="shared" si="6"/>
        <v>90</v>
      </c>
      <c r="D18" s="1">
        <v>169</v>
      </c>
      <c r="E18">
        <f t="shared" si="0"/>
        <v>75</v>
      </c>
      <c r="F18">
        <f t="shared" si="1"/>
        <v>-4</v>
      </c>
      <c r="H18">
        <f t="shared" si="3"/>
        <v>-10.677078252031311</v>
      </c>
      <c r="I18">
        <f t="shared" si="4"/>
        <v>10.677078252031311</v>
      </c>
      <c r="J18">
        <f t="shared" si="5"/>
        <v>4</v>
      </c>
      <c r="K18">
        <f>K17+0.15*(J18-K17)</f>
        <v>4.1206430196744801</v>
      </c>
      <c r="L18">
        <f>SUM(F$2:F18)</f>
        <v>4</v>
      </c>
      <c r="M18">
        <f t="shared" si="7"/>
        <v>0.9707222831246346</v>
      </c>
    </row>
    <row r="19" spans="1:13" x14ac:dyDescent="0.25">
      <c r="A19" s="12">
        <v>18</v>
      </c>
      <c r="B19" s="12">
        <v>88</v>
      </c>
      <c r="C19" s="11">
        <f t="shared" si="6"/>
        <v>165</v>
      </c>
      <c r="D19" s="1">
        <v>92</v>
      </c>
      <c r="E19">
        <f t="shared" si="0"/>
        <v>-77</v>
      </c>
      <c r="F19">
        <f t="shared" si="1"/>
        <v>-4</v>
      </c>
      <c r="H19">
        <f t="shared" si="3"/>
        <v>-10.677078252031311</v>
      </c>
      <c r="I19">
        <f t="shared" si="4"/>
        <v>10.677078252031311</v>
      </c>
      <c r="J19">
        <f t="shared" si="5"/>
        <v>4</v>
      </c>
      <c r="K19">
        <f>K18+0.15*(J19-K18)</f>
        <v>4.1025465667233085</v>
      </c>
      <c r="L19">
        <f>SUM(F$2:F19)</f>
        <v>0</v>
      </c>
      <c r="M19">
        <f t="shared" si="7"/>
        <v>0</v>
      </c>
    </row>
    <row r="20" spans="1:13" x14ac:dyDescent="0.25">
      <c r="A20" s="12">
        <v>19</v>
      </c>
      <c r="B20" s="12">
        <v>122</v>
      </c>
      <c r="C20" s="11">
        <f t="shared" si="6"/>
        <v>88</v>
      </c>
      <c r="D20" s="1">
        <v>118</v>
      </c>
      <c r="E20">
        <f t="shared" si="0"/>
        <v>34</v>
      </c>
      <c r="F20">
        <f t="shared" si="1"/>
        <v>4</v>
      </c>
      <c r="H20">
        <f t="shared" si="3"/>
        <v>-10.677078252031311</v>
      </c>
      <c r="I20">
        <f t="shared" si="4"/>
        <v>10.677078252031311</v>
      </c>
      <c r="J20">
        <f t="shared" si="5"/>
        <v>4</v>
      </c>
      <c r="K20">
        <f>K19+0.15*(J20-K19)</f>
        <v>4.0871645817148119</v>
      </c>
      <c r="L20">
        <f>SUM(F$2:F20)</f>
        <v>4</v>
      </c>
      <c r="M20">
        <f t="shared" si="7"/>
        <v>0.9786735816549279</v>
      </c>
    </row>
    <row r="21" spans="1:13" x14ac:dyDescent="0.25">
      <c r="A21" s="12">
        <v>20</v>
      </c>
      <c r="B21" s="12">
        <v>135</v>
      </c>
      <c r="C21" s="11">
        <f t="shared" si="6"/>
        <v>122</v>
      </c>
      <c r="D21" s="1">
        <v>130</v>
      </c>
      <c r="E21">
        <f t="shared" si="0"/>
        <v>13</v>
      </c>
      <c r="F21">
        <f t="shared" si="1"/>
        <v>5</v>
      </c>
      <c r="H21">
        <f t="shared" si="3"/>
        <v>-10.677078252031311</v>
      </c>
      <c r="I21">
        <f t="shared" si="4"/>
        <v>10.677078252031311</v>
      </c>
      <c r="J21">
        <f t="shared" si="5"/>
        <v>5</v>
      </c>
      <c r="K21">
        <f>K20+0.15*(J21-K20)</f>
        <v>4.22408989445759</v>
      </c>
      <c r="L21">
        <f>SUM(F$2:F21)</f>
        <v>9</v>
      </c>
      <c r="M21">
        <f t="shared" si="7"/>
        <v>2.1306364743347106</v>
      </c>
    </row>
    <row r="22" spans="1:13" x14ac:dyDescent="0.25">
      <c r="A22" s="12">
        <v>21</v>
      </c>
      <c r="B22" s="12">
        <v>139</v>
      </c>
      <c r="C22" s="11">
        <f t="shared" si="6"/>
        <v>135</v>
      </c>
      <c r="D22" s="1">
        <v>140</v>
      </c>
      <c r="E22">
        <f t="shared" si="0"/>
        <v>4</v>
      </c>
      <c r="F22">
        <f t="shared" si="1"/>
        <v>-1</v>
      </c>
      <c r="H22">
        <f t="shared" si="3"/>
        <v>-10.677078252031311</v>
      </c>
      <c r="I22">
        <f t="shared" si="4"/>
        <v>10.677078252031311</v>
      </c>
      <c r="J22">
        <f t="shared" si="5"/>
        <v>1</v>
      </c>
      <c r="K22">
        <f>K21+0.15*(J22-K21)</f>
        <v>3.7404764102889514</v>
      </c>
      <c r="L22">
        <f>SUM(F$2:F22)</f>
        <v>8</v>
      </c>
      <c r="M22">
        <f t="shared" si="7"/>
        <v>2.1387649920727614</v>
      </c>
    </row>
    <row r="23" spans="1:13" x14ac:dyDescent="0.25">
      <c r="A23" s="12">
        <v>22</v>
      </c>
      <c r="B23" s="12">
        <v>83</v>
      </c>
      <c r="C23" s="11">
        <f t="shared" si="6"/>
        <v>139</v>
      </c>
      <c r="D23" s="1">
        <v>84</v>
      </c>
      <c r="E23">
        <f t="shared" si="0"/>
        <v>-56</v>
      </c>
      <c r="F23">
        <f t="shared" si="1"/>
        <v>-1</v>
      </c>
      <c r="H23">
        <f t="shared" si="3"/>
        <v>-10.677078252031311</v>
      </c>
      <c r="I23">
        <f t="shared" si="4"/>
        <v>10.677078252031311</v>
      </c>
      <c r="J23">
        <f t="shared" si="5"/>
        <v>1</v>
      </c>
      <c r="K23">
        <f>K22+0.15*(J23-K22)</f>
        <v>3.3294049487456086</v>
      </c>
      <c r="L23">
        <f>SUM(F$2:F23)</f>
        <v>7</v>
      </c>
      <c r="M23">
        <f t="shared" si="7"/>
        <v>2.1024778024185165</v>
      </c>
    </row>
    <row r="24" spans="1:13" x14ac:dyDescent="0.25">
      <c r="A24" s="12">
        <v>23</v>
      </c>
      <c r="B24" s="12">
        <v>92</v>
      </c>
      <c r="C24" s="11">
        <f t="shared" si="6"/>
        <v>83</v>
      </c>
      <c r="D24" s="1">
        <v>99</v>
      </c>
      <c r="E24">
        <f t="shared" si="0"/>
        <v>9</v>
      </c>
      <c r="F24">
        <f t="shared" si="1"/>
        <v>-7</v>
      </c>
      <c r="H24">
        <f t="shared" si="3"/>
        <v>-10.677078252031311</v>
      </c>
      <c r="I24">
        <f t="shared" si="4"/>
        <v>10.677078252031311</v>
      </c>
      <c r="J24">
        <f t="shared" si="5"/>
        <v>7</v>
      </c>
      <c r="K24">
        <f>K23+0.15*(J24-K23)</f>
        <v>3.8799942064337674</v>
      </c>
      <c r="L24">
        <f>SUM(F$2:F24)</f>
        <v>0</v>
      </c>
      <c r="M24">
        <f t="shared" si="7"/>
        <v>0</v>
      </c>
    </row>
    <row r="25" spans="1:13" x14ac:dyDescent="0.25">
      <c r="A25" s="12">
        <v>24</v>
      </c>
      <c r="B25" s="12">
        <v>149</v>
      </c>
      <c r="C25" s="11">
        <f t="shared" si="6"/>
        <v>92</v>
      </c>
      <c r="D25" s="1">
        <v>145</v>
      </c>
      <c r="E25">
        <f t="shared" si="0"/>
        <v>57</v>
      </c>
      <c r="F25">
        <f t="shared" si="1"/>
        <v>4</v>
      </c>
      <c r="H25">
        <f t="shared" si="3"/>
        <v>-10.677078252031311</v>
      </c>
      <c r="I25">
        <f t="shared" si="4"/>
        <v>10.677078252031311</v>
      </c>
      <c r="J25">
        <f t="shared" si="5"/>
        <v>4</v>
      </c>
      <c r="K25">
        <f>K24+0.15*(J25-K24)</f>
        <v>3.8979950754687023</v>
      </c>
      <c r="L25">
        <f>SUM(F$2:F25)</f>
        <v>4</v>
      </c>
      <c r="M25">
        <f t="shared" si="7"/>
        <v>1.026168561672447</v>
      </c>
    </row>
    <row r="26" spans="1:13" x14ac:dyDescent="0.25">
      <c r="A26" s="12">
        <v>25</v>
      </c>
      <c r="B26" s="12">
        <v>97</v>
      </c>
      <c r="C26" s="11">
        <f t="shared" si="6"/>
        <v>149</v>
      </c>
      <c r="D26" s="1">
        <v>105</v>
      </c>
      <c r="E26">
        <f t="shared" si="0"/>
        <v>-52</v>
      </c>
      <c r="F26">
        <f t="shared" si="1"/>
        <v>-8</v>
      </c>
      <c r="H26">
        <f t="shared" si="3"/>
        <v>-10.677078252031311</v>
      </c>
      <c r="I26">
        <f t="shared" si="4"/>
        <v>10.677078252031311</v>
      </c>
      <c r="J26">
        <f t="shared" si="5"/>
        <v>8</v>
      </c>
      <c r="K26">
        <f>K25+0.15*(J26-K25)</f>
        <v>4.513295814148397</v>
      </c>
      <c r="L26">
        <f>SUM(F$2:F26)</f>
        <v>-4</v>
      </c>
      <c r="M26">
        <f>L26/K26</f>
        <v>-0.88627029220214104</v>
      </c>
    </row>
    <row r="27" spans="1:13" x14ac:dyDescent="0.25">
      <c r="B27" s="18" t="s">
        <v>22</v>
      </c>
      <c r="C27" cm="1">
        <f t="array" ref="C27">(1/COUNTA(A$2:A$26))*SUM(ABS(B2:B26-C2:C26))</f>
        <v>34.480000000000004</v>
      </c>
      <c r="D27" cm="1">
        <f t="array" ref="D27">(1/COUNTA(A$2:A$26))*SUM(ABS(B2:B26-D2:D26))</f>
        <v>4.24</v>
      </c>
      <c r="F27" s="18" t="s">
        <v>21</v>
      </c>
      <c r="G27">
        <f>SUM(G2:G10)/(COUNTA(G2:G10)-1)</f>
        <v>28.5</v>
      </c>
    </row>
    <row r="28" spans="1:13" x14ac:dyDescent="0.25">
      <c r="B28" s="18" t="s">
        <v>21</v>
      </c>
      <c r="C28" cm="1">
        <f t="array" ref="C28">(1/(COUNTA(A$2:A$26)-1))*SUM((B2:B26-C2:C26)^2)</f>
        <v>1871.25</v>
      </c>
      <c r="D28" cm="1">
        <f t="array" ref="D28">(1/(COUNTA(A$2:A$26)-1))*SUM((B2:B26-D2:D26)^2)</f>
        <v>22.833333333333332</v>
      </c>
      <c r="F28" s="18" t="s">
        <v>24</v>
      </c>
      <c r="G28">
        <f>SQRT(G27)</f>
        <v>5.3385391260156556</v>
      </c>
    </row>
    <row r="29" spans="1:13" x14ac:dyDescent="0.25">
      <c r="B29" s="18" t="s">
        <v>23</v>
      </c>
      <c r="C29" cm="1">
        <f t="array" ref="C29">(1/COUNTA(A$2:A$26))*SUM(ABS(B2:B26-C2:C26)/B2:B26)*100</f>
        <v>29.928661817793735</v>
      </c>
      <c r="D29" cm="1">
        <f t="array" ref="D29">(1/COUNTA(A$2:A$26))*SUM(ABS(B2:B26-D2:D26)/B2:B26)*100</f>
        <v>3.7499047123711091</v>
      </c>
      <c r="F29" s="18" t="s">
        <v>25</v>
      </c>
      <c r="G29">
        <f>-2*G28</f>
        <v>-10.677078252031311</v>
      </c>
    </row>
    <row r="30" spans="1:13" x14ac:dyDescent="0.25">
      <c r="F30" s="18" t="s">
        <v>26</v>
      </c>
      <c r="G30">
        <f>2*G28</f>
        <v>10.677078252031311</v>
      </c>
    </row>
    <row r="31" spans="1:13" x14ac:dyDescent="0.25">
      <c r="F31" s="18" t="s">
        <v>33</v>
      </c>
      <c r="G31">
        <f>AVERAGE(F2:F26)</f>
        <v>-0.16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D846-D8B4-471A-AE66-A057988E1458}">
  <dimension ref="A1:F32"/>
  <sheetViews>
    <sheetView topLeftCell="A9" workbookViewId="0">
      <selection activeCell="C35" sqref="C35"/>
    </sheetView>
  </sheetViews>
  <sheetFormatPr defaultRowHeight="15" x14ac:dyDescent="0.25"/>
  <cols>
    <col min="1" max="1" width="21.5703125" bestFit="1" customWidth="1"/>
  </cols>
  <sheetData>
    <row r="1" spans="1:5" x14ac:dyDescent="0.25">
      <c r="A1" s="2"/>
      <c r="B1" s="13" t="s">
        <v>9</v>
      </c>
      <c r="C1" s="13"/>
      <c r="D1" s="13"/>
      <c r="E1" s="13"/>
    </row>
    <row r="2" spans="1:5" x14ac:dyDescent="0.25">
      <c r="A2" s="3" t="s">
        <v>0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2" t="s">
        <v>1</v>
      </c>
      <c r="B3" s="5">
        <v>35</v>
      </c>
      <c r="C3" s="5">
        <v>25</v>
      </c>
      <c r="D3" s="5">
        <v>50</v>
      </c>
      <c r="E3" s="5">
        <v>85</v>
      </c>
    </row>
    <row r="4" spans="1:5" x14ac:dyDescent="0.25">
      <c r="A4" s="2" t="s">
        <v>2</v>
      </c>
      <c r="B4" s="5">
        <v>40</v>
      </c>
      <c r="C4" s="5">
        <v>35</v>
      </c>
      <c r="D4" s="5">
        <v>45</v>
      </c>
      <c r="E4" s="5">
        <v>85</v>
      </c>
    </row>
    <row r="5" spans="1:5" x14ac:dyDescent="0.25">
      <c r="A5" s="3" t="s">
        <v>3</v>
      </c>
      <c r="B5" s="4">
        <v>55</v>
      </c>
      <c r="C5" s="4">
        <v>40</v>
      </c>
      <c r="D5" s="4">
        <v>40</v>
      </c>
      <c r="E5" s="5">
        <v>85</v>
      </c>
    </row>
    <row r="6" spans="1:5" x14ac:dyDescent="0.25">
      <c r="A6" s="6" t="s">
        <v>4</v>
      </c>
      <c r="B6" s="7">
        <v>3</v>
      </c>
      <c r="C6" s="7">
        <v>4</v>
      </c>
      <c r="D6" s="7">
        <v>3</v>
      </c>
      <c r="E6" s="7">
        <v>1.5</v>
      </c>
    </row>
    <row r="8" spans="1:5" x14ac:dyDescent="0.25">
      <c r="A8" s="22" t="s">
        <v>37</v>
      </c>
    </row>
    <row r="9" spans="1:5" x14ac:dyDescent="0.25">
      <c r="A9" s="20" t="s">
        <v>1</v>
      </c>
      <c r="B9">
        <f>B3*B6</f>
        <v>105</v>
      </c>
      <c r="C9">
        <f>C3*C6</f>
        <v>100</v>
      </c>
      <c r="D9">
        <f>D3*D6</f>
        <v>150</v>
      </c>
      <c r="E9">
        <f>E3*E6</f>
        <v>127.5</v>
      </c>
    </row>
    <row r="10" spans="1:5" x14ac:dyDescent="0.25">
      <c r="A10" s="20" t="s">
        <v>2</v>
      </c>
      <c r="B10">
        <f>B4*B6</f>
        <v>120</v>
      </c>
      <c r="C10">
        <f>C4*C6</f>
        <v>140</v>
      </c>
      <c r="D10">
        <f>D4*D6</f>
        <v>135</v>
      </c>
      <c r="E10">
        <f>E4*E6</f>
        <v>127.5</v>
      </c>
    </row>
    <row r="11" spans="1:5" x14ac:dyDescent="0.25">
      <c r="A11" s="20" t="s">
        <v>3</v>
      </c>
      <c r="B11">
        <f>B5*B6</f>
        <v>165</v>
      </c>
      <c r="C11">
        <f>C5*C6</f>
        <v>160</v>
      </c>
      <c r="D11">
        <f>D5*D6</f>
        <v>120</v>
      </c>
      <c r="E11">
        <f>E5*E6</f>
        <v>127.5</v>
      </c>
    </row>
    <row r="12" spans="1:5" x14ac:dyDescent="0.25">
      <c r="A12" s="21"/>
    </row>
    <row r="13" spans="1:5" x14ac:dyDescent="0.25">
      <c r="A13" s="20" t="s">
        <v>35</v>
      </c>
      <c r="B13">
        <f>B9</f>
        <v>105</v>
      </c>
      <c r="C13">
        <f>C9</f>
        <v>100</v>
      </c>
      <c r="D13">
        <f>D11</f>
        <v>120</v>
      </c>
      <c r="E13">
        <f>E9</f>
        <v>127.5</v>
      </c>
    </row>
    <row r="14" spans="1:5" x14ac:dyDescent="0.25">
      <c r="A14" s="20" t="s">
        <v>36</v>
      </c>
      <c r="B14">
        <f>B11</f>
        <v>165</v>
      </c>
      <c r="C14">
        <f>C11</f>
        <v>160</v>
      </c>
      <c r="D14">
        <f>D9</f>
        <v>150</v>
      </c>
      <c r="E14">
        <f>E11</f>
        <v>127.5</v>
      </c>
    </row>
    <row r="15" spans="1:5" x14ac:dyDescent="0.25">
      <c r="A15" s="20" t="s">
        <v>34</v>
      </c>
      <c r="B15">
        <f>AVERAGE(B9:B11)</f>
        <v>130</v>
      </c>
      <c r="C15">
        <f>AVERAGE(C9:C11)</f>
        <v>133.33333333333334</v>
      </c>
      <c r="D15">
        <f>AVERAGE(D9:D11)</f>
        <v>135</v>
      </c>
      <c r="E15">
        <f>AVERAGE(E9:E11)</f>
        <v>127.5</v>
      </c>
    </row>
    <row r="17" spans="1:6" x14ac:dyDescent="0.25">
      <c r="A17" s="22" t="s">
        <v>38</v>
      </c>
    </row>
    <row r="18" spans="1:6" x14ac:dyDescent="0.25">
      <c r="A18" s="20" t="s">
        <v>1</v>
      </c>
      <c r="B18">
        <f>150-B9</f>
        <v>45</v>
      </c>
      <c r="C18">
        <f t="shared" ref="C18:E18" si="0">150-C9</f>
        <v>50</v>
      </c>
      <c r="D18">
        <f t="shared" si="0"/>
        <v>0</v>
      </c>
      <c r="E18">
        <f t="shared" si="0"/>
        <v>22.5</v>
      </c>
    </row>
    <row r="19" spans="1:6" x14ac:dyDescent="0.25">
      <c r="A19" s="20" t="s">
        <v>2</v>
      </c>
      <c r="B19">
        <f>140-B10</f>
        <v>20</v>
      </c>
      <c r="C19">
        <f t="shared" ref="C19:E19" si="1">140-C10</f>
        <v>0</v>
      </c>
      <c r="D19">
        <f t="shared" si="1"/>
        <v>5</v>
      </c>
      <c r="E19">
        <f t="shared" si="1"/>
        <v>12.5</v>
      </c>
    </row>
    <row r="20" spans="1:6" x14ac:dyDescent="0.25">
      <c r="A20" s="20" t="s">
        <v>3</v>
      </c>
      <c r="B20">
        <f>165-B11</f>
        <v>0</v>
      </c>
      <c r="C20">
        <f t="shared" ref="C20:E20" si="2">165-C11</f>
        <v>5</v>
      </c>
      <c r="D20">
        <f t="shared" si="2"/>
        <v>45</v>
      </c>
      <c r="E20">
        <f t="shared" si="2"/>
        <v>37.5</v>
      </c>
    </row>
    <row r="21" spans="1:6" x14ac:dyDescent="0.25">
      <c r="A21" s="20" t="s">
        <v>39</v>
      </c>
      <c r="B21">
        <f>MAX(B18:B20)</f>
        <v>45</v>
      </c>
      <c r="C21">
        <f t="shared" ref="C21:E21" si="3">MAX(C18:C20)</f>
        <v>50</v>
      </c>
      <c r="D21">
        <f t="shared" si="3"/>
        <v>45</v>
      </c>
      <c r="E21">
        <f t="shared" si="3"/>
        <v>37.5</v>
      </c>
    </row>
    <row r="23" spans="1:6" x14ac:dyDescent="0.25">
      <c r="A23" s="22" t="s">
        <v>40</v>
      </c>
      <c r="F23" t="s">
        <v>42</v>
      </c>
    </row>
    <row r="24" spans="1:6" x14ac:dyDescent="0.25">
      <c r="A24" s="20" t="s">
        <v>1</v>
      </c>
      <c r="B24">
        <f>B9</f>
        <v>105</v>
      </c>
      <c r="C24">
        <f t="shared" ref="C24:E24" si="4">C9</f>
        <v>100</v>
      </c>
      <c r="D24">
        <f t="shared" si="4"/>
        <v>150</v>
      </c>
      <c r="E24">
        <f t="shared" si="4"/>
        <v>127.5</v>
      </c>
      <c r="F24">
        <v>0.2</v>
      </c>
    </row>
    <row r="25" spans="1:6" x14ac:dyDescent="0.25">
      <c r="A25" s="20" t="s">
        <v>2</v>
      </c>
      <c r="B25">
        <f t="shared" ref="B25:E26" si="5">B10</f>
        <v>120</v>
      </c>
      <c r="C25">
        <f t="shared" si="5"/>
        <v>140</v>
      </c>
      <c r="D25">
        <f t="shared" si="5"/>
        <v>135</v>
      </c>
      <c r="E25">
        <f t="shared" si="5"/>
        <v>127.5</v>
      </c>
      <c r="F25">
        <v>0.5</v>
      </c>
    </row>
    <row r="26" spans="1:6" x14ac:dyDescent="0.25">
      <c r="A26" s="20" t="s">
        <v>3</v>
      </c>
      <c r="B26">
        <f t="shared" si="5"/>
        <v>165</v>
      </c>
      <c r="C26">
        <f t="shared" si="5"/>
        <v>160</v>
      </c>
      <c r="D26">
        <f t="shared" si="5"/>
        <v>120</v>
      </c>
      <c r="E26">
        <f t="shared" si="5"/>
        <v>127.5</v>
      </c>
      <c r="F26">
        <v>0.3</v>
      </c>
    </row>
    <row r="27" spans="1:6" x14ac:dyDescent="0.25">
      <c r="A27" s="20" t="s">
        <v>41</v>
      </c>
      <c r="B27">
        <f>B24*F24+B25*F25+B26*F26</f>
        <v>130.5</v>
      </c>
      <c r="C27">
        <f>C24*F24+C25*F25+C26*F26</f>
        <v>138</v>
      </c>
      <c r="D27">
        <f>D24*F24+D25*F25+D26*F26</f>
        <v>133.5</v>
      </c>
      <c r="E27">
        <f>E24*F24+E25*F25+E26*F26</f>
        <v>127.5</v>
      </c>
    </row>
    <row r="30" spans="1:6" x14ac:dyDescent="0.25">
      <c r="A30" s="20" t="s">
        <v>43</v>
      </c>
      <c r="B30">
        <f>B26*F26+C25*F25+D24*F24</f>
        <v>149.5</v>
      </c>
    </row>
    <row r="31" spans="1:6" x14ac:dyDescent="0.25">
      <c r="A31" t="s">
        <v>40</v>
      </c>
      <c r="B31">
        <f>MAX(B27:E27)</f>
        <v>138</v>
      </c>
    </row>
    <row r="32" spans="1:6" x14ac:dyDescent="0.25">
      <c r="A32" t="s">
        <v>43</v>
      </c>
      <c r="B32">
        <f>B30-B31</f>
        <v>11.5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6432-6B44-41D2-8236-76513D513659}">
  <dimension ref="A1:C5"/>
  <sheetViews>
    <sheetView workbookViewId="0">
      <selection activeCell="E17" sqref="E17"/>
    </sheetView>
  </sheetViews>
  <sheetFormatPr defaultRowHeight="15" x14ac:dyDescent="0.25"/>
  <cols>
    <col min="1" max="1" width="20.140625" bestFit="1" customWidth="1"/>
  </cols>
  <sheetData>
    <row r="1" spans="1:3" x14ac:dyDescent="0.25">
      <c r="A1" s="14" t="s">
        <v>16</v>
      </c>
      <c r="B1" s="16" t="s">
        <v>12</v>
      </c>
      <c r="C1" s="13"/>
    </row>
    <row r="2" spans="1:3" x14ac:dyDescent="0.25">
      <c r="A2" s="15"/>
      <c r="B2" s="4" t="s">
        <v>13</v>
      </c>
      <c r="C2" s="4" t="s">
        <v>14</v>
      </c>
    </row>
    <row r="3" spans="1:3" x14ac:dyDescent="0.25">
      <c r="A3" s="2" t="s">
        <v>10</v>
      </c>
      <c r="B3" s="8">
        <v>0.2</v>
      </c>
      <c r="C3" s="8">
        <v>0.05</v>
      </c>
    </row>
    <row r="4" spans="1:3" x14ac:dyDescent="0.25">
      <c r="A4" s="2" t="s">
        <v>11</v>
      </c>
      <c r="B4" s="8">
        <v>-0.1</v>
      </c>
      <c r="C4" s="8">
        <v>0.1</v>
      </c>
    </row>
    <row r="5" spans="1:3" x14ac:dyDescent="0.25">
      <c r="A5" s="3" t="s">
        <v>15</v>
      </c>
      <c r="B5" s="9">
        <v>-0.5</v>
      </c>
      <c r="C5" s="9">
        <v>0.2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3</vt:lpstr>
      <vt:lpstr>Question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Evrim Dalkiran</dc:creator>
  <cp:lastModifiedBy>admin</cp:lastModifiedBy>
  <dcterms:created xsi:type="dcterms:W3CDTF">2021-02-15T20:39:24Z</dcterms:created>
  <dcterms:modified xsi:type="dcterms:W3CDTF">2021-02-26T15:46:59Z</dcterms:modified>
</cp:coreProperties>
</file>