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\NTI\Note Power BI\"/>
    </mc:Choice>
  </mc:AlternateContent>
  <xr:revisionPtr revIDLastSave="0" documentId="13_ncr:1_{62EAEDDD-02B6-4A0B-8FED-413C9A26DCCB}" xr6:coauthVersionLast="47" xr6:coauthVersionMax="47" xr10:uidLastSave="{00000000-0000-0000-0000-000000000000}"/>
  <bookViews>
    <workbookView xWindow="-108" yWindow="-108" windowWidth="23256" windowHeight="12576" activeTab="2" xr2:uid="{A755D0A3-AB86-432E-855F-070FD993B388}"/>
  </bookViews>
  <sheets>
    <sheet name="SocialMedia" sheetId="5" r:id="rId1"/>
    <sheet name="Data" sheetId="1" r:id="rId2"/>
    <sheet name="Dashbo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1" l="1"/>
  <c r="X9" i="1"/>
  <c r="P9" i="1"/>
  <c r="H9" i="1"/>
  <c r="AF8" i="1"/>
  <c r="AF7" i="1"/>
  <c r="AF6" i="1"/>
  <c r="AF5" i="1"/>
  <c r="AF3" i="1"/>
  <c r="AF4" i="1" s="1"/>
  <c r="X8" i="1"/>
  <c r="X7" i="1"/>
  <c r="X6" i="1"/>
  <c r="X5" i="1"/>
  <c r="X3" i="1"/>
  <c r="X4" i="1" s="1"/>
  <c r="P8" i="1"/>
  <c r="P7" i="1"/>
  <c r="P6" i="1"/>
  <c r="P5" i="1"/>
  <c r="P3" i="1"/>
  <c r="P4" i="1" s="1"/>
  <c r="H8" i="1"/>
  <c r="H7" i="1"/>
  <c r="H6" i="1"/>
  <c r="H5" i="1"/>
  <c r="H3" i="1"/>
  <c r="H4" i="1" s="1"/>
  <c r="I3" i="1" l="1"/>
  <c r="Y3" i="1"/>
  <c r="Q3" i="1"/>
  <c r="AG3" i="1"/>
  <c r="AJ9" i="1"/>
</calcChain>
</file>

<file path=xl/sharedStrings.xml><?xml version="1.0" encoding="utf-8"?>
<sst xmlns="http://schemas.openxmlformats.org/spreadsheetml/2006/main" count="281" uniqueCount="18">
  <si>
    <t>Week</t>
  </si>
  <si>
    <t>Impressions</t>
  </si>
  <si>
    <t>Engagement Rate</t>
  </si>
  <si>
    <t>Audience Growth Rate</t>
  </si>
  <si>
    <t>Response Rate</t>
  </si>
  <si>
    <t>Post Reach</t>
  </si>
  <si>
    <t>FACEBOOK</t>
  </si>
  <si>
    <t>Starting Number of Fans:</t>
  </si>
  <si>
    <t>LINKEDIN</t>
  </si>
  <si>
    <t>Likes</t>
  </si>
  <si>
    <t>INSTAGRAM</t>
  </si>
  <si>
    <t>X</t>
  </si>
  <si>
    <t>Current Number of Fans:</t>
  </si>
  <si>
    <t>New Fans:</t>
  </si>
  <si>
    <t>Average Engagement Rate</t>
  </si>
  <si>
    <t>Average Response Rate</t>
  </si>
  <si>
    <t>Total Impressions</t>
  </si>
  <si>
    <t>Social_Media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</si>
</sst>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111111"/>
      <name val="Bahnschrift"/>
      <family val="2"/>
    </font>
    <font>
      <sz val="10"/>
      <color rgb="FF111111"/>
      <name val="Bahnschrift"/>
      <family val="2"/>
    </font>
    <font>
      <sz val="10"/>
      <color theme="1"/>
      <name val="Bahnschrift"/>
      <family val="2"/>
    </font>
    <font>
      <b/>
      <sz val="18"/>
      <color theme="1"/>
      <name val="Bahnschrift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3" fillId="3" borderId="0" xfId="0" applyFont="1" applyFill="1"/>
    <xf numFmtId="3" fontId="1" fillId="3" borderId="0" xfId="0" applyNumberFormat="1" applyFont="1" applyFill="1" applyAlignment="1">
      <alignment horizontal="center" vertical="center" wrapText="1"/>
    </xf>
    <xf numFmtId="0" fontId="0" fillId="4" borderId="0" xfId="0" applyFill="1"/>
    <xf numFmtId="10" fontId="5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Bahnschrif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E32A0"/>
      <color rgb="FFF5F5F5"/>
      <color rgb="FFDE0875"/>
      <color rgb="FF8264F0"/>
      <color rgb="FF7ADDEA"/>
      <color rgb="FF475993"/>
      <color rgb="FF9CD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87799601972818E-2"/>
          <c:y val="5.8626504323787125E-2"/>
          <c:w val="0.92542978281560961"/>
          <c:h val="0.84665968012991177"/>
        </c:manualLayout>
      </c:layout>
      <c:lineChart>
        <c:grouping val="standard"/>
        <c:varyColors val="0"/>
        <c:ser>
          <c:idx val="1"/>
          <c:order val="1"/>
          <c:tx>
            <c:v>Instagram Impressions</c:v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39-42DD-A795-F26FD68BA468}"/>
            </c:ext>
          </c:extLst>
        </c:ser>
        <c:ser>
          <c:idx val="2"/>
          <c:order val="2"/>
          <c:tx>
            <c:v>LinkedIn Impressions</c:v>
          </c:tx>
          <c:spPr>
            <a:ln w="28575" cap="rnd">
              <a:solidFill>
                <a:srgbClr val="DE0875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39-42DD-A795-F26FD68BA468}"/>
            </c:ext>
          </c:extLst>
        </c:ser>
        <c:ser>
          <c:idx val="3"/>
          <c:order val="3"/>
          <c:tx>
            <c:v>Facebook Impressions</c:v>
          </c:tx>
          <c:spPr>
            <a:ln w="28575" cap="rnd">
              <a:solidFill>
                <a:srgbClr val="475993"/>
              </a:solidFill>
              <a:round/>
            </a:ln>
            <a:effectLst/>
          </c:spPr>
          <c:marker>
            <c:symbol val="none"/>
          </c:marker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039-42DD-A795-F26FD68BA468}"/>
            </c:ext>
          </c:extLst>
        </c:ser>
        <c:ser>
          <c:idx val="4"/>
          <c:order val="4"/>
          <c:tx>
            <c:v>X Impressions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Data!$AA$12:$AA$63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039-42DD-A795-F26FD68B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59280"/>
        <c:axId val="189355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Data!$R$11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Data!$R$12:$R$63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39-42DD-A795-F26FD68BA468}"/>
                  </c:ext>
                </c:extLst>
              </c15:ser>
            </c15:filteredLineSeries>
          </c:ext>
        </c:extLst>
      </c:lineChart>
      <c:catAx>
        <c:axId val="189355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8800"/>
        <c:crosses val="autoZero"/>
        <c:auto val="1"/>
        <c:lblAlgn val="ctr"/>
        <c:lblOffset val="20"/>
        <c:tickMarkSkip val="2"/>
        <c:noMultiLvlLbl val="0"/>
      </c:catAx>
      <c:valAx>
        <c:axId val="1893558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75993"/>
            </a:solidFill>
            <a:ln>
              <a:noFill/>
            </a:ln>
            <a:effectLst/>
          </c:spPr>
          <c:invertIfNegative val="0"/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E23-9474-608C32AA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E0875"/>
            </a:solidFill>
            <a:ln>
              <a:noFill/>
            </a:ln>
            <a:effectLst/>
          </c:spPr>
          <c:invertIfNegative val="0"/>
          <c:val>
            <c:numRef>
              <c:f>Data!$M$12:$M$63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B33-8DF3-A9C6C918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ADDEA"/>
            </a:solidFill>
            <a:ln>
              <a:noFill/>
            </a:ln>
            <a:effectLst/>
          </c:spPr>
          <c:invertIfNegative val="0"/>
          <c:val>
            <c:numRef>
              <c:f>Data!$U$12:$U$63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8-49E1-BD22-948C1438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37001108850982E-2"/>
          <c:y val="0.10483882063205976"/>
          <c:w val="0.85512433572972435"/>
          <c:h val="0.79918963168829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Data!$AC$12:$AC$63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8-4E29-BE36-C73B4750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svg"/><Relationship Id="rId13" Type="http://schemas.openxmlformats.org/officeDocument/2006/relationships/image" Target="../media/image16.png"/><Relationship Id="rId18" Type="http://schemas.openxmlformats.org/officeDocument/2006/relationships/chart" Target="../charts/chart2.xml"/><Relationship Id="rId3" Type="http://schemas.openxmlformats.org/officeDocument/2006/relationships/image" Target="../media/image7.png"/><Relationship Id="rId21" Type="http://schemas.openxmlformats.org/officeDocument/2006/relationships/image" Target="../media/image2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svg"/><Relationship Id="rId25" Type="http://schemas.openxmlformats.org/officeDocument/2006/relationships/image" Target="../media/image24.png"/><Relationship Id="rId2" Type="http://schemas.openxmlformats.org/officeDocument/2006/relationships/image" Target="../media/image6.png"/><Relationship Id="rId16" Type="http://schemas.openxmlformats.org/officeDocument/2006/relationships/image" Target="../media/image19.png"/><Relationship Id="rId20" Type="http://schemas.openxmlformats.org/officeDocument/2006/relationships/chart" Target="../charts/chart3.xml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4.svg"/><Relationship Id="rId24" Type="http://schemas.openxmlformats.org/officeDocument/2006/relationships/chart" Target="../charts/chart5.xml"/><Relationship Id="rId5" Type="http://schemas.openxmlformats.org/officeDocument/2006/relationships/chart" Target="../charts/chart1.xml"/><Relationship Id="rId15" Type="http://schemas.openxmlformats.org/officeDocument/2006/relationships/image" Target="../media/image18.png"/><Relationship Id="rId23" Type="http://schemas.openxmlformats.org/officeDocument/2006/relationships/image" Target="../media/image23.png"/><Relationship Id="rId10" Type="http://schemas.openxmlformats.org/officeDocument/2006/relationships/image" Target="../media/image13.png"/><Relationship Id="rId19" Type="http://schemas.openxmlformats.org/officeDocument/2006/relationships/image" Target="../media/image21.png"/><Relationship Id="rId4" Type="http://schemas.openxmlformats.org/officeDocument/2006/relationships/image" Target="../media/image8.png"/><Relationship Id="rId9" Type="http://schemas.openxmlformats.org/officeDocument/2006/relationships/image" Target="../media/image12.png"/><Relationship Id="rId14" Type="http://schemas.openxmlformats.org/officeDocument/2006/relationships/image" Target="../media/image17.sv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F4CEC5-A867-073C-05B2-3F15BA601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9581" y="1646058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82CC5-9CA8-45CC-1991-C4DD55DAD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9930" y="1649505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4D079-8FF5-A8C0-91A4-56F54B5C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122" y="1683026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441998</xdr:colOff>
      <xdr:row>9</xdr:row>
      <xdr:rowOff>434378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FF693-9EC0-D65A-D081-A0F099FF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4682"/>
          <a:ext cx="441998" cy="434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382087</xdr:colOff>
      <xdr:row>1</xdr:row>
      <xdr:rowOff>96883</xdr:rowOff>
    </xdr:from>
    <xdr:to>
      <xdr:col>16</xdr:col>
      <xdr:colOff>72886</xdr:colOff>
      <xdr:row>14</xdr:row>
      <xdr:rowOff>13062</xdr:rowOff>
    </xdr:to>
    <xdr:sp macro="" textlink="">
      <xdr:nvSpPr>
        <xdr:cNvPr id="128" name="Rectangle: Rounded Corners 127">
          <a:extLst>
            <a:ext uri="{FF2B5EF4-FFF2-40B4-BE49-F238E27FC236}">
              <a16:creationId xmlns:a16="http://schemas.microsoft.com/office/drawing/2014/main" id="{755EEABF-B14D-4A75-AB3D-44D5A1C93ABF}"/>
            </a:ext>
          </a:extLst>
        </xdr:cNvPr>
        <xdr:cNvSpPr/>
      </xdr:nvSpPr>
      <xdr:spPr>
        <a:xfrm>
          <a:off x="382087" y="282413"/>
          <a:ext cx="9444399" cy="2328075"/>
        </a:xfrm>
        <a:prstGeom prst="roundRect">
          <a:avLst>
            <a:gd name="adj" fmla="val 5256"/>
          </a:avLst>
        </a:prstGeom>
        <a:solidFill>
          <a:schemeClr val="bg1"/>
        </a:solidFill>
        <a:ln>
          <a:noFill/>
        </a:ln>
        <a:effectLst>
          <a:outerShdw blurRad="76200" dist="63500" dir="2700000" algn="tl" rotWithShape="0">
            <a:srgbClr val="8264F0">
              <a:alpha val="22745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368260</xdr:colOff>
      <xdr:row>15</xdr:row>
      <xdr:rowOff>119359</xdr:rowOff>
    </xdr:from>
    <xdr:to>
      <xdr:col>4</xdr:col>
      <xdr:colOff>551524</xdr:colOff>
      <xdr:row>26</xdr:row>
      <xdr:rowOff>155090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F4BB364-C80A-3DAE-400F-59B98AAB63F9}"/>
            </a:ext>
          </a:extLst>
        </xdr:cNvPr>
        <xdr:cNvGrpSpPr/>
      </xdr:nvGrpSpPr>
      <xdr:grpSpPr>
        <a:xfrm>
          <a:off x="368260" y="2878325"/>
          <a:ext cx="2626919" cy="2058972"/>
          <a:chOff x="381512" y="1804373"/>
          <a:chExt cx="2621664" cy="2076566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47D777E-63DC-32CB-21D9-69E2EC315465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143D0FFE-ADDA-7CF8-BB23-48974E9F3624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H9">
          <xdr:nvSpPr>
            <xdr:cNvPr id="14" name="TextBox 13">
              <a:extLst>
                <a:ext uri="{FF2B5EF4-FFF2-40B4-BE49-F238E27FC236}">
                  <a16:creationId xmlns:a16="http://schemas.microsoft.com/office/drawing/2014/main" id="{E9E269AA-ECE7-95BB-2513-1E0843130323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91409677-788B-4551-87E9-5AC187D2D9BE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525,047</a:t>
              </a:fld>
              <a:endParaRPr lang="en-US" sz="32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F550EC0-4C31-42D9-AA9B-EC0F216ADFB0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2C17093-9D2A-7A49-2212-74F09434E5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2000084"/>
            <a:ext cx="612000" cy="622602"/>
          </a:xfrm>
          <a:prstGeom prst="rect">
            <a:avLst/>
          </a:prstGeom>
        </xdr:spPr>
      </xdr:pic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2BA0467-ABFC-4816-B124-AAE06FFE4785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0A536A5-64B2-4F3F-B255-771CD5C2B4B6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H4">
          <xdr:nvSpPr>
            <xdr:cNvPr id="20" name="TextBox 19">
              <a:extLst>
                <a:ext uri="{FF2B5EF4-FFF2-40B4-BE49-F238E27FC236}">
                  <a16:creationId xmlns:a16="http://schemas.microsoft.com/office/drawing/2014/main" id="{B798E1D3-E249-4C77-BA57-A8A301408C7D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66A8E843-7057-4CF4-B78A-06A6E9F2A92F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26,292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9ECAC3FD-D250-4C72-8898-BFD50F871A7F}"/>
              </a:ext>
            </a:extLst>
          </xdr:cNvPr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1036CC7-DFAF-3038-C498-3FFFC09BB1C2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I3">
          <xdr:nvSpPr>
            <xdr:cNvPr id="24" name="TextBox 23">
              <a:extLst>
                <a:ext uri="{FF2B5EF4-FFF2-40B4-BE49-F238E27FC236}">
                  <a16:creationId xmlns:a16="http://schemas.microsoft.com/office/drawing/2014/main" id="{CF470D97-0D6D-BC5B-22D4-4B969D58E4AC}"/>
                </a:ext>
              </a:extLst>
            </xdr:cNvPr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ED91867-938B-4922-85BE-259B8588706C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3.31%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712A6ACC-5CD5-21D2-0FAE-C7B6F793FBB1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26" name="Rectangle: Rounded Corners 25">
              <a:extLst>
                <a:ext uri="{FF2B5EF4-FFF2-40B4-BE49-F238E27FC236}">
                  <a16:creationId xmlns:a16="http://schemas.microsoft.com/office/drawing/2014/main" id="{0CA2C731-5BCB-9CB8-A88A-9E2F487F267C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BBCD60F-FA42-43ED-AE51-04AD4F4D6645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H5">
          <xdr:nvSpPr>
            <xdr:cNvPr id="28" name="TextBox 27">
              <a:extLst>
                <a:ext uri="{FF2B5EF4-FFF2-40B4-BE49-F238E27FC236}">
                  <a16:creationId xmlns:a16="http://schemas.microsoft.com/office/drawing/2014/main" id="{661D76C7-4D55-4A64-AA99-A74123A10D04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9547F1DB-94B4-45F4-9C21-71EB65EC5FA7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414,739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E034C83B-A5F4-42F3-81A7-1EB40E9E856B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25ED1707-82C4-B604-783F-74DB52E310E0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F19723B4-59C0-31F9-1DB4-BC865C51357F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H6">
          <xdr:nvSpPr>
            <xdr:cNvPr id="33" name="TextBox 32">
              <a:extLst>
                <a:ext uri="{FF2B5EF4-FFF2-40B4-BE49-F238E27FC236}">
                  <a16:creationId xmlns:a16="http://schemas.microsoft.com/office/drawing/2014/main" id="{B372998D-1B3D-B58B-0581-4E30B29D4998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EDF4E4F-63F8-4352-B490-E580DD24FED3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23,516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4402835B-D79D-4E80-B8E4-65787ADAF8DC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3E766CCF-F786-EE99-3BA8-4C49772B0CD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38058C92-9C40-D97C-1FEB-940B1A05F9BE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H8">
          <xdr:nvSpPr>
            <xdr:cNvPr id="37" name="TextBox 36">
              <a:extLst>
                <a:ext uri="{FF2B5EF4-FFF2-40B4-BE49-F238E27FC236}">
                  <a16:creationId xmlns:a16="http://schemas.microsoft.com/office/drawing/2014/main" id="{F2418B95-9396-013B-913D-6855BA81C559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D370F460-07B7-4B09-8A21-5E6A0C427571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84.29%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D188BCE4-FAFF-44B5-8963-266AA5C5CA54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39" name="Rectangle: Rounded Corners 38">
              <a:extLst>
                <a:ext uri="{FF2B5EF4-FFF2-40B4-BE49-F238E27FC236}">
                  <a16:creationId xmlns:a16="http://schemas.microsoft.com/office/drawing/2014/main" id="{A4DC3A8B-1A27-43D6-2DB0-0D2DD3AB78CC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045310B-D8EC-81EC-9947-FE197DC4BA02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H7">
          <xdr:nvSpPr>
            <xdr:cNvPr id="41" name="TextBox 40">
              <a:extLst>
                <a:ext uri="{FF2B5EF4-FFF2-40B4-BE49-F238E27FC236}">
                  <a16:creationId xmlns:a16="http://schemas.microsoft.com/office/drawing/2014/main" id="{FB1A9327-0973-B918-FF8E-D8AFF06F3FD5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78F46891-8EAF-422D-966E-A87AFA99606D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2.22%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15</xdr:row>
      <xdr:rowOff>119359</xdr:rowOff>
    </xdr:from>
    <xdr:to>
      <xdr:col>10</xdr:col>
      <xdr:colOff>67820</xdr:colOff>
      <xdr:row>26</xdr:row>
      <xdr:rowOff>155090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9B919012-18F5-4A32-AF49-860B34BDE1F8}"/>
            </a:ext>
          </a:extLst>
        </xdr:cNvPr>
        <xdr:cNvGrpSpPr/>
      </xdr:nvGrpSpPr>
      <xdr:grpSpPr>
        <a:xfrm>
          <a:off x="3548725" y="2878325"/>
          <a:ext cx="2628233" cy="2058972"/>
          <a:chOff x="381512" y="1804373"/>
          <a:chExt cx="2621664" cy="2076566"/>
        </a:xfrm>
      </xdr:grpSpPr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1E2CD717-1A7C-8E73-E1F0-EAB893621D11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269FEB77-709D-F737-6218-D5804EDDE333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X9">
          <xdr:nvSpPr>
            <xdr:cNvPr id="69" name="TextBox 68">
              <a:extLst>
                <a:ext uri="{FF2B5EF4-FFF2-40B4-BE49-F238E27FC236}">
                  <a16:creationId xmlns:a16="http://schemas.microsoft.com/office/drawing/2014/main" id="{9D497F00-D229-BFA9-2FD0-963D68575336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D7B21287-B4E8-4575-ACC3-98B3590EF9E7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612,149</a:t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CEF83EE1-C9FF-6D0B-E5B5-798E619D8CC6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8C3583A-8796-7B47-26A1-9FF11D5BB8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  <a:noFill/>
          <a:ln w="9525" cmpd="sng">
            <a:noFill/>
          </a:ln>
        </xdr:spPr>
      </xdr:pic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D5443F05-185A-6ACB-E9FC-2CFBDF25B5BB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1B97732-2E4B-A2C0-9185-3E650EE00F1C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X4">
          <xdr:nvSpPr>
            <xdr:cNvPr id="68" name="TextBox 67">
              <a:extLst>
                <a:ext uri="{FF2B5EF4-FFF2-40B4-BE49-F238E27FC236}">
                  <a16:creationId xmlns:a16="http://schemas.microsoft.com/office/drawing/2014/main" id="{8850FE5A-04F5-7091-35B5-23E263587DA8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E967E18C-90FC-4272-AD7D-F80518492C75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29,693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455A9D2C-0A20-126B-9F11-11EDE72ECFEE}"/>
              </a:ext>
            </a:extLst>
          </xdr:cNvPr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3791F88-5568-C384-88BF-2BD471242E6A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Y3">
          <xdr:nvSpPr>
            <xdr:cNvPr id="66" name="TextBox 65">
              <a:extLst>
                <a:ext uri="{FF2B5EF4-FFF2-40B4-BE49-F238E27FC236}">
                  <a16:creationId xmlns:a16="http://schemas.microsoft.com/office/drawing/2014/main" id="{B2AD36C2-CD7C-2684-7DE1-37A667B34526}"/>
                </a:ext>
              </a:extLst>
            </xdr:cNvPr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1BBC1B66-AB53-419D-BFD3-3671672BBF91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4.19%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D14B81DC-831A-DD61-52B2-E282275E5A73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676CDE24-C6E4-8893-C296-14EE3ADC3377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64C730E2-4A27-9889-357D-0CE64351547A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X5">
          <xdr:nvSpPr>
            <xdr:cNvPr id="64" name="TextBox 63">
              <a:extLst>
                <a:ext uri="{FF2B5EF4-FFF2-40B4-BE49-F238E27FC236}">
                  <a16:creationId xmlns:a16="http://schemas.microsoft.com/office/drawing/2014/main" id="{3EF25FB8-DA91-7F6E-DD50-D537F6E48CC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6A4FF62-6009-440B-A2EC-CCFF5C404D6A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431,067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61628FDF-7EF9-517F-83F9-34A01B5B18F2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59" name="Rectangle: Rounded Corners 58">
              <a:extLst>
                <a:ext uri="{FF2B5EF4-FFF2-40B4-BE49-F238E27FC236}">
                  <a16:creationId xmlns:a16="http://schemas.microsoft.com/office/drawing/2014/main" id="{7DB833FB-9BAE-59D0-CD4A-6F9CD90C903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CF0E8E1-A5D2-AC32-01A6-4E1541BBE4E5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X6">
          <xdr:nvSpPr>
            <xdr:cNvPr id="61" name="TextBox 60">
              <a:extLst>
                <a:ext uri="{FF2B5EF4-FFF2-40B4-BE49-F238E27FC236}">
                  <a16:creationId xmlns:a16="http://schemas.microsoft.com/office/drawing/2014/main" id="{1FEED1D6-A1CA-EB1B-8CB6-A30A5DD3E153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F1AB8545-A607-484D-913A-A1304A1760B0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62,610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3FB84CAD-E365-72F7-BAD3-00AECB11079A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94E53DEC-96F8-14C8-317C-A3796DE6D3B2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B87D3BBF-22D5-6651-030F-DFCA01C6BF2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X8">
          <xdr:nvSpPr>
            <xdr:cNvPr id="58" name="TextBox 57">
              <a:extLst>
                <a:ext uri="{FF2B5EF4-FFF2-40B4-BE49-F238E27FC236}">
                  <a16:creationId xmlns:a16="http://schemas.microsoft.com/office/drawing/2014/main" id="{7078DDAF-4B1A-1E6F-D946-AA7919D018F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74B3861-BA1A-4289-A3B7-747A7CE50B84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85.12%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FA2D5A59-47B8-1D5A-EE92-A8553DC51308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53" name="Rectangle: Rounded Corners 52">
              <a:extLst>
                <a:ext uri="{FF2B5EF4-FFF2-40B4-BE49-F238E27FC236}">
                  <a16:creationId xmlns:a16="http://schemas.microsoft.com/office/drawing/2014/main" id="{F409D471-0A1A-780F-78ED-239172C876C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39E92925-CFA9-FBB5-A1D6-B49C2EC1C5B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X7">
          <xdr:nvSpPr>
            <xdr:cNvPr id="55" name="TextBox 54">
              <a:extLst>
                <a:ext uri="{FF2B5EF4-FFF2-40B4-BE49-F238E27FC236}">
                  <a16:creationId xmlns:a16="http://schemas.microsoft.com/office/drawing/2014/main" id="{8AB9614C-46DB-8DB5-F2DD-22711E82C60D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AB8C859-F613-4074-A2A8-3D04C00B7EE6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2.36%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368260</xdr:colOff>
      <xdr:row>27</xdr:row>
      <xdr:rowOff>132613</xdr:rowOff>
    </xdr:from>
    <xdr:to>
      <xdr:col>4</xdr:col>
      <xdr:colOff>551524</xdr:colOff>
      <xdr:row>38</xdr:row>
      <xdr:rowOff>168344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76CFF385-CD0A-464F-835E-CED83342E98B}"/>
            </a:ext>
          </a:extLst>
        </xdr:cNvPr>
        <xdr:cNvGrpSpPr/>
      </xdr:nvGrpSpPr>
      <xdr:grpSpPr>
        <a:xfrm>
          <a:off x="368260" y="5098751"/>
          <a:ext cx="2626919" cy="2058972"/>
          <a:chOff x="381512" y="1804373"/>
          <a:chExt cx="2621664" cy="2076566"/>
        </a:xfrm>
      </xdr:grpSpPr>
      <xdr:sp macro="" textlink="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E3139A0A-E112-3A6B-657A-BBA5231A7E30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5F8BCFF8-2CC8-C7AA-2119-94E4778B9723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P9">
          <xdr:nvSpPr>
            <xdr:cNvPr id="97" name="TextBox 96">
              <a:extLst>
                <a:ext uri="{FF2B5EF4-FFF2-40B4-BE49-F238E27FC236}">
                  <a16:creationId xmlns:a16="http://schemas.microsoft.com/office/drawing/2014/main" id="{BE55E4AE-1448-648B-24DD-7792A81110B2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A4951BC-EB26-429F-A785-26B5C955D9BA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466,294</a:t>
              </a:fld>
              <a:endParaRPr lang="en-US" sz="2400" b="1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BC107EB7-C3F1-ACEA-E53C-5D3C7A1AEB5F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96DE940F-D1A6-6399-348D-3B788B420D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49940612-6E72-4C4C-71C0-D64FA91AF8E2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05B233B3-EAF0-00B2-A7A0-465E680794F8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P4">
          <xdr:nvSpPr>
            <xdr:cNvPr id="96" name="TextBox 95">
              <a:extLst>
                <a:ext uri="{FF2B5EF4-FFF2-40B4-BE49-F238E27FC236}">
                  <a16:creationId xmlns:a16="http://schemas.microsoft.com/office/drawing/2014/main" id="{DCE379D6-4E6E-88B8-60D2-F42AAEB04A9E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284B18E2-A3D8-4E96-B412-149CF1ABD649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19,350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CE657470-1932-2589-90A0-6EA4A911FC67}"/>
              </a:ext>
            </a:extLst>
          </xdr:cNvPr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41992A66-D48F-0B53-F97D-512C2A0396D2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Q3">
          <xdr:nvSpPr>
            <xdr:cNvPr id="94" name="TextBox 93">
              <a:extLst>
                <a:ext uri="{FF2B5EF4-FFF2-40B4-BE49-F238E27FC236}">
                  <a16:creationId xmlns:a16="http://schemas.microsoft.com/office/drawing/2014/main" id="{BBA09307-4A61-2D3B-109A-717E959BF703}"/>
                </a:ext>
              </a:extLst>
            </xdr:cNvPr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0AC39874-DA14-48B6-AE25-F45AF60F2695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4.59%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9EBE7C4C-7448-CA68-6422-141D53F5F5A0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90" name="Rectangle: Rounded Corners 89">
              <a:extLst>
                <a:ext uri="{FF2B5EF4-FFF2-40B4-BE49-F238E27FC236}">
                  <a16:creationId xmlns:a16="http://schemas.microsoft.com/office/drawing/2014/main" id="{04934882-4BB4-C77C-2062-BF238BCD0BA2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A3C8075C-FB6E-5F7E-3A27-F830EEF82757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P5">
          <xdr:nvSpPr>
            <xdr:cNvPr id="92" name="TextBox 91">
              <a:extLst>
                <a:ext uri="{FF2B5EF4-FFF2-40B4-BE49-F238E27FC236}">
                  <a16:creationId xmlns:a16="http://schemas.microsoft.com/office/drawing/2014/main" id="{EFD66118-AA85-E9D0-80A1-34263B7960DF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59E24F-418E-4285-B419-CFF0413885D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371,601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F3860582-9C23-B144-9B3C-9C27CCF82A38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87" name="Rectangle: Rounded Corners 86">
              <a:extLst>
                <a:ext uri="{FF2B5EF4-FFF2-40B4-BE49-F238E27FC236}">
                  <a16:creationId xmlns:a16="http://schemas.microsoft.com/office/drawing/2014/main" id="{81AA5F70-50FC-39E5-589A-9D63938D35BD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2B8ABB75-08A3-B2B9-79C6-F6922EECEAFF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P6">
          <xdr:nvSpPr>
            <xdr:cNvPr id="89" name="TextBox 88">
              <a:extLst>
                <a:ext uri="{FF2B5EF4-FFF2-40B4-BE49-F238E27FC236}">
                  <a16:creationId xmlns:a16="http://schemas.microsoft.com/office/drawing/2014/main" id="{8A486B3A-C4D5-811F-F1A0-E25778573F05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ACCDD3-CCAC-479D-B98E-2FF9407893D6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54,101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8E316105-AAF5-D59E-4DE2-D2D31E80C55E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221A5980-CDA6-CD59-2CA7-52E953527F3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484FC87-BD78-2906-7D80-71F1D48F3950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P8">
          <xdr:nvSpPr>
            <xdr:cNvPr id="86" name="TextBox 85">
              <a:extLst>
                <a:ext uri="{FF2B5EF4-FFF2-40B4-BE49-F238E27FC236}">
                  <a16:creationId xmlns:a16="http://schemas.microsoft.com/office/drawing/2014/main" id="{3F1C3224-FDEA-D857-C40C-F9A9419F1424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AE829037-19D8-4E85-9BF5-AC7249ABD68A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85.06%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F3973E79-949A-2094-B0B0-C6DAF3F1CD40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81" name="Rectangle: Rounded Corners 80">
              <a:extLst>
                <a:ext uri="{FF2B5EF4-FFF2-40B4-BE49-F238E27FC236}">
                  <a16:creationId xmlns:a16="http://schemas.microsoft.com/office/drawing/2014/main" id="{7D33AE54-93F2-17BC-5EA9-BB62E714F96A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84335D1-CABA-76E4-CBDD-9CF07762C371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P7">
          <xdr:nvSpPr>
            <xdr:cNvPr id="83" name="TextBox 82">
              <a:extLst>
                <a:ext uri="{FF2B5EF4-FFF2-40B4-BE49-F238E27FC236}">
                  <a16:creationId xmlns:a16="http://schemas.microsoft.com/office/drawing/2014/main" id="{4A14C69F-4F94-A174-6C57-F560920EE596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FE27AE7-E0DF-455F-BBE5-F1950CC92C54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2.13%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27</xdr:row>
      <xdr:rowOff>132613</xdr:rowOff>
    </xdr:from>
    <xdr:to>
      <xdr:col>10</xdr:col>
      <xdr:colOff>67820</xdr:colOff>
      <xdr:row>38</xdr:row>
      <xdr:rowOff>168344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EA50FC02-C8BB-442D-A30A-036C010C5FE4}"/>
            </a:ext>
          </a:extLst>
        </xdr:cNvPr>
        <xdr:cNvGrpSpPr/>
      </xdr:nvGrpSpPr>
      <xdr:grpSpPr>
        <a:xfrm>
          <a:off x="3548725" y="5098751"/>
          <a:ext cx="2628233" cy="2058972"/>
          <a:chOff x="381512" y="1804373"/>
          <a:chExt cx="2621664" cy="2076566"/>
        </a:xfrm>
      </xdr:grpSpPr>
      <xdr:sp macro="" textlink="">
        <xdr:nvSpPr>
          <xdr:cNvPr id="100" name="Rectangle: Rounded Corners 99">
            <a:extLst>
              <a:ext uri="{FF2B5EF4-FFF2-40B4-BE49-F238E27FC236}">
                <a16:creationId xmlns:a16="http://schemas.microsoft.com/office/drawing/2014/main" id="{977612FE-6529-42B6-C800-97E85AC14CE6}"/>
              </a:ext>
            </a:extLst>
          </xdr:cNvPr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29E104B3-67FF-6924-3D6F-D1E04EC4E45E}"/>
              </a:ext>
            </a:extLst>
          </xdr:cNvPr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macro="" textlink="Data!AF9">
          <xdr:nvSpPr>
            <xdr:cNvPr id="125" name="TextBox 124">
              <a:extLst>
                <a:ext uri="{FF2B5EF4-FFF2-40B4-BE49-F238E27FC236}">
                  <a16:creationId xmlns:a16="http://schemas.microsoft.com/office/drawing/2014/main" id="{1483CA24-4FCE-7919-AB8F-C5FFF5397CC6}"/>
                </a:ext>
              </a:extLst>
            </xdr:cNvPr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870CE63D-679D-4A35-ABF5-0BB1F4D15644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pPr algn="r"/>
                <a:t>737,589</a:t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6D85CCBC-D2E2-5183-CF51-6DAC7CA4CB81}"/>
                </a:ext>
              </a:extLst>
            </xdr:cNvPr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/>
                </a:rPr>
                <a:t>IMPRESSIONS</a:t>
              </a:r>
            </a:p>
          </xdr:txBody>
        </xdr:sp>
      </xdr:grpSp>
      <xdr:pic>
        <xdr:nvPicPr>
          <xdr:cNvPr id="102" name="Picture 101">
            <a:extLst>
              <a:ext uri="{FF2B5EF4-FFF2-40B4-BE49-F238E27FC236}">
                <a16:creationId xmlns:a16="http://schemas.microsoft.com/office/drawing/2014/main" id="{8AA19146-049A-8243-F1E2-36E5EA9544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103" name="Group 102">
            <a:extLst>
              <a:ext uri="{FF2B5EF4-FFF2-40B4-BE49-F238E27FC236}">
                <a16:creationId xmlns:a16="http://schemas.microsoft.com/office/drawing/2014/main" id="{DA380214-BFC8-6FB0-C7C1-9C0BA0A08167}"/>
              </a:ext>
            </a:extLst>
          </xdr:cNvPr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4F295992-0B1E-79D9-D4A3-C557053E919B}"/>
                </a:ext>
              </a:extLst>
            </xdr:cNvPr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FANS</a:t>
              </a:r>
            </a:p>
          </xdr:txBody>
        </xdr:sp>
        <xdr:sp macro="" textlink="Data!AF4">
          <xdr:nvSpPr>
            <xdr:cNvPr id="124" name="TextBox 123">
              <a:extLst>
                <a:ext uri="{FF2B5EF4-FFF2-40B4-BE49-F238E27FC236}">
                  <a16:creationId xmlns:a16="http://schemas.microsoft.com/office/drawing/2014/main" id="{75482C16-C479-0752-073C-8E11AD4F2AE3}"/>
                </a:ext>
              </a:extLst>
            </xdr:cNvPr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37855695-0331-44B0-ADDD-CCCE7FFF7050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36,818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EEB25737-7772-1C1A-6F2F-3169DCA28553}"/>
              </a:ext>
            </a:extLst>
          </xdr:cNvPr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9D97F829-F771-B0F5-A025-CA6F847A49F9}"/>
                </a:ext>
              </a:extLst>
            </xdr:cNvPr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/>
                </a:rPr>
                <a:t>NEW FANS</a:t>
              </a:r>
            </a:p>
          </xdr:txBody>
        </xdr:sp>
        <xdr:sp macro="" textlink="Data!AG3">
          <xdr:nvSpPr>
            <xdr:cNvPr id="122" name="TextBox 121">
              <a:extLst>
                <a:ext uri="{FF2B5EF4-FFF2-40B4-BE49-F238E27FC236}">
                  <a16:creationId xmlns:a16="http://schemas.microsoft.com/office/drawing/2014/main" id="{6D1F6C13-1BE8-6249-B5EA-B8B8C72CE7B4}"/>
                </a:ext>
              </a:extLst>
            </xdr:cNvPr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7DA1086-024E-4CE2-B192-E700963BE60B}" type="TxLink">
                <a:rPr lang="en-US" sz="1000" b="1" i="0" u="none" strike="noStrike">
                  <a:solidFill>
                    <a:srgbClr val="6E32A0"/>
                  </a:solidFill>
                  <a:latin typeface="Bahnschrift"/>
                </a:rPr>
                <a:pPr algn="l"/>
                <a:t>3.69%</a:t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5" name="Group 104">
            <a:extLst>
              <a:ext uri="{FF2B5EF4-FFF2-40B4-BE49-F238E27FC236}">
                <a16:creationId xmlns:a16="http://schemas.microsoft.com/office/drawing/2014/main" id="{4370639A-2C10-5ED0-E1DB-D998C2772133}"/>
              </a:ext>
            </a:extLst>
          </xdr:cNvPr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118" name="Rectangle: Rounded Corners 117">
              <a:extLst>
                <a:ext uri="{FF2B5EF4-FFF2-40B4-BE49-F238E27FC236}">
                  <a16:creationId xmlns:a16="http://schemas.microsoft.com/office/drawing/2014/main" id="{C2FBC5C0-F03C-7961-FFD2-7A69ABA254DE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45DDA05F-D9FC-5D82-D151-9997F618FFFD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AF5">
          <xdr:nvSpPr>
            <xdr:cNvPr id="120" name="TextBox 119">
              <a:extLst>
                <a:ext uri="{FF2B5EF4-FFF2-40B4-BE49-F238E27FC236}">
                  <a16:creationId xmlns:a16="http://schemas.microsoft.com/office/drawing/2014/main" id="{79E31EDF-0C33-D1CF-7D22-6C929EF088F2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8EB45B5A-C282-4AE4-8B4C-A8865424160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426,091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617956F7-E839-14AA-A0A1-F46F4577FA6A}"/>
              </a:ext>
            </a:extLst>
          </xdr:cNvPr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 macro="" textlink="">
          <xdr:nvSpPr>
            <xdr:cNvPr id="115" name="Rectangle: Rounded Corners 114">
              <a:extLst>
                <a:ext uri="{FF2B5EF4-FFF2-40B4-BE49-F238E27FC236}">
                  <a16:creationId xmlns:a16="http://schemas.microsoft.com/office/drawing/2014/main" id="{F490597D-CA5B-E4B1-1869-487224D3DC27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D4CC1ADC-7D5A-D2A6-8CB9-0C1BCE998EB2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LIKES</a:t>
              </a:r>
            </a:p>
          </xdr:txBody>
        </xdr:sp>
        <xdr:sp macro="" textlink="Data!AF6">
          <xdr:nvSpPr>
            <xdr:cNvPr id="117" name="TextBox 116">
              <a:extLst>
                <a:ext uri="{FF2B5EF4-FFF2-40B4-BE49-F238E27FC236}">
                  <a16:creationId xmlns:a16="http://schemas.microsoft.com/office/drawing/2014/main" id="{45521B4D-CF47-4BA0-AFB0-5D78057C9FF1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4B68046D-D319-481F-9FFE-898F4399FF3E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75,811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7" name="Group 106">
            <a:extLst>
              <a:ext uri="{FF2B5EF4-FFF2-40B4-BE49-F238E27FC236}">
                <a16:creationId xmlns:a16="http://schemas.microsoft.com/office/drawing/2014/main" id="{79EE1F0E-4066-11B2-0AB7-66DE3C958434}"/>
              </a:ext>
            </a:extLst>
          </xdr:cNvPr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112" name="Rectangle: Rounded Corners 111">
              <a:extLst>
                <a:ext uri="{FF2B5EF4-FFF2-40B4-BE49-F238E27FC236}">
                  <a16:creationId xmlns:a16="http://schemas.microsoft.com/office/drawing/2014/main" id="{F4FCE13A-859C-EFB1-9AA7-2A7BE1555095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F4EC55F4-B06A-65CA-6D99-8531FAD9A8A6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RESPONSE</a:t>
              </a:r>
            </a:p>
          </xdr:txBody>
        </xdr:sp>
        <xdr:sp macro="" textlink="Data!AF8">
          <xdr:nvSpPr>
            <xdr:cNvPr id="114" name="TextBox 113">
              <a:extLst>
                <a:ext uri="{FF2B5EF4-FFF2-40B4-BE49-F238E27FC236}">
                  <a16:creationId xmlns:a16="http://schemas.microsoft.com/office/drawing/2014/main" id="{D4958471-CF66-68C7-CCAC-30EB5496F4D3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C7A5BC3-0C55-4CBC-B535-528D6C19D15D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85.02%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8" name="Group 107">
            <a:extLst>
              <a:ext uri="{FF2B5EF4-FFF2-40B4-BE49-F238E27FC236}">
                <a16:creationId xmlns:a16="http://schemas.microsoft.com/office/drawing/2014/main" id="{F5408B23-770F-3342-46CB-70974BDF4B4F}"/>
              </a:ext>
            </a:extLst>
          </xdr:cNvPr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 macro="" textlink="">
          <xdr:nvSpPr>
            <xdr:cNvPr id="109" name="Rectangle: Rounded Corners 108">
              <a:extLst>
                <a:ext uri="{FF2B5EF4-FFF2-40B4-BE49-F238E27FC236}">
                  <a16:creationId xmlns:a16="http://schemas.microsoft.com/office/drawing/2014/main" id="{43342AF7-147C-0839-7D6D-AB25F44F7A21}"/>
                </a:ext>
              </a:extLst>
            </xdr:cNvPr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BAE7A5A3-8947-BFA6-CD18-CAF1830CC578}"/>
                </a:ext>
              </a:extLst>
            </xdr:cNvPr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AVG ENGAGEMENT</a:t>
              </a:r>
            </a:p>
          </xdr:txBody>
        </xdr:sp>
        <xdr:sp macro="" textlink="Data!AF7">
          <xdr:nvSpPr>
            <xdr:cNvPr id="111" name="TextBox 110">
              <a:extLst>
                <a:ext uri="{FF2B5EF4-FFF2-40B4-BE49-F238E27FC236}">
                  <a16:creationId xmlns:a16="http://schemas.microsoft.com/office/drawing/2014/main" id="{53624194-238D-85ED-BF5B-2CEB66411B19}"/>
                </a:ext>
              </a:extLst>
            </xdr:cNvPr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B03945A-BBE1-461A-8DC4-7BE0C6EC02EB}" type="TxLink">
                <a:rPr lang="en-US" sz="10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2.69%</a:t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487680</xdr:colOff>
      <xdr:row>1</xdr:row>
      <xdr:rowOff>152400</xdr:rowOff>
    </xdr:from>
    <xdr:to>
      <xdr:col>10</xdr:col>
      <xdr:colOff>121920</xdr:colOff>
      <xdr:row>13</xdr:row>
      <xdr:rowOff>76200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A10E58D0-1FC8-4EC9-954F-E53E5CC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513690</xdr:colOff>
      <xdr:row>2</xdr:row>
      <xdr:rowOff>96342</xdr:rowOff>
    </xdr:from>
    <xdr:to>
      <xdr:col>15</xdr:col>
      <xdr:colOff>129901</xdr:colOff>
      <xdr:row>12</xdr:row>
      <xdr:rowOff>139148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2A79ACD5-A500-9938-E738-F6EDA60FDE54}"/>
            </a:ext>
          </a:extLst>
        </xdr:cNvPr>
        <xdr:cNvGrpSpPr/>
      </xdr:nvGrpSpPr>
      <xdr:grpSpPr>
        <a:xfrm>
          <a:off x="6622828" y="464204"/>
          <a:ext cx="2670780" cy="1882116"/>
          <a:chOff x="6493145" y="467403"/>
          <a:chExt cx="2664211" cy="1898110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9F3004C9-C4FD-44B7-9616-1C5C53A01FCC}"/>
              </a:ext>
            </a:extLst>
          </xdr:cNvPr>
          <xdr:cNvSpPr txBox="1"/>
        </xdr:nvSpPr>
        <xdr:spPr>
          <a:xfrm>
            <a:off x="7097540" y="467403"/>
            <a:ext cx="1455420" cy="266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ctr"/>
            <a:r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IMPRESSIONS</a:t>
            </a:r>
          </a:p>
        </xdr:txBody>
      </xdr:sp>
      <xdr:grpSp>
        <xdr:nvGrpSpPr>
          <xdr:cNvPr id="159" name="Group 158">
            <a:extLst>
              <a:ext uri="{FF2B5EF4-FFF2-40B4-BE49-F238E27FC236}">
                <a16:creationId xmlns:a16="http://schemas.microsoft.com/office/drawing/2014/main" id="{CAF91F28-7DE1-BE94-695E-CB3B4416267C}"/>
              </a:ext>
            </a:extLst>
          </xdr:cNvPr>
          <xdr:cNvGrpSpPr/>
        </xdr:nvGrpSpPr>
        <xdr:grpSpPr>
          <a:xfrm>
            <a:off x="6493199" y="875927"/>
            <a:ext cx="2664103" cy="688465"/>
            <a:chOff x="6552883" y="690396"/>
            <a:chExt cx="2664103" cy="688465"/>
          </a:xfrm>
        </xdr:grpSpPr>
        <xdr:grpSp>
          <xdr:nvGrpSpPr>
            <xdr:cNvPr id="148" name="Group 147">
              <a:extLst>
                <a:ext uri="{FF2B5EF4-FFF2-40B4-BE49-F238E27FC236}">
                  <a16:creationId xmlns:a16="http://schemas.microsoft.com/office/drawing/2014/main" id="{B0E5B483-BA56-60CC-000A-FB030B0E9DE0}"/>
                </a:ext>
              </a:extLst>
            </xdr:cNvPr>
            <xdr:cNvGrpSpPr/>
          </xdr:nvGrpSpPr>
          <xdr:grpSpPr>
            <a:xfrm>
              <a:off x="8712986" y="698842"/>
              <a:ext cx="504000" cy="671572"/>
              <a:chOff x="7483171" y="702283"/>
              <a:chExt cx="504000" cy="655376"/>
            </a:xfrm>
          </xdr:grpSpPr>
          <xdr:grpSp>
            <xdr:nvGrpSpPr>
              <xdr:cNvPr id="132" name="Group 131">
                <a:extLst>
                  <a:ext uri="{FF2B5EF4-FFF2-40B4-BE49-F238E27FC236}">
                    <a16:creationId xmlns:a16="http://schemas.microsoft.com/office/drawing/2014/main" id="{BAD0FB36-5DCE-0219-DB2F-9D04553318C9}"/>
                  </a:ext>
                </a:extLst>
              </xdr:cNvPr>
              <xdr:cNvGrpSpPr/>
            </xdr:nvGrpSpPr>
            <xdr:grpSpPr>
              <a:xfrm>
                <a:off x="7483171" y="702283"/>
                <a:ext cx="504000" cy="500515"/>
                <a:chOff x="7231380" y="791277"/>
                <a:chExt cx="576000" cy="586527"/>
              </a:xfrm>
            </xdr:grpSpPr>
            <xdr:sp macro="" textlink="">
              <xdr:nvSpPr>
                <xdr:cNvPr id="130" name="Rectangle: Rounded Corners 129">
                  <a:extLst>
                    <a:ext uri="{FF2B5EF4-FFF2-40B4-BE49-F238E27FC236}">
                      <a16:creationId xmlns:a16="http://schemas.microsoft.com/office/drawing/2014/main" id="{317902FE-EA95-FBB0-E3EF-14C70E422E1E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1" name="Picture 130">
                  <a:extLst>
                    <a:ext uri="{FF2B5EF4-FFF2-40B4-BE49-F238E27FC236}">
                      <a16:creationId xmlns:a16="http://schemas.microsoft.com/office/drawing/2014/main" id="{A7FC82D3-A462-4D89-A6DB-BD41AB34CC8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2540"/>
                  <a:ext cx="499023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4" name="Graphic 143">
                <a:extLst>
                  <a:ext uri="{FF2B5EF4-FFF2-40B4-BE49-F238E27FC236}">
                    <a16:creationId xmlns:a16="http://schemas.microsoft.com/office/drawing/2014/main" id="{43B61C2B-C8FD-5482-760D-07FEAFE690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589A6357-9F17-AFBE-9504-7D2F27F3E079}"/>
                </a:ext>
              </a:extLst>
            </xdr:cNvPr>
            <xdr:cNvGrpSpPr/>
          </xdr:nvGrpSpPr>
          <xdr:grpSpPr>
            <a:xfrm>
              <a:off x="7272917" y="698842"/>
              <a:ext cx="504000" cy="671572"/>
              <a:chOff x="8351189" y="702283"/>
              <a:chExt cx="504000" cy="655376"/>
            </a:xfrm>
          </xdr:grpSpPr>
          <xdr:grpSp>
            <xdr:nvGrpSpPr>
              <xdr:cNvPr id="133" name="Group 132">
                <a:extLst>
                  <a:ext uri="{FF2B5EF4-FFF2-40B4-BE49-F238E27FC236}">
                    <a16:creationId xmlns:a16="http://schemas.microsoft.com/office/drawing/2014/main" id="{BE4896A0-AEFA-4EC8-B61F-C0839EF5B504}"/>
                  </a:ext>
                </a:extLst>
              </xdr:cNvPr>
              <xdr:cNvGrpSpPr/>
            </xdr:nvGrpSpPr>
            <xdr:grpSpPr>
              <a:xfrm>
                <a:off x="8351189" y="702283"/>
                <a:ext cx="504000" cy="500515"/>
                <a:chOff x="7231380" y="791277"/>
                <a:chExt cx="576000" cy="586527"/>
              </a:xfrm>
            </xdr:grpSpPr>
            <xdr:sp macro="" textlink="">
              <xdr:nvSpPr>
                <xdr:cNvPr id="134" name="Rectangle: Rounded Corners 133">
                  <a:extLst>
                    <a:ext uri="{FF2B5EF4-FFF2-40B4-BE49-F238E27FC236}">
                      <a16:creationId xmlns:a16="http://schemas.microsoft.com/office/drawing/2014/main" id="{DBF6B438-E6F6-2629-C3BA-425994DB452D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DE0875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5" name="Picture 134">
                  <a:extLst>
                    <a:ext uri="{FF2B5EF4-FFF2-40B4-BE49-F238E27FC236}">
                      <a16:creationId xmlns:a16="http://schemas.microsoft.com/office/drawing/2014/main" id="{888C5A70-F2FD-FA0F-27BF-75059D311E6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5" name="Graphic 144">
                <a:extLst>
                  <a:ext uri="{FF2B5EF4-FFF2-40B4-BE49-F238E27FC236}">
                    <a16:creationId xmlns:a16="http://schemas.microsoft.com/office/drawing/2014/main" id="{26750862-1C93-4E3E-80BB-8835BD51D20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50" name="Group 149">
              <a:extLst>
                <a:ext uri="{FF2B5EF4-FFF2-40B4-BE49-F238E27FC236}">
                  <a16:creationId xmlns:a16="http://schemas.microsoft.com/office/drawing/2014/main" id="{DEBFA50A-ED89-05FD-2A1F-EF83CAAD83B0}"/>
                </a:ext>
              </a:extLst>
            </xdr:cNvPr>
            <xdr:cNvGrpSpPr/>
          </xdr:nvGrpSpPr>
          <xdr:grpSpPr>
            <a:xfrm>
              <a:off x="7992951" y="690396"/>
              <a:ext cx="504000" cy="688465"/>
              <a:chOff x="7483171" y="1505179"/>
              <a:chExt cx="504000" cy="671862"/>
            </a:xfrm>
          </xdr:grpSpPr>
          <xdr:grpSp>
            <xdr:nvGrpSpPr>
              <xdr:cNvPr id="136" name="Group 135">
                <a:extLst>
                  <a:ext uri="{FF2B5EF4-FFF2-40B4-BE49-F238E27FC236}">
                    <a16:creationId xmlns:a16="http://schemas.microsoft.com/office/drawing/2014/main" id="{F9F6037F-F315-4055-AA21-2DD62C6A6803}"/>
                  </a:ext>
                </a:extLst>
              </xdr:cNvPr>
              <xdr:cNvGrpSpPr/>
            </xdr:nvGrpSpPr>
            <xdr:grpSpPr>
              <a:xfrm>
                <a:off x="7483171" y="1505179"/>
                <a:ext cx="504000" cy="500516"/>
                <a:chOff x="7231380" y="791277"/>
                <a:chExt cx="576000" cy="586527"/>
              </a:xfrm>
            </xdr:grpSpPr>
            <xdr:sp macro="" textlink="">
              <xdr:nvSpPr>
                <xdr:cNvPr id="137" name="Rectangle: Rounded Corners 136">
                  <a:extLst>
                    <a:ext uri="{FF2B5EF4-FFF2-40B4-BE49-F238E27FC236}">
                      <a16:creationId xmlns:a16="http://schemas.microsoft.com/office/drawing/2014/main" id="{CFA5A284-020F-7A19-5363-40E5450DDC50}"/>
                    </a:ext>
                  </a:extLst>
                </xdr:cNvPr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7ADDEA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8" name="Picture 137">
                  <a:extLst>
                    <a:ext uri="{FF2B5EF4-FFF2-40B4-BE49-F238E27FC236}">
                      <a16:creationId xmlns:a16="http://schemas.microsoft.com/office/drawing/2014/main" id="{173E1F7B-ED40-C41C-72EA-3C6E5BD8A7E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8215" y="832540"/>
                  <a:ext cx="491039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6" name="Graphic 145">
                <a:extLst>
                  <a:ext uri="{FF2B5EF4-FFF2-40B4-BE49-F238E27FC236}">
                    <a16:creationId xmlns:a16="http://schemas.microsoft.com/office/drawing/2014/main" id="{0B86E6ED-B096-470C-B238-71A02218ED2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4" y="1877810"/>
                <a:ext cx="130463" cy="468000"/>
              </a:xfrm>
              <a:prstGeom prst="rect">
                <a:avLst/>
              </a:prstGeom>
            </xdr:spPr>
          </xdr:pic>
        </xdr:grpSp>
        <xdr:grpSp>
          <xdr:nvGrpSpPr>
            <xdr:cNvPr id="151" name="Group 150">
              <a:extLst>
                <a:ext uri="{FF2B5EF4-FFF2-40B4-BE49-F238E27FC236}">
                  <a16:creationId xmlns:a16="http://schemas.microsoft.com/office/drawing/2014/main" id="{8A80E186-7AED-1FBD-B302-5FDA481724E9}"/>
                </a:ext>
              </a:extLst>
            </xdr:cNvPr>
            <xdr:cNvGrpSpPr/>
          </xdr:nvGrpSpPr>
          <xdr:grpSpPr>
            <a:xfrm>
              <a:off x="6552883" y="690397"/>
              <a:ext cx="504000" cy="688464"/>
              <a:chOff x="8351189" y="1505180"/>
              <a:chExt cx="504000" cy="671861"/>
            </a:xfrm>
          </xdr:grpSpPr>
          <xdr:grpSp>
            <xdr:nvGrpSpPr>
              <xdr:cNvPr id="139" name="Group 138">
                <a:extLst>
                  <a:ext uri="{FF2B5EF4-FFF2-40B4-BE49-F238E27FC236}">
                    <a16:creationId xmlns:a16="http://schemas.microsoft.com/office/drawing/2014/main" id="{0794B7AA-6789-4D26-A68D-01E7B21D5619}"/>
                  </a:ext>
                </a:extLst>
              </xdr:cNvPr>
              <xdr:cNvGrpSpPr/>
            </xdr:nvGrpSpPr>
            <xdr:grpSpPr>
              <a:xfrm>
                <a:off x="8351189" y="1505180"/>
                <a:ext cx="504000" cy="500516"/>
                <a:chOff x="7231380" y="791278"/>
                <a:chExt cx="576000" cy="586527"/>
              </a:xfrm>
            </xdr:grpSpPr>
            <xdr:sp macro="" textlink="">
              <xdr:nvSpPr>
                <xdr:cNvPr id="140" name="Rectangle: Rounded Corners 139">
                  <a:extLst>
                    <a:ext uri="{FF2B5EF4-FFF2-40B4-BE49-F238E27FC236}">
                      <a16:creationId xmlns:a16="http://schemas.microsoft.com/office/drawing/2014/main" id="{BBEFBC78-4D13-40A5-E117-B5DD1D73CE6B}"/>
                    </a:ext>
                  </a:extLst>
                </xdr:cNvPr>
                <xdr:cNvSpPr/>
              </xdr:nvSpPr>
              <xdr:spPr>
                <a:xfrm>
                  <a:off x="7231380" y="791278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475993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41" name="Picture 140">
                  <a:extLst>
                    <a:ext uri="{FF2B5EF4-FFF2-40B4-BE49-F238E27FC236}">
                      <a16:creationId xmlns:a16="http://schemas.microsoft.com/office/drawing/2014/main" id="{135032F3-0572-45D7-531A-EB5C6DA6908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/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7" name="Graphic 146">
                <a:extLst>
                  <a:ext uri="{FF2B5EF4-FFF2-40B4-BE49-F238E27FC236}">
                    <a16:creationId xmlns:a16="http://schemas.microsoft.com/office/drawing/2014/main" id="{F5FB32B6-5372-496D-881A-4D986A12D9E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4" y="1877810"/>
                <a:ext cx="130463" cy="468000"/>
              </a:xfrm>
              <a:prstGeom prst="rect">
                <a:avLst/>
              </a:prstGeom>
            </xdr:spPr>
          </xdr:pic>
        </xdr:grpSp>
      </xdr:grpSp>
      <xdr:grpSp>
        <xdr:nvGrpSpPr>
          <xdr:cNvPr id="158" name="Group 157">
            <a:extLst>
              <a:ext uri="{FF2B5EF4-FFF2-40B4-BE49-F238E27FC236}">
                <a16:creationId xmlns:a16="http://schemas.microsoft.com/office/drawing/2014/main" id="{D7235A13-CE72-7D5B-1367-840804213E87}"/>
              </a:ext>
            </a:extLst>
          </xdr:cNvPr>
          <xdr:cNvGrpSpPr/>
        </xdr:nvGrpSpPr>
        <xdr:grpSpPr>
          <a:xfrm>
            <a:off x="6493145" y="1895936"/>
            <a:ext cx="2664211" cy="469577"/>
            <a:chOff x="7421217" y="2312160"/>
            <a:chExt cx="1703733" cy="258591"/>
          </a:xfrm>
        </xdr:grpSpPr>
        <xdr:sp macro="" textlink="">
          <xdr:nvSpPr>
            <xdr:cNvPr id="154" name="Rectangle: Rounded Corners 153">
              <a:extLst>
                <a:ext uri="{FF2B5EF4-FFF2-40B4-BE49-F238E27FC236}">
                  <a16:creationId xmlns:a16="http://schemas.microsoft.com/office/drawing/2014/main" id="{98D1D2AF-9BA5-41EF-8404-5A0FD47D3C8D}"/>
                </a:ext>
              </a:extLst>
            </xdr:cNvPr>
            <xdr:cNvSpPr/>
          </xdr:nvSpPr>
          <xdr:spPr>
            <a:xfrm>
              <a:off x="7421217" y="2312160"/>
              <a:ext cx="1703733" cy="258591"/>
            </a:xfrm>
            <a:prstGeom prst="roundRect">
              <a:avLst/>
            </a:prstGeom>
            <a:solidFill>
              <a:srgbClr val="DE087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57" name="Group 156">
              <a:extLst>
                <a:ext uri="{FF2B5EF4-FFF2-40B4-BE49-F238E27FC236}">
                  <a16:creationId xmlns:a16="http://schemas.microsoft.com/office/drawing/2014/main" id="{6D5862C1-12CE-3C0F-681C-D8B16B8DA516}"/>
                </a:ext>
              </a:extLst>
            </xdr:cNvPr>
            <xdr:cNvGrpSpPr/>
          </xdr:nvGrpSpPr>
          <xdr:grpSpPr>
            <a:xfrm>
              <a:off x="7552661" y="2355010"/>
              <a:ext cx="1449404" cy="172891"/>
              <a:chOff x="7484776" y="2358571"/>
              <a:chExt cx="1449404" cy="172891"/>
            </a:xfrm>
          </xdr:grpSpPr>
          <xdr:sp macro="" textlink="">
            <xdr:nvSpPr>
              <xdr:cNvPr id="155" name="TextBox 154">
                <a:extLst>
                  <a:ext uri="{FF2B5EF4-FFF2-40B4-BE49-F238E27FC236}">
                    <a16:creationId xmlns:a16="http://schemas.microsoft.com/office/drawing/2014/main" id="{1D7D17B5-890D-4250-A9E3-42E192A415C4}"/>
                  </a:ext>
                </a:extLst>
              </xdr:cNvPr>
              <xdr:cNvSpPr txBox="1"/>
            </xdr:nvSpPr>
            <xdr:spPr>
              <a:xfrm>
                <a:off x="7484776" y="2376792"/>
                <a:ext cx="818826" cy="1387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r>
                  <a:rPr lang="en-US" sz="1000" b="0" i="0" u="none" strike="noStrike">
                    <a:solidFill>
                      <a:schemeClr val="bg1"/>
                    </a:solidFill>
                    <a:latin typeface="Bahnschrift"/>
                  </a:rPr>
                  <a:t>TOTAL IMPRESSIONS:</a:t>
                </a:r>
              </a:p>
            </xdr:txBody>
          </xdr:sp>
          <xdr:sp macro="" textlink="Data!AJ9">
            <xdr:nvSpPr>
              <xdr:cNvPr id="156" name="TextBox 155">
                <a:extLst>
                  <a:ext uri="{FF2B5EF4-FFF2-40B4-BE49-F238E27FC236}">
                    <a16:creationId xmlns:a16="http://schemas.microsoft.com/office/drawing/2014/main" id="{C869E795-6116-47F5-9A82-3E80F9EB30D2}"/>
                  </a:ext>
                </a:extLst>
              </xdr:cNvPr>
              <xdr:cNvSpPr txBox="1"/>
            </xdr:nvSpPr>
            <xdr:spPr>
              <a:xfrm>
                <a:off x="8345750" y="2358571"/>
                <a:ext cx="588430" cy="172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fld id="{8D2B8609-7702-43C4-B2A5-65E17080B383}" type="TxLink">
                  <a:rPr lang="en-US" sz="1400" b="1" i="0" u="none" strike="noStrike">
                    <a:solidFill>
                      <a:schemeClr val="bg1"/>
                    </a:solidFill>
                    <a:latin typeface="Bahnschrift"/>
                  </a:rPr>
                  <a:pPr algn="l"/>
                  <a:t>2,341,079</a:t>
                </a:fld>
                <a:endParaRPr lang="en-US" sz="2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536714</xdr:colOff>
      <xdr:row>15</xdr:row>
      <xdr:rowOff>149839</xdr:rowOff>
    </xdr:from>
    <xdr:to>
      <xdr:col>16</xdr:col>
      <xdr:colOff>70338</xdr:colOff>
      <xdr:row>20</xdr:row>
      <xdr:rowOff>105300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A86774D6-77B6-5B81-956A-D5ADFCB2A416}"/>
            </a:ext>
          </a:extLst>
        </xdr:cNvPr>
        <xdr:cNvGrpSpPr/>
      </xdr:nvGrpSpPr>
      <xdr:grpSpPr>
        <a:xfrm>
          <a:off x="6645852" y="2908805"/>
          <a:ext cx="3199107" cy="875116"/>
          <a:chOff x="6632714" y="2831123"/>
          <a:chExt cx="3191224" cy="864000"/>
        </a:xfrm>
      </xdr:grpSpPr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B43F7D61-AF11-487B-99B6-63CCDD72E05E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62" name="Chart 161">
            <a:extLst>
              <a:ext uri="{FF2B5EF4-FFF2-40B4-BE49-F238E27FC236}">
                <a16:creationId xmlns:a16="http://schemas.microsoft.com/office/drawing/2014/main" id="{67D0974E-FEC8-4596-9ED5-164F04C55DAB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284CF74E-2D76-4EF7-902B-537DD76EFE82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65" name="Picture 164">
            <a:extLst>
              <a:ext uri="{FF2B5EF4-FFF2-40B4-BE49-F238E27FC236}">
                <a16:creationId xmlns:a16="http://schemas.microsoft.com/office/drawing/2014/main" id="{8822704E-6CB1-4102-AADD-0D8C71389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4998" y="2904520"/>
            <a:ext cx="283096" cy="280356"/>
          </a:xfrm>
          <a:prstGeom prst="rect">
            <a:avLst/>
          </a:prstGeom>
        </xdr:spPr>
      </xdr:pic>
      <xdr:sp macro="" textlink="Data!H3">
        <xdr:nvSpPr>
          <xdr:cNvPr id="166" name="TextBox 165">
            <a:extLst>
              <a:ext uri="{FF2B5EF4-FFF2-40B4-BE49-F238E27FC236}">
                <a16:creationId xmlns:a16="http://schemas.microsoft.com/office/drawing/2014/main" id="{F2A0A10E-323E-441A-9B04-B083BDF12E19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40A5398E-C421-45EA-AE2C-9BDF59333C7E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842</a:t>
            </a:fld>
            <a:endParaRPr lang="en-US" sz="2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21</xdr:row>
      <xdr:rowOff>169149</xdr:rowOff>
    </xdr:from>
    <xdr:to>
      <xdr:col>16</xdr:col>
      <xdr:colOff>70338</xdr:colOff>
      <xdr:row>26</xdr:row>
      <xdr:rowOff>124610</xdr:rowOff>
    </xdr:to>
    <xdr:grpSp>
      <xdr:nvGrpSpPr>
        <xdr:cNvPr id="168" name="Group 167">
          <a:extLst>
            <a:ext uri="{FF2B5EF4-FFF2-40B4-BE49-F238E27FC236}">
              <a16:creationId xmlns:a16="http://schemas.microsoft.com/office/drawing/2014/main" id="{759E9476-1FA2-4BCD-AF5C-14C43216B883}"/>
            </a:ext>
          </a:extLst>
        </xdr:cNvPr>
        <xdr:cNvGrpSpPr/>
      </xdr:nvGrpSpPr>
      <xdr:grpSpPr>
        <a:xfrm>
          <a:off x="6645852" y="4031701"/>
          <a:ext cx="3199107" cy="875116"/>
          <a:chOff x="6632714" y="2831123"/>
          <a:chExt cx="3191224" cy="864000"/>
        </a:xfrm>
      </xdr:grpSpPr>
      <xdr:sp macro="" textlink="">
        <xdr:nvSpPr>
          <xdr:cNvPr id="169" name="Rectangle: Rounded Corners 168">
            <a:extLst>
              <a:ext uri="{FF2B5EF4-FFF2-40B4-BE49-F238E27FC236}">
                <a16:creationId xmlns:a16="http://schemas.microsoft.com/office/drawing/2014/main" id="{D7B5507B-89B1-4112-D9D2-1BEECDC731B2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0" name="Chart 169">
            <a:extLst>
              <a:ext uri="{FF2B5EF4-FFF2-40B4-BE49-F238E27FC236}">
                <a16:creationId xmlns:a16="http://schemas.microsoft.com/office/drawing/2014/main" id="{6EEE2028-E8D6-C7C4-A683-47EEC346B56C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171" name="TextBox 170">
            <a:extLst>
              <a:ext uri="{FF2B5EF4-FFF2-40B4-BE49-F238E27FC236}">
                <a16:creationId xmlns:a16="http://schemas.microsoft.com/office/drawing/2014/main" id="{47C1A907-4614-D34A-0A22-F42A22189996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B4D7DA20-B20B-1070-898C-9FC0C99448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P3">
        <xdr:nvSpPr>
          <xdr:cNvPr id="173" name="TextBox 172">
            <a:extLst>
              <a:ext uri="{FF2B5EF4-FFF2-40B4-BE49-F238E27FC236}">
                <a16:creationId xmlns:a16="http://schemas.microsoft.com/office/drawing/2014/main" id="{3A6447AD-E828-88D6-FF14-81EFB728BD17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3B51AA62-518C-46B1-BA9A-E16CE581E70F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850</a:t>
            </a:fld>
            <a:endParaRPr lang="en-US" sz="1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27</xdr:row>
      <xdr:rowOff>163093</xdr:rowOff>
    </xdr:from>
    <xdr:to>
      <xdr:col>16</xdr:col>
      <xdr:colOff>70338</xdr:colOff>
      <xdr:row>32</xdr:row>
      <xdr:rowOff>118554</xdr:rowOff>
    </xdr:to>
    <xdr:grpSp>
      <xdr:nvGrpSpPr>
        <xdr:cNvPr id="174" name="Group 173">
          <a:extLst>
            <a:ext uri="{FF2B5EF4-FFF2-40B4-BE49-F238E27FC236}">
              <a16:creationId xmlns:a16="http://schemas.microsoft.com/office/drawing/2014/main" id="{4AA17641-3676-4480-8580-6264F88C2133}"/>
            </a:ext>
          </a:extLst>
        </xdr:cNvPr>
        <xdr:cNvGrpSpPr/>
      </xdr:nvGrpSpPr>
      <xdr:grpSpPr>
        <a:xfrm>
          <a:off x="6645852" y="5129231"/>
          <a:ext cx="3199107" cy="875116"/>
          <a:chOff x="6632714" y="2831123"/>
          <a:chExt cx="3191224" cy="864000"/>
        </a:xfrm>
      </xdr:grpSpPr>
      <xdr:sp macro="" textlink="">
        <xdr:nvSpPr>
          <xdr:cNvPr id="175" name="Rectangle: Rounded Corners 174">
            <a:extLst>
              <a:ext uri="{FF2B5EF4-FFF2-40B4-BE49-F238E27FC236}">
                <a16:creationId xmlns:a16="http://schemas.microsoft.com/office/drawing/2014/main" id="{47E38613-751A-1C05-3CE2-A53A9283240A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76" name="Chart 175">
            <a:extLst>
              <a:ext uri="{FF2B5EF4-FFF2-40B4-BE49-F238E27FC236}">
                <a16:creationId xmlns:a16="http://schemas.microsoft.com/office/drawing/2014/main" id="{5FDB2E9E-BA1B-D227-3119-823D060CC562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">
        <xdr:nvSpPr>
          <xdr:cNvPr id="177" name="TextBox 176">
            <a:extLst>
              <a:ext uri="{FF2B5EF4-FFF2-40B4-BE49-F238E27FC236}">
                <a16:creationId xmlns:a16="http://schemas.microsoft.com/office/drawing/2014/main" id="{9C7DFDC0-ADBA-4730-C61A-68CF2013A734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78" name="Picture 177">
            <a:extLst>
              <a:ext uri="{FF2B5EF4-FFF2-40B4-BE49-F238E27FC236}">
                <a16:creationId xmlns:a16="http://schemas.microsoft.com/office/drawing/2014/main" id="{807AE827-AC53-28DD-AC19-CEB7AEC7A6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X3">
        <xdr:nvSpPr>
          <xdr:cNvPr id="179" name="TextBox 178">
            <a:extLst>
              <a:ext uri="{FF2B5EF4-FFF2-40B4-BE49-F238E27FC236}">
                <a16:creationId xmlns:a16="http://schemas.microsoft.com/office/drawing/2014/main" id="{D07D580C-D52E-4082-A1BA-B941ADAB35BE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29106105-6355-4DE4-903A-F6DB5A076592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1,193</a:t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33</xdr:row>
      <xdr:rowOff>182403</xdr:rowOff>
    </xdr:from>
    <xdr:to>
      <xdr:col>16</xdr:col>
      <xdr:colOff>70338</xdr:colOff>
      <xdr:row>38</xdr:row>
      <xdr:rowOff>137864</xdr:rowOff>
    </xdr:to>
    <xdr:grpSp>
      <xdr:nvGrpSpPr>
        <xdr:cNvPr id="180" name="Group 179">
          <a:extLst>
            <a:ext uri="{FF2B5EF4-FFF2-40B4-BE49-F238E27FC236}">
              <a16:creationId xmlns:a16="http://schemas.microsoft.com/office/drawing/2014/main" id="{88246716-7BBD-4D09-99C3-1A92813D1661}"/>
            </a:ext>
          </a:extLst>
        </xdr:cNvPr>
        <xdr:cNvGrpSpPr/>
      </xdr:nvGrpSpPr>
      <xdr:grpSpPr>
        <a:xfrm>
          <a:off x="6645852" y="6252127"/>
          <a:ext cx="3199107" cy="875116"/>
          <a:chOff x="6632714" y="2831123"/>
          <a:chExt cx="3191224" cy="864000"/>
        </a:xfrm>
      </xdr:grpSpPr>
      <xdr:sp macro="" textlink="">
        <xdr:nvSpPr>
          <xdr:cNvPr id="181" name="Rectangle: Rounded Corners 180">
            <a:extLst>
              <a:ext uri="{FF2B5EF4-FFF2-40B4-BE49-F238E27FC236}">
                <a16:creationId xmlns:a16="http://schemas.microsoft.com/office/drawing/2014/main" id="{79EA6DD6-D1E9-228B-0786-87D80E47B752}"/>
              </a:ext>
            </a:extLst>
          </xdr:cNvPr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82" name="Chart 181">
            <a:extLst>
              <a:ext uri="{FF2B5EF4-FFF2-40B4-BE49-F238E27FC236}">
                <a16:creationId xmlns:a16="http://schemas.microsoft.com/office/drawing/2014/main" id="{9032602D-C18B-8053-A776-39A9756C9583}"/>
              </a:ext>
            </a:extLst>
          </xdr:cNvPr>
          <xdr:cNvGraphicFramePr>
            <a:graphicFrameLocks/>
          </xdr:cNvGraphicFramePr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183" name="TextBox 182">
            <a:extLst>
              <a:ext uri="{FF2B5EF4-FFF2-40B4-BE49-F238E27FC236}">
                <a16:creationId xmlns:a16="http://schemas.microsoft.com/office/drawing/2014/main" id="{80EF50FA-1558-BC3B-E0DC-1C257DC01925}"/>
              </a:ext>
            </a:extLst>
          </xdr:cNvPr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t>GROWTH</a:t>
            </a:r>
          </a:p>
        </xdr:txBody>
      </xdr:sp>
      <xdr:pic>
        <xdr:nvPicPr>
          <xdr:cNvPr id="184" name="Picture 183">
            <a:extLst>
              <a:ext uri="{FF2B5EF4-FFF2-40B4-BE49-F238E27FC236}">
                <a16:creationId xmlns:a16="http://schemas.microsoft.com/office/drawing/2014/main" id="{74187765-9BA4-6988-67F5-332933FD1D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macro="" textlink="Data!AF3">
        <xdr:nvSpPr>
          <xdr:cNvPr id="185" name="TextBox 184">
            <a:extLst>
              <a:ext uri="{FF2B5EF4-FFF2-40B4-BE49-F238E27FC236}">
                <a16:creationId xmlns:a16="http://schemas.microsoft.com/office/drawing/2014/main" id="{7ACFA30C-6B06-BBF0-67F3-68ADB4D1ACB6}"/>
              </a:ext>
            </a:extLst>
          </xdr:cNvPr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A74607AC-BB98-4FAA-9343-9D08D0AD554C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/>
              </a:rPr>
              <a:pPr algn="l"/>
              <a:t>1,310</a:t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D58E19-386A-492B-AA91-A3DB44534A5C}" name="SocialMedia" displayName="SocialMedia" ref="A1:H209" totalsRowShown="0">
  <autoFilter ref="A1:H209" xr:uid="{B7D58E19-386A-492B-AA91-A3DB44534A5C}"/>
  <tableColumns count="8">
    <tableColumn id="1" xr3:uid="{DFB1CE17-DF4C-441F-B6CB-ADC7365D09CE}" name="Social_Media"/>
    <tableColumn id="2" xr3:uid="{278C166F-0ED1-4E60-98C1-08E52E11AEA9}" name="Week"/>
    <tableColumn id="3" xr3:uid="{E0E7B003-53E0-423F-A332-875E50A00178}" name="Impressions"/>
    <tableColumn id="4" xr3:uid="{F9A60B9B-9A10-487D-BBF3-CF8B06B48BAA}" name="Engagement Rate"/>
    <tableColumn id="5" xr3:uid="{3744D194-2F37-4225-BC3C-6492DFE16C51}" name="Audience Growth Rate"/>
    <tableColumn id="6" xr3:uid="{B043F505-D854-4158-B914-76555617F4C1}" name="Response Rate"/>
    <tableColumn id="7" xr3:uid="{5F3EA18F-7740-42E7-ABF0-0D617F06B0F9}" name="Post Reach"/>
    <tableColumn id="8" xr3:uid="{59ACBCCF-479F-4854-B0D0-2713795CE414}" name="Lik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2512-C38D-4B1C-8944-D571546A9AFD}" name="Facebook" displayName="Facebook" ref="B11:H63" totalsRowShown="0" headerRowDxfId="35" dataDxfId="34">
  <tableColumns count="7">
    <tableColumn id="1" xr3:uid="{25D70E68-5107-4DDD-890E-48A69B0904A3}" name="Week" dataDxfId="33"/>
    <tableColumn id="2" xr3:uid="{F22DE97A-D59C-48F0-81B7-D38414419E7D}" name="Impressions" dataDxfId="32"/>
    <tableColumn id="3" xr3:uid="{2BE37DF8-0ED9-42A8-B6D7-DB55359B89DF}" name="Engagement Rate" dataDxfId="31"/>
    <tableColumn id="4" xr3:uid="{F236E609-3241-4A8E-91ED-0A1B0C671630}" name="Audience Growth Rate" dataDxfId="30"/>
    <tableColumn id="5" xr3:uid="{1B209FFD-2BAA-4216-A680-A05B0324A8AD}" name="Response Rate" dataDxfId="29"/>
    <tableColumn id="7" xr3:uid="{D112648D-8006-4945-A9BD-B36125BA153A}" name="Post Reach" dataDxfId="28"/>
    <tableColumn id="8" xr3:uid="{85432E2E-C6D4-4339-81F6-1DA84874227D}" name="Like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42AA1-C196-4D78-BD39-4C938BBEB25D}" name="Linkedin" displayName="Linkedin" ref="J11:P63" totalsRowShown="0" headerRowDxfId="26" dataDxfId="25">
  <tableColumns count="7">
    <tableColumn id="1" xr3:uid="{07785C78-ECA8-401F-855F-AEFF741B03A2}" name="Week" dataDxfId="24"/>
    <tableColumn id="2" xr3:uid="{8443A1CA-CBDE-46BC-9EAC-FF67BB4CE3DD}" name="Impressions" dataDxfId="23"/>
    <tableColumn id="3" xr3:uid="{92E5CC0A-E82E-45F3-8B41-5A6E8465AE44}" name="Engagement Rate" dataDxfId="22"/>
    <tableColumn id="4" xr3:uid="{BE16DAC0-32D3-46F5-872B-5A2A5074E789}" name="Audience Growth Rate" dataDxfId="21"/>
    <tableColumn id="5" xr3:uid="{ED394459-7585-4136-BFBB-2444F2B434E9}" name="Response Rate" dataDxfId="20"/>
    <tableColumn id="7" xr3:uid="{1EC76CE8-A774-447F-BA82-066CE64B1722}" name="Post Reach" dataDxfId="19"/>
    <tableColumn id="8" xr3:uid="{9F006A37-B2C7-4138-BDF7-976D57008615}" name="Lik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EA7306-71A3-400F-A0D1-793E610270A1}" name="Instagram" displayName="Instagram" ref="R11:X63" totalsRowShown="0" headerRowDxfId="17" dataDxfId="16">
  <tableColumns count="7">
    <tableColumn id="1" xr3:uid="{ECAB29B2-2AE1-40E2-A65D-EB63AA845F8C}" name="Week" dataDxfId="15"/>
    <tableColumn id="2" xr3:uid="{A63A424A-1A15-4D4B-AE5C-A4A8AE18615B}" name="Impressions" dataDxfId="14"/>
    <tableColumn id="3" xr3:uid="{D98CADC7-CE85-4FDE-873C-B4E969E0F279}" name="Engagement Rate" dataDxfId="13"/>
    <tableColumn id="4" xr3:uid="{68E2357B-84CE-46C0-A846-6EA90CC086C6}" name="Audience Growth Rate" dataDxfId="12"/>
    <tableColumn id="5" xr3:uid="{E38DCFD5-9CEF-45EF-8000-9A593F59C3E0}" name="Response Rate" dataDxfId="11"/>
    <tableColumn id="7" xr3:uid="{EAB5218D-C2E3-4B31-8AAE-25F1C6437781}" name="Post Reach" dataDxfId="10"/>
    <tableColumn id="8" xr3:uid="{F75A9176-ED52-41A1-9EB8-46E08A9827B1}" name="Like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D0A93-5BD0-4B52-8182-AE2B24E7209E}" name="X" displayName="X" ref="Z11:AF63" totalsRowShown="0" headerRowDxfId="8" dataDxfId="7">
  <tableColumns count="7">
    <tableColumn id="1" xr3:uid="{4343BD06-6156-4C3F-9855-F128033584A7}" name="Week" dataDxfId="6"/>
    <tableColumn id="2" xr3:uid="{5FED86A0-FD98-4FBF-BDEB-351F2DF2D683}" name="Impressions" dataDxfId="5"/>
    <tableColumn id="3" xr3:uid="{9799D154-B5D1-4FDD-8117-F6DF61A25491}" name="Engagement Rate" dataDxfId="4"/>
    <tableColumn id="4" xr3:uid="{767F97DA-220F-4F41-B31E-4116A2691DDB}" name="Audience Growth Rate" dataDxfId="3"/>
    <tableColumn id="5" xr3:uid="{EADC66EF-5A13-4C51-A8C4-804340CED61E}" name="Response Rate" dataDxfId="2"/>
    <tableColumn id="7" xr3:uid="{D900D829-017E-4C32-9108-742F0DB897AC}" name="Post Reach" dataDxfId="1"/>
    <tableColumn id="8" xr3:uid="{0D7AE255-6F61-4D65-BABF-7453D7572E49}" name="Lik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AA76-AB07-4596-A7C2-F336777D1BEA}">
  <dimension ref="A1:H209"/>
  <sheetViews>
    <sheetView workbookViewId="0">
      <selection activeCell="K20" sqref="K20"/>
    </sheetView>
  </sheetViews>
  <sheetFormatPr defaultRowHeight="14.4" x14ac:dyDescent="0.3"/>
  <cols>
    <col min="1" max="1" width="17.109375" customWidth="1"/>
    <col min="2" max="8" width="18.6640625" customWidth="1"/>
  </cols>
  <sheetData>
    <row r="1" spans="1:8" ht="22.8" customHeight="1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3">
      <c r="A2" t="s">
        <v>6</v>
      </c>
      <c r="B2">
        <v>1</v>
      </c>
      <c r="C2">
        <v>10645</v>
      </c>
      <c r="D2">
        <v>3.7499999999999999E-2</v>
      </c>
      <c r="E2">
        <v>18</v>
      </c>
      <c r="F2">
        <v>0.82</v>
      </c>
      <c r="G2">
        <v>8942</v>
      </c>
      <c r="H2">
        <v>596</v>
      </c>
    </row>
    <row r="3" spans="1:8" x14ac:dyDescent="0.3">
      <c r="A3" t="s">
        <v>6</v>
      </c>
      <c r="B3">
        <v>2</v>
      </c>
      <c r="C3">
        <v>10667</v>
      </c>
      <c r="D3">
        <v>2.2499999999999999E-2</v>
      </c>
      <c r="E3">
        <v>20</v>
      </c>
      <c r="F3">
        <v>0.79</v>
      </c>
      <c r="G3">
        <v>8854</v>
      </c>
      <c r="H3">
        <v>422</v>
      </c>
    </row>
    <row r="4" spans="1:8" x14ac:dyDescent="0.3">
      <c r="A4" t="s">
        <v>6</v>
      </c>
      <c r="B4">
        <v>3</v>
      </c>
      <c r="C4">
        <v>8972</v>
      </c>
      <c r="D4">
        <v>0.01</v>
      </c>
      <c r="E4">
        <v>12</v>
      </c>
      <c r="F4">
        <v>0.8</v>
      </c>
      <c r="G4">
        <v>7178</v>
      </c>
      <c r="H4">
        <v>342</v>
      </c>
    </row>
    <row r="5" spans="1:8" x14ac:dyDescent="0.3">
      <c r="A5" t="s">
        <v>6</v>
      </c>
      <c r="B5">
        <v>4</v>
      </c>
      <c r="C5">
        <v>9958</v>
      </c>
      <c r="D5">
        <v>0.03</v>
      </c>
      <c r="E5">
        <v>12</v>
      </c>
      <c r="F5">
        <v>0.83</v>
      </c>
      <c r="G5">
        <v>7966</v>
      </c>
      <c r="H5">
        <v>469</v>
      </c>
    </row>
    <row r="6" spans="1:8" x14ac:dyDescent="0.3">
      <c r="A6" t="s">
        <v>6</v>
      </c>
      <c r="B6">
        <v>5</v>
      </c>
      <c r="C6">
        <v>9636</v>
      </c>
      <c r="D6">
        <v>2.2857142857142857E-2</v>
      </c>
      <c r="E6">
        <v>10</v>
      </c>
      <c r="F6">
        <v>0.88</v>
      </c>
      <c r="G6">
        <v>7805</v>
      </c>
      <c r="H6">
        <v>520</v>
      </c>
    </row>
    <row r="7" spans="1:8" x14ac:dyDescent="0.3">
      <c r="A7" t="s">
        <v>6</v>
      </c>
      <c r="B7">
        <v>6</v>
      </c>
      <c r="C7">
        <v>10054</v>
      </c>
      <c r="D7">
        <v>2.2499999999999999E-2</v>
      </c>
      <c r="E7">
        <v>23</v>
      </c>
      <c r="F7">
        <v>0.78</v>
      </c>
      <c r="G7">
        <v>8043</v>
      </c>
      <c r="H7">
        <v>447</v>
      </c>
    </row>
    <row r="8" spans="1:8" x14ac:dyDescent="0.3">
      <c r="A8" t="s">
        <v>6</v>
      </c>
      <c r="B8">
        <v>7</v>
      </c>
      <c r="C8">
        <v>9386</v>
      </c>
      <c r="D8">
        <v>2.2499999999999999E-2</v>
      </c>
      <c r="E8">
        <v>11</v>
      </c>
      <c r="F8">
        <v>0.78</v>
      </c>
      <c r="G8">
        <v>7697</v>
      </c>
      <c r="H8">
        <v>385</v>
      </c>
    </row>
    <row r="9" spans="1:8" x14ac:dyDescent="0.3">
      <c r="A9" t="s">
        <v>6</v>
      </c>
      <c r="B9">
        <v>8</v>
      </c>
      <c r="C9">
        <v>10231</v>
      </c>
      <c r="D9">
        <v>1.714285714285714E-2</v>
      </c>
      <c r="E9">
        <v>11</v>
      </c>
      <c r="F9">
        <v>0.79</v>
      </c>
      <c r="G9">
        <v>8696</v>
      </c>
      <c r="H9">
        <v>458</v>
      </c>
    </row>
    <row r="10" spans="1:8" x14ac:dyDescent="0.3">
      <c r="A10" t="s">
        <v>6</v>
      </c>
      <c r="B10">
        <v>9</v>
      </c>
      <c r="C10">
        <v>9921</v>
      </c>
      <c r="D10">
        <v>2.571428571428571E-2</v>
      </c>
      <c r="E10">
        <v>18</v>
      </c>
      <c r="F10">
        <v>0.78</v>
      </c>
      <c r="G10">
        <v>8433</v>
      </c>
      <c r="H10">
        <v>562</v>
      </c>
    </row>
    <row r="11" spans="1:8" x14ac:dyDescent="0.3">
      <c r="A11" t="s">
        <v>6</v>
      </c>
      <c r="B11">
        <v>10</v>
      </c>
      <c r="C11">
        <v>9000</v>
      </c>
      <c r="D11">
        <v>2.2857142857142857E-2</v>
      </c>
      <c r="E11">
        <v>15</v>
      </c>
      <c r="F11">
        <v>0.79</v>
      </c>
      <c r="G11">
        <v>7380</v>
      </c>
      <c r="H11">
        <v>388</v>
      </c>
    </row>
    <row r="12" spans="1:8" x14ac:dyDescent="0.3">
      <c r="A12" t="s">
        <v>6</v>
      </c>
      <c r="B12">
        <v>11</v>
      </c>
      <c r="C12">
        <v>9413</v>
      </c>
      <c r="D12">
        <v>7.4999999999999997E-3</v>
      </c>
      <c r="E12">
        <v>24</v>
      </c>
      <c r="F12">
        <v>0.82</v>
      </c>
      <c r="G12">
        <v>7625</v>
      </c>
      <c r="H12">
        <v>449</v>
      </c>
    </row>
    <row r="13" spans="1:8" x14ac:dyDescent="0.3">
      <c r="A13" t="s">
        <v>6</v>
      </c>
      <c r="B13">
        <v>12</v>
      </c>
      <c r="C13">
        <v>10737</v>
      </c>
      <c r="D13">
        <v>2.1428571428571429E-2</v>
      </c>
      <c r="E13">
        <v>20</v>
      </c>
      <c r="F13">
        <v>0.8</v>
      </c>
      <c r="G13">
        <v>8697</v>
      </c>
      <c r="H13">
        <v>580</v>
      </c>
    </row>
    <row r="14" spans="1:8" x14ac:dyDescent="0.3">
      <c r="A14" t="s">
        <v>6</v>
      </c>
      <c r="B14">
        <v>13</v>
      </c>
      <c r="C14">
        <v>10889</v>
      </c>
      <c r="D14">
        <v>2.571428571428571E-2</v>
      </c>
      <c r="E14">
        <v>16</v>
      </c>
      <c r="F14">
        <v>0.85</v>
      </c>
      <c r="G14">
        <v>9038</v>
      </c>
      <c r="H14">
        <v>452</v>
      </c>
    </row>
    <row r="15" spans="1:8" x14ac:dyDescent="0.3">
      <c r="A15" t="s">
        <v>6</v>
      </c>
      <c r="B15">
        <v>14</v>
      </c>
      <c r="C15">
        <v>10845</v>
      </c>
      <c r="D15">
        <v>3.428571428571428E-2</v>
      </c>
      <c r="E15">
        <v>23</v>
      </c>
      <c r="F15">
        <v>0.86</v>
      </c>
      <c r="G15">
        <v>8893</v>
      </c>
      <c r="H15">
        <v>445</v>
      </c>
    </row>
    <row r="16" spans="1:8" x14ac:dyDescent="0.3">
      <c r="A16" t="s">
        <v>6</v>
      </c>
      <c r="B16">
        <v>15</v>
      </c>
      <c r="C16">
        <v>8995</v>
      </c>
      <c r="D16">
        <v>1.714285714285714E-2</v>
      </c>
      <c r="E16">
        <v>10</v>
      </c>
      <c r="F16">
        <v>0.87</v>
      </c>
      <c r="G16">
        <v>7196</v>
      </c>
      <c r="H16">
        <v>379</v>
      </c>
    </row>
    <row r="17" spans="1:8" x14ac:dyDescent="0.3">
      <c r="A17" t="s">
        <v>6</v>
      </c>
      <c r="B17">
        <v>16</v>
      </c>
      <c r="C17">
        <v>8781</v>
      </c>
      <c r="D17">
        <v>2.571428571428571E-2</v>
      </c>
      <c r="E17">
        <v>24</v>
      </c>
      <c r="F17">
        <v>0.78</v>
      </c>
      <c r="G17">
        <v>7113</v>
      </c>
      <c r="H17">
        <v>374</v>
      </c>
    </row>
    <row r="18" spans="1:8" x14ac:dyDescent="0.3">
      <c r="A18" t="s">
        <v>6</v>
      </c>
      <c r="B18">
        <v>17</v>
      </c>
      <c r="C18">
        <v>10117</v>
      </c>
      <c r="D18">
        <v>1.714285714285714E-2</v>
      </c>
      <c r="E18">
        <v>25</v>
      </c>
      <c r="F18">
        <v>0.86</v>
      </c>
      <c r="G18">
        <v>8296</v>
      </c>
      <c r="H18">
        <v>461</v>
      </c>
    </row>
    <row r="19" spans="1:8" x14ac:dyDescent="0.3">
      <c r="A19" t="s">
        <v>6</v>
      </c>
      <c r="B19">
        <v>18</v>
      </c>
      <c r="C19">
        <v>9514</v>
      </c>
      <c r="D19">
        <v>1.2857142857142855E-2</v>
      </c>
      <c r="E19">
        <v>12</v>
      </c>
      <c r="F19">
        <v>0.85</v>
      </c>
      <c r="G19">
        <v>7706</v>
      </c>
      <c r="H19">
        <v>428</v>
      </c>
    </row>
    <row r="20" spans="1:8" x14ac:dyDescent="0.3">
      <c r="A20" t="s">
        <v>6</v>
      </c>
      <c r="B20">
        <v>19</v>
      </c>
      <c r="C20">
        <v>9714</v>
      </c>
      <c r="D20">
        <v>3.5714285714285719E-2</v>
      </c>
      <c r="E20">
        <v>17</v>
      </c>
      <c r="F20">
        <v>0.87</v>
      </c>
      <c r="G20">
        <v>8160</v>
      </c>
      <c r="H20">
        <v>480</v>
      </c>
    </row>
    <row r="21" spans="1:8" x14ac:dyDescent="0.3">
      <c r="A21" t="s">
        <v>6</v>
      </c>
      <c r="B21">
        <v>20</v>
      </c>
      <c r="C21">
        <v>9973</v>
      </c>
      <c r="D21">
        <v>0.03</v>
      </c>
      <c r="E21">
        <v>23</v>
      </c>
      <c r="F21">
        <v>0.78</v>
      </c>
      <c r="G21">
        <v>8477</v>
      </c>
      <c r="H21">
        <v>471</v>
      </c>
    </row>
    <row r="22" spans="1:8" x14ac:dyDescent="0.3">
      <c r="A22" t="s">
        <v>6</v>
      </c>
      <c r="B22">
        <v>21</v>
      </c>
      <c r="C22">
        <v>8518</v>
      </c>
      <c r="D22">
        <v>1.4999999999999999E-2</v>
      </c>
      <c r="E22">
        <v>8</v>
      </c>
      <c r="F22">
        <v>0.88</v>
      </c>
      <c r="G22">
        <v>7240</v>
      </c>
      <c r="H22">
        <v>381</v>
      </c>
    </row>
    <row r="23" spans="1:8" x14ac:dyDescent="0.3">
      <c r="A23" t="s">
        <v>6</v>
      </c>
      <c r="B23">
        <v>22</v>
      </c>
      <c r="C23">
        <v>10499</v>
      </c>
      <c r="D23">
        <v>4.2857142857142858E-2</v>
      </c>
      <c r="E23">
        <v>14</v>
      </c>
      <c r="F23">
        <v>0.81</v>
      </c>
      <c r="G23">
        <v>8399</v>
      </c>
      <c r="H23">
        <v>494</v>
      </c>
    </row>
    <row r="24" spans="1:8" x14ac:dyDescent="0.3">
      <c r="A24" t="s">
        <v>6</v>
      </c>
      <c r="B24">
        <v>23</v>
      </c>
      <c r="C24">
        <v>9221</v>
      </c>
      <c r="D24">
        <v>1.4999999999999999E-2</v>
      </c>
      <c r="E24">
        <v>24</v>
      </c>
      <c r="F24">
        <v>0.79</v>
      </c>
      <c r="G24">
        <v>7561</v>
      </c>
      <c r="H24">
        <v>398</v>
      </c>
    </row>
    <row r="25" spans="1:8" x14ac:dyDescent="0.3">
      <c r="A25" t="s">
        <v>6</v>
      </c>
      <c r="B25">
        <v>24</v>
      </c>
      <c r="C25">
        <v>10547</v>
      </c>
      <c r="D25">
        <v>3.428571428571428E-2</v>
      </c>
      <c r="E25">
        <v>19</v>
      </c>
      <c r="F25">
        <v>0.83</v>
      </c>
      <c r="G25">
        <v>8543</v>
      </c>
      <c r="H25">
        <v>450</v>
      </c>
    </row>
    <row r="26" spans="1:8" x14ac:dyDescent="0.3">
      <c r="A26" t="s">
        <v>6</v>
      </c>
      <c r="B26">
        <v>25</v>
      </c>
      <c r="C26">
        <v>10706</v>
      </c>
      <c r="D26">
        <v>1.2500000000000001E-2</v>
      </c>
      <c r="E26">
        <v>12</v>
      </c>
      <c r="F26">
        <v>0.87</v>
      </c>
      <c r="G26">
        <v>8672</v>
      </c>
      <c r="H26">
        <v>456</v>
      </c>
    </row>
    <row r="27" spans="1:8" x14ac:dyDescent="0.3">
      <c r="A27" t="s">
        <v>6</v>
      </c>
      <c r="B27">
        <v>26</v>
      </c>
      <c r="C27">
        <v>9980</v>
      </c>
      <c r="D27">
        <v>3.7499999999999999E-2</v>
      </c>
      <c r="E27">
        <v>12</v>
      </c>
      <c r="F27">
        <v>0.8</v>
      </c>
      <c r="G27">
        <v>7984</v>
      </c>
      <c r="H27">
        <v>399</v>
      </c>
    </row>
    <row r="28" spans="1:8" x14ac:dyDescent="0.3">
      <c r="A28" t="s">
        <v>6</v>
      </c>
      <c r="B28">
        <v>27</v>
      </c>
      <c r="C28">
        <v>9598</v>
      </c>
      <c r="D28">
        <v>0.01</v>
      </c>
      <c r="E28">
        <v>11</v>
      </c>
      <c r="F28">
        <v>0.9</v>
      </c>
      <c r="G28">
        <v>7678</v>
      </c>
      <c r="H28">
        <v>480</v>
      </c>
    </row>
    <row r="29" spans="1:8" x14ac:dyDescent="0.3">
      <c r="A29" t="s">
        <v>6</v>
      </c>
      <c r="B29">
        <v>28</v>
      </c>
      <c r="C29">
        <v>9572</v>
      </c>
      <c r="D29">
        <v>2.5000000000000001E-2</v>
      </c>
      <c r="E29">
        <v>15</v>
      </c>
      <c r="F29">
        <v>0.93</v>
      </c>
      <c r="G29">
        <v>8136</v>
      </c>
      <c r="H29">
        <v>479</v>
      </c>
    </row>
    <row r="30" spans="1:8" x14ac:dyDescent="0.3">
      <c r="A30" t="s">
        <v>6</v>
      </c>
      <c r="B30">
        <v>29</v>
      </c>
      <c r="C30">
        <v>8833</v>
      </c>
      <c r="D30">
        <v>2.1428571428571429E-2</v>
      </c>
      <c r="E30">
        <v>11</v>
      </c>
      <c r="F30">
        <v>0.89</v>
      </c>
      <c r="G30">
        <v>7420</v>
      </c>
      <c r="H30">
        <v>495</v>
      </c>
    </row>
    <row r="31" spans="1:8" x14ac:dyDescent="0.3">
      <c r="A31" t="s">
        <v>6</v>
      </c>
      <c r="B31">
        <v>30</v>
      </c>
      <c r="C31">
        <v>9184</v>
      </c>
      <c r="D31">
        <v>1.4999999999999999E-2</v>
      </c>
      <c r="E31">
        <v>8</v>
      </c>
      <c r="F31">
        <v>0.79</v>
      </c>
      <c r="G31">
        <v>7806</v>
      </c>
      <c r="H31">
        <v>390</v>
      </c>
    </row>
    <row r="32" spans="1:8" x14ac:dyDescent="0.3">
      <c r="A32" t="s">
        <v>6</v>
      </c>
      <c r="B32">
        <v>31</v>
      </c>
      <c r="C32">
        <v>8917</v>
      </c>
      <c r="D32">
        <v>7.4999999999999997E-3</v>
      </c>
      <c r="E32">
        <v>23</v>
      </c>
      <c r="F32">
        <v>0.8</v>
      </c>
      <c r="G32">
        <v>7401</v>
      </c>
      <c r="H32">
        <v>463</v>
      </c>
    </row>
    <row r="33" spans="1:8" x14ac:dyDescent="0.3">
      <c r="A33" t="s">
        <v>6</v>
      </c>
      <c r="B33">
        <v>32</v>
      </c>
      <c r="C33">
        <v>9426</v>
      </c>
      <c r="D33">
        <v>1.2500000000000001E-2</v>
      </c>
      <c r="E33">
        <v>18</v>
      </c>
      <c r="F33">
        <v>0.93</v>
      </c>
      <c r="G33">
        <v>7729</v>
      </c>
      <c r="H33">
        <v>483</v>
      </c>
    </row>
    <row r="34" spans="1:8" x14ac:dyDescent="0.3">
      <c r="A34" t="s">
        <v>6</v>
      </c>
      <c r="B34">
        <v>33</v>
      </c>
      <c r="C34">
        <v>10799</v>
      </c>
      <c r="D34">
        <v>4.2857142857142858E-2</v>
      </c>
      <c r="E34">
        <v>21</v>
      </c>
      <c r="F34">
        <v>0.87</v>
      </c>
      <c r="G34">
        <v>9179</v>
      </c>
      <c r="H34">
        <v>612</v>
      </c>
    </row>
    <row r="35" spans="1:8" x14ac:dyDescent="0.3">
      <c r="A35" t="s">
        <v>6</v>
      </c>
      <c r="B35">
        <v>34</v>
      </c>
      <c r="C35">
        <v>9644</v>
      </c>
      <c r="D35">
        <v>8.5714285714285701E-3</v>
      </c>
      <c r="E35">
        <v>11</v>
      </c>
      <c r="F35">
        <v>0.79</v>
      </c>
      <c r="G35">
        <v>7908</v>
      </c>
      <c r="H35">
        <v>377</v>
      </c>
    </row>
    <row r="36" spans="1:8" x14ac:dyDescent="0.3">
      <c r="A36" t="s">
        <v>6</v>
      </c>
      <c r="B36">
        <v>35</v>
      </c>
      <c r="C36">
        <v>8655</v>
      </c>
      <c r="D36">
        <v>1.4285714285714284E-2</v>
      </c>
      <c r="E36">
        <v>22</v>
      </c>
      <c r="F36">
        <v>0.87</v>
      </c>
      <c r="G36">
        <v>7097</v>
      </c>
      <c r="H36">
        <v>473</v>
      </c>
    </row>
    <row r="37" spans="1:8" x14ac:dyDescent="0.3">
      <c r="A37" t="s">
        <v>6</v>
      </c>
      <c r="B37">
        <v>36</v>
      </c>
      <c r="C37">
        <v>9065</v>
      </c>
      <c r="D37">
        <v>2.5000000000000001E-2</v>
      </c>
      <c r="E37">
        <v>15</v>
      </c>
      <c r="F37">
        <v>0.88</v>
      </c>
      <c r="G37">
        <v>7343</v>
      </c>
      <c r="H37">
        <v>367</v>
      </c>
    </row>
    <row r="38" spans="1:8" x14ac:dyDescent="0.3">
      <c r="A38" t="s">
        <v>6</v>
      </c>
      <c r="B38">
        <v>37</v>
      </c>
      <c r="C38">
        <v>10328</v>
      </c>
      <c r="D38">
        <v>2.571428571428571E-2</v>
      </c>
      <c r="E38">
        <v>8</v>
      </c>
      <c r="F38">
        <v>0.86</v>
      </c>
      <c r="G38">
        <v>8572</v>
      </c>
      <c r="H38">
        <v>536</v>
      </c>
    </row>
    <row r="39" spans="1:8" x14ac:dyDescent="0.3">
      <c r="A39" t="s">
        <v>6</v>
      </c>
      <c r="B39">
        <v>38</v>
      </c>
      <c r="C39">
        <v>9918</v>
      </c>
      <c r="D39">
        <v>1.714285714285714E-2</v>
      </c>
      <c r="E39">
        <v>13</v>
      </c>
      <c r="F39">
        <v>0.86</v>
      </c>
      <c r="G39">
        <v>7934</v>
      </c>
      <c r="H39">
        <v>418</v>
      </c>
    </row>
    <row r="40" spans="1:8" x14ac:dyDescent="0.3">
      <c r="A40" t="s">
        <v>6</v>
      </c>
      <c r="B40">
        <v>39</v>
      </c>
      <c r="C40">
        <v>9705</v>
      </c>
      <c r="D40">
        <v>0.03</v>
      </c>
      <c r="E40">
        <v>25</v>
      </c>
      <c r="F40">
        <v>0.87</v>
      </c>
      <c r="G40">
        <v>7861</v>
      </c>
      <c r="H40">
        <v>491</v>
      </c>
    </row>
    <row r="41" spans="1:8" x14ac:dyDescent="0.3">
      <c r="A41" t="s">
        <v>6</v>
      </c>
      <c r="B41">
        <v>40</v>
      </c>
      <c r="C41">
        <v>8669</v>
      </c>
      <c r="D41">
        <v>2.2857142857142857E-2</v>
      </c>
      <c r="E41">
        <v>17</v>
      </c>
      <c r="F41">
        <v>0.9</v>
      </c>
      <c r="G41">
        <v>7022</v>
      </c>
      <c r="H41">
        <v>468</v>
      </c>
    </row>
    <row r="42" spans="1:8" x14ac:dyDescent="0.3">
      <c r="A42" t="s">
        <v>6</v>
      </c>
      <c r="B42">
        <v>41</v>
      </c>
      <c r="C42">
        <v>11300</v>
      </c>
      <c r="D42">
        <v>1.2857142857142855E-2</v>
      </c>
      <c r="E42">
        <v>17</v>
      </c>
      <c r="F42">
        <v>0.84</v>
      </c>
      <c r="G42">
        <v>8199</v>
      </c>
      <c r="H42">
        <v>547</v>
      </c>
    </row>
    <row r="43" spans="1:8" x14ac:dyDescent="0.3">
      <c r="A43" t="s">
        <v>6</v>
      </c>
      <c r="B43">
        <v>42</v>
      </c>
      <c r="C43">
        <v>10683</v>
      </c>
      <c r="D43">
        <v>1.714285714285714E-2</v>
      </c>
      <c r="E43">
        <v>10</v>
      </c>
      <c r="F43">
        <v>0.83</v>
      </c>
      <c r="G43">
        <v>8546</v>
      </c>
      <c r="H43">
        <v>534</v>
      </c>
    </row>
    <row r="44" spans="1:8" x14ac:dyDescent="0.3">
      <c r="A44" t="s">
        <v>6</v>
      </c>
      <c r="B44">
        <v>43</v>
      </c>
      <c r="C44">
        <v>12150</v>
      </c>
      <c r="D44">
        <v>2.2857142857142857E-2</v>
      </c>
      <c r="E44">
        <v>12</v>
      </c>
      <c r="F44">
        <v>0.87</v>
      </c>
      <c r="G44">
        <v>7957</v>
      </c>
      <c r="H44">
        <v>497</v>
      </c>
    </row>
    <row r="45" spans="1:8" x14ac:dyDescent="0.3">
      <c r="A45" t="s">
        <v>6</v>
      </c>
      <c r="B45">
        <v>44</v>
      </c>
      <c r="C45">
        <v>11542</v>
      </c>
      <c r="D45">
        <v>1.4999999999999999E-2</v>
      </c>
      <c r="E45">
        <v>18</v>
      </c>
      <c r="F45">
        <v>0.85</v>
      </c>
      <c r="G45">
        <v>7842</v>
      </c>
      <c r="H45">
        <v>523</v>
      </c>
    </row>
    <row r="46" spans="1:8" x14ac:dyDescent="0.3">
      <c r="A46" t="s">
        <v>6</v>
      </c>
      <c r="B46">
        <v>45</v>
      </c>
      <c r="C46">
        <v>11550</v>
      </c>
      <c r="D46">
        <v>0.03</v>
      </c>
      <c r="E46">
        <v>9</v>
      </c>
      <c r="F46">
        <v>0.84</v>
      </c>
      <c r="G46">
        <v>7550</v>
      </c>
      <c r="H46">
        <v>360</v>
      </c>
    </row>
    <row r="47" spans="1:8" x14ac:dyDescent="0.3">
      <c r="A47" t="s">
        <v>6</v>
      </c>
      <c r="B47">
        <v>46</v>
      </c>
      <c r="C47">
        <v>10140</v>
      </c>
      <c r="D47">
        <v>3.7499999999999999E-2</v>
      </c>
      <c r="E47">
        <v>22</v>
      </c>
      <c r="F47">
        <v>0.78</v>
      </c>
      <c r="G47">
        <v>8213</v>
      </c>
      <c r="H47">
        <v>391</v>
      </c>
    </row>
    <row r="48" spans="1:8" x14ac:dyDescent="0.3">
      <c r="A48" t="s">
        <v>6</v>
      </c>
      <c r="B48">
        <v>47</v>
      </c>
      <c r="C48">
        <v>10780</v>
      </c>
      <c r="D48">
        <v>1.4999999999999999E-2</v>
      </c>
      <c r="E48">
        <v>18</v>
      </c>
      <c r="F48">
        <v>0.83</v>
      </c>
      <c r="G48">
        <v>7658</v>
      </c>
      <c r="H48">
        <v>365</v>
      </c>
    </row>
    <row r="49" spans="1:8" x14ac:dyDescent="0.3">
      <c r="A49" t="s">
        <v>6</v>
      </c>
      <c r="B49">
        <v>48</v>
      </c>
      <c r="C49">
        <v>11210</v>
      </c>
      <c r="D49">
        <v>0.03</v>
      </c>
      <c r="E49">
        <v>22</v>
      </c>
      <c r="F49">
        <v>0.91</v>
      </c>
      <c r="G49">
        <v>8543</v>
      </c>
      <c r="H49">
        <v>503</v>
      </c>
    </row>
    <row r="50" spans="1:8" x14ac:dyDescent="0.3">
      <c r="A50" t="s">
        <v>6</v>
      </c>
      <c r="B50">
        <v>49</v>
      </c>
      <c r="C50">
        <v>11450</v>
      </c>
      <c r="D50">
        <v>2.1428571428571429E-2</v>
      </c>
      <c r="E50">
        <v>20</v>
      </c>
      <c r="F50">
        <v>0.91</v>
      </c>
      <c r="G50">
        <v>7818</v>
      </c>
      <c r="H50">
        <v>460</v>
      </c>
    </row>
    <row r="51" spans="1:8" x14ac:dyDescent="0.3">
      <c r="A51" t="s">
        <v>6</v>
      </c>
      <c r="B51">
        <v>50</v>
      </c>
      <c r="C51">
        <v>12520</v>
      </c>
      <c r="D51">
        <v>0.03</v>
      </c>
      <c r="E51">
        <v>11</v>
      </c>
      <c r="F51">
        <v>0.93</v>
      </c>
      <c r="G51">
        <v>7769</v>
      </c>
      <c r="H51">
        <v>370</v>
      </c>
    </row>
    <row r="52" spans="1:8" x14ac:dyDescent="0.3">
      <c r="A52" t="s">
        <v>6</v>
      </c>
      <c r="B52">
        <v>51</v>
      </c>
      <c r="C52">
        <v>11240</v>
      </c>
      <c r="D52">
        <v>1.2500000000000001E-2</v>
      </c>
      <c r="E52">
        <v>9</v>
      </c>
      <c r="F52">
        <v>0.82</v>
      </c>
      <c r="G52">
        <v>7168</v>
      </c>
      <c r="H52">
        <v>358</v>
      </c>
    </row>
    <row r="53" spans="1:8" x14ac:dyDescent="0.3">
      <c r="A53" t="s">
        <v>6</v>
      </c>
      <c r="B53">
        <v>52</v>
      </c>
      <c r="C53">
        <v>11250</v>
      </c>
      <c r="D53">
        <v>1.4999999999999999E-2</v>
      </c>
      <c r="E53">
        <v>23</v>
      </c>
      <c r="F53">
        <v>0.92</v>
      </c>
      <c r="G53">
        <v>7796</v>
      </c>
      <c r="H53">
        <v>390</v>
      </c>
    </row>
    <row r="54" spans="1:8" x14ac:dyDescent="0.3">
      <c r="A54" t="s">
        <v>8</v>
      </c>
      <c r="B54">
        <v>1</v>
      </c>
      <c r="C54">
        <v>10200</v>
      </c>
      <c r="D54">
        <v>3.49E-2</v>
      </c>
      <c r="E54">
        <v>17</v>
      </c>
      <c r="F54">
        <v>0.82</v>
      </c>
      <c r="G54">
        <v>8584</v>
      </c>
      <c r="H54">
        <v>944</v>
      </c>
    </row>
    <row r="55" spans="1:8" x14ac:dyDescent="0.3">
      <c r="A55" t="s">
        <v>8</v>
      </c>
      <c r="B55">
        <v>2</v>
      </c>
      <c r="C55">
        <v>9174</v>
      </c>
      <c r="D55">
        <v>2.2499999999999999E-2</v>
      </c>
      <c r="E55">
        <v>19</v>
      </c>
      <c r="F55">
        <v>0.79</v>
      </c>
      <c r="G55">
        <v>8234</v>
      </c>
      <c r="H55">
        <v>1564</v>
      </c>
    </row>
    <row r="56" spans="1:8" x14ac:dyDescent="0.3">
      <c r="A56" t="s">
        <v>8</v>
      </c>
      <c r="B56">
        <v>3</v>
      </c>
      <c r="C56">
        <v>8165</v>
      </c>
      <c r="D56">
        <v>9.9000000000000008E-3</v>
      </c>
      <c r="E56">
        <v>11</v>
      </c>
      <c r="F56">
        <v>0.8</v>
      </c>
      <c r="G56">
        <v>6532</v>
      </c>
      <c r="H56">
        <v>1110</v>
      </c>
    </row>
    <row r="57" spans="1:8" x14ac:dyDescent="0.3">
      <c r="A57" t="s">
        <v>8</v>
      </c>
      <c r="B57">
        <v>4</v>
      </c>
      <c r="C57">
        <v>9520</v>
      </c>
      <c r="D57">
        <v>3.1199999999999999E-2</v>
      </c>
      <c r="E57">
        <v>11</v>
      </c>
      <c r="F57">
        <v>0.83</v>
      </c>
      <c r="G57">
        <v>7090</v>
      </c>
      <c r="H57">
        <v>1064</v>
      </c>
    </row>
    <row r="58" spans="1:8" x14ac:dyDescent="0.3">
      <c r="A58" t="s">
        <v>8</v>
      </c>
      <c r="B58">
        <v>5</v>
      </c>
      <c r="C58">
        <v>8672</v>
      </c>
      <c r="D58">
        <v>2.1700000000000001E-2</v>
      </c>
      <c r="E58">
        <v>10</v>
      </c>
      <c r="F58">
        <v>0.88</v>
      </c>
      <c r="G58">
        <v>7337</v>
      </c>
      <c r="H58">
        <v>1101</v>
      </c>
    </row>
    <row r="59" spans="1:8" x14ac:dyDescent="0.3">
      <c r="A59" t="s">
        <v>8</v>
      </c>
      <c r="B59">
        <v>6</v>
      </c>
      <c r="C59">
        <v>9149</v>
      </c>
      <c r="D59">
        <v>0.02</v>
      </c>
      <c r="E59">
        <v>21</v>
      </c>
      <c r="F59">
        <v>0.78</v>
      </c>
      <c r="G59">
        <v>7078</v>
      </c>
      <c r="H59">
        <v>849</v>
      </c>
    </row>
    <row r="60" spans="1:8" x14ac:dyDescent="0.3">
      <c r="A60" t="s">
        <v>8</v>
      </c>
      <c r="B60">
        <v>7</v>
      </c>
      <c r="C60">
        <v>8000</v>
      </c>
      <c r="D60">
        <v>2.18E-2</v>
      </c>
      <c r="E60">
        <v>12</v>
      </c>
      <c r="F60">
        <v>0.78</v>
      </c>
      <c r="G60">
        <v>7620</v>
      </c>
      <c r="H60">
        <v>914</v>
      </c>
    </row>
    <row r="61" spans="1:8" x14ac:dyDescent="0.3">
      <c r="A61" t="s">
        <v>8</v>
      </c>
      <c r="B61">
        <v>8</v>
      </c>
      <c r="C61">
        <v>8185</v>
      </c>
      <c r="D61">
        <v>1.8200000000000001E-2</v>
      </c>
      <c r="E61">
        <v>10</v>
      </c>
      <c r="F61">
        <v>0.79</v>
      </c>
      <c r="G61">
        <v>7739</v>
      </c>
      <c r="H61">
        <v>851</v>
      </c>
    </row>
    <row r="62" spans="1:8" x14ac:dyDescent="0.3">
      <c r="A62" t="s">
        <v>8</v>
      </c>
      <c r="B62">
        <v>9</v>
      </c>
      <c r="C62">
        <v>8532</v>
      </c>
      <c r="D62">
        <v>2.5700000000000001E-2</v>
      </c>
      <c r="E62">
        <v>17</v>
      </c>
      <c r="F62">
        <v>0.78</v>
      </c>
      <c r="G62">
        <v>7927</v>
      </c>
      <c r="H62">
        <v>1110</v>
      </c>
    </row>
    <row r="63" spans="1:8" x14ac:dyDescent="0.3">
      <c r="A63" t="s">
        <v>8</v>
      </c>
      <c r="B63">
        <v>10</v>
      </c>
      <c r="C63">
        <v>8190</v>
      </c>
      <c r="D63">
        <v>2.0799999999999999E-2</v>
      </c>
      <c r="E63">
        <v>14</v>
      </c>
      <c r="F63">
        <v>0.85</v>
      </c>
      <c r="G63">
        <v>6790</v>
      </c>
      <c r="H63">
        <v>815</v>
      </c>
    </row>
    <row r="64" spans="1:8" x14ac:dyDescent="0.3">
      <c r="A64" t="s">
        <v>8</v>
      </c>
      <c r="B64">
        <v>11</v>
      </c>
      <c r="C64">
        <v>7813</v>
      </c>
      <c r="D64">
        <v>7.4000000000000003E-3</v>
      </c>
      <c r="E64">
        <v>23</v>
      </c>
      <c r="F64">
        <v>0.82</v>
      </c>
      <c r="G64">
        <v>7320</v>
      </c>
      <c r="H64">
        <v>1098</v>
      </c>
    </row>
    <row r="65" spans="1:8" x14ac:dyDescent="0.3">
      <c r="A65" t="s">
        <v>8</v>
      </c>
      <c r="B65">
        <v>12</v>
      </c>
      <c r="C65">
        <v>9341</v>
      </c>
      <c r="D65">
        <v>1.9900000000000001E-2</v>
      </c>
      <c r="E65">
        <v>21</v>
      </c>
      <c r="F65">
        <v>0.8</v>
      </c>
      <c r="G65">
        <v>8175</v>
      </c>
      <c r="H65">
        <v>981</v>
      </c>
    </row>
    <row r="66" spans="1:8" x14ac:dyDescent="0.3">
      <c r="A66" t="s">
        <v>8</v>
      </c>
      <c r="B66">
        <v>13</v>
      </c>
      <c r="C66">
        <v>8711</v>
      </c>
      <c r="D66">
        <v>2.52E-2</v>
      </c>
      <c r="E66">
        <v>15</v>
      </c>
      <c r="F66">
        <v>0.85</v>
      </c>
      <c r="G66">
        <v>9219</v>
      </c>
      <c r="H66">
        <v>1659</v>
      </c>
    </row>
    <row r="67" spans="1:8" x14ac:dyDescent="0.3">
      <c r="A67" t="s">
        <v>8</v>
      </c>
      <c r="B67">
        <v>14</v>
      </c>
      <c r="C67">
        <v>9544</v>
      </c>
      <c r="D67">
        <v>3.0499999999999999E-2</v>
      </c>
      <c r="E67">
        <v>22</v>
      </c>
      <c r="F67">
        <v>0.91</v>
      </c>
      <c r="G67">
        <v>7025</v>
      </c>
      <c r="H67">
        <v>984</v>
      </c>
    </row>
    <row r="68" spans="1:8" x14ac:dyDescent="0.3">
      <c r="A68" t="s">
        <v>8</v>
      </c>
      <c r="B68">
        <v>15</v>
      </c>
      <c r="C68">
        <v>7466</v>
      </c>
      <c r="D68">
        <v>1.6299999999999999E-2</v>
      </c>
      <c r="E68">
        <v>11</v>
      </c>
      <c r="F68">
        <v>0.87</v>
      </c>
      <c r="G68">
        <v>5613</v>
      </c>
      <c r="H68">
        <v>1010</v>
      </c>
    </row>
    <row r="69" spans="1:8" x14ac:dyDescent="0.3">
      <c r="A69" t="s">
        <v>8</v>
      </c>
      <c r="B69">
        <v>16</v>
      </c>
      <c r="C69">
        <v>7464</v>
      </c>
      <c r="D69">
        <v>2.29E-2</v>
      </c>
      <c r="E69">
        <v>25</v>
      </c>
      <c r="F69">
        <v>0.81</v>
      </c>
      <c r="G69">
        <v>6971</v>
      </c>
      <c r="H69">
        <v>837</v>
      </c>
    </row>
    <row r="70" spans="1:8" x14ac:dyDescent="0.3">
      <c r="A70" t="s">
        <v>8</v>
      </c>
      <c r="B70">
        <v>17</v>
      </c>
      <c r="C70">
        <v>9308</v>
      </c>
      <c r="D70">
        <v>1.5900000000000001E-2</v>
      </c>
      <c r="E70">
        <v>26</v>
      </c>
      <c r="F70">
        <v>0.86</v>
      </c>
      <c r="G70">
        <v>6803</v>
      </c>
      <c r="H70">
        <v>1225</v>
      </c>
    </row>
    <row r="71" spans="1:8" x14ac:dyDescent="0.3">
      <c r="A71" t="s">
        <v>8</v>
      </c>
      <c r="B71">
        <v>18</v>
      </c>
      <c r="C71">
        <v>8372</v>
      </c>
      <c r="D71">
        <v>1.18E-2</v>
      </c>
      <c r="E71">
        <v>11</v>
      </c>
      <c r="F71">
        <v>0.85</v>
      </c>
      <c r="G71">
        <v>6011</v>
      </c>
      <c r="H71">
        <v>1022</v>
      </c>
    </row>
    <row r="72" spans="1:8" x14ac:dyDescent="0.3">
      <c r="A72" t="s">
        <v>8</v>
      </c>
      <c r="B72">
        <v>19</v>
      </c>
      <c r="C72">
        <v>8645</v>
      </c>
      <c r="D72">
        <v>3.1800000000000002E-2</v>
      </c>
      <c r="E72">
        <v>16</v>
      </c>
      <c r="F72">
        <v>0.87</v>
      </c>
      <c r="G72">
        <v>7670</v>
      </c>
      <c r="H72">
        <v>920</v>
      </c>
    </row>
    <row r="73" spans="1:8" x14ac:dyDescent="0.3">
      <c r="A73" t="s">
        <v>8</v>
      </c>
      <c r="B73">
        <v>20</v>
      </c>
      <c r="C73">
        <v>9000</v>
      </c>
      <c r="D73">
        <v>2.8199999999999999E-2</v>
      </c>
      <c r="E73">
        <v>22</v>
      </c>
      <c r="F73">
        <v>0.78</v>
      </c>
      <c r="G73">
        <v>7205</v>
      </c>
      <c r="H73">
        <v>1153</v>
      </c>
    </row>
    <row r="74" spans="1:8" x14ac:dyDescent="0.3">
      <c r="A74" t="s">
        <v>8</v>
      </c>
      <c r="B74">
        <v>21</v>
      </c>
      <c r="C74">
        <v>7837</v>
      </c>
      <c r="D74">
        <v>1.55E-2</v>
      </c>
      <c r="E74">
        <v>7</v>
      </c>
      <c r="F74">
        <v>0.88</v>
      </c>
      <c r="G74">
        <v>6299</v>
      </c>
      <c r="H74">
        <v>756</v>
      </c>
    </row>
    <row r="75" spans="1:8" x14ac:dyDescent="0.3">
      <c r="A75" t="s">
        <v>8</v>
      </c>
      <c r="B75">
        <v>22</v>
      </c>
      <c r="C75">
        <v>8609</v>
      </c>
      <c r="D75">
        <v>3.8600000000000002E-2</v>
      </c>
      <c r="E75">
        <v>13</v>
      </c>
      <c r="F75">
        <v>0.81</v>
      </c>
      <c r="G75">
        <v>6971</v>
      </c>
      <c r="H75">
        <v>837</v>
      </c>
    </row>
    <row r="76" spans="1:8" x14ac:dyDescent="0.3">
      <c r="A76" t="s">
        <v>8</v>
      </c>
      <c r="B76">
        <v>23</v>
      </c>
      <c r="C76">
        <v>8483</v>
      </c>
      <c r="D76">
        <v>1.46E-2</v>
      </c>
      <c r="E76">
        <v>23</v>
      </c>
      <c r="F76">
        <v>0.79</v>
      </c>
      <c r="G76">
        <v>6049</v>
      </c>
      <c r="H76">
        <v>665</v>
      </c>
    </row>
    <row r="77" spans="1:8" x14ac:dyDescent="0.3">
      <c r="A77" t="s">
        <v>8</v>
      </c>
      <c r="B77">
        <v>24</v>
      </c>
      <c r="C77">
        <v>9387</v>
      </c>
      <c r="D77">
        <v>3.1899999999999998E-2</v>
      </c>
      <c r="E77">
        <v>20</v>
      </c>
      <c r="F77">
        <v>0.83</v>
      </c>
      <c r="G77">
        <v>7860</v>
      </c>
      <c r="H77">
        <v>1415</v>
      </c>
    </row>
    <row r="78" spans="1:8" x14ac:dyDescent="0.3">
      <c r="A78" t="s">
        <v>8</v>
      </c>
      <c r="B78">
        <v>25</v>
      </c>
      <c r="C78">
        <v>9421</v>
      </c>
      <c r="D78">
        <v>1.18E-2</v>
      </c>
      <c r="E78">
        <v>12</v>
      </c>
      <c r="F78">
        <v>0.87</v>
      </c>
      <c r="G78">
        <v>7978</v>
      </c>
      <c r="H78">
        <v>1276</v>
      </c>
    </row>
    <row r="79" spans="1:8" x14ac:dyDescent="0.3">
      <c r="A79" t="s">
        <v>8</v>
      </c>
      <c r="B79">
        <v>26</v>
      </c>
      <c r="C79">
        <v>8283</v>
      </c>
      <c r="D79">
        <v>3.4500000000000003E-2</v>
      </c>
      <c r="E79">
        <v>12</v>
      </c>
      <c r="F79">
        <v>0.8</v>
      </c>
      <c r="G79">
        <v>7665</v>
      </c>
      <c r="H79">
        <v>1073</v>
      </c>
    </row>
    <row r="80" spans="1:8" x14ac:dyDescent="0.3">
      <c r="A80" t="s">
        <v>8</v>
      </c>
      <c r="B80">
        <v>27</v>
      </c>
      <c r="C80">
        <v>9520</v>
      </c>
      <c r="D80">
        <v>9.2999999999999992E-3</v>
      </c>
      <c r="E80">
        <v>11</v>
      </c>
      <c r="F80">
        <v>0.9</v>
      </c>
      <c r="G80">
        <v>7524</v>
      </c>
      <c r="H80">
        <v>1279</v>
      </c>
    </row>
    <row r="81" spans="1:8" x14ac:dyDescent="0.3">
      <c r="A81" t="s">
        <v>8</v>
      </c>
      <c r="B81">
        <v>28</v>
      </c>
      <c r="C81">
        <v>8328</v>
      </c>
      <c r="D81">
        <v>2.23E-2</v>
      </c>
      <c r="E81">
        <v>13</v>
      </c>
      <c r="F81">
        <v>0.93</v>
      </c>
      <c r="G81">
        <v>6672</v>
      </c>
      <c r="H81">
        <v>1268</v>
      </c>
    </row>
    <row r="82" spans="1:8" x14ac:dyDescent="0.3">
      <c r="A82" t="s">
        <v>8</v>
      </c>
      <c r="B82">
        <v>29</v>
      </c>
      <c r="C82">
        <v>7950</v>
      </c>
      <c r="D82">
        <v>2.23E-2</v>
      </c>
      <c r="E82">
        <v>12</v>
      </c>
      <c r="F82">
        <v>0.89</v>
      </c>
      <c r="G82">
        <v>6901</v>
      </c>
      <c r="H82">
        <v>828</v>
      </c>
    </row>
    <row r="83" spans="1:8" x14ac:dyDescent="0.3">
      <c r="A83" t="s">
        <v>8</v>
      </c>
      <c r="B83">
        <v>30</v>
      </c>
      <c r="C83">
        <v>7990</v>
      </c>
      <c r="D83">
        <v>1.44E-2</v>
      </c>
      <c r="E83">
        <v>7</v>
      </c>
      <c r="F83">
        <v>0.82</v>
      </c>
      <c r="G83">
        <v>7572</v>
      </c>
      <c r="H83">
        <v>1212</v>
      </c>
    </row>
    <row r="84" spans="1:8" x14ac:dyDescent="0.3">
      <c r="A84" t="s">
        <v>8</v>
      </c>
      <c r="B84">
        <v>31</v>
      </c>
      <c r="C84">
        <v>7936</v>
      </c>
      <c r="D84">
        <v>7.7000000000000002E-3</v>
      </c>
      <c r="E84">
        <v>22</v>
      </c>
      <c r="F84">
        <v>0.8</v>
      </c>
      <c r="G84">
        <v>6439</v>
      </c>
      <c r="H84">
        <v>1159</v>
      </c>
    </row>
    <row r="85" spans="1:8" x14ac:dyDescent="0.3">
      <c r="A85" t="s">
        <v>8</v>
      </c>
      <c r="B85">
        <v>32</v>
      </c>
      <c r="C85">
        <v>8672</v>
      </c>
      <c r="D85">
        <v>1.2E-2</v>
      </c>
      <c r="E85">
        <v>16</v>
      </c>
      <c r="F85">
        <v>0.93</v>
      </c>
      <c r="G85">
        <v>6879</v>
      </c>
      <c r="H85">
        <v>1101</v>
      </c>
    </row>
    <row r="86" spans="1:8" x14ac:dyDescent="0.3">
      <c r="A86" t="s">
        <v>8</v>
      </c>
      <c r="B86">
        <v>33</v>
      </c>
      <c r="C86">
        <v>8963</v>
      </c>
      <c r="D86">
        <v>3.9899999999999998E-2</v>
      </c>
      <c r="E86">
        <v>22</v>
      </c>
      <c r="F86">
        <v>0.87</v>
      </c>
      <c r="G86">
        <v>7251</v>
      </c>
      <c r="H86">
        <v>1378</v>
      </c>
    </row>
    <row r="87" spans="1:8" x14ac:dyDescent="0.3">
      <c r="A87" t="s">
        <v>8</v>
      </c>
      <c r="B87">
        <v>34</v>
      </c>
      <c r="C87">
        <v>8420</v>
      </c>
      <c r="D87">
        <v>7.7000000000000002E-3</v>
      </c>
      <c r="E87">
        <v>10</v>
      </c>
      <c r="F87">
        <v>0.85</v>
      </c>
      <c r="G87">
        <v>6722</v>
      </c>
      <c r="H87">
        <v>672</v>
      </c>
    </row>
    <row r="88" spans="1:8" x14ac:dyDescent="0.3">
      <c r="A88" t="s">
        <v>8</v>
      </c>
      <c r="B88">
        <v>35</v>
      </c>
      <c r="C88">
        <v>7616</v>
      </c>
      <c r="D88">
        <v>1.4999999999999999E-2</v>
      </c>
      <c r="E88">
        <v>20</v>
      </c>
      <c r="F88">
        <v>0.87</v>
      </c>
      <c r="G88">
        <v>5678</v>
      </c>
      <c r="H88">
        <v>681</v>
      </c>
    </row>
    <row r="89" spans="1:8" x14ac:dyDescent="0.3">
      <c r="A89" t="s">
        <v>8</v>
      </c>
      <c r="B89">
        <v>36</v>
      </c>
      <c r="C89">
        <v>7887</v>
      </c>
      <c r="D89">
        <v>2.5999999999999999E-2</v>
      </c>
      <c r="E89">
        <v>16</v>
      </c>
      <c r="F89">
        <v>0.88</v>
      </c>
      <c r="G89">
        <v>7270</v>
      </c>
      <c r="H89">
        <v>872</v>
      </c>
    </row>
    <row r="90" spans="1:8" x14ac:dyDescent="0.3">
      <c r="A90" t="s">
        <v>8</v>
      </c>
      <c r="B90">
        <v>37</v>
      </c>
      <c r="C90">
        <v>8882</v>
      </c>
      <c r="D90">
        <v>2.2599999999999999E-2</v>
      </c>
      <c r="E90">
        <v>8</v>
      </c>
      <c r="F90">
        <v>0.86</v>
      </c>
      <c r="G90">
        <v>8229</v>
      </c>
      <c r="H90">
        <v>987</v>
      </c>
    </row>
    <row r="91" spans="1:8" x14ac:dyDescent="0.3">
      <c r="A91" t="s">
        <v>8</v>
      </c>
      <c r="B91">
        <v>38</v>
      </c>
      <c r="C91">
        <v>8728</v>
      </c>
      <c r="D91">
        <v>1.7999999999999999E-2</v>
      </c>
      <c r="E91">
        <v>13</v>
      </c>
      <c r="F91">
        <v>0.86</v>
      </c>
      <c r="G91">
        <v>7061</v>
      </c>
      <c r="H91">
        <v>777</v>
      </c>
    </row>
    <row r="92" spans="1:8" x14ac:dyDescent="0.3">
      <c r="A92" t="s">
        <v>8</v>
      </c>
      <c r="B92">
        <v>39</v>
      </c>
      <c r="C92">
        <v>8735</v>
      </c>
      <c r="D92">
        <v>3.0300000000000001E-2</v>
      </c>
      <c r="E92">
        <v>23</v>
      </c>
      <c r="F92">
        <v>0.87</v>
      </c>
      <c r="G92">
        <v>7232</v>
      </c>
      <c r="H92">
        <v>1374</v>
      </c>
    </row>
    <row r="93" spans="1:8" x14ac:dyDescent="0.3">
      <c r="A93" t="s">
        <v>8</v>
      </c>
      <c r="B93">
        <v>40</v>
      </c>
      <c r="C93">
        <v>7369</v>
      </c>
      <c r="D93">
        <v>2.35E-2</v>
      </c>
      <c r="E93">
        <v>17</v>
      </c>
      <c r="F93">
        <v>0.9</v>
      </c>
      <c r="G93">
        <v>6671</v>
      </c>
      <c r="H93">
        <v>667</v>
      </c>
    </row>
    <row r="94" spans="1:8" x14ac:dyDescent="0.3">
      <c r="A94" t="s">
        <v>8</v>
      </c>
      <c r="B94">
        <v>41</v>
      </c>
      <c r="C94">
        <v>9605</v>
      </c>
      <c r="D94">
        <v>1.2999999999999999E-2</v>
      </c>
      <c r="E94">
        <v>17</v>
      </c>
      <c r="F94">
        <v>0.84</v>
      </c>
      <c r="G94">
        <v>7379</v>
      </c>
      <c r="H94">
        <v>1328</v>
      </c>
    </row>
    <row r="95" spans="1:8" x14ac:dyDescent="0.3">
      <c r="A95" t="s">
        <v>8</v>
      </c>
      <c r="B95">
        <v>42</v>
      </c>
      <c r="C95">
        <v>9187</v>
      </c>
      <c r="D95">
        <v>1.6299999999999999E-2</v>
      </c>
      <c r="E95">
        <v>9</v>
      </c>
      <c r="F95">
        <v>0.83</v>
      </c>
      <c r="G95">
        <v>7691</v>
      </c>
      <c r="H95">
        <v>1231</v>
      </c>
    </row>
    <row r="96" spans="1:8" x14ac:dyDescent="0.3">
      <c r="A96" t="s">
        <v>8</v>
      </c>
      <c r="B96">
        <v>43</v>
      </c>
      <c r="C96">
        <v>10206</v>
      </c>
      <c r="D96">
        <v>2.01E-2</v>
      </c>
      <c r="E96">
        <v>11</v>
      </c>
      <c r="F96">
        <v>0.93</v>
      </c>
      <c r="G96">
        <v>7002</v>
      </c>
      <c r="H96">
        <v>770</v>
      </c>
    </row>
    <row r="97" spans="1:8" x14ac:dyDescent="0.3">
      <c r="A97" t="s">
        <v>8</v>
      </c>
      <c r="B97">
        <v>44</v>
      </c>
      <c r="C97">
        <v>10157</v>
      </c>
      <c r="D97">
        <v>1.47E-2</v>
      </c>
      <c r="E97">
        <v>18</v>
      </c>
      <c r="F97">
        <v>0.85</v>
      </c>
      <c r="G97">
        <v>6666</v>
      </c>
      <c r="H97">
        <v>1267</v>
      </c>
    </row>
    <row r="98" spans="1:8" x14ac:dyDescent="0.3">
      <c r="A98" t="s">
        <v>8</v>
      </c>
      <c r="B98">
        <v>45</v>
      </c>
      <c r="C98">
        <v>10280</v>
      </c>
      <c r="D98">
        <v>2.7300000000000001E-2</v>
      </c>
      <c r="E98">
        <v>19</v>
      </c>
      <c r="F98">
        <v>0.84</v>
      </c>
      <c r="G98">
        <v>6040</v>
      </c>
      <c r="H98">
        <v>664</v>
      </c>
    </row>
    <row r="99" spans="1:8" x14ac:dyDescent="0.3">
      <c r="A99" t="s">
        <v>8</v>
      </c>
      <c r="B99">
        <v>46</v>
      </c>
      <c r="C99">
        <v>11240</v>
      </c>
      <c r="D99">
        <v>3.9800000000000002E-2</v>
      </c>
      <c r="E99">
        <v>21</v>
      </c>
      <c r="F99">
        <v>0.78</v>
      </c>
      <c r="G99">
        <v>6981</v>
      </c>
      <c r="H99">
        <v>698</v>
      </c>
    </row>
    <row r="100" spans="1:8" x14ac:dyDescent="0.3">
      <c r="A100" t="s">
        <v>8</v>
      </c>
      <c r="B100">
        <v>47</v>
      </c>
      <c r="C100">
        <v>10558</v>
      </c>
      <c r="D100">
        <v>1.37E-2</v>
      </c>
      <c r="E100">
        <v>23</v>
      </c>
      <c r="F100">
        <v>0.83</v>
      </c>
      <c r="G100">
        <v>6892</v>
      </c>
      <c r="H100">
        <v>1172</v>
      </c>
    </row>
    <row r="101" spans="1:8" x14ac:dyDescent="0.3">
      <c r="A101" t="s">
        <v>8</v>
      </c>
      <c r="B101">
        <v>48</v>
      </c>
      <c r="C101">
        <v>10253</v>
      </c>
      <c r="D101">
        <v>2.9100000000000001E-2</v>
      </c>
      <c r="E101">
        <v>23</v>
      </c>
      <c r="F101">
        <v>0.91</v>
      </c>
      <c r="G101">
        <v>8714</v>
      </c>
      <c r="H101">
        <v>1656</v>
      </c>
    </row>
    <row r="102" spans="1:8" x14ac:dyDescent="0.3">
      <c r="A102" t="s">
        <v>8</v>
      </c>
      <c r="B102">
        <v>49</v>
      </c>
      <c r="C102">
        <v>10850</v>
      </c>
      <c r="D102">
        <v>2.2100000000000002E-2</v>
      </c>
      <c r="E102">
        <v>18</v>
      </c>
      <c r="F102">
        <v>0.94</v>
      </c>
      <c r="G102">
        <v>7662</v>
      </c>
      <c r="H102">
        <v>1149</v>
      </c>
    </row>
    <row r="103" spans="1:8" x14ac:dyDescent="0.3">
      <c r="A103" t="s">
        <v>8</v>
      </c>
      <c r="B103">
        <v>50</v>
      </c>
      <c r="C103">
        <v>10141</v>
      </c>
      <c r="D103">
        <v>2.7E-2</v>
      </c>
      <c r="E103">
        <v>17</v>
      </c>
      <c r="F103">
        <v>0.93</v>
      </c>
      <c r="G103">
        <v>6060</v>
      </c>
      <c r="H103">
        <v>606</v>
      </c>
    </row>
    <row r="104" spans="1:8" x14ac:dyDescent="0.3">
      <c r="A104" t="s">
        <v>8</v>
      </c>
      <c r="B104">
        <v>51</v>
      </c>
      <c r="C104">
        <v>11000</v>
      </c>
      <c r="D104">
        <v>1.2E-2</v>
      </c>
      <c r="E104">
        <v>21</v>
      </c>
      <c r="F104">
        <v>0.9</v>
      </c>
      <c r="G104">
        <v>6021</v>
      </c>
      <c r="H104">
        <v>1144</v>
      </c>
    </row>
    <row r="105" spans="1:8" x14ac:dyDescent="0.3">
      <c r="A105" t="s">
        <v>8</v>
      </c>
      <c r="B105">
        <v>52</v>
      </c>
      <c r="C105">
        <v>10350</v>
      </c>
      <c r="D105">
        <v>1.5599999999999999E-2</v>
      </c>
      <c r="E105">
        <v>22</v>
      </c>
      <c r="F105">
        <v>0.92</v>
      </c>
      <c r="G105">
        <v>6627</v>
      </c>
      <c r="H105">
        <v>928</v>
      </c>
    </row>
    <row r="106" spans="1:8" x14ac:dyDescent="0.3">
      <c r="A106" t="s">
        <v>10</v>
      </c>
      <c r="B106">
        <v>1</v>
      </c>
      <c r="C106">
        <v>12138</v>
      </c>
      <c r="D106">
        <v>3.9100000000000003E-2</v>
      </c>
      <c r="E106">
        <v>23</v>
      </c>
      <c r="F106">
        <v>0.82</v>
      </c>
      <c r="G106">
        <v>10387</v>
      </c>
      <c r="H106">
        <v>1150</v>
      </c>
    </row>
    <row r="107" spans="1:8" x14ac:dyDescent="0.3">
      <c r="A107" t="s">
        <v>10</v>
      </c>
      <c r="B107">
        <v>2</v>
      </c>
      <c r="C107">
        <v>10642</v>
      </c>
      <c r="D107">
        <v>2.52E-2</v>
      </c>
      <c r="E107">
        <v>30</v>
      </c>
      <c r="F107">
        <v>0.91</v>
      </c>
      <c r="G107">
        <v>9551</v>
      </c>
      <c r="H107">
        <v>1439</v>
      </c>
    </row>
    <row r="108" spans="1:8" x14ac:dyDescent="0.3">
      <c r="A108" t="s">
        <v>10</v>
      </c>
      <c r="B108">
        <v>3</v>
      </c>
      <c r="C108">
        <v>12250</v>
      </c>
      <c r="D108">
        <v>1.0999999999999999E-2</v>
      </c>
      <c r="E108">
        <v>15</v>
      </c>
      <c r="F108">
        <v>0.8</v>
      </c>
      <c r="G108">
        <v>7838</v>
      </c>
      <c r="H108">
        <v>1232</v>
      </c>
    </row>
    <row r="109" spans="1:8" x14ac:dyDescent="0.3">
      <c r="A109" t="s">
        <v>10</v>
      </c>
      <c r="B109">
        <v>4</v>
      </c>
      <c r="C109">
        <v>12090</v>
      </c>
      <c r="D109">
        <v>3.4599999999999999E-2</v>
      </c>
      <c r="E109">
        <v>14</v>
      </c>
      <c r="F109">
        <v>0.83</v>
      </c>
      <c r="G109">
        <v>8224</v>
      </c>
      <c r="H109">
        <v>1032</v>
      </c>
    </row>
    <row r="110" spans="1:8" x14ac:dyDescent="0.3">
      <c r="A110" t="s">
        <v>10</v>
      </c>
      <c r="B110">
        <v>5</v>
      </c>
      <c r="C110">
        <v>10840</v>
      </c>
      <c r="D110">
        <v>2.41E-2</v>
      </c>
      <c r="E110">
        <v>12</v>
      </c>
      <c r="F110">
        <v>0.88</v>
      </c>
      <c r="G110">
        <v>8951</v>
      </c>
      <c r="H110">
        <v>1387</v>
      </c>
    </row>
    <row r="111" spans="1:8" x14ac:dyDescent="0.3">
      <c r="A111" t="s">
        <v>10</v>
      </c>
      <c r="B111">
        <v>6</v>
      </c>
      <c r="C111">
        <v>11802</v>
      </c>
      <c r="D111">
        <v>2.1999999999999999E-2</v>
      </c>
      <c r="E111">
        <v>34</v>
      </c>
      <c r="F111">
        <v>0.78</v>
      </c>
      <c r="G111">
        <v>7998</v>
      </c>
      <c r="H111">
        <v>1044</v>
      </c>
    </row>
    <row r="112" spans="1:8" x14ac:dyDescent="0.3">
      <c r="A112" t="s">
        <v>10</v>
      </c>
      <c r="B112">
        <v>7</v>
      </c>
      <c r="C112">
        <v>9120</v>
      </c>
      <c r="D112">
        <v>2.4400000000000002E-2</v>
      </c>
      <c r="E112">
        <v>18</v>
      </c>
      <c r="F112">
        <v>0.82</v>
      </c>
      <c r="G112">
        <v>8077</v>
      </c>
      <c r="H112">
        <v>1197</v>
      </c>
    </row>
    <row r="113" spans="1:8" x14ac:dyDescent="0.3">
      <c r="A113" t="s">
        <v>10</v>
      </c>
      <c r="B113">
        <v>8</v>
      </c>
      <c r="C113">
        <v>14520</v>
      </c>
      <c r="D113">
        <v>2.0199999999999999E-2</v>
      </c>
      <c r="E113">
        <v>15</v>
      </c>
      <c r="F113">
        <v>0.79</v>
      </c>
      <c r="G113">
        <v>8126</v>
      </c>
      <c r="H113">
        <v>800</v>
      </c>
    </row>
    <row r="114" spans="1:8" x14ac:dyDescent="0.3">
      <c r="A114" t="s">
        <v>10</v>
      </c>
      <c r="B114">
        <v>9</v>
      </c>
      <c r="C114">
        <v>10324</v>
      </c>
      <c r="D114">
        <v>2.8299999999999999E-2</v>
      </c>
      <c r="E114">
        <v>27</v>
      </c>
      <c r="F114">
        <v>0.92</v>
      </c>
      <c r="G114">
        <v>8878</v>
      </c>
      <c r="H114">
        <v>1421</v>
      </c>
    </row>
    <row r="115" spans="1:8" x14ac:dyDescent="0.3">
      <c r="A115" t="s">
        <v>10</v>
      </c>
      <c r="B115">
        <v>10</v>
      </c>
      <c r="C115">
        <v>13580</v>
      </c>
      <c r="D115">
        <v>2.3300000000000001E-2</v>
      </c>
      <c r="E115">
        <v>18</v>
      </c>
      <c r="F115">
        <v>0.79</v>
      </c>
      <c r="G115">
        <v>7537</v>
      </c>
      <c r="H115">
        <v>1000</v>
      </c>
    </row>
    <row r="116" spans="1:8" x14ac:dyDescent="0.3">
      <c r="A116" t="s">
        <v>10</v>
      </c>
      <c r="B116">
        <v>11</v>
      </c>
      <c r="C116">
        <v>9923</v>
      </c>
      <c r="D116">
        <v>8.0999999999999996E-3</v>
      </c>
      <c r="E116">
        <v>35</v>
      </c>
      <c r="F116">
        <v>0.82</v>
      </c>
      <c r="G116">
        <v>7832</v>
      </c>
      <c r="H116">
        <v>1318</v>
      </c>
    </row>
    <row r="117" spans="1:8" x14ac:dyDescent="0.3">
      <c r="A117" t="s">
        <v>10</v>
      </c>
      <c r="B117">
        <v>12</v>
      </c>
      <c r="C117">
        <v>10742</v>
      </c>
      <c r="D117">
        <v>2.2100000000000002E-2</v>
      </c>
      <c r="E117">
        <v>33</v>
      </c>
      <c r="F117">
        <v>0.8</v>
      </c>
      <c r="G117">
        <v>9974</v>
      </c>
      <c r="H117">
        <v>1177</v>
      </c>
    </row>
    <row r="118" spans="1:8" x14ac:dyDescent="0.3">
      <c r="A118" t="s">
        <v>10</v>
      </c>
      <c r="B118">
        <v>13</v>
      </c>
      <c r="C118">
        <v>11150</v>
      </c>
      <c r="D118">
        <v>2.8199999999999999E-2</v>
      </c>
      <c r="E118">
        <v>24</v>
      </c>
      <c r="F118">
        <v>0.85</v>
      </c>
      <c r="G118">
        <v>11155</v>
      </c>
      <c r="H118">
        <v>1576</v>
      </c>
    </row>
    <row r="119" spans="1:8" x14ac:dyDescent="0.3">
      <c r="A119" t="s">
        <v>10</v>
      </c>
      <c r="B119">
        <v>14</v>
      </c>
      <c r="C119">
        <v>11453</v>
      </c>
      <c r="D119">
        <v>3.39E-2</v>
      </c>
      <c r="E119">
        <v>26</v>
      </c>
      <c r="F119">
        <v>0.88</v>
      </c>
      <c r="G119">
        <v>7306</v>
      </c>
      <c r="H119">
        <v>1191</v>
      </c>
    </row>
    <row r="120" spans="1:8" x14ac:dyDescent="0.3">
      <c r="A120" t="s">
        <v>10</v>
      </c>
      <c r="B120">
        <v>15</v>
      </c>
      <c r="C120">
        <v>8437</v>
      </c>
      <c r="D120">
        <v>1.7899999999999999E-2</v>
      </c>
      <c r="E120">
        <v>17</v>
      </c>
      <c r="F120">
        <v>0.87</v>
      </c>
      <c r="G120">
        <v>6455</v>
      </c>
      <c r="H120">
        <v>1212</v>
      </c>
    </row>
    <row r="121" spans="1:8" x14ac:dyDescent="0.3">
      <c r="A121" t="s">
        <v>10</v>
      </c>
      <c r="B121">
        <v>16</v>
      </c>
      <c r="C121">
        <v>10226</v>
      </c>
      <c r="D121">
        <v>2.52E-2</v>
      </c>
      <c r="E121">
        <v>37</v>
      </c>
      <c r="F121">
        <v>0.78</v>
      </c>
      <c r="G121">
        <v>7529</v>
      </c>
      <c r="H121">
        <v>1096</v>
      </c>
    </row>
    <row r="122" spans="1:8" x14ac:dyDescent="0.3">
      <c r="A122" t="s">
        <v>10</v>
      </c>
      <c r="B122">
        <v>17</v>
      </c>
      <c r="C122">
        <v>10704</v>
      </c>
      <c r="D122">
        <v>1.7600000000000001E-2</v>
      </c>
      <c r="E122">
        <v>36</v>
      </c>
      <c r="F122">
        <v>0.86</v>
      </c>
      <c r="G122">
        <v>8028</v>
      </c>
      <c r="H122">
        <v>1335</v>
      </c>
    </row>
    <row r="123" spans="1:8" x14ac:dyDescent="0.3">
      <c r="A123" t="s">
        <v>10</v>
      </c>
      <c r="B123">
        <v>18</v>
      </c>
      <c r="C123">
        <v>10381</v>
      </c>
      <c r="D123">
        <v>1.2999999999999999E-2</v>
      </c>
      <c r="E123">
        <v>15</v>
      </c>
      <c r="F123">
        <v>0.85</v>
      </c>
      <c r="G123">
        <v>6312</v>
      </c>
      <c r="H123">
        <v>1022</v>
      </c>
    </row>
    <row r="124" spans="1:8" x14ac:dyDescent="0.3">
      <c r="A124" t="s">
        <v>10</v>
      </c>
      <c r="B124">
        <v>19</v>
      </c>
      <c r="C124">
        <v>11930</v>
      </c>
      <c r="D124">
        <v>3.5299999999999998E-2</v>
      </c>
      <c r="E124">
        <v>22</v>
      </c>
      <c r="F124">
        <v>0.87</v>
      </c>
      <c r="G124">
        <v>8514</v>
      </c>
      <c r="H124">
        <v>1205</v>
      </c>
    </row>
    <row r="125" spans="1:8" x14ac:dyDescent="0.3">
      <c r="A125" t="s">
        <v>10</v>
      </c>
      <c r="B125">
        <v>20</v>
      </c>
      <c r="C125">
        <v>12510</v>
      </c>
      <c r="D125">
        <v>3.1300000000000001E-2</v>
      </c>
      <c r="E125">
        <v>29</v>
      </c>
      <c r="F125">
        <v>0.78</v>
      </c>
      <c r="G125">
        <v>7637</v>
      </c>
      <c r="H125">
        <v>1211</v>
      </c>
    </row>
    <row r="126" spans="1:8" x14ac:dyDescent="0.3">
      <c r="A126" t="s">
        <v>10</v>
      </c>
      <c r="B126">
        <v>21</v>
      </c>
      <c r="C126">
        <v>10815</v>
      </c>
      <c r="D126">
        <v>1.7399999999999999E-2</v>
      </c>
      <c r="E126">
        <v>10</v>
      </c>
      <c r="F126">
        <v>0.86</v>
      </c>
      <c r="G126">
        <v>7244</v>
      </c>
      <c r="H126">
        <v>1052</v>
      </c>
    </row>
    <row r="127" spans="1:8" x14ac:dyDescent="0.3">
      <c r="A127" t="s">
        <v>10</v>
      </c>
      <c r="B127">
        <v>22</v>
      </c>
      <c r="C127">
        <v>11020</v>
      </c>
      <c r="D127">
        <v>4.2799999999999998E-2</v>
      </c>
      <c r="E127">
        <v>18</v>
      </c>
      <c r="F127">
        <v>0.81</v>
      </c>
      <c r="G127">
        <v>7598</v>
      </c>
      <c r="H127">
        <v>1063</v>
      </c>
    </row>
    <row r="128" spans="1:8" x14ac:dyDescent="0.3">
      <c r="A128" t="s">
        <v>10</v>
      </c>
      <c r="B128">
        <v>23</v>
      </c>
      <c r="C128">
        <v>10264</v>
      </c>
      <c r="D128">
        <v>1.6199999999999999E-2</v>
      </c>
      <c r="E128">
        <v>32</v>
      </c>
      <c r="F128">
        <v>0.79</v>
      </c>
      <c r="G128">
        <v>6896</v>
      </c>
      <c r="H128">
        <v>685</v>
      </c>
    </row>
    <row r="129" spans="1:8" x14ac:dyDescent="0.3">
      <c r="A129" t="s">
        <v>10</v>
      </c>
      <c r="B129">
        <v>24</v>
      </c>
      <c r="C129">
        <v>14445</v>
      </c>
      <c r="D129">
        <v>3.5099999999999999E-2</v>
      </c>
      <c r="E129">
        <v>24</v>
      </c>
      <c r="F129">
        <v>0.83</v>
      </c>
      <c r="G129">
        <v>8174</v>
      </c>
      <c r="H129">
        <v>1599</v>
      </c>
    </row>
    <row r="130" spans="1:8" x14ac:dyDescent="0.3">
      <c r="A130" t="s">
        <v>10</v>
      </c>
      <c r="B130">
        <v>25</v>
      </c>
      <c r="C130">
        <v>11965</v>
      </c>
      <c r="D130">
        <v>1.2999999999999999E-2</v>
      </c>
      <c r="E130">
        <v>19</v>
      </c>
      <c r="F130">
        <v>0.87</v>
      </c>
      <c r="G130">
        <v>8536</v>
      </c>
      <c r="H130">
        <v>1646</v>
      </c>
    </row>
    <row r="131" spans="1:8" x14ac:dyDescent="0.3">
      <c r="A131" t="s">
        <v>10</v>
      </c>
      <c r="B131">
        <v>26</v>
      </c>
      <c r="C131">
        <v>10519</v>
      </c>
      <c r="D131">
        <v>3.8600000000000002E-2</v>
      </c>
      <c r="E131">
        <v>18</v>
      </c>
      <c r="F131">
        <v>0.8</v>
      </c>
      <c r="G131">
        <v>8738</v>
      </c>
      <c r="H131">
        <v>1255</v>
      </c>
    </row>
    <row r="132" spans="1:8" x14ac:dyDescent="0.3">
      <c r="A132" t="s">
        <v>10</v>
      </c>
      <c r="B132">
        <v>27</v>
      </c>
      <c r="C132">
        <v>10853</v>
      </c>
      <c r="D132">
        <v>1.03E-2</v>
      </c>
      <c r="E132">
        <v>16</v>
      </c>
      <c r="F132">
        <v>0.9</v>
      </c>
      <c r="G132">
        <v>9179</v>
      </c>
      <c r="H132">
        <v>1522</v>
      </c>
    </row>
    <row r="133" spans="1:8" x14ac:dyDescent="0.3">
      <c r="A133" t="s">
        <v>10</v>
      </c>
      <c r="B133">
        <v>28</v>
      </c>
      <c r="C133">
        <v>9244</v>
      </c>
      <c r="D133">
        <v>2.5000000000000001E-2</v>
      </c>
      <c r="E133">
        <v>17</v>
      </c>
      <c r="F133">
        <v>0.93</v>
      </c>
      <c r="G133">
        <v>7539</v>
      </c>
      <c r="H133">
        <v>1572</v>
      </c>
    </row>
    <row r="134" spans="1:8" x14ac:dyDescent="0.3">
      <c r="A134" t="s">
        <v>10</v>
      </c>
      <c r="B134">
        <v>29</v>
      </c>
      <c r="C134">
        <v>12520</v>
      </c>
      <c r="D134">
        <v>2.4500000000000001E-2</v>
      </c>
      <c r="E134">
        <v>16</v>
      </c>
      <c r="F134">
        <v>0.89</v>
      </c>
      <c r="G134">
        <v>8419</v>
      </c>
      <c r="H134">
        <v>770</v>
      </c>
    </row>
    <row r="135" spans="1:8" x14ac:dyDescent="0.3">
      <c r="A135" t="s">
        <v>10</v>
      </c>
      <c r="B135">
        <v>30</v>
      </c>
      <c r="C135">
        <v>10467</v>
      </c>
      <c r="D135">
        <v>1.6E-2</v>
      </c>
      <c r="E135">
        <v>9</v>
      </c>
      <c r="F135">
        <v>0.79</v>
      </c>
      <c r="G135">
        <v>8708</v>
      </c>
      <c r="H135">
        <v>1442</v>
      </c>
    </row>
    <row r="136" spans="1:8" x14ac:dyDescent="0.3">
      <c r="A136" t="s">
        <v>10</v>
      </c>
      <c r="B136">
        <v>31</v>
      </c>
      <c r="C136">
        <v>10222</v>
      </c>
      <c r="D136">
        <v>8.5000000000000006E-3</v>
      </c>
      <c r="E136">
        <v>34</v>
      </c>
      <c r="F136">
        <v>0.84</v>
      </c>
      <c r="G136">
        <v>7340</v>
      </c>
      <c r="H136">
        <v>1182</v>
      </c>
    </row>
    <row r="137" spans="1:8" x14ac:dyDescent="0.3">
      <c r="A137" t="s">
        <v>10</v>
      </c>
      <c r="B137">
        <v>32</v>
      </c>
      <c r="C137">
        <v>11013</v>
      </c>
      <c r="D137">
        <v>1.34E-2</v>
      </c>
      <c r="E137">
        <v>23</v>
      </c>
      <c r="F137">
        <v>0.92</v>
      </c>
      <c r="G137">
        <v>7154</v>
      </c>
      <c r="H137">
        <v>1057</v>
      </c>
    </row>
    <row r="138" spans="1:8" x14ac:dyDescent="0.3">
      <c r="A138" t="s">
        <v>10</v>
      </c>
      <c r="B138">
        <v>33</v>
      </c>
      <c r="C138">
        <v>10576</v>
      </c>
      <c r="D138">
        <v>4.4299999999999999E-2</v>
      </c>
      <c r="E138">
        <v>29</v>
      </c>
      <c r="F138">
        <v>0.87</v>
      </c>
      <c r="G138">
        <v>8484</v>
      </c>
      <c r="H138">
        <v>1350</v>
      </c>
    </row>
    <row r="139" spans="1:8" x14ac:dyDescent="0.3">
      <c r="A139" t="s">
        <v>10</v>
      </c>
      <c r="B139">
        <v>34</v>
      </c>
      <c r="C139">
        <v>10525</v>
      </c>
      <c r="D139">
        <v>8.5000000000000006E-3</v>
      </c>
      <c r="E139">
        <v>13</v>
      </c>
      <c r="F139">
        <v>0.79</v>
      </c>
      <c r="G139">
        <v>7260</v>
      </c>
      <c r="H139">
        <v>759</v>
      </c>
    </row>
    <row r="140" spans="1:8" x14ac:dyDescent="0.3">
      <c r="A140" t="s">
        <v>10</v>
      </c>
      <c r="B140">
        <v>35</v>
      </c>
      <c r="C140">
        <v>11200</v>
      </c>
      <c r="D140">
        <v>1.6500000000000001E-2</v>
      </c>
      <c r="E140">
        <v>26</v>
      </c>
      <c r="F140">
        <v>0.87</v>
      </c>
      <c r="G140">
        <v>6075</v>
      </c>
      <c r="H140">
        <v>1052</v>
      </c>
    </row>
    <row r="141" spans="1:8" x14ac:dyDescent="0.3">
      <c r="A141" t="s">
        <v>10</v>
      </c>
      <c r="B141">
        <v>36</v>
      </c>
      <c r="C141">
        <v>11042</v>
      </c>
      <c r="D141">
        <v>2.86E-2</v>
      </c>
      <c r="E141">
        <v>22</v>
      </c>
      <c r="F141">
        <v>0.88</v>
      </c>
      <c r="G141">
        <v>8651</v>
      </c>
      <c r="H141">
        <v>811</v>
      </c>
    </row>
    <row r="142" spans="1:8" x14ac:dyDescent="0.3">
      <c r="A142" t="s">
        <v>10</v>
      </c>
      <c r="B142">
        <v>37</v>
      </c>
      <c r="C142">
        <v>9770</v>
      </c>
      <c r="D142">
        <v>2.53E-2</v>
      </c>
      <c r="E142">
        <v>10</v>
      </c>
      <c r="F142">
        <v>0.86</v>
      </c>
      <c r="G142">
        <v>9793</v>
      </c>
      <c r="H142">
        <v>1135</v>
      </c>
    </row>
    <row r="143" spans="1:8" x14ac:dyDescent="0.3">
      <c r="A143" t="s">
        <v>10</v>
      </c>
      <c r="B143">
        <v>38</v>
      </c>
      <c r="C143">
        <v>11608</v>
      </c>
      <c r="D143">
        <v>1.9800000000000002E-2</v>
      </c>
      <c r="E143">
        <v>16</v>
      </c>
      <c r="F143">
        <v>0.86</v>
      </c>
      <c r="G143">
        <v>7626</v>
      </c>
      <c r="H143">
        <v>870</v>
      </c>
    </row>
    <row r="144" spans="1:8" x14ac:dyDescent="0.3">
      <c r="A144" t="s">
        <v>10</v>
      </c>
      <c r="B144">
        <v>39</v>
      </c>
      <c r="C144">
        <v>9958</v>
      </c>
      <c r="D144">
        <v>3.39E-2</v>
      </c>
      <c r="E144">
        <v>29</v>
      </c>
      <c r="F144">
        <v>0.88</v>
      </c>
      <c r="G144">
        <v>8823</v>
      </c>
      <c r="H144">
        <v>1704</v>
      </c>
    </row>
    <row r="145" spans="1:8" x14ac:dyDescent="0.3">
      <c r="A145" t="s">
        <v>10</v>
      </c>
      <c r="B145">
        <v>40</v>
      </c>
      <c r="C145">
        <v>8253</v>
      </c>
      <c r="D145">
        <v>2.63E-2</v>
      </c>
      <c r="E145">
        <v>27</v>
      </c>
      <c r="F145">
        <v>0.9</v>
      </c>
      <c r="G145">
        <v>6938</v>
      </c>
      <c r="H145">
        <v>647</v>
      </c>
    </row>
    <row r="146" spans="1:8" x14ac:dyDescent="0.3">
      <c r="A146" t="s">
        <v>10</v>
      </c>
      <c r="B146">
        <v>41</v>
      </c>
      <c r="C146">
        <v>13255</v>
      </c>
      <c r="D146">
        <v>1.46E-2</v>
      </c>
      <c r="E146">
        <v>20</v>
      </c>
      <c r="F146">
        <v>0.84</v>
      </c>
      <c r="G146">
        <v>7822</v>
      </c>
      <c r="H146">
        <v>1248</v>
      </c>
    </row>
    <row r="147" spans="1:8" x14ac:dyDescent="0.3">
      <c r="A147" t="s">
        <v>10</v>
      </c>
      <c r="B147">
        <v>42</v>
      </c>
      <c r="C147">
        <v>11850</v>
      </c>
      <c r="D147">
        <v>1.83E-2</v>
      </c>
      <c r="E147">
        <v>12</v>
      </c>
      <c r="F147">
        <v>0.83</v>
      </c>
      <c r="G147">
        <v>9075</v>
      </c>
      <c r="H147">
        <v>1293</v>
      </c>
    </row>
    <row r="148" spans="1:8" x14ac:dyDescent="0.3">
      <c r="A148" t="s">
        <v>10</v>
      </c>
      <c r="B148">
        <v>43</v>
      </c>
      <c r="C148">
        <v>12962</v>
      </c>
      <c r="D148">
        <v>2.2100000000000002E-2</v>
      </c>
      <c r="E148">
        <v>16</v>
      </c>
      <c r="F148">
        <v>0.87</v>
      </c>
      <c r="G148">
        <v>7772</v>
      </c>
      <c r="H148">
        <v>855</v>
      </c>
    </row>
    <row r="149" spans="1:8" x14ac:dyDescent="0.3">
      <c r="A149" t="s">
        <v>10</v>
      </c>
      <c r="B149">
        <v>44</v>
      </c>
      <c r="C149">
        <v>14118</v>
      </c>
      <c r="D149">
        <v>1.6299999999999999E-2</v>
      </c>
      <c r="E149">
        <v>25</v>
      </c>
      <c r="F149">
        <v>0.85</v>
      </c>
      <c r="G149">
        <v>7266</v>
      </c>
      <c r="H149">
        <v>1432</v>
      </c>
    </row>
    <row r="150" spans="1:8" x14ac:dyDescent="0.3">
      <c r="A150" t="s">
        <v>10</v>
      </c>
      <c r="B150">
        <v>45</v>
      </c>
      <c r="C150">
        <v>13056</v>
      </c>
      <c r="D150">
        <v>0.03</v>
      </c>
      <c r="E150">
        <v>25</v>
      </c>
      <c r="F150">
        <v>0.84</v>
      </c>
      <c r="G150">
        <v>8580</v>
      </c>
      <c r="H150">
        <v>1200</v>
      </c>
    </row>
    <row r="151" spans="1:8" x14ac:dyDescent="0.3">
      <c r="A151" t="s">
        <v>10</v>
      </c>
      <c r="B151">
        <v>46</v>
      </c>
      <c r="C151">
        <v>15399</v>
      </c>
      <c r="D151">
        <v>4.4200000000000003E-2</v>
      </c>
      <c r="E151">
        <v>33</v>
      </c>
      <c r="F151">
        <v>0.78</v>
      </c>
      <c r="G151">
        <v>8307</v>
      </c>
      <c r="H151">
        <v>1085</v>
      </c>
    </row>
    <row r="152" spans="1:8" x14ac:dyDescent="0.3">
      <c r="A152" t="s">
        <v>10</v>
      </c>
      <c r="B152">
        <v>47</v>
      </c>
      <c r="C152">
        <v>14359</v>
      </c>
      <c r="D152">
        <v>1.5299999999999999E-2</v>
      </c>
      <c r="E152">
        <v>36</v>
      </c>
      <c r="F152">
        <v>0.78</v>
      </c>
      <c r="G152">
        <v>9560</v>
      </c>
      <c r="H152">
        <v>1488</v>
      </c>
    </row>
    <row r="153" spans="1:8" x14ac:dyDescent="0.3">
      <c r="A153" t="s">
        <v>10</v>
      </c>
      <c r="B153">
        <v>48</v>
      </c>
      <c r="C153">
        <v>13800</v>
      </c>
      <c r="D153">
        <v>3.2000000000000001E-2</v>
      </c>
      <c r="E153">
        <v>34</v>
      </c>
      <c r="F153">
        <v>0.91</v>
      </c>
      <c r="G153">
        <v>10631</v>
      </c>
      <c r="H153">
        <v>1623</v>
      </c>
    </row>
    <row r="154" spans="1:8" x14ac:dyDescent="0.3">
      <c r="A154" t="s">
        <v>10</v>
      </c>
      <c r="B154">
        <v>49</v>
      </c>
      <c r="C154">
        <v>15299</v>
      </c>
      <c r="D154">
        <v>2.4799999999999999E-2</v>
      </c>
      <c r="E154">
        <v>23</v>
      </c>
      <c r="F154">
        <v>0.91</v>
      </c>
      <c r="G154">
        <v>9520</v>
      </c>
      <c r="H154">
        <v>1287</v>
      </c>
    </row>
    <row r="155" spans="1:8" x14ac:dyDescent="0.3">
      <c r="A155" t="s">
        <v>10</v>
      </c>
      <c r="B155">
        <v>50</v>
      </c>
      <c r="C155">
        <v>16520</v>
      </c>
      <c r="D155">
        <v>3.0200000000000001E-2</v>
      </c>
      <c r="E155">
        <v>26</v>
      </c>
      <c r="F155">
        <v>0.93</v>
      </c>
      <c r="G155">
        <v>9000</v>
      </c>
      <c r="H155">
        <v>1100</v>
      </c>
    </row>
    <row r="156" spans="1:8" x14ac:dyDescent="0.3">
      <c r="A156" t="s">
        <v>10</v>
      </c>
      <c r="B156">
        <v>51</v>
      </c>
      <c r="C156">
        <v>15290</v>
      </c>
      <c r="D156">
        <v>1.3299999999999999E-2</v>
      </c>
      <c r="E156">
        <v>28</v>
      </c>
      <c r="F156">
        <v>0.96</v>
      </c>
      <c r="G156">
        <v>9250</v>
      </c>
      <c r="H156">
        <v>1361</v>
      </c>
    </row>
    <row r="157" spans="1:8" x14ac:dyDescent="0.3">
      <c r="A157" t="s">
        <v>10</v>
      </c>
      <c r="B157">
        <v>52</v>
      </c>
      <c r="C157">
        <v>15200</v>
      </c>
      <c r="D157">
        <v>1.7500000000000002E-2</v>
      </c>
      <c r="E157">
        <v>27</v>
      </c>
      <c r="F157">
        <v>0.92</v>
      </c>
      <c r="G157">
        <v>8800</v>
      </c>
      <c r="H157">
        <v>1420</v>
      </c>
    </row>
    <row r="158" spans="1:8" x14ac:dyDescent="0.3">
      <c r="A158" t="s">
        <v>11</v>
      </c>
      <c r="B158">
        <v>1</v>
      </c>
      <c r="C158">
        <v>14808</v>
      </c>
      <c r="D158">
        <v>0.04</v>
      </c>
      <c r="E158">
        <v>27</v>
      </c>
      <c r="F158">
        <v>0.82</v>
      </c>
      <c r="G158">
        <v>9660</v>
      </c>
      <c r="H158">
        <v>1449</v>
      </c>
    </row>
    <row r="159" spans="1:8" x14ac:dyDescent="0.3">
      <c r="A159" t="s">
        <v>11</v>
      </c>
      <c r="B159">
        <v>2</v>
      </c>
      <c r="C159">
        <v>12451</v>
      </c>
      <c r="D159">
        <v>2.52E-2</v>
      </c>
      <c r="E159">
        <v>33</v>
      </c>
      <c r="F159">
        <v>0.79</v>
      </c>
      <c r="G159">
        <v>9933</v>
      </c>
      <c r="H159">
        <v>1482</v>
      </c>
    </row>
    <row r="160" spans="1:8" x14ac:dyDescent="0.3">
      <c r="A160" t="s">
        <v>11</v>
      </c>
      <c r="B160">
        <v>3</v>
      </c>
      <c r="C160">
        <v>14945</v>
      </c>
      <c r="D160">
        <v>2.8000000000000001E-2</v>
      </c>
      <c r="E160">
        <v>18</v>
      </c>
      <c r="F160">
        <v>0.8</v>
      </c>
      <c r="G160">
        <v>8073</v>
      </c>
      <c r="H160">
        <v>1725</v>
      </c>
    </row>
    <row r="161" spans="1:8" x14ac:dyDescent="0.3">
      <c r="A161" t="s">
        <v>11</v>
      </c>
      <c r="B161">
        <v>4</v>
      </c>
      <c r="C161">
        <v>12695</v>
      </c>
      <c r="D161">
        <v>3.4599999999999999E-2</v>
      </c>
      <c r="E161">
        <v>14</v>
      </c>
      <c r="F161">
        <v>0.83</v>
      </c>
      <c r="G161">
        <v>8471</v>
      </c>
      <c r="H161">
        <v>1362</v>
      </c>
    </row>
    <row r="162" spans="1:8" x14ac:dyDescent="0.3">
      <c r="A162" t="s">
        <v>11</v>
      </c>
      <c r="B162">
        <v>5</v>
      </c>
      <c r="C162">
        <v>12032</v>
      </c>
      <c r="D162">
        <v>2.41E-2</v>
      </c>
      <c r="E162">
        <v>14</v>
      </c>
      <c r="F162">
        <v>0.88</v>
      </c>
      <c r="G162">
        <v>8593</v>
      </c>
      <c r="H162">
        <v>1748</v>
      </c>
    </row>
    <row r="163" spans="1:8" x14ac:dyDescent="0.3">
      <c r="A163" t="s">
        <v>11</v>
      </c>
      <c r="B163">
        <v>6</v>
      </c>
      <c r="C163">
        <v>14871</v>
      </c>
      <c r="D163">
        <v>2.1999999999999999E-2</v>
      </c>
      <c r="E163">
        <v>35</v>
      </c>
      <c r="F163">
        <v>0.78</v>
      </c>
      <c r="G163">
        <v>8078</v>
      </c>
      <c r="H163">
        <v>1378</v>
      </c>
    </row>
    <row r="164" spans="1:8" x14ac:dyDescent="0.3">
      <c r="A164" t="s">
        <v>11</v>
      </c>
      <c r="B164">
        <v>7</v>
      </c>
      <c r="C164">
        <v>11400</v>
      </c>
      <c r="D164">
        <v>2.4400000000000002E-2</v>
      </c>
      <c r="E164">
        <v>21</v>
      </c>
      <c r="F164">
        <v>0.82</v>
      </c>
      <c r="G164">
        <v>7350</v>
      </c>
      <c r="H164">
        <v>1424</v>
      </c>
    </row>
    <row r="165" spans="1:8" x14ac:dyDescent="0.3">
      <c r="A165" t="s">
        <v>11</v>
      </c>
      <c r="B165">
        <v>8</v>
      </c>
      <c r="C165">
        <v>17714</v>
      </c>
      <c r="D165">
        <v>2.0199999999999999E-2</v>
      </c>
      <c r="E165">
        <v>16</v>
      </c>
      <c r="F165">
        <v>0.79</v>
      </c>
      <c r="G165">
        <v>8695</v>
      </c>
      <c r="H165">
        <v>832</v>
      </c>
    </row>
    <row r="166" spans="1:8" x14ac:dyDescent="0.3">
      <c r="A166" t="s">
        <v>11</v>
      </c>
      <c r="B166">
        <v>9</v>
      </c>
      <c r="C166">
        <v>12389</v>
      </c>
      <c r="D166">
        <v>2.8299999999999999E-2</v>
      </c>
      <c r="E166">
        <v>28</v>
      </c>
      <c r="F166">
        <v>0.78</v>
      </c>
      <c r="G166">
        <v>8345</v>
      </c>
      <c r="H166">
        <v>1705</v>
      </c>
    </row>
    <row r="167" spans="1:8" x14ac:dyDescent="0.3">
      <c r="A167" t="s">
        <v>11</v>
      </c>
      <c r="B167">
        <v>10</v>
      </c>
      <c r="C167">
        <v>17247</v>
      </c>
      <c r="D167">
        <v>2.3300000000000001E-2</v>
      </c>
      <c r="E167">
        <v>19</v>
      </c>
      <c r="F167">
        <v>0.79</v>
      </c>
      <c r="G167">
        <v>7688</v>
      </c>
      <c r="H167">
        <v>1030</v>
      </c>
    </row>
    <row r="168" spans="1:8" x14ac:dyDescent="0.3">
      <c r="A168" t="s">
        <v>11</v>
      </c>
      <c r="B168">
        <v>11</v>
      </c>
      <c r="C168">
        <v>10419</v>
      </c>
      <c r="D168">
        <v>2.1000000000000001E-2</v>
      </c>
      <c r="E168">
        <v>35</v>
      </c>
      <c r="F168">
        <v>0.82</v>
      </c>
      <c r="G168">
        <v>8459</v>
      </c>
      <c r="H168">
        <v>1582</v>
      </c>
    </row>
    <row r="169" spans="1:8" x14ac:dyDescent="0.3">
      <c r="A169" t="s">
        <v>11</v>
      </c>
      <c r="B169">
        <v>12</v>
      </c>
      <c r="C169">
        <v>12246</v>
      </c>
      <c r="D169">
        <v>2.2100000000000002E-2</v>
      </c>
      <c r="E169">
        <v>36</v>
      </c>
      <c r="F169">
        <v>0.8</v>
      </c>
      <c r="G169">
        <v>9974</v>
      </c>
      <c r="H169">
        <v>1542</v>
      </c>
    </row>
    <row r="170" spans="1:8" x14ac:dyDescent="0.3">
      <c r="A170" t="s">
        <v>11</v>
      </c>
      <c r="B170">
        <v>13</v>
      </c>
      <c r="C170">
        <v>13380</v>
      </c>
      <c r="D170">
        <v>2.8199999999999999E-2</v>
      </c>
      <c r="E170">
        <v>25</v>
      </c>
      <c r="F170">
        <v>0.85</v>
      </c>
      <c r="G170">
        <v>10597</v>
      </c>
      <c r="H170">
        <v>1608</v>
      </c>
    </row>
    <row r="171" spans="1:8" x14ac:dyDescent="0.3">
      <c r="A171" t="s">
        <v>11</v>
      </c>
      <c r="B171">
        <v>14</v>
      </c>
      <c r="C171">
        <v>14774</v>
      </c>
      <c r="D171">
        <v>3.39E-2</v>
      </c>
      <c r="E171">
        <v>31</v>
      </c>
      <c r="F171">
        <v>0.88</v>
      </c>
      <c r="G171">
        <v>6722</v>
      </c>
      <c r="H171">
        <v>1167</v>
      </c>
    </row>
    <row r="172" spans="1:8" x14ac:dyDescent="0.3">
      <c r="A172" t="s">
        <v>11</v>
      </c>
      <c r="B172">
        <v>15</v>
      </c>
      <c r="C172">
        <v>10520</v>
      </c>
      <c r="D172">
        <v>3.5999999999999997E-2</v>
      </c>
      <c r="E172">
        <v>18</v>
      </c>
      <c r="F172">
        <v>0.87</v>
      </c>
      <c r="G172">
        <v>6455</v>
      </c>
      <c r="H172">
        <v>1418</v>
      </c>
    </row>
    <row r="173" spans="1:8" x14ac:dyDescent="0.3">
      <c r="A173" t="s">
        <v>11</v>
      </c>
      <c r="B173">
        <v>16</v>
      </c>
      <c r="C173">
        <v>13498</v>
      </c>
      <c r="D173">
        <v>2.52E-2</v>
      </c>
      <c r="E173">
        <v>37</v>
      </c>
      <c r="F173">
        <v>0.78</v>
      </c>
      <c r="G173">
        <v>6776</v>
      </c>
      <c r="H173">
        <v>1260</v>
      </c>
    </row>
    <row r="174" spans="1:8" x14ac:dyDescent="0.3">
      <c r="A174" t="s">
        <v>11</v>
      </c>
      <c r="B174">
        <v>17</v>
      </c>
      <c r="C174">
        <v>13808</v>
      </c>
      <c r="D174">
        <v>1.7600000000000001E-2</v>
      </c>
      <c r="E174">
        <v>39</v>
      </c>
      <c r="F174">
        <v>0.86</v>
      </c>
      <c r="G174">
        <v>7305</v>
      </c>
      <c r="H174">
        <v>1522</v>
      </c>
    </row>
    <row r="175" spans="1:8" x14ac:dyDescent="0.3">
      <c r="A175" t="s">
        <v>11</v>
      </c>
      <c r="B175">
        <v>18</v>
      </c>
      <c r="C175">
        <v>11419</v>
      </c>
      <c r="D175">
        <v>0.03</v>
      </c>
      <c r="E175">
        <v>15</v>
      </c>
      <c r="F175">
        <v>0.85</v>
      </c>
      <c r="G175">
        <v>6249</v>
      </c>
      <c r="H175">
        <v>1134</v>
      </c>
    </row>
    <row r="176" spans="1:8" x14ac:dyDescent="0.3">
      <c r="A176" t="s">
        <v>11</v>
      </c>
      <c r="B176">
        <v>19</v>
      </c>
      <c r="C176">
        <v>13720</v>
      </c>
      <c r="D176">
        <v>3.5299999999999998E-2</v>
      </c>
      <c r="E176">
        <v>22</v>
      </c>
      <c r="F176">
        <v>0.87</v>
      </c>
      <c r="G176">
        <v>8344</v>
      </c>
      <c r="H176">
        <v>1687</v>
      </c>
    </row>
    <row r="177" spans="1:8" x14ac:dyDescent="0.3">
      <c r="A177" t="s">
        <v>11</v>
      </c>
      <c r="B177">
        <v>20</v>
      </c>
      <c r="C177">
        <v>15638</v>
      </c>
      <c r="D177">
        <v>3.1300000000000001E-2</v>
      </c>
      <c r="E177">
        <v>35</v>
      </c>
      <c r="F177">
        <v>0.78</v>
      </c>
      <c r="G177">
        <v>7408</v>
      </c>
      <c r="H177">
        <v>1272</v>
      </c>
    </row>
    <row r="178" spans="1:8" x14ac:dyDescent="0.3">
      <c r="A178" t="s">
        <v>11</v>
      </c>
      <c r="B178">
        <v>21</v>
      </c>
      <c r="C178">
        <v>11572</v>
      </c>
      <c r="D178">
        <v>1.7399999999999999E-2</v>
      </c>
      <c r="E178">
        <v>12</v>
      </c>
      <c r="F178">
        <v>0.86</v>
      </c>
      <c r="G178">
        <v>6592</v>
      </c>
      <c r="H178">
        <v>1252</v>
      </c>
    </row>
    <row r="179" spans="1:8" x14ac:dyDescent="0.3">
      <c r="A179" t="s">
        <v>11</v>
      </c>
      <c r="B179">
        <v>22</v>
      </c>
      <c r="C179">
        <v>13224</v>
      </c>
      <c r="D179">
        <v>4.2799999999999998E-2</v>
      </c>
      <c r="E179">
        <v>19</v>
      </c>
      <c r="F179">
        <v>0.81</v>
      </c>
      <c r="G179">
        <v>7294</v>
      </c>
      <c r="H179">
        <v>1212</v>
      </c>
    </row>
    <row r="180" spans="1:8" x14ac:dyDescent="0.3">
      <c r="A180" t="s">
        <v>11</v>
      </c>
      <c r="B180">
        <v>23</v>
      </c>
      <c r="C180">
        <v>11598</v>
      </c>
      <c r="D180">
        <v>2.5000000000000001E-2</v>
      </c>
      <c r="E180">
        <v>39</v>
      </c>
      <c r="F180">
        <v>0.79</v>
      </c>
      <c r="G180">
        <v>7172</v>
      </c>
      <c r="H180">
        <v>884</v>
      </c>
    </row>
    <row r="181" spans="1:8" x14ac:dyDescent="0.3">
      <c r="A181" t="s">
        <v>11</v>
      </c>
      <c r="B181">
        <v>24</v>
      </c>
      <c r="C181">
        <v>16178</v>
      </c>
      <c r="D181">
        <v>3.5099999999999999E-2</v>
      </c>
      <c r="E181">
        <v>29</v>
      </c>
      <c r="F181">
        <v>0.83</v>
      </c>
      <c r="G181">
        <v>7847</v>
      </c>
      <c r="H181">
        <v>1855</v>
      </c>
    </row>
    <row r="182" spans="1:8" x14ac:dyDescent="0.3">
      <c r="A182" t="s">
        <v>11</v>
      </c>
      <c r="B182">
        <v>25</v>
      </c>
      <c r="C182">
        <v>15794</v>
      </c>
      <c r="D182">
        <v>1.2999999999999999E-2</v>
      </c>
      <c r="E182">
        <v>20</v>
      </c>
      <c r="F182">
        <v>0.87</v>
      </c>
      <c r="G182">
        <v>7682</v>
      </c>
      <c r="H182">
        <v>2222</v>
      </c>
    </row>
    <row r="183" spans="1:8" x14ac:dyDescent="0.3">
      <c r="A183" t="s">
        <v>11</v>
      </c>
      <c r="B183">
        <v>26</v>
      </c>
      <c r="C183">
        <v>11361</v>
      </c>
      <c r="D183">
        <v>3.8600000000000002E-2</v>
      </c>
      <c r="E183">
        <v>20</v>
      </c>
      <c r="F183">
        <v>0.8</v>
      </c>
      <c r="G183">
        <v>8388</v>
      </c>
      <c r="H183">
        <v>1544</v>
      </c>
    </row>
    <row r="184" spans="1:8" x14ac:dyDescent="0.3">
      <c r="A184" t="s">
        <v>11</v>
      </c>
      <c r="B184">
        <v>27</v>
      </c>
      <c r="C184">
        <v>11504</v>
      </c>
      <c r="D184">
        <v>0.03</v>
      </c>
      <c r="E184">
        <v>19</v>
      </c>
      <c r="F184">
        <v>0.9</v>
      </c>
      <c r="G184">
        <v>9913</v>
      </c>
      <c r="H184">
        <v>1552</v>
      </c>
    </row>
    <row r="185" spans="1:8" x14ac:dyDescent="0.3">
      <c r="A185" t="s">
        <v>11</v>
      </c>
      <c r="B185">
        <v>28</v>
      </c>
      <c r="C185">
        <v>11555</v>
      </c>
      <c r="D185">
        <v>2.5000000000000001E-2</v>
      </c>
      <c r="E185">
        <v>20</v>
      </c>
      <c r="F185">
        <v>0.93</v>
      </c>
      <c r="G185">
        <v>7237</v>
      </c>
      <c r="H185">
        <v>1981</v>
      </c>
    </row>
    <row r="186" spans="1:8" x14ac:dyDescent="0.3">
      <c r="A186" t="s">
        <v>11</v>
      </c>
      <c r="B186">
        <v>29</v>
      </c>
      <c r="C186">
        <v>15274</v>
      </c>
      <c r="D186">
        <v>2.4500000000000001E-2</v>
      </c>
      <c r="E186">
        <v>20</v>
      </c>
      <c r="F186">
        <v>0.89</v>
      </c>
      <c r="G186">
        <v>7661</v>
      </c>
      <c r="H186">
        <v>978</v>
      </c>
    </row>
    <row r="187" spans="1:8" x14ac:dyDescent="0.3">
      <c r="A187" t="s">
        <v>11</v>
      </c>
      <c r="B187">
        <v>30</v>
      </c>
      <c r="C187">
        <v>13502</v>
      </c>
      <c r="D187">
        <v>1.6E-2</v>
      </c>
      <c r="E187">
        <v>11</v>
      </c>
      <c r="F187">
        <v>0.85</v>
      </c>
      <c r="G187">
        <v>8360</v>
      </c>
      <c r="H187">
        <v>1413</v>
      </c>
    </row>
    <row r="188" spans="1:8" x14ac:dyDescent="0.3">
      <c r="A188" t="s">
        <v>11</v>
      </c>
      <c r="B188">
        <v>31</v>
      </c>
      <c r="C188">
        <v>12062</v>
      </c>
      <c r="D188">
        <v>0.04</v>
      </c>
      <c r="E188">
        <v>35</v>
      </c>
      <c r="F188">
        <v>0.8</v>
      </c>
      <c r="G188">
        <v>6973</v>
      </c>
      <c r="H188">
        <v>1430</v>
      </c>
    </row>
    <row r="189" spans="1:8" x14ac:dyDescent="0.3">
      <c r="A189" t="s">
        <v>11</v>
      </c>
      <c r="B189">
        <v>32</v>
      </c>
      <c r="C189">
        <v>14317</v>
      </c>
      <c r="D189">
        <v>2.8000000000000001E-2</v>
      </c>
      <c r="E189">
        <v>24</v>
      </c>
      <c r="F189">
        <v>0.92</v>
      </c>
      <c r="G189">
        <v>7297</v>
      </c>
      <c r="H189">
        <v>1194</v>
      </c>
    </row>
    <row r="190" spans="1:8" x14ac:dyDescent="0.3">
      <c r="A190" t="s">
        <v>11</v>
      </c>
      <c r="B190">
        <v>33</v>
      </c>
      <c r="C190">
        <v>13749</v>
      </c>
      <c r="D190">
        <v>4.4299999999999999E-2</v>
      </c>
      <c r="E190">
        <v>29</v>
      </c>
      <c r="F190">
        <v>0.87</v>
      </c>
      <c r="G190">
        <v>7890</v>
      </c>
      <c r="H190">
        <v>1323</v>
      </c>
    </row>
    <row r="191" spans="1:8" x14ac:dyDescent="0.3">
      <c r="A191" t="s">
        <v>11</v>
      </c>
      <c r="B191">
        <v>34</v>
      </c>
      <c r="C191">
        <v>13472</v>
      </c>
      <c r="D191">
        <v>8.5000000000000006E-3</v>
      </c>
      <c r="E191">
        <v>16</v>
      </c>
      <c r="F191">
        <v>0.79</v>
      </c>
      <c r="G191">
        <v>6824</v>
      </c>
      <c r="H191">
        <v>1009</v>
      </c>
    </row>
    <row r="192" spans="1:8" x14ac:dyDescent="0.3">
      <c r="A192" t="s">
        <v>11</v>
      </c>
      <c r="B192">
        <v>35</v>
      </c>
      <c r="C192">
        <v>11872</v>
      </c>
      <c r="D192">
        <v>1.6500000000000001E-2</v>
      </c>
      <c r="E192">
        <v>31</v>
      </c>
      <c r="F192">
        <v>0.87</v>
      </c>
      <c r="G192">
        <v>5650</v>
      </c>
      <c r="H192">
        <v>1326</v>
      </c>
    </row>
    <row r="193" spans="1:8" x14ac:dyDescent="0.3">
      <c r="A193" t="s">
        <v>11</v>
      </c>
      <c r="B193">
        <v>36</v>
      </c>
      <c r="C193">
        <v>13250</v>
      </c>
      <c r="D193">
        <v>2.86E-2</v>
      </c>
      <c r="E193">
        <v>22</v>
      </c>
      <c r="F193">
        <v>0.88</v>
      </c>
      <c r="G193">
        <v>8305</v>
      </c>
      <c r="H193">
        <v>892</v>
      </c>
    </row>
    <row r="194" spans="1:8" x14ac:dyDescent="0.3">
      <c r="A194" t="s">
        <v>11</v>
      </c>
      <c r="B194">
        <v>37</v>
      </c>
      <c r="C194">
        <v>11138</v>
      </c>
      <c r="D194">
        <v>2.53E-2</v>
      </c>
      <c r="E194">
        <v>11</v>
      </c>
      <c r="F194">
        <v>0.86</v>
      </c>
      <c r="G194">
        <v>9597</v>
      </c>
      <c r="H194">
        <v>1578</v>
      </c>
    </row>
    <row r="195" spans="1:8" x14ac:dyDescent="0.3">
      <c r="A195" t="s">
        <v>11</v>
      </c>
      <c r="B195">
        <v>38</v>
      </c>
      <c r="C195">
        <v>14858</v>
      </c>
      <c r="D195">
        <v>1.9800000000000002E-2</v>
      </c>
      <c r="E195">
        <v>19</v>
      </c>
      <c r="F195">
        <v>0.86</v>
      </c>
      <c r="G195">
        <v>6863</v>
      </c>
      <c r="H195">
        <v>931</v>
      </c>
    </row>
    <row r="196" spans="1:8" x14ac:dyDescent="0.3">
      <c r="A196" t="s">
        <v>11</v>
      </c>
      <c r="B196">
        <v>39</v>
      </c>
      <c r="C196">
        <v>12448</v>
      </c>
      <c r="D196">
        <v>3.39E-2</v>
      </c>
      <c r="E196">
        <v>34</v>
      </c>
      <c r="F196">
        <v>0.88</v>
      </c>
      <c r="G196">
        <v>9176</v>
      </c>
      <c r="H196">
        <v>2300</v>
      </c>
    </row>
    <row r="197" spans="1:8" x14ac:dyDescent="0.3">
      <c r="A197" t="s">
        <v>11</v>
      </c>
      <c r="B197">
        <v>40</v>
      </c>
      <c r="C197">
        <v>14500</v>
      </c>
      <c r="D197">
        <v>2.63E-2</v>
      </c>
      <c r="E197">
        <v>31</v>
      </c>
      <c r="F197">
        <v>0.9</v>
      </c>
      <c r="G197">
        <v>7077</v>
      </c>
      <c r="H197">
        <v>906</v>
      </c>
    </row>
    <row r="198" spans="1:8" x14ac:dyDescent="0.3">
      <c r="A198" t="s">
        <v>11</v>
      </c>
      <c r="B198">
        <v>41</v>
      </c>
      <c r="C198">
        <v>15243</v>
      </c>
      <c r="D198">
        <v>1.46E-2</v>
      </c>
      <c r="E198">
        <v>22</v>
      </c>
      <c r="F198">
        <v>0.84</v>
      </c>
      <c r="G198">
        <v>7509</v>
      </c>
      <c r="H198">
        <v>1560</v>
      </c>
    </row>
    <row r="199" spans="1:8" x14ac:dyDescent="0.3">
      <c r="A199" t="s">
        <v>11</v>
      </c>
      <c r="B199">
        <v>42</v>
      </c>
      <c r="C199">
        <v>15405</v>
      </c>
      <c r="D199">
        <v>1.83E-2</v>
      </c>
      <c r="E199">
        <v>13</v>
      </c>
      <c r="F199">
        <v>0.83</v>
      </c>
      <c r="G199">
        <v>8621</v>
      </c>
      <c r="H199">
        <v>1771</v>
      </c>
    </row>
    <row r="200" spans="1:8" x14ac:dyDescent="0.3">
      <c r="A200" t="s">
        <v>11</v>
      </c>
      <c r="B200">
        <v>43</v>
      </c>
      <c r="C200">
        <v>15820</v>
      </c>
      <c r="D200">
        <v>2.2100000000000002E-2</v>
      </c>
      <c r="E200">
        <v>18</v>
      </c>
      <c r="F200">
        <v>0.87</v>
      </c>
      <c r="G200">
        <v>8316</v>
      </c>
      <c r="H200">
        <v>1350</v>
      </c>
    </row>
    <row r="201" spans="1:8" x14ac:dyDescent="0.3">
      <c r="A201" t="s">
        <v>11</v>
      </c>
      <c r="B201">
        <v>44</v>
      </c>
      <c r="C201">
        <v>18777</v>
      </c>
      <c r="D201">
        <v>0.02</v>
      </c>
      <c r="E201">
        <v>28</v>
      </c>
      <c r="F201">
        <v>0.85</v>
      </c>
      <c r="G201">
        <v>8400</v>
      </c>
      <c r="H201">
        <v>1690</v>
      </c>
    </row>
    <row r="202" spans="1:8" x14ac:dyDescent="0.3">
      <c r="A202" t="s">
        <v>11</v>
      </c>
      <c r="B202">
        <v>45</v>
      </c>
      <c r="C202">
        <v>16059</v>
      </c>
      <c r="D202">
        <v>0.03</v>
      </c>
      <c r="E202">
        <v>27</v>
      </c>
      <c r="F202">
        <v>0.84</v>
      </c>
      <c r="G202">
        <v>9095</v>
      </c>
      <c r="H202">
        <v>1404</v>
      </c>
    </row>
    <row r="203" spans="1:8" x14ac:dyDescent="0.3">
      <c r="A203" t="s">
        <v>11</v>
      </c>
      <c r="B203">
        <v>46</v>
      </c>
      <c r="C203">
        <v>18017</v>
      </c>
      <c r="D203">
        <v>4.4200000000000003E-2</v>
      </c>
      <c r="E203">
        <v>40</v>
      </c>
      <c r="F203">
        <v>0.85</v>
      </c>
      <c r="G203">
        <v>9500</v>
      </c>
      <c r="H203">
        <v>1350</v>
      </c>
    </row>
    <row r="204" spans="1:8" x14ac:dyDescent="0.3">
      <c r="A204" t="s">
        <v>11</v>
      </c>
      <c r="B204">
        <v>47</v>
      </c>
      <c r="C204">
        <v>17231</v>
      </c>
      <c r="D204">
        <v>2.3E-2</v>
      </c>
      <c r="E204">
        <v>37</v>
      </c>
      <c r="F204">
        <v>0.9</v>
      </c>
      <c r="G204">
        <v>9082</v>
      </c>
      <c r="H204">
        <v>2068</v>
      </c>
    </row>
    <row r="205" spans="1:8" x14ac:dyDescent="0.3">
      <c r="A205" t="s">
        <v>11</v>
      </c>
      <c r="B205">
        <v>48</v>
      </c>
      <c r="C205">
        <v>17664</v>
      </c>
      <c r="D205">
        <v>3.2000000000000001E-2</v>
      </c>
      <c r="E205">
        <v>36</v>
      </c>
      <c r="F205">
        <v>0.91</v>
      </c>
      <c r="G205">
        <v>9568</v>
      </c>
      <c r="H205">
        <v>2094</v>
      </c>
    </row>
    <row r="206" spans="1:8" x14ac:dyDescent="0.3">
      <c r="A206" t="s">
        <v>11</v>
      </c>
      <c r="B206">
        <v>49</v>
      </c>
      <c r="C206">
        <v>18359</v>
      </c>
      <c r="D206">
        <v>2.4799999999999999E-2</v>
      </c>
      <c r="E206">
        <v>25</v>
      </c>
      <c r="F206">
        <v>0.91</v>
      </c>
      <c r="G206">
        <v>10186</v>
      </c>
      <c r="H206">
        <v>1493</v>
      </c>
    </row>
    <row r="207" spans="1:8" x14ac:dyDescent="0.3">
      <c r="A207" t="s">
        <v>11</v>
      </c>
      <c r="B207">
        <v>50</v>
      </c>
      <c r="C207">
        <v>17200</v>
      </c>
      <c r="D207">
        <v>3.0200000000000001E-2</v>
      </c>
      <c r="E207">
        <v>31</v>
      </c>
      <c r="F207">
        <v>0.93</v>
      </c>
      <c r="G207">
        <v>9800</v>
      </c>
      <c r="H207">
        <v>1496</v>
      </c>
    </row>
    <row r="208" spans="1:8" x14ac:dyDescent="0.3">
      <c r="A208" t="s">
        <v>11</v>
      </c>
      <c r="B208">
        <v>51</v>
      </c>
      <c r="C208">
        <v>18500</v>
      </c>
      <c r="D208">
        <v>0.02</v>
      </c>
      <c r="E208">
        <v>27</v>
      </c>
      <c r="F208">
        <v>0.96</v>
      </c>
      <c r="G208">
        <v>9713</v>
      </c>
      <c r="H208">
        <v>1552</v>
      </c>
    </row>
    <row r="209" spans="1:8" x14ac:dyDescent="0.3">
      <c r="A209" t="s">
        <v>11</v>
      </c>
      <c r="B209">
        <v>52</v>
      </c>
      <c r="C209">
        <v>16112</v>
      </c>
      <c r="D209">
        <v>0.03</v>
      </c>
      <c r="E209">
        <v>27</v>
      </c>
      <c r="F209">
        <v>0.92</v>
      </c>
      <c r="G209">
        <v>9328</v>
      </c>
      <c r="H209">
        <v>1874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AA5F-C4E0-4974-9045-DDB38BD993C8}">
  <dimension ref="A1:AJ63"/>
  <sheetViews>
    <sheetView zoomScale="85" zoomScaleNormal="85" workbookViewId="0">
      <selection activeCell="F7" sqref="F7:G7"/>
    </sheetView>
  </sheetViews>
  <sheetFormatPr defaultRowHeight="13.2" x14ac:dyDescent="0.25"/>
  <cols>
    <col min="1" max="1" width="8.88671875" style="6"/>
    <col min="2" max="2" width="8.88671875" style="7"/>
    <col min="3" max="3" width="13.6640625" style="7" customWidth="1"/>
    <col min="4" max="4" width="17.77734375" style="7" customWidth="1"/>
    <col min="5" max="5" width="21.5546875" style="7" customWidth="1"/>
    <col min="6" max="6" width="15.5546875" style="7" customWidth="1"/>
    <col min="7" max="7" width="12.44140625" style="7" customWidth="1"/>
    <col min="8" max="8" width="12.88671875" style="7" customWidth="1"/>
    <col min="9" max="9" width="8.88671875" style="6"/>
    <col min="10" max="10" width="8.88671875" style="7"/>
    <col min="11" max="11" width="13.6640625" style="7" customWidth="1"/>
    <col min="12" max="12" width="17.77734375" style="7" customWidth="1"/>
    <col min="13" max="13" width="21.5546875" style="7" customWidth="1"/>
    <col min="14" max="14" width="15.5546875" style="7" customWidth="1"/>
    <col min="15" max="15" width="12.44140625" style="7" customWidth="1"/>
    <col min="16" max="16" width="12.88671875" style="7" customWidth="1"/>
    <col min="17" max="17" width="8.88671875" style="6"/>
    <col min="18" max="18" width="8.88671875" style="7"/>
    <col min="19" max="19" width="13.6640625" style="7" customWidth="1"/>
    <col min="20" max="20" width="17.77734375" style="7" customWidth="1"/>
    <col min="21" max="21" width="21.5546875" style="7" customWidth="1"/>
    <col min="22" max="22" width="15.5546875" style="7" customWidth="1"/>
    <col min="23" max="23" width="12.44140625" style="7" customWidth="1"/>
    <col min="24" max="24" width="12.88671875" style="7" customWidth="1"/>
    <col min="25" max="25" width="8.88671875" style="6"/>
    <col min="26" max="26" width="8.88671875" style="7"/>
    <col min="27" max="27" width="13.6640625" style="7" customWidth="1"/>
    <col min="28" max="28" width="17.77734375" style="7" customWidth="1"/>
    <col min="29" max="29" width="21.5546875" style="7" customWidth="1"/>
    <col min="30" max="30" width="15.5546875" style="7" customWidth="1"/>
    <col min="31" max="31" width="12.44140625" style="7" customWidth="1"/>
    <col min="32" max="32" width="12.88671875" style="7" customWidth="1"/>
    <col min="33" max="35" width="8.88671875" style="6"/>
    <col min="36" max="36" width="16.109375" style="6" customWidth="1"/>
    <col min="37" max="16384" width="8.88671875" style="6"/>
  </cols>
  <sheetData>
    <row r="1" spans="1:36" x14ac:dyDescent="0.25">
      <c r="A1" s="8"/>
      <c r="B1" s="9"/>
      <c r="C1" s="9"/>
      <c r="D1" s="9"/>
      <c r="E1" s="9"/>
      <c r="F1" s="9"/>
      <c r="G1" s="9"/>
      <c r="H1" s="9"/>
      <c r="I1" s="8"/>
      <c r="J1" s="9"/>
      <c r="K1" s="9"/>
      <c r="L1" s="9"/>
      <c r="M1" s="9"/>
      <c r="N1" s="9"/>
      <c r="O1" s="9"/>
      <c r="P1" s="9"/>
      <c r="Q1" s="8"/>
      <c r="R1" s="9"/>
      <c r="S1" s="9"/>
      <c r="T1" s="9"/>
      <c r="U1" s="9"/>
      <c r="V1" s="9"/>
      <c r="W1" s="9"/>
      <c r="X1" s="9"/>
      <c r="Y1" s="8"/>
      <c r="Z1" s="9"/>
      <c r="AA1" s="9"/>
      <c r="AB1" s="9"/>
      <c r="AC1" s="9"/>
      <c r="AD1" s="9"/>
      <c r="AE1" s="9"/>
      <c r="AF1" s="9"/>
      <c r="AG1" s="8"/>
      <c r="AH1" s="12"/>
      <c r="AI1" s="12"/>
      <c r="AJ1" s="12"/>
    </row>
    <row r="2" spans="1:36" ht="14.4" customHeight="1" x14ac:dyDescent="0.25">
      <c r="A2" s="8"/>
      <c r="B2" s="9"/>
      <c r="C2" s="9"/>
      <c r="D2" s="9"/>
      <c r="E2" s="9"/>
      <c r="F2" s="16" t="s">
        <v>7</v>
      </c>
      <c r="G2" s="16"/>
      <c r="H2" s="10">
        <v>25450</v>
      </c>
      <c r="I2" s="8"/>
      <c r="J2" s="9"/>
      <c r="K2" s="9"/>
      <c r="L2" s="9"/>
      <c r="M2" s="9"/>
      <c r="N2" s="16" t="s">
        <v>7</v>
      </c>
      <c r="O2" s="16"/>
      <c r="P2" s="10">
        <v>18500</v>
      </c>
      <c r="Q2" s="8"/>
      <c r="R2" s="9"/>
      <c r="S2" s="9"/>
      <c r="T2" s="9"/>
      <c r="U2" s="9"/>
      <c r="V2" s="16" t="s">
        <v>7</v>
      </c>
      <c r="W2" s="16"/>
      <c r="X2" s="10">
        <v>28500</v>
      </c>
      <c r="Y2" s="8"/>
      <c r="Z2" s="9"/>
      <c r="AA2" s="9"/>
      <c r="AB2" s="9"/>
      <c r="AC2" s="9"/>
      <c r="AD2" s="16" t="s">
        <v>7</v>
      </c>
      <c r="AE2" s="16"/>
      <c r="AF2" s="10">
        <v>35508</v>
      </c>
      <c r="AG2" s="8"/>
      <c r="AH2" s="12"/>
      <c r="AI2" s="12"/>
      <c r="AJ2" s="12"/>
    </row>
    <row r="3" spans="1:36" ht="14.4" customHeight="1" x14ac:dyDescent="0.25">
      <c r="A3" s="8"/>
      <c r="B3" s="9"/>
      <c r="C3" s="9"/>
      <c r="D3" s="9"/>
      <c r="E3" s="9"/>
      <c r="F3" s="16" t="s">
        <v>13</v>
      </c>
      <c r="G3" s="16"/>
      <c r="H3" s="10">
        <f>SUM(Facebook[Audience Growth Rate])</f>
        <v>842</v>
      </c>
      <c r="I3" s="15">
        <f>H3/H2</f>
        <v>3.3084479371316304E-2</v>
      </c>
      <c r="J3" s="9"/>
      <c r="K3" s="9"/>
      <c r="L3" s="9"/>
      <c r="M3" s="9"/>
      <c r="N3" s="16" t="s">
        <v>13</v>
      </c>
      <c r="O3" s="16"/>
      <c r="P3" s="10">
        <f>SUM(Linkedin[Audience Growth Rate])</f>
        <v>850</v>
      </c>
      <c r="Q3" s="15">
        <f>P3/P2</f>
        <v>4.5945945945945948E-2</v>
      </c>
      <c r="R3" s="9"/>
      <c r="S3" s="9"/>
      <c r="T3" s="9"/>
      <c r="U3" s="9"/>
      <c r="V3" s="16" t="s">
        <v>13</v>
      </c>
      <c r="W3" s="16"/>
      <c r="X3" s="10">
        <f>SUM(Instagram[Audience Growth Rate])</f>
        <v>1193</v>
      </c>
      <c r="Y3" s="15">
        <f>X3/X2</f>
        <v>4.185964912280702E-2</v>
      </c>
      <c r="Z3" s="9"/>
      <c r="AA3" s="9"/>
      <c r="AB3" s="9"/>
      <c r="AC3" s="9"/>
      <c r="AD3" s="16" t="s">
        <v>13</v>
      </c>
      <c r="AE3" s="16"/>
      <c r="AF3" s="10">
        <f>SUM(X[Audience Growth Rate])</f>
        <v>1310</v>
      </c>
      <c r="AG3" s="15">
        <f>AF3/AF2</f>
        <v>3.6893094513912358E-2</v>
      </c>
      <c r="AH3" s="12"/>
      <c r="AI3" s="12"/>
      <c r="AJ3" s="12"/>
    </row>
    <row r="4" spans="1:36" ht="14.4" customHeight="1" x14ac:dyDescent="0.25">
      <c r="A4" s="8"/>
      <c r="B4" s="9"/>
      <c r="C4" s="9"/>
      <c r="D4" s="9"/>
      <c r="E4" s="9"/>
      <c r="F4" s="16" t="s">
        <v>12</v>
      </c>
      <c r="G4" s="16"/>
      <c r="H4" s="10">
        <f>H2+H3</f>
        <v>26292</v>
      </c>
      <c r="I4" s="8"/>
      <c r="J4" s="9"/>
      <c r="K4" s="9"/>
      <c r="L4" s="9"/>
      <c r="M4" s="9"/>
      <c r="N4" s="16" t="s">
        <v>12</v>
      </c>
      <c r="O4" s="16"/>
      <c r="P4" s="10">
        <f>P2+P3</f>
        <v>19350</v>
      </c>
      <c r="Q4" s="8"/>
      <c r="R4" s="9"/>
      <c r="S4" s="9"/>
      <c r="T4" s="9"/>
      <c r="U4" s="9"/>
      <c r="V4" s="16" t="s">
        <v>12</v>
      </c>
      <c r="W4" s="16"/>
      <c r="X4" s="10">
        <f>X2+X3</f>
        <v>29693</v>
      </c>
      <c r="Y4" s="8"/>
      <c r="Z4" s="9"/>
      <c r="AA4" s="9"/>
      <c r="AB4" s="9"/>
      <c r="AC4" s="9"/>
      <c r="AD4" s="16" t="s">
        <v>12</v>
      </c>
      <c r="AE4" s="16"/>
      <c r="AF4" s="10">
        <f>AF2+AF3</f>
        <v>36818</v>
      </c>
      <c r="AG4" s="8"/>
      <c r="AH4" s="12"/>
      <c r="AI4" s="12"/>
      <c r="AJ4" s="12"/>
    </row>
    <row r="5" spans="1:36" ht="14.4" customHeight="1" x14ac:dyDescent="0.25">
      <c r="A5" s="8"/>
      <c r="B5" s="9"/>
      <c r="C5" s="9"/>
      <c r="D5" s="9"/>
      <c r="E5" s="9"/>
      <c r="F5" s="16" t="s">
        <v>5</v>
      </c>
      <c r="G5" s="16"/>
      <c r="H5" s="10">
        <f>SUM(Facebook[Post Reach])</f>
        <v>414739</v>
      </c>
      <c r="I5" s="8"/>
      <c r="J5" s="9"/>
      <c r="K5" s="9"/>
      <c r="L5" s="9"/>
      <c r="M5" s="9"/>
      <c r="N5" s="16" t="s">
        <v>5</v>
      </c>
      <c r="O5" s="16"/>
      <c r="P5" s="10">
        <f>SUM(Linkedin[Post Reach])</f>
        <v>371601</v>
      </c>
      <c r="Q5" s="8"/>
      <c r="R5" s="9"/>
      <c r="S5" s="9"/>
      <c r="T5" s="9"/>
      <c r="U5" s="9"/>
      <c r="V5" s="16" t="s">
        <v>5</v>
      </c>
      <c r="W5" s="16"/>
      <c r="X5" s="10">
        <f>SUM(Instagram[Post Reach])</f>
        <v>431067</v>
      </c>
      <c r="Y5" s="8"/>
      <c r="Z5" s="9"/>
      <c r="AA5" s="9"/>
      <c r="AB5" s="9"/>
      <c r="AC5" s="9"/>
      <c r="AD5" s="16" t="s">
        <v>5</v>
      </c>
      <c r="AE5" s="16"/>
      <c r="AF5" s="10">
        <f>SUM(X[Post Reach])</f>
        <v>426091</v>
      </c>
      <c r="AG5" s="8"/>
      <c r="AH5" s="12"/>
      <c r="AI5" s="12"/>
      <c r="AJ5" s="12"/>
    </row>
    <row r="6" spans="1:36" ht="14.4" customHeight="1" x14ac:dyDescent="0.25">
      <c r="A6" s="8"/>
      <c r="B6" s="9"/>
      <c r="C6" s="9"/>
      <c r="D6" s="9"/>
      <c r="E6" s="9"/>
      <c r="F6" s="16" t="s">
        <v>9</v>
      </c>
      <c r="G6" s="16"/>
      <c r="H6" s="10">
        <f>SUM(Facebook[Likes])</f>
        <v>23516</v>
      </c>
      <c r="I6" s="8"/>
      <c r="J6" s="9"/>
      <c r="K6" s="9"/>
      <c r="L6" s="9"/>
      <c r="M6" s="9"/>
      <c r="N6" s="16" t="s">
        <v>9</v>
      </c>
      <c r="O6" s="16"/>
      <c r="P6" s="10">
        <f>SUM(Linkedin[Likes])</f>
        <v>54101</v>
      </c>
      <c r="Q6" s="8"/>
      <c r="R6" s="9"/>
      <c r="S6" s="9"/>
      <c r="T6" s="9"/>
      <c r="U6" s="9"/>
      <c r="V6" s="16" t="s">
        <v>9</v>
      </c>
      <c r="W6" s="16"/>
      <c r="X6" s="10">
        <f>SUM(Instagram[Likes])</f>
        <v>62610</v>
      </c>
      <c r="Y6" s="8"/>
      <c r="Z6" s="9"/>
      <c r="AA6" s="9"/>
      <c r="AB6" s="9"/>
      <c r="AC6" s="9"/>
      <c r="AD6" s="16" t="s">
        <v>9</v>
      </c>
      <c r="AE6" s="16"/>
      <c r="AF6" s="10">
        <f>SUM(X[Likes])</f>
        <v>75811</v>
      </c>
      <c r="AG6" s="8"/>
      <c r="AH6" s="12"/>
      <c r="AI6" s="12"/>
      <c r="AJ6" s="12"/>
    </row>
    <row r="7" spans="1:36" ht="14.4" customHeight="1" x14ac:dyDescent="0.25">
      <c r="A7" s="8"/>
      <c r="B7" s="9"/>
      <c r="C7" s="9"/>
      <c r="D7" s="9"/>
      <c r="E7" s="9"/>
      <c r="F7" s="16" t="s">
        <v>14</v>
      </c>
      <c r="G7" s="16"/>
      <c r="H7" s="11">
        <f>AVERAGE(Facebook[Engagement Rate])</f>
        <v>2.2218406593406587E-2</v>
      </c>
      <c r="I7" s="8"/>
      <c r="J7" s="9"/>
      <c r="K7" s="9"/>
      <c r="L7" s="9"/>
      <c r="M7" s="9"/>
      <c r="N7" s="16" t="s">
        <v>14</v>
      </c>
      <c r="O7" s="16"/>
      <c r="P7" s="11">
        <f>AVERAGE(Linkedin[Engagement Rate])</f>
        <v>2.1253846153846154E-2</v>
      </c>
      <c r="Q7" s="8"/>
      <c r="R7" s="9"/>
      <c r="S7" s="9"/>
      <c r="T7" s="9"/>
      <c r="U7" s="9"/>
      <c r="V7" s="16" t="s">
        <v>14</v>
      </c>
      <c r="W7" s="16"/>
      <c r="X7" s="11">
        <f>AVERAGE(Instagram[Engagement Rate])</f>
        <v>2.3603846153846149E-2</v>
      </c>
      <c r="Y7" s="8"/>
      <c r="Z7" s="9"/>
      <c r="AA7" s="9"/>
      <c r="AB7" s="9"/>
      <c r="AC7" s="9"/>
      <c r="AD7" s="16" t="s">
        <v>14</v>
      </c>
      <c r="AE7" s="16"/>
      <c r="AF7" s="11">
        <f>AVERAGE(X[Engagement Rate])</f>
        <v>2.6894230769230767E-2</v>
      </c>
      <c r="AG7" s="8"/>
      <c r="AH7" s="12"/>
      <c r="AI7" s="12"/>
      <c r="AJ7" s="12"/>
    </row>
    <row r="8" spans="1:36" ht="14.4" customHeight="1" x14ac:dyDescent="0.25">
      <c r="A8" s="8"/>
      <c r="B8" s="9"/>
      <c r="C8" s="9"/>
      <c r="D8" s="9"/>
      <c r="E8" s="9"/>
      <c r="F8" s="16" t="s">
        <v>15</v>
      </c>
      <c r="G8" s="16"/>
      <c r="H8" s="11">
        <f>AVERAGE(Facebook[Response Rate])</f>
        <v>0.84288461538461523</v>
      </c>
      <c r="I8" s="8"/>
      <c r="J8" s="9"/>
      <c r="K8" s="9"/>
      <c r="L8" s="9"/>
      <c r="M8" s="9"/>
      <c r="N8" s="16" t="s">
        <v>15</v>
      </c>
      <c r="O8" s="16"/>
      <c r="P8" s="11">
        <f>AVERAGE(Linkedin[Response Rate])</f>
        <v>0.85057692307692301</v>
      </c>
      <c r="Q8" s="8"/>
      <c r="R8" s="9"/>
      <c r="S8" s="9"/>
      <c r="T8" s="9"/>
      <c r="U8" s="9"/>
      <c r="V8" s="16" t="s">
        <v>15</v>
      </c>
      <c r="W8" s="16"/>
      <c r="X8" s="11">
        <f>AVERAGE(Instagram[Response Rate])</f>
        <v>0.85115384615384615</v>
      </c>
      <c r="Y8" s="8"/>
      <c r="Z8" s="9"/>
      <c r="AA8" s="9"/>
      <c r="AB8" s="9"/>
      <c r="AC8" s="9"/>
      <c r="AD8" s="16" t="s">
        <v>15</v>
      </c>
      <c r="AE8" s="16"/>
      <c r="AF8" s="11">
        <f>AVERAGE(X[Response Rate])</f>
        <v>0.85019230769230769</v>
      </c>
      <c r="AG8" s="8"/>
      <c r="AH8" s="12"/>
      <c r="AI8" s="12"/>
      <c r="AJ8" s="12"/>
    </row>
    <row r="9" spans="1:36" ht="14.4" customHeight="1" x14ac:dyDescent="0.25">
      <c r="A9" s="8"/>
      <c r="B9" s="9"/>
      <c r="C9" s="9"/>
      <c r="D9" s="9"/>
      <c r="E9" s="9"/>
      <c r="F9" s="16" t="s">
        <v>1</v>
      </c>
      <c r="G9" s="16"/>
      <c r="H9" s="10">
        <f>SUM(Facebook[Impressions])</f>
        <v>525047</v>
      </c>
      <c r="I9" s="8"/>
      <c r="J9" s="9"/>
      <c r="K9" s="9"/>
      <c r="L9" s="9"/>
      <c r="M9" s="9"/>
      <c r="N9" s="16" t="s">
        <v>1</v>
      </c>
      <c r="O9" s="16"/>
      <c r="P9" s="10">
        <f>SUM(Linkedin[Impressions])</f>
        <v>466294</v>
      </c>
      <c r="Q9" s="8"/>
      <c r="R9" s="9"/>
      <c r="S9" s="9"/>
      <c r="T9" s="9"/>
      <c r="U9" s="9"/>
      <c r="V9" s="16" t="s">
        <v>1</v>
      </c>
      <c r="W9" s="16"/>
      <c r="X9" s="10">
        <f>SUM(Instagram[Impressions])</f>
        <v>612149</v>
      </c>
      <c r="Y9" s="8"/>
      <c r="Z9" s="9"/>
      <c r="AA9" s="9"/>
      <c r="AB9" s="9"/>
      <c r="AC9" s="9"/>
      <c r="AD9" s="16" t="s">
        <v>1</v>
      </c>
      <c r="AE9" s="16"/>
      <c r="AF9" s="10">
        <f>SUM(X[Impressions])</f>
        <v>737589</v>
      </c>
      <c r="AG9" s="8"/>
      <c r="AH9" s="18" t="s">
        <v>16</v>
      </c>
      <c r="AI9" s="18"/>
      <c r="AJ9" s="13">
        <f>AF9+X9+P9+H9</f>
        <v>2341079</v>
      </c>
    </row>
    <row r="10" spans="1:36" ht="40.200000000000003" customHeight="1" x14ac:dyDescent="0.25">
      <c r="A10" s="8"/>
      <c r="B10" s="9"/>
      <c r="C10" s="17" t="s">
        <v>6</v>
      </c>
      <c r="D10" s="17"/>
      <c r="E10" s="17"/>
      <c r="F10" s="17"/>
      <c r="G10" s="17"/>
      <c r="H10" s="17"/>
      <c r="I10" s="8"/>
      <c r="J10" s="9"/>
      <c r="K10" s="17" t="s">
        <v>8</v>
      </c>
      <c r="L10" s="17"/>
      <c r="M10" s="17"/>
      <c r="N10" s="17"/>
      <c r="O10" s="17"/>
      <c r="P10" s="17"/>
      <c r="Q10" s="8"/>
      <c r="R10" s="9"/>
      <c r="S10" s="17" t="s">
        <v>10</v>
      </c>
      <c r="T10" s="17"/>
      <c r="U10" s="17"/>
      <c r="V10" s="17"/>
      <c r="W10" s="17"/>
      <c r="X10" s="17"/>
      <c r="Y10" s="8"/>
      <c r="Z10" s="9"/>
      <c r="AA10" s="17" t="s">
        <v>11</v>
      </c>
      <c r="AB10" s="17"/>
      <c r="AC10" s="17"/>
      <c r="AD10" s="17"/>
      <c r="AE10" s="17"/>
      <c r="AF10" s="17"/>
      <c r="AG10" s="8"/>
      <c r="AH10" s="12"/>
      <c r="AI10" s="12"/>
      <c r="AJ10" s="12"/>
    </row>
    <row r="11" spans="1:36" x14ac:dyDescent="0.25">
      <c r="A11" s="8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9</v>
      </c>
      <c r="I11" s="8"/>
      <c r="J11" s="1" t="s">
        <v>0</v>
      </c>
      <c r="K11" s="1" t="s">
        <v>1</v>
      </c>
      <c r="L11" s="1" t="s">
        <v>2</v>
      </c>
      <c r="M11" s="1" t="s">
        <v>3</v>
      </c>
      <c r="N11" s="1" t="s">
        <v>4</v>
      </c>
      <c r="O11" s="1" t="s">
        <v>5</v>
      </c>
      <c r="P11" s="1" t="s">
        <v>9</v>
      </c>
      <c r="Q11" s="8"/>
      <c r="R11" s="1" t="s">
        <v>0</v>
      </c>
      <c r="S11" s="1" t="s">
        <v>1</v>
      </c>
      <c r="T11" s="1" t="s">
        <v>2</v>
      </c>
      <c r="U11" s="1" t="s">
        <v>3</v>
      </c>
      <c r="V11" s="1" t="s">
        <v>4</v>
      </c>
      <c r="W11" s="1" t="s">
        <v>5</v>
      </c>
      <c r="X11" s="1" t="s">
        <v>9</v>
      </c>
      <c r="Y11" s="8"/>
      <c r="Z11" s="1" t="s">
        <v>0</v>
      </c>
      <c r="AA11" s="1" t="s">
        <v>1</v>
      </c>
      <c r="AB11" s="1" t="s">
        <v>2</v>
      </c>
      <c r="AC11" s="1" t="s">
        <v>3</v>
      </c>
      <c r="AD11" s="1" t="s">
        <v>4</v>
      </c>
      <c r="AE11" s="1" t="s">
        <v>5</v>
      </c>
      <c r="AF11" s="1" t="s">
        <v>9</v>
      </c>
      <c r="AG11" s="8"/>
      <c r="AH11" s="12"/>
      <c r="AI11" s="12"/>
      <c r="AJ11" s="12"/>
    </row>
    <row r="12" spans="1:36" x14ac:dyDescent="0.25">
      <c r="A12" s="8"/>
      <c r="B12" s="2">
        <v>1</v>
      </c>
      <c r="C12" s="3">
        <v>10645</v>
      </c>
      <c r="D12" s="5">
        <v>3.7499999999999999E-2</v>
      </c>
      <c r="E12" s="3">
        <v>18</v>
      </c>
      <c r="F12" s="4">
        <v>0.82</v>
      </c>
      <c r="G12" s="3">
        <v>8942</v>
      </c>
      <c r="H12" s="3">
        <v>596</v>
      </c>
      <c r="I12" s="8"/>
      <c r="J12" s="2">
        <v>1</v>
      </c>
      <c r="K12" s="3">
        <v>10200</v>
      </c>
      <c r="L12" s="5">
        <v>3.49E-2</v>
      </c>
      <c r="M12" s="3">
        <v>17</v>
      </c>
      <c r="N12" s="4">
        <v>0.82</v>
      </c>
      <c r="O12" s="3">
        <v>8584</v>
      </c>
      <c r="P12" s="3">
        <v>944</v>
      </c>
      <c r="Q12" s="8"/>
      <c r="R12" s="2">
        <v>1</v>
      </c>
      <c r="S12" s="3">
        <v>12138</v>
      </c>
      <c r="T12" s="5">
        <v>3.9100000000000003E-2</v>
      </c>
      <c r="U12" s="3">
        <v>23</v>
      </c>
      <c r="V12" s="4">
        <v>0.82</v>
      </c>
      <c r="W12" s="3">
        <v>10387</v>
      </c>
      <c r="X12" s="3">
        <v>1150</v>
      </c>
      <c r="Y12" s="8"/>
      <c r="Z12" s="2">
        <v>1</v>
      </c>
      <c r="AA12" s="3">
        <v>14808</v>
      </c>
      <c r="AB12" s="5">
        <v>0.04</v>
      </c>
      <c r="AC12" s="3">
        <v>27</v>
      </c>
      <c r="AD12" s="4">
        <v>0.82</v>
      </c>
      <c r="AE12" s="3">
        <v>9660</v>
      </c>
      <c r="AF12" s="3">
        <v>1449</v>
      </c>
      <c r="AG12" s="8"/>
      <c r="AH12" s="12"/>
      <c r="AI12" s="12"/>
      <c r="AJ12" s="12"/>
    </row>
    <row r="13" spans="1:36" x14ac:dyDescent="0.25">
      <c r="A13" s="8"/>
      <c r="B13" s="2">
        <v>2</v>
      </c>
      <c r="C13" s="3">
        <v>10667</v>
      </c>
      <c r="D13" s="5">
        <v>2.2499999999999999E-2</v>
      </c>
      <c r="E13" s="3">
        <v>20</v>
      </c>
      <c r="F13" s="4">
        <v>0.79</v>
      </c>
      <c r="G13" s="3">
        <v>8854</v>
      </c>
      <c r="H13" s="3">
        <v>422</v>
      </c>
      <c r="I13" s="8"/>
      <c r="J13" s="2">
        <v>2</v>
      </c>
      <c r="K13" s="3">
        <v>9174</v>
      </c>
      <c r="L13" s="5">
        <v>2.2499999999999999E-2</v>
      </c>
      <c r="M13" s="3">
        <v>19</v>
      </c>
      <c r="N13" s="4">
        <v>0.79</v>
      </c>
      <c r="O13" s="3">
        <v>8234</v>
      </c>
      <c r="P13" s="3">
        <v>1564</v>
      </c>
      <c r="Q13" s="8"/>
      <c r="R13" s="2">
        <v>2</v>
      </c>
      <c r="S13" s="3">
        <v>10642</v>
      </c>
      <c r="T13" s="5">
        <v>2.52E-2</v>
      </c>
      <c r="U13" s="3">
        <v>30</v>
      </c>
      <c r="V13" s="4">
        <v>0.91</v>
      </c>
      <c r="W13" s="3">
        <v>9551</v>
      </c>
      <c r="X13" s="3">
        <v>1439</v>
      </c>
      <c r="Y13" s="8"/>
      <c r="Z13" s="2">
        <v>2</v>
      </c>
      <c r="AA13" s="3">
        <v>12451</v>
      </c>
      <c r="AB13" s="5">
        <v>2.52E-2</v>
      </c>
      <c r="AC13" s="3">
        <v>33</v>
      </c>
      <c r="AD13" s="4">
        <v>0.79</v>
      </c>
      <c r="AE13" s="3">
        <v>9933</v>
      </c>
      <c r="AF13" s="3">
        <v>1482</v>
      </c>
      <c r="AG13" s="8"/>
      <c r="AH13" s="12"/>
      <c r="AI13" s="12"/>
      <c r="AJ13" s="12"/>
    </row>
    <row r="14" spans="1:36" x14ac:dyDescent="0.25">
      <c r="A14" s="8"/>
      <c r="B14" s="2">
        <v>3</v>
      </c>
      <c r="C14" s="3">
        <v>8972</v>
      </c>
      <c r="D14" s="5">
        <v>0.01</v>
      </c>
      <c r="E14" s="3">
        <v>12</v>
      </c>
      <c r="F14" s="4">
        <v>0.8</v>
      </c>
      <c r="G14" s="3">
        <v>7178</v>
      </c>
      <c r="H14" s="3">
        <v>342</v>
      </c>
      <c r="I14" s="8"/>
      <c r="J14" s="2">
        <v>3</v>
      </c>
      <c r="K14" s="3">
        <v>8165</v>
      </c>
      <c r="L14" s="5">
        <v>9.9000000000000008E-3</v>
      </c>
      <c r="M14" s="3">
        <v>11</v>
      </c>
      <c r="N14" s="4">
        <v>0.8</v>
      </c>
      <c r="O14" s="3">
        <v>6532</v>
      </c>
      <c r="P14" s="3">
        <v>1110</v>
      </c>
      <c r="Q14" s="8"/>
      <c r="R14" s="2">
        <v>3</v>
      </c>
      <c r="S14" s="3">
        <v>12250</v>
      </c>
      <c r="T14" s="5">
        <v>1.0999999999999999E-2</v>
      </c>
      <c r="U14" s="3">
        <v>15</v>
      </c>
      <c r="V14" s="4">
        <v>0.8</v>
      </c>
      <c r="W14" s="3">
        <v>7838</v>
      </c>
      <c r="X14" s="3">
        <v>1232</v>
      </c>
      <c r="Y14" s="8"/>
      <c r="Z14" s="2">
        <v>3</v>
      </c>
      <c r="AA14" s="3">
        <v>14945</v>
      </c>
      <c r="AB14" s="5">
        <v>2.8000000000000001E-2</v>
      </c>
      <c r="AC14" s="3">
        <v>18</v>
      </c>
      <c r="AD14" s="4">
        <v>0.8</v>
      </c>
      <c r="AE14" s="3">
        <v>8073</v>
      </c>
      <c r="AF14" s="3">
        <v>1725</v>
      </c>
      <c r="AG14" s="8"/>
      <c r="AH14" s="12"/>
      <c r="AI14" s="12"/>
      <c r="AJ14" s="12"/>
    </row>
    <row r="15" spans="1:36" x14ac:dyDescent="0.25">
      <c r="A15" s="8"/>
      <c r="B15" s="2">
        <v>4</v>
      </c>
      <c r="C15" s="3">
        <v>9958</v>
      </c>
      <c r="D15" s="5">
        <v>0.03</v>
      </c>
      <c r="E15" s="3">
        <v>12</v>
      </c>
      <c r="F15" s="4">
        <v>0.83</v>
      </c>
      <c r="G15" s="3">
        <v>7966</v>
      </c>
      <c r="H15" s="3">
        <v>469</v>
      </c>
      <c r="I15" s="8"/>
      <c r="J15" s="2">
        <v>4</v>
      </c>
      <c r="K15" s="3">
        <v>9520</v>
      </c>
      <c r="L15" s="5">
        <v>3.1199999999999999E-2</v>
      </c>
      <c r="M15" s="3">
        <v>11</v>
      </c>
      <c r="N15" s="4">
        <v>0.83</v>
      </c>
      <c r="O15" s="3">
        <v>7090</v>
      </c>
      <c r="P15" s="3">
        <v>1064</v>
      </c>
      <c r="Q15" s="8"/>
      <c r="R15" s="2">
        <v>4</v>
      </c>
      <c r="S15" s="3">
        <v>12090</v>
      </c>
      <c r="T15" s="5">
        <v>3.4599999999999999E-2</v>
      </c>
      <c r="U15" s="3">
        <v>14</v>
      </c>
      <c r="V15" s="4">
        <v>0.83</v>
      </c>
      <c r="W15" s="3">
        <v>8224</v>
      </c>
      <c r="X15" s="3">
        <v>1032</v>
      </c>
      <c r="Y15" s="8"/>
      <c r="Z15" s="2">
        <v>4</v>
      </c>
      <c r="AA15" s="3">
        <v>12695</v>
      </c>
      <c r="AB15" s="5">
        <v>3.4599999999999999E-2</v>
      </c>
      <c r="AC15" s="3">
        <v>14</v>
      </c>
      <c r="AD15" s="4">
        <v>0.83</v>
      </c>
      <c r="AE15" s="3">
        <v>8471</v>
      </c>
      <c r="AF15" s="3">
        <v>1362</v>
      </c>
      <c r="AG15" s="8"/>
      <c r="AH15" s="12"/>
      <c r="AI15" s="12"/>
      <c r="AJ15" s="12"/>
    </row>
    <row r="16" spans="1:36" x14ac:dyDescent="0.25">
      <c r="A16" s="8"/>
      <c r="B16" s="2">
        <v>5</v>
      </c>
      <c r="C16" s="3">
        <v>9636</v>
      </c>
      <c r="D16" s="5">
        <v>2.2857142857142857E-2</v>
      </c>
      <c r="E16" s="3">
        <v>10</v>
      </c>
      <c r="F16" s="4">
        <v>0.88</v>
      </c>
      <c r="G16" s="3">
        <v>7805</v>
      </c>
      <c r="H16" s="3">
        <v>520</v>
      </c>
      <c r="I16" s="8"/>
      <c r="J16" s="2">
        <v>5</v>
      </c>
      <c r="K16" s="3">
        <v>8672</v>
      </c>
      <c r="L16" s="5">
        <v>2.1700000000000001E-2</v>
      </c>
      <c r="M16" s="3">
        <v>10</v>
      </c>
      <c r="N16" s="4">
        <v>0.88</v>
      </c>
      <c r="O16" s="3">
        <v>7337</v>
      </c>
      <c r="P16" s="3">
        <v>1101</v>
      </c>
      <c r="Q16" s="8"/>
      <c r="R16" s="2">
        <v>5</v>
      </c>
      <c r="S16" s="3">
        <v>10840</v>
      </c>
      <c r="T16" s="5">
        <v>2.41E-2</v>
      </c>
      <c r="U16" s="3">
        <v>12</v>
      </c>
      <c r="V16" s="4">
        <v>0.88</v>
      </c>
      <c r="W16" s="3">
        <v>8951</v>
      </c>
      <c r="X16" s="3">
        <v>1387</v>
      </c>
      <c r="Y16" s="8"/>
      <c r="Z16" s="2">
        <v>5</v>
      </c>
      <c r="AA16" s="3">
        <v>12032</v>
      </c>
      <c r="AB16" s="5">
        <v>2.41E-2</v>
      </c>
      <c r="AC16" s="3">
        <v>14</v>
      </c>
      <c r="AD16" s="4">
        <v>0.88</v>
      </c>
      <c r="AE16" s="3">
        <v>8593</v>
      </c>
      <c r="AF16" s="3">
        <v>1748</v>
      </c>
      <c r="AG16" s="8"/>
      <c r="AH16" s="12"/>
      <c r="AI16" s="12"/>
      <c r="AJ16" s="12"/>
    </row>
    <row r="17" spans="1:36" x14ac:dyDescent="0.25">
      <c r="A17" s="8"/>
      <c r="B17" s="2">
        <v>6</v>
      </c>
      <c r="C17" s="3">
        <v>10054</v>
      </c>
      <c r="D17" s="5">
        <v>2.2499999999999999E-2</v>
      </c>
      <c r="E17" s="3">
        <v>23</v>
      </c>
      <c r="F17" s="4">
        <v>0.78</v>
      </c>
      <c r="G17" s="3">
        <v>8043</v>
      </c>
      <c r="H17" s="3">
        <v>447</v>
      </c>
      <c r="I17" s="8"/>
      <c r="J17" s="2">
        <v>6</v>
      </c>
      <c r="K17" s="3">
        <v>9149</v>
      </c>
      <c r="L17" s="5">
        <v>0.02</v>
      </c>
      <c r="M17" s="3">
        <v>21</v>
      </c>
      <c r="N17" s="4">
        <v>0.78</v>
      </c>
      <c r="O17" s="3">
        <v>7078</v>
      </c>
      <c r="P17" s="3">
        <v>849</v>
      </c>
      <c r="Q17" s="8"/>
      <c r="R17" s="2">
        <v>6</v>
      </c>
      <c r="S17" s="3">
        <v>11802</v>
      </c>
      <c r="T17" s="5">
        <v>2.1999999999999999E-2</v>
      </c>
      <c r="U17" s="3">
        <v>34</v>
      </c>
      <c r="V17" s="4">
        <v>0.78</v>
      </c>
      <c r="W17" s="3">
        <v>7998</v>
      </c>
      <c r="X17" s="3">
        <v>1044</v>
      </c>
      <c r="Y17" s="8"/>
      <c r="Z17" s="2">
        <v>6</v>
      </c>
      <c r="AA17" s="3">
        <v>14871</v>
      </c>
      <c r="AB17" s="5">
        <v>2.1999999999999999E-2</v>
      </c>
      <c r="AC17" s="3">
        <v>35</v>
      </c>
      <c r="AD17" s="4">
        <v>0.78</v>
      </c>
      <c r="AE17" s="3">
        <v>8078</v>
      </c>
      <c r="AF17" s="3">
        <v>1378</v>
      </c>
      <c r="AG17" s="8"/>
      <c r="AH17" s="12"/>
      <c r="AI17" s="12"/>
      <c r="AJ17" s="12"/>
    </row>
    <row r="18" spans="1:36" x14ac:dyDescent="0.25">
      <c r="A18" s="8"/>
      <c r="B18" s="2">
        <v>7</v>
      </c>
      <c r="C18" s="3">
        <v>9386</v>
      </c>
      <c r="D18" s="5">
        <v>2.2499999999999999E-2</v>
      </c>
      <c r="E18" s="3">
        <v>11</v>
      </c>
      <c r="F18" s="4">
        <v>0.78</v>
      </c>
      <c r="G18" s="3">
        <v>7697</v>
      </c>
      <c r="H18" s="3">
        <v>385</v>
      </c>
      <c r="I18" s="8"/>
      <c r="J18" s="2">
        <v>7</v>
      </c>
      <c r="K18" s="3">
        <v>8000</v>
      </c>
      <c r="L18" s="5">
        <v>2.18E-2</v>
      </c>
      <c r="M18" s="3">
        <v>12</v>
      </c>
      <c r="N18" s="4">
        <v>0.78</v>
      </c>
      <c r="O18" s="3">
        <v>7620</v>
      </c>
      <c r="P18" s="3">
        <v>914</v>
      </c>
      <c r="Q18" s="8"/>
      <c r="R18" s="2">
        <v>7</v>
      </c>
      <c r="S18" s="3">
        <v>9120</v>
      </c>
      <c r="T18" s="5">
        <v>2.4400000000000002E-2</v>
      </c>
      <c r="U18" s="3">
        <v>18</v>
      </c>
      <c r="V18" s="4">
        <v>0.82</v>
      </c>
      <c r="W18" s="3">
        <v>8077</v>
      </c>
      <c r="X18" s="3">
        <v>1197</v>
      </c>
      <c r="Y18" s="8"/>
      <c r="Z18" s="2">
        <v>7</v>
      </c>
      <c r="AA18" s="3">
        <v>11400</v>
      </c>
      <c r="AB18" s="5">
        <v>2.4400000000000002E-2</v>
      </c>
      <c r="AC18" s="3">
        <v>21</v>
      </c>
      <c r="AD18" s="4">
        <v>0.82</v>
      </c>
      <c r="AE18" s="3">
        <v>7350</v>
      </c>
      <c r="AF18" s="3">
        <v>1424</v>
      </c>
      <c r="AG18" s="8"/>
      <c r="AH18" s="12"/>
      <c r="AI18" s="12"/>
      <c r="AJ18" s="12"/>
    </row>
    <row r="19" spans="1:36" x14ac:dyDescent="0.25">
      <c r="A19" s="8"/>
      <c r="B19" s="2">
        <v>8</v>
      </c>
      <c r="C19" s="3">
        <v>10231</v>
      </c>
      <c r="D19" s="5">
        <v>1.714285714285714E-2</v>
      </c>
      <c r="E19" s="3">
        <v>11</v>
      </c>
      <c r="F19" s="4">
        <v>0.79</v>
      </c>
      <c r="G19" s="3">
        <v>8696</v>
      </c>
      <c r="H19" s="3">
        <v>458</v>
      </c>
      <c r="I19" s="8"/>
      <c r="J19" s="2">
        <v>8</v>
      </c>
      <c r="K19" s="3">
        <v>8185</v>
      </c>
      <c r="L19" s="5">
        <v>1.8200000000000001E-2</v>
      </c>
      <c r="M19" s="3">
        <v>10</v>
      </c>
      <c r="N19" s="4">
        <v>0.79</v>
      </c>
      <c r="O19" s="3">
        <v>7739</v>
      </c>
      <c r="P19" s="3">
        <v>851</v>
      </c>
      <c r="Q19" s="8"/>
      <c r="R19" s="2">
        <v>8</v>
      </c>
      <c r="S19" s="3">
        <v>14520</v>
      </c>
      <c r="T19" s="5">
        <v>2.0199999999999999E-2</v>
      </c>
      <c r="U19" s="3">
        <v>15</v>
      </c>
      <c r="V19" s="4">
        <v>0.79</v>
      </c>
      <c r="W19" s="3">
        <v>8126</v>
      </c>
      <c r="X19" s="3">
        <v>800</v>
      </c>
      <c r="Y19" s="8"/>
      <c r="Z19" s="2">
        <v>8</v>
      </c>
      <c r="AA19" s="3">
        <v>17714</v>
      </c>
      <c r="AB19" s="5">
        <v>2.0199999999999999E-2</v>
      </c>
      <c r="AC19" s="3">
        <v>16</v>
      </c>
      <c r="AD19" s="4">
        <v>0.79</v>
      </c>
      <c r="AE19" s="3">
        <v>8695</v>
      </c>
      <c r="AF19" s="3">
        <v>832</v>
      </c>
      <c r="AG19" s="8"/>
      <c r="AH19" s="12"/>
      <c r="AI19" s="12"/>
      <c r="AJ19" s="12"/>
    </row>
    <row r="20" spans="1:36" x14ac:dyDescent="0.25">
      <c r="A20" s="8"/>
      <c r="B20" s="2">
        <v>9</v>
      </c>
      <c r="C20" s="3">
        <v>9921</v>
      </c>
      <c r="D20" s="5">
        <v>2.571428571428571E-2</v>
      </c>
      <c r="E20" s="3">
        <v>18</v>
      </c>
      <c r="F20" s="4">
        <v>0.78</v>
      </c>
      <c r="G20" s="3">
        <v>8433</v>
      </c>
      <c r="H20" s="3">
        <v>562</v>
      </c>
      <c r="I20" s="8"/>
      <c r="J20" s="2">
        <v>9</v>
      </c>
      <c r="K20" s="3">
        <v>8532</v>
      </c>
      <c r="L20" s="5">
        <v>2.5700000000000001E-2</v>
      </c>
      <c r="M20" s="3">
        <v>17</v>
      </c>
      <c r="N20" s="4">
        <v>0.78</v>
      </c>
      <c r="O20" s="3">
        <v>7927</v>
      </c>
      <c r="P20" s="3">
        <v>1110</v>
      </c>
      <c r="Q20" s="8"/>
      <c r="R20" s="2">
        <v>9</v>
      </c>
      <c r="S20" s="3">
        <v>10324</v>
      </c>
      <c r="T20" s="5">
        <v>2.8299999999999999E-2</v>
      </c>
      <c r="U20" s="3">
        <v>27</v>
      </c>
      <c r="V20" s="4">
        <v>0.92</v>
      </c>
      <c r="W20" s="3">
        <v>8878</v>
      </c>
      <c r="X20" s="3">
        <v>1421</v>
      </c>
      <c r="Y20" s="8"/>
      <c r="Z20" s="2">
        <v>9</v>
      </c>
      <c r="AA20" s="3">
        <v>12389</v>
      </c>
      <c r="AB20" s="5">
        <v>2.8299999999999999E-2</v>
      </c>
      <c r="AC20" s="3">
        <v>28</v>
      </c>
      <c r="AD20" s="4">
        <v>0.78</v>
      </c>
      <c r="AE20" s="3">
        <v>8345</v>
      </c>
      <c r="AF20" s="3">
        <v>1705</v>
      </c>
      <c r="AG20" s="8"/>
      <c r="AH20" s="12"/>
      <c r="AI20" s="12"/>
      <c r="AJ20" s="12"/>
    </row>
    <row r="21" spans="1:36" x14ac:dyDescent="0.25">
      <c r="A21" s="8"/>
      <c r="B21" s="2">
        <v>10</v>
      </c>
      <c r="C21" s="3">
        <v>9000</v>
      </c>
      <c r="D21" s="5">
        <v>2.2857142857142857E-2</v>
      </c>
      <c r="E21" s="3">
        <v>15</v>
      </c>
      <c r="F21" s="4">
        <v>0.79</v>
      </c>
      <c r="G21" s="3">
        <v>7380</v>
      </c>
      <c r="H21" s="3">
        <v>388</v>
      </c>
      <c r="I21" s="8"/>
      <c r="J21" s="2">
        <v>10</v>
      </c>
      <c r="K21" s="3">
        <v>8190</v>
      </c>
      <c r="L21" s="5">
        <v>2.0799999999999999E-2</v>
      </c>
      <c r="M21" s="3">
        <v>14</v>
      </c>
      <c r="N21" s="4">
        <v>0.85</v>
      </c>
      <c r="O21" s="3">
        <v>6790</v>
      </c>
      <c r="P21" s="3">
        <v>815</v>
      </c>
      <c r="Q21" s="8"/>
      <c r="R21" s="2">
        <v>10</v>
      </c>
      <c r="S21" s="3">
        <v>13580</v>
      </c>
      <c r="T21" s="5">
        <v>2.3300000000000001E-2</v>
      </c>
      <c r="U21" s="3">
        <v>18</v>
      </c>
      <c r="V21" s="4">
        <v>0.79</v>
      </c>
      <c r="W21" s="3">
        <v>7537</v>
      </c>
      <c r="X21" s="3">
        <v>1000</v>
      </c>
      <c r="Y21" s="8"/>
      <c r="Z21" s="2">
        <v>10</v>
      </c>
      <c r="AA21" s="3">
        <v>17247</v>
      </c>
      <c r="AB21" s="5">
        <v>2.3300000000000001E-2</v>
      </c>
      <c r="AC21" s="3">
        <v>19</v>
      </c>
      <c r="AD21" s="4">
        <v>0.79</v>
      </c>
      <c r="AE21" s="3">
        <v>7688</v>
      </c>
      <c r="AF21" s="3">
        <v>1030</v>
      </c>
      <c r="AG21" s="8"/>
      <c r="AH21" s="12"/>
      <c r="AI21" s="12"/>
      <c r="AJ21" s="12"/>
    </row>
    <row r="22" spans="1:36" x14ac:dyDescent="0.25">
      <c r="A22" s="8"/>
      <c r="B22" s="2">
        <v>11</v>
      </c>
      <c r="C22" s="3">
        <v>9413</v>
      </c>
      <c r="D22" s="5">
        <v>7.4999999999999997E-3</v>
      </c>
      <c r="E22" s="3">
        <v>24</v>
      </c>
      <c r="F22" s="4">
        <v>0.82</v>
      </c>
      <c r="G22" s="3">
        <v>7625</v>
      </c>
      <c r="H22" s="3">
        <v>449</v>
      </c>
      <c r="I22" s="8"/>
      <c r="J22" s="2">
        <v>11</v>
      </c>
      <c r="K22" s="3">
        <v>7813</v>
      </c>
      <c r="L22" s="5">
        <v>7.4000000000000003E-3</v>
      </c>
      <c r="M22" s="3">
        <v>23</v>
      </c>
      <c r="N22" s="4">
        <v>0.82</v>
      </c>
      <c r="O22" s="3">
        <v>7320</v>
      </c>
      <c r="P22" s="3">
        <v>1098</v>
      </c>
      <c r="Q22" s="8"/>
      <c r="R22" s="2">
        <v>11</v>
      </c>
      <c r="S22" s="3">
        <v>9923</v>
      </c>
      <c r="T22" s="5">
        <v>8.0999999999999996E-3</v>
      </c>
      <c r="U22" s="3">
        <v>35</v>
      </c>
      <c r="V22" s="4">
        <v>0.82</v>
      </c>
      <c r="W22" s="3">
        <v>7832</v>
      </c>
      <c r="X22" s="3">
        <v>1318</v>
      </c>
      <c r="Y22" s="8"/>
      <c r="Z22" s="2">
        <v>11</v>
      </c>
      <c r="AA22" s="3">
        <v>10419</v>
      </c>
      <c r="AB22" s="5">
        <v>2.1000000000000001E-2</v>
      </c>
      <c r="AC22" s="3">
        <v>35</v>
      </c>
      <c r="AD22" s="4">
        <v>0.82</v>
      </c>
      <c r="AE22" s="3">
        <v>8459</v>
      </c>
      <c r="AF22" s="3">
        <v>1582</v>
      </c>
      <c r="AG22" s="8"/>
      <c r="AH22" s="12"/>
      <c r="AI22" s="12"/>
      <c r="AJ22" s="12"/>
    </row>
    <row r="23" spans="1:36" x14ac:dyDescent="0.25">
      <c r="A23" s="8"/>
      <c r="B23" s="2">
        <v>12</v>
      </c>
      <c r="C23" s="3">
        <v>10737</v>
      </c>
      <c r="D23" s="5">
        <v>2.1428571428571429E-2</v>
      </c>
      <c r="E23" s="3">
        <v>20</v>
      </c>
      <c r="F23" s="4">
        <v>0.8</v>
      </c>
      <c r="G23" s="3">
        <v>8697</v>
      </c>
      <c r="H23" s="3">
        <v>580</v>
      </c>
      <c r="I23" s="8"/>
      <c r="J23" s="2">
        <v>12</v>
      </c>
      <c r="K23" s="3">
        <v>9341</v>
      </c>
      <c r="L23" s="5">
        <v>1.9900000000000001E-2</v>
      </c>
      <c r="M23" s="3">
        <v>21</v>
      </c>
      <c r="N23" s="4">
        <v>0.8</v>
      </c>
      <c r="O23" s="3">
        <v>8175</v>
      </c>
      <c r="P23" s="3">
        <v>981</v>
      </c>
      <c r="Q23" s="8"/>
      <c r="R23" s="2">
        <v>12</v>
      </c>
      <c r="S23" s="3">
        <v>10742</v>
      </c>
      <c r="T23" s="5">
        <v>2.2100000000000002E-2</v>
      </c>
      <c r="U23" s="3">
        <v>33</v>
      </c>
      <c r="V23" s="4">
        <v>0.8</v>
      </c>
      <c r="W23" s="3">
        <v>9974</v>
      </c>
      <c r="X23" s="3">
        <v>1177</v>
      </c>
      <c r="Y23" s="8"/>
      <c r="Z23" s="2">
        <v>12</v>
      </c>
      <c r="AA23" s="3">
        <v>12246</v>
      </c>
      <c r="AB23" s="5">
        <v>2.2100000000000002E-2</v>
      </c>
      <c r="AC23" s="3">
        <v>36</v>
      </c>
      <c r="AD23" s="4">
        <v>0.8</v>
      </c>
      <c r="AE23" s="3">
        <v>9974</v>
      </c>
      <c r="AF23" s="3">
        <v>1542</v>
      </c>
      <c r="AG23" s="8"/>
      <c r="AH23" s="12"/>
      <c r="AI23" s="19"/>
      <c r="AJ23" s="19"/>
    </row>
    <row r="24" spans="1:36" x14ac:dyDescent="0.25">
      <c r="A24" s="8"/>
      <c r="B24" s="2">
        <v>13</v>
      </c>
      <c r="C24" s="3">
        <v>10889</v>
      </c>
      <c r="D24" s="5">
        <v>2.571428571428571E-2</v>
      </c>
      <c r="E24" s="3">
        <v>16</v>
      </c>
      <c r="F24" s="4">
        <v>0.85</v>
      </c>
      <c r="G24" s="3">
        <v>9038</v>
      </c>
      <c r="H24" s="3">
        <v>452</v>
      </c>
      <c r="I24" s="8"/>
      <c r="J24" s="2">
        <v>13</v>
      </c>
      <c r="K24" s="3">
        <v>8711</v>
      </c>
      <c r="L24" s="5">
        <v>2.52E-2</v>
      </c>
      <c r="M24" s="3">
        <v>15</v>
      </c>
      <c r="N24" s="4">
        <v>0.85</v>
      </c>
      <c r="O24" s="3">
        <v>9219</v>
      </c>
      <c r="P24" s="3">
        <v>1659</v>
      </c>
      <c r="Q24" s="8"/>
      <c r="R24" s="2">
        <v>13</v>
      </c>
      <c r="S24" s="3">
        <v>11150</v>
      </c>
      <c r="T24" s="5">
        <v>2.8199999999999999E-2</v>
      </c>
      <c r="U24" s="3">
        <v>24</v>
      </c>
      <c r="V24" s="4">
        <v>0.85</v>
      </c>
      <c r="W24" s="3">
        <v>11155</v>
      </c>
      <c r="X24" s="3">
        <v>1576</v>
      </c>
      <c r="Y24" s="8"/>
      <c r="Z24" s="2">
        <v>13</v>
      </c>
      <c r="AA24" s="3">
        <v>13380</v>
      </c>
      <c r="AB24" s="5">
        <v>2.8199999999999999E-2</v>
      </c>
      <c r="AC24" s="3">
        <v>25</v>
      </c>
      <c r="AD24" s="4">
        <v>0.85</v>
      </c>
      <c r="AE24" s="3">
        <v>10597</v>
      </c>
      <c r="AF24" s="3">
        <v>1608</v>
      </c>
      <c r="AG24" s="8"/>
      <c r="AH24" s="12"/>
      <c r="AI24" s="19"/>
      <c r="AJ24" s="19"/>
    </row>
    <row r="25" spans="1:36" x14ac:dyDescent="0.25">
      <c r="A25" s="8"/>
      <c r="B25" s="2">
        <v>14</v>
      </c>
      <c r="C25" s="3">
        <v>10845</v>
      </c>
      <c r="D25" s="5">
        <v>3.428571428571428E-2</v>
      </c>
      <c r="E25" s="3">
        <v>23</v>
      </c>
      <c r="F25" s="4">
        <v>0.86</v>
      </c>
      <c r="G25" s="3">
        <v>8893</v>
      </c>
      <c r="H25" s="3">
        <v>445</v>
      </c>
      <c r="I25" s="8"/>
      <c r="J25" s="2">
        <v>14</v>
      </c>
      <c r="K25" s="3">
        <v>9544</v>
      </c>
      <c r="L25" s="5">
        <v>3.0499999999999999E-2</v>
      </c>
      <c r="M25" s="3">
        <v>22</v>
      </c>
      <c r="N25" s="4">
        <v>0.91</v>
      </c>
      <c r="O25" s="3">
        <v>7025</v>
      </c>
      <c r="P25" s="3">
        <v>984</v>
      </c>
      <c r="Q25" s="8"/>
      <c r="R25" s="2">
        <v>14</v>
      </c>
      <c r="S25" s="3">
        <v>11453</v>
      </c>
      <c r="T25" s="5">
        <v>3.39E-2</v>
      </c>
      <c r="U25" s="3">
        <v>26</v>
      </c>
      <c r="V25" s="4">
        <v>0.88</v>
      </c>
      <c r="W25" s="3">
        <v>7306</v>
      </c>
      <c r="X25" s="3">
        <v>1191</v>
      </c>
      <c r="Y25" s="8"/>
      <c r="Z25" s="2">
        <v>14</v>
      </c>
      <c r="AA25" s="3">
        <v>14774</v>
      </c>
      <c r="AB25" s="5">
        <v>3.39E-2</v>
      </c>
      <c r="AC25" s="3">
        <v>31</v>
      </c>
      <c r="AD25" s="4">
        <v>0.88</v>
      </c>
      <c r="AE25" s="3">
        <v>6722</v>
      </c>
      <c r="AF25" s="3">
        <v>1167</v>
      </c>
      <c r="AG25" s="8"/>
      <c r="AH25" s="12"/>
      <c r="AI25" s="19"/>
      <c r="AJ25" s="19"/>
    </row>
    <row r="26" spans="1:36" x14ac:dyDescent="0.25">
      <c r="A26" s="8"/>
      <c r="B26" s="2">
        <v>15</v>
      </c>
      <c r="C26" s="3">
        <v>8995</v>
      </c>
      <c r="D26" s="5">
        <v>1.714285714285714E-2</v>
      </c>
      <c r="E26" s="3">
        <v>10</v>
      </c>
      <c r="F26" s="4">
        <v>0.87</v>
      </c>
      <c r="G26" s="3">
        <v>7196</v>
      </c>
      <c r="H26" s="3">
        <v>379</v>
      </c>
      <c r="I26" s="8"/>
      <c r="J26" s="2">
        <v>15</v>
      </c>
      <c r="K26" s="3">
        <v>7466</v>
      </c>
      <c r="L26" s="5">
        <v>1.6299999999999999E-2</v>
      </c>
      <c r="M26" s="3">
        <v>11</v>
      </c>
      <c r="N26" s="4">
        <v>0.87</v>
      </c>
      <c r="O26" s="3">
        <v>5613</v>
      </c>
      <c r="P26" s="3">
        <v>1010</v>
      </c>
      <c r="Q26" s="8"/>
      <c r="R26" s="2">
        <v>15</v>
      </c>
      <c r="S26" s="3">
        <v>8437</v>
      </c>
      <c r="T26" s="5">
        <v>1.7899999999999999E-2</v>
      </c>
      <c r="U26" s="3">
        <v>17</v>
      </c>
      <c r="V26" s="4">
        <v>0.87</v>
      </c>
      <c r="W26" s="3">
        <v>6455</v>
      </c>
      <c r="X26" s="3">
        <v>1212</v>
      </c>
      <c r="Y26" s="8"/>
      <c r="Z26" s="2">
        <v>15</v>
      </c>
      <c r="AA26" s="3">
        <v>10520</v>
      </c>
      <c r="AB26" s="5">
        <v>3.5999999999999997E-2</v>
      </c>
      <c r="AC26" s="3">
        <v>18</v>
      </c>
      <c r="AD26" s="4">
        <v>0.87</v>
      </c>
      <c r="AE26" s="3">
        <v>6455</v>
      </c>
      <c r="AF26" s="3">
        <v>1418</v>
      </c>
      <c r="AG26" s="8"/>
      <c r="AH26" s="12"/>
      <c r="AI26" s="12"/>
      <c r="AJ26" s="12"/>
    </row>
    <row r="27" spans="1:36" x14ac:dyDescent="0.25">
      <c r="A27" s="8"/>
      <c r="B27" s="2">
        <v>16</v>
      </c>
      <c r="C27" s="3">
        <v>8781</v>
      </c>
      <c r="D27" s="5">
        <v>2.571428571428571E-2</v>
      </c>
      <c r="E27" s="3">
        <v>24</v>
      </c>
      <c r="F27" s="4">
        <v>0.78</v>
      </c>
      <c r="G27" s="3">
        <v>7113</v>
      </c>
      <c r="H27" s="3">
        <v>374</v>
      </c>
      <c r="I27" s="8"/>
      <c r="J27" s="2">
        <v>16</v>
      </c>
      <c r="K27" s="3">
        <v>7464</v>
      </c>
      <c r="L27" s="5">
        <v>2.29E-2</v>
      </c>
      <c r="M27" s="3">
        <v>25</v>
      </c>
      <c r="N27" s="4">
        <v>0.81</v>
      </c>
      <c r="O27" s="3">
        <v>6971</v>
      </c>
      <c r="P27" s="3">
        <v>837</v>
      </c>
      <c r="Q27" s="8"/>
      <c r="R27" s="2">
        <v>16</v>
      </c>
      <c r="S27" s="3">
        <v>10226</v>
      </c>
      <c r="T27" s="5">
        <v>2.52E-2</v>
      </c>
      <c r="U27" s="3">
        <v>37</v>
      </c>
      <c r="V27" s="4">
        <v>0.78</v>
      </c>
      <c r="W27" s="3">
        <v>7529</v>
      </c>
      <c r="X27" s="3">
        <v>1096</v>
      </c>
      <c r="Y27" s="8"/>
      <c r="Z27" s="2">
        <v>16</v>
      </c>
      <c r="AA27" s="3">
        <v>13498</v>
      </c>
      <c r="AB27" s="5">
        <v>2.52E-2</v>
      </c>
      <c r="AC27" s="3">
        <v>37</v>
      </c>
      <c r="AD27" s="4">
        <v>0.78</v>
      </c>
      <c r="AE27" s="3">
        <v>6776</v>
      </c>
      <c r="AF27" s="3">
        <v>1260</v>
      </c>
      <c r="AG27" s="8"/>
      <c r="AH27" s="12"/>
      <c r="AI27" s="12"/>
      <c r="AJ27" s="12"/>
    </row>
    <row r="28" spans="1:36" x14ac:dyDescent="0.25">
      <c r="A28" s="8"/>
      <c r="B28" s="2">
        <v>17</v>
      </c>
      <c r="C28" s="3">
        <v>10117</v>
      </c>
      <c r="D28" s="5">
        <v>1.714285714285714E-2</v>
      </c>
      <c r="E28" s="3">
        <v>25</v>
      </c>
      <c r="F28" s="4">
        <v>0.86</v>
      </c>
      <c r="G28" s="3">
        <v>8296</v>
      </c>
      <c r="H28" s="3">
        <v>461</v>
      </c>
      <c r="I28" s="8"/>
      <c r="J28" s="2">
        <v>17</v>
      </c>
      <c r="K28" s="3">
        <v>9308</v>
      </c>
      <c r="L28" s="5">
        <v>1.5900000000000001E-2</v>
      </c>
      <c r="M28" s="3">
        <v>26</v>
      </c>
      <c r="N28" s="4">
        <v>0.86</v>
      </c>
      <c r="O28" s="3">
        <v>6803</v>
      </c>
      <c r="P28" s="3">
        <v>1225</v>
      </c>
      <c r="Q28" s="8"/>
      <c r="R28" s="2">
        <v>17</v>
      </c>
      <c r="S28" s="3">
        <v>10704</v>
      </c>
      <c r="T28" s="5">
        <v>1.7600000000000001E-2</v>
      </c>
      <c r="U28" s="3">
        <v>36</v>
      </c>
      <c r="V28" s="4">
        <v>0.86</v>
      </c>
      <c r="W28" s="3">
        <v>8028</v>
      </c>
      <c r="X28" s="3">
        <v>1335</v>
      </c>
      <c r="Y28" s="8"/>
      <c r="Z28" s="2">
        <v>17</v>
      </c>
      <c r="AA28" s="3">
        <v>13808</v>
      </c>
      <c r="AB28" s="5">
        <v>1.7600000000000001E-2</v>
      </c>
      <c r="AC28" s="3">
        <v>39</v>
      </c>
      <c r="AD28" s="4">
        <v>0.86</v>
      </c>
      <c r="AE28" s="3">
        <v>7305</v>
      </c>
      <c r="AF28" s="3">
        <v>1522</v>
      </c>
      <c r="AG28" s="8"/>
      <c r="AH28" s="12"/>
      <c r="AI28" s="12"/>
      <c r="AJ28" s="12"/>
    </row>
    <row r="29" spans="1:36" x14ac:dyDescent="0.25">
      <c r="A29" s="8"/>
      <c r="B29" s="2">
        <v>18</v>
      </c>
      <c r="C29" s="3">
        <v>9514</v>
      </c>
      <c r="D29" s="5">
        <v>1.2857142857142855E-2</v>
      </c>
      <c r="E29" s="3">
        <v>12</v>
      </c>
      <c r="F29" s="4">
        <v>0.85</v>
      </c>
      <c r="G29" s="3">
        <v>7706</v>
      </c>
      <c r="H29" s="3">
        <v>428</v>
      </c>
      <c r="I29" s="8"/>
      <c r="J29" s="2">
        <v>18</v>
      </c>
      <c r="K29" s="3">
        <v>8372</v>
      </c>
      <c r="L29" s="5">
        <v>1.18E-2</v>
      </c>
      <c r="M29" s="3">
        <v>11</v>
      </c>
      <c r="N29" s="4">
        <v>0.85</v>
      </c>
      <c r="O29" s="3">
        <v>6011</v>
      </c>
      <c r="P29" s="3">
        <v>1022</v>
      </c>
      <c r="Q29" s="8"/>
      <c r="R29" s="2">
        <v>18</v>
      </c>
      <c r="S29" s="3">
        <v>10381</v>
      </c>
      <c r="T29" s="5">
        <v>1.2999999999999999E-2</v>
      </c>
      <c r="U29" s="3">
        <v>15</v>
      </c>
      <c r="V29" s="4">
        <v>0.85</v>
      </c>
      <c r="W29" s="3">
        <v>6312</v>
      </c>
      <c r="X29" s="3">
        <v>1022</v>
      </c>
      <c r="Y29" s="8"/>
      <c r="Z29" s="2">
        <v>18</v>
      </c>
      <c r="AA29" s="3">
        <v>11419</v>
      </c>
      <c r="AB29" s="5">
        <v>0.03</v>
      </c>
      <c r="AC29" s="3">
        <v>15</v>
      </c>
      <c r="AD29" s="4">
        <v>0.85</v>
      </c>
      <c r="AE29" s="3">
        <v>6249</v>
      </c>
      <c r="AF29" s="3">
        <v>1134</v>
      </c>
      <c r="AG29" s="8"/>
      <c r="AH29" s="12"/>
      <c r="AI29" s="12"/>
      <c r="AJ29" s="12"/>
    </row>
    <row r="30" spans="1:36" x14ac:dyDescent="0.25">
      <c r="A30" s="8"/>
      <c r="B30" s="2">
        <v>19</v>
      </c>
      <c r="C30" s="3">
        <v>9714</v>
      </c>
      <c r="D30" s="5">
        <v>3.5714285714285719E-2</v>
      </c>
      <c r="E30" s="3">
        <v>17</v>
      </c>
      <c r="F30" s="4">
        <v>0.87</v>
      </c>
      <c r="G30" s="3">
        <v>8160</v>
      </c>
      <c r="H30" s="3">
        <v>480</v>
      </c>
      <c r="I30" s="8"/>
      <c r="J30" s="2">
        <v>19</v>
      </c>
      <c r="K30" s="3">
        <v>8645</v>
      </c>
      <c r="L30" s="5">
        <v>3.1800000000000002E-2</v>
      </c>
      <c r="M30" s="3">
        <v>16</v>
      </c>
      <c r="N30" s="4">
        <v>0.87</v>
      </c>
      <c r="O30" s="3">
        <v>7670</v>
      </c>
      <c r="P30" s="3">
        <v>920</v>
      </c>
      <c r="Q30" s="8"/>
      <c r="R30" s="2">
        <v>19</v>
      </c>
      <c r="S30" s="3">
        <v>11930</v>
      </c>
      <c r="T30" s="5">
        <v>3.5299999999999998E-2</v>
      </c>
      <c r="U30" s="3">
        <v>22</v>
      </c>
      <c r="V30" s="4">
        <v>0.87</v>
      </c>
      <c r="W30" s="3">
        <v>8514</v>
      </c>
      <c r="X30" s="3">
        <v>1205</v>
      </c>
      <c r="Y30" s="8"/>
      <c r="Z30" s="2">
        <v>19</v>
      </c>
      <c r="AA30" s="3">
        <v>13720</v>
      </c>
      <c r="AB30" s="5">
        <v>3.5299999999999998E-2</v>
      </c>
      <c r="AC30" s="3">
        <v>22</v>
      </c>
      <c r="AD30" s="4">
        <v>0.87</v>
      </c>
      <c r="AE30" s="3">
        <v>8344</v>
      </c>
      <c r="AF30" s="3">
        <v>1687</v>
      </c>
      <c r="AG30" s="8"/>
      <c r="AH30" s="12"/>
      <c r="AI30" s="12"/>
      <c r="AJ30" s="12"/>
    </row>
    <row r="31" spans="1:36" x14ac:dyDescent="0.25">
      <c r="A31" s="8"/>
      <c r="B31" s="2">
        <v>20</v>
      </c>
      <c r="C31" s="3">
        <v>9973</v>
      </c>
      <c r="D31" s="5">
        <v>0.03</v>
      </c>
      <c r="E31" s="3">
        <v>23</v>
      </c>
      <c r="F31" s="4">
        <v>0.78</v>
      </c>
      <c r="G31" s="3">
        <v>8477</v>
      </c>
      <c r="H31" s="3">
        <v>471</v>
      </c>
      <c r="I31" s="8"/>
      <c r="J31" s="2">
        <v>20</v>
      </c>
      <c r="K31" s="3">
        <v>9000</v>
      </c>
      <c r="L31" s="5">
        <v>2.8199999999999999E-2</v>
      </c>
      <c r="M31" s="3">
        <v>22</v>
      </c>
      <c r="N31" s="4">
        <v>0.78</v>
      </c>
      <c r="O31" s="3">
        <v>7205</v>
      </c>
      <c r="P31" s="3">
        <v>1153</v>
      </c>
      <c r="Q31" s="8"/>
      <c r="R31" s="2">
        <v>20</v>
      </c>
      <c r="S31" s="3">
        <v>12510</v>
      </c>
      <c r="T31" s="5">
        <v>3.1300000000000001E-2</v>
      </c>
      <c r="U31" s="3">
        <v>29</v>
      </c>
      <c r="V31" s="4">
        <v>0.78</v>
      </c>
      <c r="W31" s="3">
        <v>7637</v>
      </c>
      <c r="X31" s="3">
        <v>1211</v>
      </c>
      <c r="Y31" s="8"/>
      <c r="Z31" s="2">
        <v>20</v>
      </c>
      <c r="AA31" s="3">
        <v>15638</v>
      </c>
      <c r="AB31" s="5">
        <v>3.1300000000000001E-2</v>
      </c>
      <c r="AC31" s="3">
        <v>35</v>
      </c>
      <c r="AD31" s="4">
        <v>0.78</v>
      </c>
      <c r="AE31" s="3">
        <v>7408</v>
      </c>
      <c r="AF31" s="3">
        <v>1272</v>
      </c>
      <c r="AG31" s="8"/>
      <c r="AH31" s="12"/>
      <c r="AI31" s="12"/>
      <c r="AJ31" s="12"/>
    </row>
    <row r="32" spans="1:36" x14ac:dyDescent="0.25">
      <c r="A32" s="8"/>
      <c r="B32" s="2">
        <v>21</v>
      </c>
      <c r="C32" s="3">
        <v>8518</v>
      </c>
      <c r="D32" s="5">
        <v>1.4999999999999999E-2</v>
      </c>
      <c r="E32" s="3">
        <v>8</v>
      </c>
      <c r="F32" s="4">
        <v>0.88</v>
      </c>
      <c r="G32" s="3">
        <v>7240</v>
      </c>
      <c r="H32" s="3">
        <v>381</v>
      </c>
      <c r="I32" s="8"/>
      <c r="J32" s="2">
        <v>21</v>
      </c>
      <c r="K32" s="3">
        <v>7837</v>
      </c>
      <c r="L32" s="5">
        <v>1.55E-2</v>
      </c>
      <c r="M32" s="3">
        <v>7</v>
      </c>
      <c r="N32" s="4">
        <v>0.88</v>
      </c>
      <c r="O32" s="3">
        <v>6299</v>
      </c>
      <c r="P32" s="3">
        <v>756</v>
      </c>
      <c r="Q32" s="8"/>
      <c r="R32" s="2">
        <v>21</v>
      </c>
      <c r="S32" s="3">
        <v>10815</v>
      </c>
      <c r="T32" s="5">
        <v>1.7399999999999999E-2</v>
      </c>
      <c r="U32" s="3">
        <v>10</v>
      </c>
      <c r="V32" s="4">
        <v>0.86</v>
      </c>
      <c r="W32" s="3">
        <v>7244</v>
      </c>
      <c r="X32" s="3">
        <v>1052</v>
      </c>
      <c r="Y32" s="8"/>
      <c r="Z32" s="2">
        <v>21</v>
      </c>
      <c r="AA32" s="3">
        <v>11572</v>
      </c>
      <c r="AB32" s="5">
        <v>1.7399999999999999E-2</v>
      </c>
      <c r="AC32" s="3">
        <v>12</v>
      </c>
      <c r="AD32" s="4">
        <v>0.86</v>
      </c>
      <c r="AE32" s="3">
        <v>6592</v>
      </c>
      <c r="AF32" s="3">
        <v>1252</v>
      </c>
      <c r="AG32" s="8"/>
      <c r="AH32" s="12"/>
      <c r="AI32" s="12"/>
      <c r="AJ32" s="12"/>
    </row>
    <row r="33" spans="1:36" x14ac:dyDescent="0.25">
      <c r="A33" s="8"/>
      <c r="B33" s="2">
        <v>22</v>
      </c>
      <c r="C33" s="3">
        <v>10499</v>
      </c>
      <c r="D33" s="5">
        <v>4.2857142857142858E-2</v>
      </c>
      <c r="E33" s="3">
        <v>14</v>
      </c>
      <c r="F33" s="4">
        <v>0.81</v>
      </c>
      <c r="G33" s="3">
        <v>8399</v>
      </c>
      <c r="H33" s="3">
        <v>494</v>
      </c>
      <c r="I33" s="8"/>
      <c r="J33" s="2">
        <v>22</v>
      </c>
      <c r="K33" s="3">
        <v>8609</v>
      </c>
      <c r="L33" s="5">
        <v>3.8600000000000002E-2</v>
      </c>
      <c r="M33" s="3">
        <v>13</v>
      </c>
      <c r="N33" s="4">
        <v>0.81</v>
      </c>
      <c r="O33" s="3">
        <v>6971</v>
      </c>
      <c r="P33" s="3">
        <v>837</v>
      </c>
      <c r="Q33" s="8"/>
      <c r="R33" s="2">
        <v>22</v>
      </c>
      <c r="S33" s="3">
        <v>11020</v>
      </c>
      <c r="T33" s="5">
        <v>4.2799999999999998E-2</v>
      </c>
      <c r="U33" s="3">
        <v>18</v>
      </c>
      <c r="V33" s="4">
        <v>0.81</v>
      </c>
      <c r="W33" s="3">
        <v>7598</v>
      </c>
      <c r="X33" s="3">
        <v>1063</v>
      </c>
      <c r="Y33" s="8"/>
      <c r="Z33" s="2">
        <v>22</v>
      </c>
      <c r="AA33" s="3">
        <v>13224</v>
      </c>
      <c r="AB33" s="5">
        <v>4.2799999999999998E-2</v>
      </c>
      <c r="AC33" s="3">
        <v>19</v>
      </c>
      <c r="AD33" s="4">
        <v>0.81</v>
      </c>
      <c r="AE33" s="3">
        <v>7294</v>
      </c>
      <c r="AF33" s="3">
        <v>1212</v>
      </c>
      <c r="AG33" s="8"/>
      <c r="AH33" s="12"/>
      <c r="AI33" s="12"/>
      <c r="AJ33" s="12"/>
    </row>
    <row r="34" spans="1:36" x14ac:dyDescent="0.25">
      <c r="A34" s="8"/>
      <c r="B34" s="2">
        <v>23</v>
      </c>
      <c r="C34" s="3">
        <v>9221</v>
      </c>
      <c r="D34" s="5">
        <v>1.4999999999999999E-2</v>
      </c>
      <c r="E34" s="3">
        <v>24</v>
      </c>
      <c r="F34" s="4">
        <v>0.79</v>
      </c>
      <c r="G34" s="3">
        <v>7561</v>
      </c>
      <c r="H34" s="3">
        <v>398</v>
      </c>
      <c r="I34" s="8"/>
      <c r="J34" s="2">
        <v>23</v>
      </c>
      <c r="K34" s="3">
        <v>8483</v>
      </c>
      <c r="L34" s="5">
        <v>1.46E-2</v>
      </c>
      <c r="M34" s="3">
        <v>23</v>
      </c>
      <c r="N34" s="4">
        <v>0.79</v>
      </c>
      <c r="O34" s="3">
        <v>6049</v>
      </c>
      <c r="P34" s="3">
        <v>665</v>
      </c>
      <c r="Q34" s="8"/>
      <c r="R34" s="2">
        <v>23</v>
      </c>
      <c r="S34" s="3">
        <v>10264</v>
      </c>
      <c r="T34" s="5">
        <v>1.6199999999999999E-2</v>
      </c>
      <c r="U34" s="3">
        <v>32</v>
      </c>
      <c r="V34" s="4">
        <v>0.79</v>
      </c>
      <c r="W34" s="3">
        <v>6896</v>
      </c>
      <c r="X34" s="3">
        <v>685</v>
      </c>
      <c r="Y34" s="8"/>
      <c r="Z34" s="2">
        <v>23</v>
      </c>
      <c r="AA34" s="3">
        <v>11598</v>
      </c>
      <c r="AB34" s="5">
        <v>2.5000000000000001E-2</v>
      </c>
      <c r="AC34" s="3">
        <v>39</v>
      </c>
      <c r="AD34" s="4">
        <v>0.79</v>
      </c>
      <c r="AE34" s="3">
        <v>7172</v>
      </c>
      <c r="AF34" s="3">
        <v>884</v>
      </c>
      <c r="AG34" s="8"/>
      <c r="AH34" s="12"/>
      <c r="AI34" s="12"/>
      <c r="AJ34" s="12"/>
    </row>
    <row r="35" spans="1:36" x14ac:dyDescent="0.25">
      <c r="A35" s="8"/>
      <c r="B35" s="2">
        <v>24</v>
      </c>
      <c r="C35" s="3">
        <v>10547</v>
      </c>
      <c r="D35" s="5">
        <v>3.428571428571428E-2</v>
      </c>
      <c r="E35" s="3">
        <v>19</v>
      </c>
      <c r="F35" s="4">
        <v>0.83</v>
      </c>
      <c r="G35" s="3">
        <v>8543</v>
      </c>
      <c r="H35" s="3">
        <v>450</v>
      </c>
      <c r="I35" s="8"/>
      <c r="J35" s="2">
        <v>24</v>
      </c>
      <c r="K35" s="3">
        <v>9387</v>
      </c>
      <c r="L35" s="5">
        <v>3.1899999999999998E-2</v>
      </c>
      <c r="M35" s="3">
        <v>20</v>
      </c>
      <c r="N35" s="4">
        <v>0.83</v>
      </c>
      <c r="O35" s="3">
        <v>7860</v>
      </c>
      <c r="P35" s="3">
        <v>1415</v>
      </c>
      <c r="Q35" s="8"/>
      <c r="R35" s="2">
        <v>24</v>
      </c>
      <c r="S35" s="3">
        <v>14445</v>
      </c>
      <c r="T35" s="5">
        <v>3.5099999999999999E-2</v>
      </c>
      <c r="U35" s="3">
        <v>24</v>
      </c>
      <c r="V35" s="4">
        <v>0.83</v>
      </c>
      <c r="W35" s="3">
        <v>8174</v>
      </c>
      <c r="X35" s="3">
        <v>1599</v>
      </c>
      <c r="Y35" s="8"/>
      <c r="Z35" s="2">
        <v>24</v>
      </c>
      <c r="AA35" s="3">
        <v>16178</v>
      </c>
      <c r="AB35" s="5">
        <v>3.5099999999999999E-2</v>
      </c>
      <c r="AC35" s="3">
        <v>29</v>
      </c>
      <c r="AD35" s="4">
        <v>0.83</v>
      </c>
      <c r="AE35" s="3">
        <v>7847</v>
      </c>
      <c r="AF35" s="3">
        <v>1855</v>
      </c>
      <c r="AG35" s="8"/>
      <c r="AH35" s="12"/>
      <c r="AI35" s="12"/>
      <c r="AJ35" s="12"/>
    </row>
    <row r="36" spans="1:36" x14ac:dyDescent="0.25">
      <c r="A36" s="8"/>
      <c r="B36" s="2">
        <v>25</v>
      </c>
      <c r="C36" s="3">
        <v>10706</v>
      </c>
      <c r="D36" s="5">
        <v>1.2500000000000001E-2</v>
      </c>
      <c r="E36" s="3">
        <v>12</v>
      </c>
      <c r="F36" s="4">
        <v>0.87</v>
      </c>
      <c r="G36" s="3">
        <v>8672</v>
      </c>
      <c r="H36" s="3">
        <v>456</v>
      </c>
      <c r="I36" s="8"/>
      <c r="J36" s="2">
        <v>25</v>
      </c>
      <c r="K36" s="3">
        <v>9421</v>
      </c>
      <c r="L36" s="5">
        <v>1.18E-2</v>
      </c>
      <c r="M36" s="3">
        <v>12</v>
      </c>
      <c r="N36" s="4">
        <v>0.87</v>
      </c>
      <c r="O36" s="3">
        <v>7978</v>
      </c>
      <c r="P36" s="3">
        <v>1276</v>
      </c>
      <c r="Q36" s="8"/>
      <c r="R36" s="2">
        <v>25</v>
      </c>
      <c r="S36" s="3">
        <v>11965</v>
      </c>
      <c r="T36" s="5">
        <v>1.2999999999999999E-2</v>
      </c>
      <c r="U36" s="3">
        <v>19</v>
      </c>
      <c r="V36" s="4">
        <v>0.87</v>
      </c>
      <c r="W36" s="3">
        <v>8536</v>
      </c>
      <c r="X36" s="3">
        <v>1646</v>
      </c>
      <c r="Y36" s="8"/>
      <c r="Z36" s="2">
        <v>25</v>
      </c>
      <c r="AA36" s="3">
        <v>15794</v>
      </c>
      <c r="AB36" s="5">
        <v>1.2999999999999999E-2</v>
      </c>
      <c r="AC36" s="3">
        <v>20</v>
      </c>
      <c r="AD36" s="4">
        <v>0.87</v>
      </c>
      <c r="AE36" s="3">
        <v>7682</v>
      </c>
      <c r="AF36" s="3">
        <v>2222</v>
      </c>
      <c r="AG36" s="8"/>
      <c r="AH36" s="12"/>
      <c r="AI36" s="12"/>
      <c r="AJ36" s="12"/>
    </row>
    <row r="37" spans="1:36" x14ac:dyDescent="0.25">
      <c r="A37" s="8"/>
      <c r="B37" s="2">
        <v>26</v>
      </c>
      <c r="C37" s="3">
        <v>9980</v>
      </c>
      <c r="D37" s="5">
        <v>3.7499999999999999E-2</v>
      </c>
      <c r="E37" s="3">
        <v>12</v>
      </c>
      <c r="F37" s="4">
        <v>0.8</v>
      </c>
      <c r="G37" s="3">
        <v>7984</v>
      </c>
      <c r="H37" s="3">
        <v>399</v>
      </c>
      <c r="I37" s="8"/>
      <c r="J37" s="2">
        <v>26</v>
      </c>
      <c r="K37" s="3">
        <v>8283</v>
      </c>
      <c r="L37" s="5">
        <v>3.4500000000000003E-2</v>
      </c>
      <c r="M37" s="3">
        <v>12</v>
      </c>
      <c r="N37" s="4">
        <v>0.8</v>
      </c>
      <c r="O37" s="3">
        <v>7665</v>
      </c>
      <c r="P37" s="3">
        <v>1073</v>
      </c>
      <c r="Q37" s="8"/>
      <c r="R37" s="2">
        <v>26</v>
      </c>
      <c r="S37" s="3">
        <v>10519</v>
      </c>
      <c r="T37" s="5">
        <v>3.8600000000000002E-2</v>
      </c>
      <c r="U37" s="3">
        <v>18</v>
      </c>
      <c r="V37" s="4">
        <v>0.8</v>
      </c>
      <c r="W37" s="3">
        <v>8738</v>
      </c>
      <c r="X37" s="3">
        <v>1255</v>
      </c>
      <c r="Y37" s="8"/>
      <c r="Z37" s="2">
        <v>26</v>
      </c>
      <c r="AA37" s="3">
        <v>11361</v>
      </c>
      <c r="AB37" s="5">
        <v>3.8600000000000002E-2</v>
      </c>
      <c r="AC37" s="3">
        <v>20</v>
      </c>
      <c r="AD37" s="4">
        <v>0.8</v>
      </c>
      <c r="AE37" s="3">
        <v>8388</v>
      </c>
      <c r="AF37" s="3">
        <v>1544</v>
      </c>
      <c r="AG37" s="8"/>
      <c r="AH37" s="12"/>
      <c r="AI37" s="12"/>
      <c r="AJ37" s="12"/>
    </row>
    <row r="38" spans="1:36" x14ac:dyDescent="0.25">
      <c r="A38" s="8"/>
      <c r="B38" s="2">
        <v>27</v>
      </c>
      <c r="C38" s="3">
        <v>9598</v>
      </c>
      <c r="D38" s="5">
        <v>0.01</v>
      </c>
      <c r="E38" s="3">
        <v>11</v>
      </c>
      <c r="F38" s="4">
        <v>0.9</v>
      </c>
      <c r="G38" s="3">
        <v>7678</v>
      </c>
      <c r="H38" s="3">
        <v>480</v>
      </c>
      <c r="I38" s="8"/>
      <c r="J38" s="2">
        <v>27</v>
      </c>
      <c r="K38" s="3">
        <v>9520</v>
      </c>
      <c r="L38" s="5">
        <v>9.2999999999999992E-3</v>
      </c>
      <c r="M38" s="3">
        <v>11</v>
      </c>
      <c r="N38" s="4">
        <v>0.9</v>
      </c>
      <c r="O38" s="3">
        <v>7524</v>
      </c>
      <c r="P38" s="3">
        <v>1279</v>
      </c>
      <c r="Q38" s="8"/>
      <c r="R38" s="2">
        <v>27</v>
      </c>
      <c r="S38" s="3">
        <v>10853</v>
      </c>
      <c r="T38" s="5">
        <v>1.03E-2</v>
      </c>
      <c r="U38" s="3">
        <v>16</v>
      </c>
      <c r="V38" s="4">
        <v>0.9</v>
      </c>
      <c r="W38" s="3">
        <v>9179</v>
      </c>
      <c r="X38" s="3">
        <v>1522</v>
      </c>
      <c r="Y38" s="8"/>
      <c r="Z38" s="2">
        <v>27</v>
      </c>
      <c r="AA38" s="3">
        <v>11504</v>
      </c>
      <c r="AB38" s="5">
        <v>0.03</v>
      </c>
      <c r="AC38" s="3">
        <v>19</v>
      </c>
      <c r="AD38" s="4">
        <v>0.9</v>
      </c>
      <c r="AE38" s="3">
        <v>9913</v>
      </c>
      <c r="AF38" s="3">
        <v>1552</v>
      </c>
      <c r="AG38" s="8"/>
      <c r="AH38" s="12"/>
      <c r="AI38" s="12"/>
      <c r="AJ38" s="12"/>
    </row>
    <row r="39" spans="1:36" x14ac:dyDescent="0.25">
      <c r="A39" s="8"/>
      <c r="B39" s="2">
        <v>28</v>
      </c>
      <c r="C39" s="3">
        <v>9572</v>
      </c>
      <c r="D39" s="5">
        <v>2.5000000000000001E-2</v>
      </c>
      <c r="E39" s="3">
        <v>15</v>
      </c>
      <c r="F39" s="4">
        <v>0.93</v>
      </c>
      <c r="G39" s="3">
        <v>8136</v>
      </c>
      <c r="H39" s="3">
        <v>479</v>
      </c>
      <c r="I39" s="8"/>
      <c r="J39" s="2">
        <v>28</v>
      </c>
      <c r="K39" s="3">
        <v>8328</v>
      </c>
      <c r="L39" s="5">
        <v>2.23E-2</v>
      </c>
      <c r="M39" s="3">
        <v>13</v>
      </c>
      <c r="N39" s="4">
        <v>0.93</v>
      </c>
      <c r="O39" s="3">
        <v>6672</v>
      </c>
      <c r="P39" s="3">
        <v>1268</v>
      </c>
      <c r="Q39" s="8"/>
      <c r="R39" s="2">
        <v>28</v>
      </c>
      <c r="S39" s="3">
        <v>9244</v>
      </c>
      <c r="T39" s="5">
        <v>2.5000000000000001E-2</v>
      </c>
      <c r="U39" s="3">
        <v>17</v>
      </c>
      <c r="V39" s="4">
        <v>0.93</v>
      </c>
      <c r="W39" s="3">
        <v>7539</v>
      </c>
      <c r="X39" s="3">
        <v>1572</v>
      </c>
      <c r="Y39" s="8"/>
      <c r="Z39" s="2">
        <v>28</v>
      </c>
      <c r="AA39" s="3">
        <v>11555</v>
      </c>
      <c r="AB39" s="5">
        <v>2.5000000000000001E-2</v>
      </c>
      <c r="AC39" s="3">
        <v>20</v>
      </c>
      <c r="AD39" s="4">
        <v>0.93</v>
      </c>
      <c r="AE39" s="3">
        <v>7237</v>
      </c>
      <c r="AF39" s="3">
        <v>1981</v>
      </c>
      <c r="AG39" s="8"/>
      <c r="AH39" s="12"/>
      <c r="AI39" s="12"/>
      <c r="AJ39" s="12"/>
    </row>
    <row r="40" spans="1:36" x14ac:dyDescent="0.25">
      <c r="A40" s="8"/>
      <c r="B40" s="2">
        <v>29</v>
      </c>
      <c r="C40" s="3">
        <v>8833</v>
      </c>
      <c r="D40" s="5">
        <v>2.1428571428571429E-2</v>
      </c>
      <c r="E40" s="3">
        <v>11</v>
      </c>
      <c r="F40" s="4">
        <v>0.89</v>
      </c>
      <c r="G40" s="3">
        <v>7420</v>
      </c>
      <c r="H40" s="3">
        <v>495</v>
      </c>
      <c r="I40" s="8"/>
      <c r="J40" s="2">
        <v>29</v>
      </c>
      <c r="K40" s="3">
        <v>7950</v>
      </c>
      <c r="L40" s="5">
        <v>2.23E-2</v>
      </c>
      <c r="M40" s="3">
        <v>12</v>
      </c>
      <c r="N40" s="4">
        <v>0.89</v>
      </c>
      <c r="O40" s="3">
        <v>6901</v>
      </c>
      <c r="P40" s="3">
        <v>828</v>
      </c>
      <c r="Q40" s="8"/>
      <c r="R40" s="2">
        <v>29</v>
      </c>
      <c r="S40" s="3">
        <v>12520</v>
      </c>
      <c r="T40" s="5">
        <v>2.4500000000000001E-2</v>
      </c>
      <c r="U40" s="3">
        <v>16</v>
      </c>
      <c r="V40" s="4">
        <v>0.89</v>
      </c>
      <c r="W40" s="3">
        <v>8419</v>
      </c>
      <c r="X40" s="3">
        <v>770</v>
      </c>
      <c r="Y40" s="8"/>
      <c r="Z40" s="2">
        <v>29</v>
      </c>
      <c r="AA40" s="3">
        <v>15274</v>
      </c>
      <c r="AB40" s="5">
        <v>2.4500000000000001E-2</v>
      </c>
      <c r="AC40" s="3">
        <v>20</v>
      </c>
      <c r="AD40" s="4">
        <v>0.89</v>
      </c>
      <c r="AE40" s="3">
        <v>7661</v>
      </c>
      <c r="AF40" s="3">
        <v>978</v>
      </c>
      <c r="AG40" s="8"/>
      <c r="AH40" s="12"/>
      <c r="AI40" s="12"/>
      <c r="AJ40" s="12"/>
    </row>
    <row r="41" spans="1:36" x14ac:dyDescent="0.25">
      <c r="A41" s="8"/>
      <c r="B41" s="2">
        <v>30</v>
      </c>
      <c r="C41" s="3">
        <v>9184</v>
      </c>
      <c r="D41" s="5">
        <v>1.4999999999999999E-2</v>
      </c>
      <c r="E41" s="3">
        <v>8</v>
      </c>
      <c r="F41" s="4">
        <v>0.79</v>
      </c>
      <c r="G41" s="3">
        <v>7806</v>
      </c>
      <c r="H41" s="3">
        <v>390</v>
      </c>
      <c r="I41" s="8"/>
      <c r="J41" s="2">
        <v>30</v>
      </c>
      <c r="K41" s="3">
        <v>7990</v>
      </c>
      <c r="L41" s="5">
        <v>1.44E-2</v>
      </c>
      <c r="M41" s="3">
        <v>7</v>
      </c>
      <c r="N41" s="4">
        <v>0.82</v>
      </c>
      <c r="O41" s="3">
        <v>7572</v>
      </c>
      <c r="P41" s="3">
        <v>1212</v>
      </c>
      <c r="Q41" s="8"/>
      <c r="R41" s="2">
        <v>30</v>
      </c>
      <c r="S41" s="3">
        <v>10467</v>
      </c>
      <c r="T41" s="5">
        <v>1.6E-2</v>
      </c>
      <c r="U41" s="3">
        <v>9</v>
      </c>
      <c r="V41" s="4">
        <v>0.79</v>
      </c>
      <c r="W41" s="3">
        <v>8708</v>
      </c>
      <c r="X41" s="3">
        <v>1442</v>
      </c>
      <c r="Y41" s="8"/>
      <c r="Z41" s="2">
        <v>30</v>
      </c>
      <c r="AA41" s="3">
        <v>13502</v>
      </c>
      <c r="AB41" s="5">
        <v>1.6E-2</v>
      </c>
      <c r="AC41" s="3">
        <v>11</v>
      </c>
      <c r="AD41" s="4">
        <v>0.85</v>
      </c>
      <c r="AE41" s="3">
        <v>8360</v>
      </c>
      <c r="AF41" s="3">
        <v>1413</v>
      </c>
      <c r="AG41" s="8"/>
      <c r="AH41" s="12"/>
      <c r="AI41" s="12"/>
      <c r="AJ41" s="12"/>
    </row>
    <row r="42" spans="1:36" x14ac:dyDescent="0.25">
      <c r="A42" s="8"/>
      <c r="B42" s="2">
        <v>31</v>
      </c>
      <c r="C42" s="3">
        <v>8917</v>
      </c>
      <c r="D42" s="5">
        <v>7.4999999999999997E-3</v>
      </c>
      <c r="E42" s="3">
        <v>23</v>
      </c>
      <c r="F42" s="4">
        <v>0.8</v>
      </c>
      <c r="G42" s="3">
        <v>7401</v>
      </c>
      <c r="H42" s="3">
        <v>463</v>
      </c>
      <c r="I42" s="8"/>
      <c r="J42" s="2">
        <v>31</v>
      </c>
      <c r="K42" s="3">
        <v>7936</v>
      </c>
      <c r="L42" s="5">
        <v>7.7000000000000002E-3</v>
      </c>
      <c r="M42" s="3">
        <v>22</v>
      </c>
      <c r="N42" s="4">
        <v>0.8</v>
      </c>
      <c r="O42" s="3">
        <v>6439</v>
      </c>
      <c r="P42" s="3">
        <v>1159</v>
      </c>
      <c r="Q42" s="8"/>
      <c r="R42" s="2">
        <v>31</v>
      </c>
      <c r="S42" s="3">
        <v>10222</v>
      </c>
      <c r="T42" s="5">
        <v>8.5000000000000006E-3</v>
      </c>
      <c r="U42" s="3">
        <v>34</v>
      </c>
      <c r="V42" s="4">
        <v>0.84</v>
      </c>
      <c r="W42" s="3">
        <v>7340</v>
      </c>
      <c r="X42" s="3">
        <v>1182</v>
      </c>
      <c r="Y42" s="8"/>
      <c r="Z42" s="2">
        <v>31</v>
      </c>
      <c r="AA42" s="3">
        <v>12062</v>
      </c>
      <c r="AB42" s="5">
        <v>0.04</v>
      </c>
      <c r="AC42" s="3">
        <v>35</v>
      </c>
      <c r="AD42" s="4">
        <v>0.8</v>
      </c>
      <c r="AE42" s="3">
        <v>6973</v>
      </c>
      <c r="AF42" s="3">
        <v>1430</v>
      </c>
      <c r="AG42" s="8"/>
      <c r="AH42" s="12"/>
      <c r="AI42" s="12"/>
      <c r="AJ42" s="12"/>
    </row>
    <row r="43" spans="1:36" x14ac:dyDescent="0.25">
      <c r="A43" s="8"/>
      <c r="B43" s="2">
        <v>32</v>
      </c>
      <c r="C43" s="3">
        <v>9426</v>
      </c>
      <c r="D43" s="5">
        <v>1.2500000000000001E-2</v>
      </c>
      <c r="E43" s="3">
        <v>18</v>
      </c>
      <c r="F43" s="4">
        <v>0.93</v>
      </c>
      <c r="G43" s="3">
        <v>7729</v>
      </c>
      <c r="H43" s="3">
        <v>483</v>
      </c>
      <c r="I43" s="8"/>
      <c r="J43" s="2">
        <v>32</v>
      </c>
      <c r="K43" s="3">
        <v>8672</v>
      </c>
      <c r="L43" s="5">
        <v>1.2E-2</v>
      </c>
      <c r="M43" s="3">
        <v>16</v>
      </c>
      <c r="N43" s="4">
        <v>0.93</v>
      </c>
      <c r="O43" s="3">
        <v>6879</v>
      </c>
      <c r="P43" s="3">
        <v>1101</v>
      </c>
      <c r="Q43" s="8"/>
      <c r="R43" s="2">
        <v>32</v>
      </c>
      <c r="S43" s="3">
        <v>11013</v>
      </c>
      <c r="T43" s="5">
        <v>1.34E-2</v>
      </c>
      <c r="U43" s="3">
        <v>23</v>
      </c>
      <c r="V43" s="4">
        <v>0.92</v>
      </c>
      <c r="W43" s="3">
        <v>7154</v>
      </c>
      <c r="X43" s="3">
        <v>1057</v>
      </c>
      <c r="Y43" s="8"/>
      <c r="Z43" s="2">
        <v>32</v>
      </c>
      <c r="AA43" s="3">
        <v>14317</v>
      </c>
      <c r="AB43" s="5">
        <v>2.8000000000000001E-2</v>
      </c>
      <c r="AC43" s="3">
        <v>24</v>
      </c>
      <c r="AD43" s="4">
        <v>0.92</v>
      </c>
      <c r="AE43" s="3">
        <v>7297</v>
      </c>
      <c r="AF43" s="3">
        <v>1194</v>
      </c>
      <c r="AG43" s="8"/>
      <c r="AH43" s="12"/>
      <c r="AI43" s="12"/>
      <c r="AJ43" s="12"/>
    </row>
    <row r="44" spans="1:36" x14ac:dyDescent="0.25">
      <c r="A44" s="8"/>
      <c r="B44" s="2">
        <v>33</v>
      </c>
      <c r="C44" s="3">
        <v>10799</v>
      </c>
      <c r="D44" s="5">
        <v>4.2857142857142858E-2</v>
      </c>
      <c r="E44" s="3">
        <v>21</v>
      </c>
      <c r="F44" s="4">
        <v>0.87</v>
      </c>
      <c r="G44" s="3">
        <v>9179</v>
      </c>
      <c r="H44" s="3">
        <v>612</v>
      </c>
      <c r="I44" s="8"/>
      <c r="J44" s="2">
        <v>33</v>
      </c>
      <c r="K44" s="3">
        <v>8963</v>
      </c>
      <c r="L44" s="5">
        <v>3.9899999999999998E-2</v>
      </c>
      <c r="M44" s="3">
        <v>22</v>
      </c>
      <c r="N44" s="4">
        <v>0.87</v>
      </c>
      <c r="O44" s="3">
        <v>7251</v>
      </c>
      <c r="P44" s="3">
        <v>1378</v>
      </c>
      <c r="Q44" s="8"/>
      <c r="R44" s="2">
        <v>33</v>
      </c>
      <c r="S44" s="3">
        <v>10576</v>
      </c>
      <c r="T44" s="5">
        <v>4.4299999999999999E-2</v>
      </c>
      <c r="U44" s="3">
        <v>29</v>
      </c>
      <c r="V44" s="4">
        <v>0.87</v>
      </c>
      <c r="W44" s="3">
        <v>8484</v>
      </c>
      <c r="X44" s="3">
        <v>1350</v>
      </c>
      <c r="Y44" s="8"/>
      <c r="Z44" s="2">
        <v>33</v>
      </c>
      <c r="AA44" s="3">
        <v>13749</v>
      </c>
      <c r="AB44" s="5">
        <v>4.4299999999999999E-2</v>
      </c>
      <c r="AC44" s="3">
        <v>29</v>
      </c>
      <c r="AD44" s="4">
        <v>0.87</v>
      </c>
      <c r="AE44" s="3">
        <v>7890</v>
      </c>
      <c r="AF44" s="3">
        <v>1323</v>
      </c>
      <c r="AG44" s="8"/>
      <c r="AH44" s="12"/>
      <c r="AI44" s="12"/>
      <c r="AJ44" s="12"/>
    </row>
    <row r="45" spans="1:36" x14ac:dyDescent="0.25">
      <c r="A45" s="8"/>
      <c r="B45" s="2">
        <v>34</v>
      </c>
      <c r="C45" s="3">
        <v>9644</v>
      </c>
      <c r="D45" s="5">
        <v>8.5714285714285701E-3</v>
      </c>
      <c r="E45" s="3">
        <v>11</v>
      </c>
      <c r="F45" s="4">
        <v>0.79</v>
      </c>
      <c r="G45" s="3">
        <v>7908</v>
      </c>
      <c r="H45" s="3">
        <v>377</v>
      </c>
      <c r="I45" s="8"/>
      <c r="J45" s="2">
        <v>34</v>
      </c>
      <c r="K45" s="3">
        <v>8420</v>
      </c>
      <c r="L45" s="5">
        <v>7.7000000000000002E-3</v>
      </c>
      <c r="M45" s="3">
        <v>10</v>
      </c>
      <c r="N45" s="4">
        <v>0.85</v>
      </c>
      <c r="O45" s="3">
        <v>6722</v>
      </c>
      <c r="P45" s="3">
        <v>672</v>
      </c>
      <c r="Q45" s="8"/>
      <c r="R45" s="2">
        <v>34</v>
      </c>
      <c r="S45" s="3">
        <v>10525</v>
      </c>
      <c r="T45" s="5">
        <v>8.5000000000000006E-3</v>
      </c>
      <c r="U45" s="3">
        <v>13</v>
      </c>
      <c r="V45" s="4">
        <v>0.79</v>
      </c>
      <c r="W45" s="3">
        <v>7260</v>
      </c>
      <c r="X45" s="3">
        <v>759</v>
      </c>
      <c r="Y45" s="8"/>
      <c r="Z45" s="2">
        <v>34</v>
      </c>
      <c r="AA45" s="3">
        <v>13472</v>
      </c>
      <c r="AB45" s="5">
        <v>8.5000000000000006E-3</v>
      </c>
      <c r="AC45" s="3">
        <v>16</v>
      </c>
      <c r="AD45" s="4">
        <v>0.79</v>
      </c>
      <c r="AE45" s="3">
        <v>6824</v>
      </c>
      <c r="AF45" s="3">
        <v>1009</v>
      </c>
      <c r="AG45" s="8"/>
      <c r="AH45" s="12"/>
      <c r="AI45" s="12"/>
      <c r="AJ45" s="12"/>
    </row>
    <row r="46" spans="1:36" x14ac:dyDescent="0.25">
      <c r="A46" s="8"/>
      <c r="B46" s="2">
        <v>35</v>
      </c>
      <c r="C46" s="3">
        <v>8655</v>
      </c>
      <c r="D46" s="5">
        <v>1.4285714285714284E-2</v>
      </c>
      <c r="E46" s="3">
        <v>22</v>
      </c>
      <c r="F46" s="4">
        <v>0.87</v>
      </c>
      <c r="G46" s="3">
        <v>7097</v>
      </c>
      <c r="H46" s="3">
        <v>473</v>
      </c>
      <c r="I46" s="8"/>
      <c r="J46" s="2">
        <v>35</v>
      </c>
      <c r="K46" s="3">
        <v>7616</v>
      </c>
      <c r="L46" s="5">
        <v>1.4999999999999999E-2</v>
      </c>
      <c r="M46" s="3">
        <v>20</v>
      </c>
      <c r="N46" s="4">
        <v>0.87</v>
      </c>
      <c r="O46" s="3">
        <v>5678</v>
      </c>
      <c r="P46" s="3">
        <v>681</v>
      </c>
      <c r="Q46" s="8"/>
      <c r="R46" s="2">
        <v>35</v>
      </c>
      <c r="S46" s="3">
        <v>11200</v>
      </c>
      <c r="T46" s="5">
        <v>1.6500000000000001E-2</v>
      </c>
      <c r="U46" s="3">
        <v>26</v>
      </c>
      <c r="V46" s="4">
        <v>0.87</v>
      </c>
      <c r="W46" s="3">
        <v>6075</v>
      </c>
      <c r="X46" s="3">
        <v>1052</v>
      </c>
      <c r="Y46" s="8"/>
      <c r="Z46" s="2">
        <v>35</v>
      </c>
      <c r="AA46" s="3">
        <v>11872</v>
      </c>
      <c r="AB46" s="5">
        <v>1.6500000000000001E-2</v>
      </c>
      <c r="AC46" s="3">
        <v>31</v>
      </c>
      <c r="AD46" s="4">
        <v>0.87</v>
      </c>
      <c r="AE46" s="3">
        <v>5650</v>
      </c>
      <c r="AF46" s="3">
        <v>1326</v>
      </c>
      <c r="AG46" s="8"/>
      <c r="AH46" s="12"/>
      <c r="AI46" s="12"/>
      <c r="AJ46" s="12"/>
    </row>
    <row r="47" spans="1:36" x14ac:dyDescent="0.25">
      <c r="A47" s="8"/>
      <c r="B47" s="2">
        <v>36</v>
      </c>
      <c r="C47" s="3">
        <v>9065</v>
      </c>
      <c r="D47" s="5">
        <v>2.5000000000000001E-2</v>
      </c>
      <c r="E47" s="3">
        <v>15</v>
      </c>
      <c r="F47" s="4">
        <v>0.88</v>
      </c>
      <c r="G47" s="3">
        <v>7343</v>
      </c>
      <c r="H47" s="3">
        <v>367</v>
      </c>
      <c r="I47" s="8"/>
      <c r="J47" s="2">
        <v>36</v>
      </c>
      <c r="K47" s="3">
        <v>7887</v>
      </c>
      <c r="L47" s="5">
        <v>2.5999999999999999E-2</v>
      </c>
      <c r="M47" s="3">
        <v>16</v>
      </c>
      <c r="N47" s="4">
        <v>0.88</v>
      </c>
      <c r="O47" s="3">
        <v>7270</v>
      </c>
      <c r="P47" s="3">
        <v>872</v>
      </c>
      <c r="Q47" s="8"/>
      <c r="R47" s="2">
        <v>36</v>
      </c>
      <c r="S47" s="3">
        <v>11042</v>
      </c>
      <c r="T47" s="5">
        <v>2.86E-2</v>
      </c>
      <c r="U47" s="3">
        <v>22</v>
      </c>
      <c r="V47" s="4">
        <v>0.88</v>
      </c>
      <c r="W47" s="3">
        <v>8651</v>
      </c>
      <c r="X47" s="3">
        <v>811</v>
      </c>
      <c r="Y47" s="8"/>
      <c r="Z47" s="2">
        <v>36</v>
      </c>
      <c r="AA47" s="3">
        <v>13250</v>
      </c>
      <c r="AB47" s="5">
        <v>2.86E-2</v>
      </c>
      <c r="AC47" s="3">
        <v>22</v>
      </c>
      <c r="AD47" s="4">
        <v>0.88</v>
      </c>
      <c r="AE47" s="3">
        <v>8305</v>
      </c>
      <c r="AF47" s="3">
        <v>892</v>
      </c>
      <c r="AG47" s="8"/>
      <c r="AH47" s="12"/>
      <c r="AI47" s="12"/>
      <c r="AJ47" s="12"/>
    </row>
    <row r="48" spans="1:36" x14ac:dyDescent="0.25">
      <c r="A48" s="8"/>
      <c r="B48" s="2">
        <v>37</v>
      </c>
      <c r="C48" s="3">
        <v>10328</v>
      </c>
      <c r="D48" s="5">
        <v>2.571428571428571E-2</v>
      </c>
      <c r="E48" s="3">
        <v>8</v>
      </c>
      <c r="F48" s="4">
        <v>0.86</v>
      </c>
      <c r="G48" s="3">
        <v>8572</v>
      </c>
      <c r="H48" s="3">
        <v>536</v>
      </c>
      <c r="I48" s="8"/>
      <c r="J48" s="2">
        <v>37</v>
      </c>
      <c r="K48" s="3">
        <v>8882</v>
      </c>
      <c r="L48" s="5">
        <v>2.2599999999999999E-2</v>
      </c>
      <c r="M48" s="3">
        <v>8</v>
      </c>
      <c r="N48" s="4">
        <v>0.86</v>
      </c>
      <c r="O48" s="3">
        <v>8229</v>
      </c>
      <c r="P48" s="3">
        <v>987</v>
      </c>
      <c r="Q48" s="8"/>
      <c r="R48" s="2">
        <v>37</v>
      </c>
      <c r="S48" s="3">
        <v>9770</v>
      </c>
      <c r="T48" s="5">
        <v>2.53E-2</v>
      </c>
      <c r="U48" s="3">
        <v>10</v>
      </c>
      <c r="V48" s="4">
        <v>0.86</v>
      </c>
      <c r="W48" s="3">
        <v>9793</v>
      </c>
      <c r="X48" s="3">
        <v>1135</v>
      </c>
      <c r="Y48" s="8"/>
      <c r="Z48" s="2">
        <v>37</v>
      </c>
      <c r="AA48" s="3">
        <v>11138</v>
      </c>
      <c r="AB48" s="5">
        <v>2.53E-2</v>
      </c>
      <c r="AC48" s="3">
        <v>11</v>
      </c>
      <c r="AD48" s="4">
        <v>0.86</v>
      </c>
      <c r="AE48" s="3">
        <v>9597</v>
      </c>
      <c r="AF48" s="3">
        <v>1578</v>
      </c>
      <c r="AG48" s="8"/>
      <c r="AH48" s="12"/>
      <c r="AI48" s="12"/>
      <c r="AJ48" s="12"/>
    </row>
    <row r="49" spans="1:36" x14ac:dyDescent="0.25">
      <c r="A49" s="8"/>
      <c r="B49" s="2">
        <v>38</v>
      </c>
      <c r="C49" s="3">
        <v>9918</v>
      </c>
      <c r="D49" s="5">
        <v>1.714285714285714E-2</v>
      </c>
      <c r="E49" s="3">
        <v>13</v>
      </c>
      <c r="F49" s="4">
        <v>0.86</v>
      </c>
      <c r="G49" s="3">
        <v>7934</v>
      </c>
      <c r="H49" s="3">
        <v>418</v>
      </c>
      <c r="I49" s="8"/>
      <c r="J49" s="2">
        <v>38</v>
      </c>
      <c r="K49" s="3">
        <v>8728</v>
      </c>
      <c r="L49" s="5">
        <v>1.7999999999999999E-2</v>
      </c>
      <c r="M49" s="3">
        <v>13</v>
      </c>
      <c r="N49" s="4">
        <v>0.86</v>
      </c>
      <c r="O49" s="3">
        <v>7061</v>
      </c>
      <c r="P49" s="3">
        <v>777</v>
      </c>
      <c r="Q49" s="8"/>
      <c r="R49" s="2">
        <v>38</v>
      </c>
      <c r="S49" s="3">
        <v>11608</v>
      </c>
      <c r="T49" s="5">
        <v>1.9800000000000002E-2</v>
      </c>
      <c r="U49" s="3">
        <v>16</v>
      </c>
      <c r="V49" s="4">
        <v>0.86</v>
      </c>
      <c r="W49" s="3">
        <v>7626</v>
      </c>
      <c r="X49" s="3">
        <v>870</v>
      </c>
      <c r="Y49" s="8"/>
      <c r="Z49" s="2">
        <v>38</v>
      </c>
      <c r="AA49" s="3">
        <v>14858</v>
      </c>
      <c r="AB49" s="5">
        <v>1.9800000000000002E-2</v>
      </c>
      <c r="AC49" s="3">
        <v>19</v>
      </c>
      <c r="AD49" s="4">
        <v>0.86</v>
      </c>
      <c r="AE49" s="3">
        <v>6863</v>
      </c>
      <c r="AF49" s="3">
        <v>931</v>
      </c>
      <c r="AG49" s="8"/>
      <c r="AH49" s="12"/>
      <c r="AI49" s="12"/>
      <c r="AJ49" s="12"/>
    </row>
    <row r="50" spans="1:36" x14ac:dyDescent="0.25">
      <c r="A50" s="8"/>
      <c r="B50" s="2">
        <v>39</v>
      </c>
      <c r="C50" s="3">
        <v>9705</v>
      </c>
      <c r="D50" s="5">
        <v>0.03</v>
      </c>
      <c r="E50" s="3">
        <v>25</v>
      </c>
      <c r="F50" s="4">
        <v>0.87</v>
      </c>
      <c r="G50" s="3">
        <v>7861</v>
      </c>
      <c r="H50" s="3">
        <v>491</v>
      </c>
      <c r="I50" s="8"/>
      <c r="J50" s="2">
        <v>39</v>
      </c>
      <c r="K50" s="3">
        <v>8735</v>
      </c>
      <c r="L50" s="5">
        <v>3.0300000000000001E-2</v>
      </c>
      <c r="M50" s="3">
        <v>23</v>
      </c>
      <c r="N50" s="4">
        <v>0.87</v>
      </c>
      <c r="O50" s="3">
        <v>7232</v>
      </c>
      <c r="P50" s="3">
        <v>1374</v>
      </c>
      <c r="Q50" s="8"/>
      <c r="R50" s="2">
        <v>39</v>
      </c>
      <c r="S50" s="3">
        <v>9958</v>
      </c>
      <c r="T50" s="5">
        <v>3.39E-2</v>
      </c>
      <c r="U50" s="3">
        <v>29</v>
      </c>
      <c r="V50" s="4">
        <v>0.88</v>
      </c>
      <c r="W50" s="3">
        <v>8823</v>
      </c>
      <c r="X50" s="3">
        <v>1704</v>
      </c>
      <c r="Y50" s="8"/>
      <c r="Z50" s="2">
        <v>39</v>
      </c>
      <c r="AA50" s="3">
        <v>12448</v>
      </c>
      <c r="AB50" s="5">
        <v>3.39E-2</v>
      </c>
      <c r="AC50" s="3">
        <v>34</v>
      </c>
      <c r="AD50" s="4">
        <v>0.88</v>
      </c>
      <c r="AE50" s="3">
        <v>9176</v>
      </c>
      <c r="AF50" s="3">
        <v>2300</v>
      </c>
      <c r="AG50" s="8"/>
      <c r="AH50" s="12"/>
      <c r="AI50" s="12"/>
      <c r="AJ50" s="12"/>
    </row>
    <row r="51" spans="1:36" x14ac:dyDescent="0.25">
      <c r="A51" s="8"/>
      <c r="B51" s="2">
        <v>40</v>
      </c>
      <c r="C51" s="3">
        <v>8669</v>
      </c>
      <c r="D51" s="5">
        <v>2.2857142857142857E-2</v>
      </c>
      <c r="E51" s="3">
        <v>17</v>
      </c>
      <c r="F51" s="4">
        <v>0.9</v>
      </c>
      <c r="G51" s="3">
        <v>7022</v>
      </c>
      <c r="H51" s="3">
        <v>468</v>
      </c>
      <c r="I51" s="8"/>
      <c r="J51" s="2">
        <v>40</v>
      </c>
      <c r="K51" s="3">
        <v>7369</v>
      </c>
      <c r="L51" s="5">
        <v>2.35E-2</v>
      </c>
      <c r="M51" s="3">
        <v>17</v>
      </c>
      <c r="N51" s="4">
        <v>0.9</v>
      </c>
      <c r="O51" s="3">
        <v>6671</v>
      </c>
      <c r="P51" s="3">
        <v>667</v>
      </c>
      <c r="Q51" s="8"/>
      <c r="R51" s="2">
        <v>40</v>
      </c>
      <c r="S51" s="3">
        <v>8253</v>
      </c>
      <c r="T51" s="5">
        <v>2.63E-2</v>
      </c>
      <c r="U51" s="3">
        <v>27</v>
      </c>
      <c r="V51" s="4">
        <v>0.9</v>
      </c>
      <c r="W51" s="3">
        <v>6938</v>
      </c>
      <c r="X51" s="3">
        <v>647</v>
      </c>
      <c r="Y51" s="8"/>
      <c r="Z51" s="2">
        <v>40</v>
      </c>
      <c r="AA51" s="3">
        <v>14500</v>
      </c>
      <c r="AB51" s="5">
        <v>2.63E-2</v>
      </c>
      <c r="AC51" s="3">
        <v>31</v>
      </c>
      <c r="AD51" s="4">
        <v>0.9</v>
      </c>
      <c r="AE51" s="3">
        <v>7077</v>
      </c>
      <c r="AF51" s="3">
        <v>906</v>
      </c>
      <c r="AG51" s="8"/>
      <c r="AH51" s="12"/>
      <c r="AI51" s="12"/>
      <c r="AJ51" s="12"/>
    </row>
    <row r="52" spans="1:36" x14ac:dyDescent="0.25">
      <c r="A52" s="8"/>
      <c r="B52" s="2">
        <v>41</v>
      </c>
      <c r="C52" s="3">
        <v>11300</v>
      </c>
      <c r="D52" s="5">
        <v>1.2857142857142855E-2</v>
      </c>
      <c r="E52" s="3">
        <v>17</v>
      </c>
      <c r="F52" s="4">
        <v>0.84</v>
      </c>
      <c r="G52" s="3">
        <v>8199</v>
      </c>
      <c r="H52" s="3">
        <v>547</v>
      </c>
      <c r="I52" s="8"/>
      <c r="J52" s="2">
        <v>41</v>
      </c>
      <c r="K52" s="3">
        <v>9605</v>
      </c>
      <c r="L52" s="5">
        <v>1.2999999999999999E-2</v>
      </c>
      <c r="M52" s="3">
        <v>17</v>
      </c>
      <c r="N52" s="4">
        <v>0.84</v>
      </c>
      <c r="O52" s="3">
        <v>7379</v>
      </c>
      <c r="P52" s="3">
        <v>1328</v>
      </c>
      <c r="Q52" s="8"/>
      <c r="R52" s="2">
        <v>41</v>
      </c>
      <c r="S52" s="3">
        <v>13255</v>
      </c>
      <c r="T52" s="5">
        <v>1.46E-2</v>
      </c>
      <c r="U52" s="3">
        <v>20</v>
      </c>
      <c r="V52" s="4">
        <v>0.84</v>
      </c>
      <c r="W52" s="3">
        <v>7822</v>
      </c>
      <c r="X52" s="3">
        <v>1248</v>
      </c>
      <c r="Y52" s="8"/>
      <c r="Z52" s="2">
        <v>41</v>
      </c>
      <c r="AA52" s="3">
        <v>15243</v>
      </c>
      <c r="AB52" s="5">
        <v>1.46E-2</v>
      </c>
      <c r="AC52" s="3">
        <v>22</v>
      </c>
      <c r="AD52" s="4">
        <v>0.84</v>
      </c>
      <c r="AE52" s="3">
        <v>7509</v>
      </c>
      <c r="AF52" s="3">
        <v>1560</v>
      </c>
      <c r="AG52" s="8"/>
      <c r="AH52" s="12"/>
      <c r="AI52" s="12"/>
      <c r="AJ52" s="12"/>
    </row>
    <row r="53" spans="1:36" x14ac:dyDescent="0.25">
      <c r="A53" s="8"/>
      <c r="B53" s="2">
        <v>42</v>
      </c>
      <c r="C53" s="3">
        <v>10683</v>
      </c>
      <c r="D53" s="5">
        <v>1.714285714285714E-2</v>
      </c>
      <c r="E53" s="3">
        <v>10</v>
      </c>
      <c r="F53" s="4">
        <v>0.83</v>
      </c>
      <c r="G53" s="3">
        <v>8546</v>
      </c>
      <c r="H53" s="3">
        <v>534</v>
      </c>
      <c r="I53" s="8"/>
      <c r="J53" s="2">
        <v>42</v>
      </c>
      <c r="K53" s="3">
        <v>9187</v>
      </c>
      <c r="L53" s="5">
        <v>1.6299999999999999E-2</v>
      </c>
      <c r="M53" s="3">
        <v>9</v>
      </c>
      <c r="N53" s="4">
        <v>0.83</v>
      </c>
      <c r="O53" s="3">
        <v>7691</v>
      </c>
      <c r="P53" s="3">
        <v>1231</v>
      </c>
      <c r="Q53" s="8"/>
      <c r="R53" s="2">
        <v>42</v>
      </c>
      <c r="S53" s="3">
        <v>11850</v>
      </c>
      <c r="T53" s="5">
        <v>1.83E-2</v>
      </c>
      <c r="U53" s="3">
        <v>12</v>
      </c>
      <c r="V53" s="4">
        <v>0.83</v>
      </c>
      <c r="W53" s="3">
        <v>9075</v>
      </c>
      <c r="X53" s="3">
        <v>1293</v>
      </c>
      <c r="Y53" s="8"/>
      <c r="Z53" s="2">
        <v>42</v>
      </c>
      <c r="AA53" s="3">
        <v>15405</v>
      </c>
      <c r="AB53" s="5">
        <v>1.83E-2</v>
      </c>
      <c r="AC53" s="3">
        <v>13</v>
      </c>
      <c r="AD53" s="4">
        <v>0.83</v>
      </c>
      <c r="AE53" s="3">
        <v>8621</v>
      </c>
      <c r="AF53" s="3">
        <v>1771</v>
      </c>
      <c r="AG53" s="8"/>
      <c r="AH53" s="12"/>
      <c r="AI53" s="12"/>
      <c r="AJ53" s="12"/>
    </row>
    <row r="54" spans="1:36" x14ac:dyDescent="0.25">
      <c r="A54" s="8"/>
      <c r="B54" s="2">
        <v>43</v>
      </c>
      <c r="C54" s="3">
        <v>12150</v>
      </c>
      <c r="D54" s="5">
        <v>2.2857142857142857E-2</v>
      </c>
      <c r="E54" s="3">
        <v>12</v>
      </c>
      <c r="F54" s="4">
        <v>0.87</v>
      </c>
      <c r="G54" s="3">
        <v>7957</v>
      </c>
      <c r="H54" s="3">
        <v>497</v>
      </c>
      <c r="I54" s="8"/>
      <c r="J54" s="2">
        <v>43</v>
      </c>
      <c r="K54" s="3">
        <v>10206</v>
      </c>
      <c r="L54" s="5">
        <v>2.01E-2</v>
      </c>
      <c r="M54" s="3">
        <v>11</v>
      </c>
      <c r="N54" s="4">
        <v>0.93</v>
      </c>
      <c r="O54" s="3">
        <v>7002</v>
      </c>
      <c r="P54" s="3">
        <v>770</v>
      </c>
      <c r="Q54" s="8"/>
      <c r="R54" s="2">
        <v>43</v>
      </c>
      <c r="S54" s="3">
        <v>12962</v>
      </c>
      <c r="T54" s="5">
        <v>2.2100000000000002E-2</v>
      </c>
      <c r="U54" s="3">
        <v>16</v>
      </c>
      <c r="V54" s="4">
        <v>0.87</v>
      </c>
      <c r="W54" s="3">
        <v>7772</v>
      </c>
      <c r="X54" s="3">
        <v>855</v>
      </c>
      <c r="Y54" s="8"/>
      <c r="Z54" s="2">
        <v>43</v>
      </c>
      <c r="AA54" s="3">
        <v>15820</v>
      </c>
      <c r="AB54" s="5">
        <v>2.2100000000000002E-2</v>
      </c>
      <c r="AC54" s="3">
        <v>18</v>
      </c>
      <c r="AD54" s="4">
        <v>0.87</v>
      </c>
      <c r="AE54" s="3">
        <v>8316</v>
      </c>
      <c r="AF54" s="3">
        <v>1350</v>
      </c>
      <c r="AG54" s="8"/>
      <c r="AH54" s="12"/>
      <c r="AI54" s="12"/>
      <c r="AJ54" s="12"/>
    </row>
    <row r="55" spans="1:36" x14ac:dyDescent="0.25">
      <c r="A55" s="8"/>
      <c r="B55" s="2">
        <v>44</v>
      </c>
      <c r="C55" s="3">
        <v>11542</v>
      </c>
      <c r="D55" s="5">
        <v>1.4999999999999999E-2</v>
      </c>
      <c r="E55" s="3">
        <v>18</v>
      </c>
      <c r="F55" s="4">
        <v>0.85</v>
      </c>
      <c r="G55" s="3">
        <v>7842</v>
      </c>
      <c r="H55" s="3">
        <v>523</v>
      </c>
      <c r="I55" s="8"/>
      <c r="J55" s="2">
        <v>44</v>
      </c>
      <c r="K55" s="3">
        <v>10157</v>
      </c>
      <c r="L55" s="5">
        <v>1.47E-2</v>
      </c>
      <c r="M55" s="3">
        <v>18</v>
      </c>
      <c r="N55" s="4">
        <v>0.85</v>
      </c>
      <c r="O55" s="3">
        <v>6666</v>
      </c>
      <c r="P55" s="3">
        <v>1267</v>
      </c>
      <c r="Q55" s="8"/>
      <c r="R55" s="2">
        <v>44</v>
      </c>
      <c r="S55" s="3">
        <v>14118</v>
      </c>
      <c r="T55" s="5">
        <v>1.6299999999999999E-2</v>
      </c>
      <c r="U55" s="3">
        <v>25</v>
      </c>
      <c r="V55" s="4">
        <v>0.85</v>
      </c>
      <c r="W55" s="3">
        <v>7266</v>
      </c>
      <c r="X55" s="3">
        <v>1432</v>
      </c>
      <c r="Y55" s="8"/>
      <c r="Z55" s="2">
        <v>44</v>
      </c>
      <c r="AA55" s="3">
        <v>18777</v>
      </c>
      <c r="AB55" s="5">
        <v>0.02</v>
      </c>
      <c r="AC55" s="3">
        <v>28</v>
      </c>
      <c r="AD55" s="4">
        <v>0.85</v>
      </c>
      <c r="AE55" s="3">
        <v>8400</v>
      </c>
      <c r="AF55" s="3">
        <v>1690</v>
      </c>
      <c r="AG55" s="8"/>
      <c r="AH55" s="12"/>
      <c r="AI55" s="12"/>
      <c r="AJ55" s="12"/>
    </row>
    <row r="56" spans="1:36" x14ac:dyDescent="0.25">
      <c r="A56" s="8"/>
      <c r="B56" s="2">
        <v>45</v>
      </c>
      <c r="C56" s="3">
        <v>11550</v>
      </c>
      <c r="D56" s="5">
        <v>0.03</v>
      </c>
      <c r="E56" s="3">
        <v>9</v>
      </c>
      <c r="F56" s="4">
        <v>0.84</v>
      </c>
      <c r="G56" s="3">
        <v>7550</v>
      </c>
      <c r="H56" s="3">
        <v>360</v>
      </c>
      <c r="I56" s="8"/>
      <c r="J56" s="2">
        <v>45</v>
      </c>
      <c r="K56" s="3">
        <v>10280</v>
      </c>
      <c r="L56" s="5">
        <v>2.7300000000000001E-2</v>
      </c>
      <c r="M56" s="3">
        <v>19</v>
      </c>
      <c r="N56" s="4">
        <v>0.84</v>
      </c>
      <c r="O56" s="3">
        <v>6040</v>
      </c>
      <c r="P56" s="3">
        <v>664</v>
      </c>
      <c r="Q56" s="8"/>
      <c r="R56" s="2">
        <v>45</v>
      </c>
      <c r="S56" s="3">
        <v>13056</v>
      </c>
      <c r="T56" s="5">
        <v>0.03</v>
      </c>
      <c r="U56" s="3">
        <v>25</v>
      </c>
      <c r="V56" s="4">
        <v>0.84</v>
      </c>
      <c r="W56" s="3">
        <v>8580</v>
      </c>
      <c r="X56" s="3">
        <v>1200</v>
      </c>
      <c r="Y56" s="8"/>
      <c r="Z56" s="2">
        <v>45</v>
      </c>
      <c r="AA56" s="3">
        <v>16059</v>
      </c>
      <c r="AB56" s="5">
        <v>0.03</v>
      </c>
      <c r="AC56" s="3">
        <v>27</v>
      </c>
      <c r="AD56" s="4">
        <v>0.84</v>
      </c>
      <c r="AE56" s="3">
        <v>9095</v>
      </c>
      <c r="AF56" s="3">
        <v>1404</v>
      </c>
      <c r="AG56" s="8"/>
      <c r="AH56" s="12"/>
      <c r="AI56" s="12"/>
      <c r="AJ56" s="12"/>
    </row>
    <row r="57" spans="1:36" x14ac:dyDescent="0.25">
      <c r="A57" s="8"/>
      <c r="B57" s="2">
        <v>46</v>
      </c>
      <c r="C57" s="3">
        <v>10140</v>
      </c>
      <c r="D57" s="5">
        <v>3.7499999999999999E-2</v>
      </c>
      <c r="E57" s="3">
        <v>22</v>
      </c>
      <c r="F57" s="4">
        <v>0.78</v>
      </c>
      <c r="G57" s="3">
        <v>8213</v>
      </c>
      <c r="H57" s="3">
        <v>391</v>
      </c>
      <c r="I57" s="8"/>
      <c r="J57" s="2">
        <v>46</v>
      </c>
      <c r="K57" s="3">
        <v>11240</v>
      </c>
      <c r="L57" s="5">
        <v>3.9800000000000002E-2</v>
      </c>
      <c r="M57" s="3">
        <v>21</v>
      </c>
      <c r="N57" s="4">
        <v>0.78</v>
      </c>
      <c r="O57" s="3">
        <v>6981</v>
      </c>
      <c r="P57" s="3">
        <v>698</v>
      </c>
      <c r="Q57" s="8"/>
      <c r="R57" s="2">
        <v>46</v>
      </c>
      <c r="S57" s="3">
        <v>15399</v>
      </c>
      <c r="T57" s="5">
        <v>4.4200000000000003E-2</v>
      </c>
      <c r="U57" s="3">
        <v>33</v>
      </c>
      <c r="V57" s="4">
        <v>0.78</v>
      </c>
      <c r="W57" s="3">
        <v>8307</v>
      </c>
      <c r="X57" s="3">
        <v>1085</v>
      </c>
      <c r="Y57" s="8"/>
      <c r="Z57" s="2">
        <v>46</v>
      </c>
      <c r="AA57" s="3">
        <v>18017</v>
      </c>
      <c r="AB57" s="5">
        <v>4.4200000000000003E-2</v>
      </c>
      <c r="AC57" s="3">
        <v>40</v>
      </c>
      <c r="AD57" s="4">
        <v>0.85</v>
      </c>
      <c r="AE57" s="3">
        <v>9500</v>
      </c>
      <c r="AF57" s="3">
        <v>1350</v>
      </c>
      <c r="AG57" s="8"/>
      <c r="AH57" s="12"/>
      <c r="AI57" s="12"/>
      <c r="AJ57" s="12"/>
    </row>
    <row r="58" spans="1:36" x14ac:dyDescent="0.25">
      <c r="A58" s="8"/>
      <c r="B58" s="2">
        <v>47</v>
      </c>
      <c r="C58" s="3">
        <v>10780</v>
      </c>
      <c r="D58" s="5">
        <v>1.4999999999999999E-2</v>
      </c>
      <c r="E58" s="3">
        <v>18</v>
      </c>
      <c r="F58" s="4">
        <v>0.83</v>
      </c>
      <c r="G58" s="3">
        <v>7658</v>
      </c>
      <c r="H58" s="3">
        <v>365</v>
      </c>
      <c r="I58" s="8"/>
      <c r="J58" s="2">
        <v>47</v>
      </c>
      <c r="K58" s="3">
        <v>10558</v>
      </c>
      <c r="L58" s="5">
        <v>1.37E-2</v>
      </c>
      <c r="M58" s="3">
        <v>23</v>
      </c>
      <c r="N58" s="4">
        <v>0.83</v>
      </c>
      <c r="O58" s="3">
        <v>6892</v>
      </c>
      <c r="P58" s="3">
        <v>1172</v>
      </c>
      <c r="Q58" s="8"/>
      <c r="R58" s="2">
        <v>47</v>
      </c>
      <c r="S58" s="3">
        <v>14359</v>
      </c>
      <c r="T58" s="5">
        <v>1.5299999999999999E-2</v>
      </c>
      <c r="U58" s="3">
        <v>36</v>
      </c>
      <c r="V58" s="4">
        <v>0.78</v>
      </c>
      <c r="W58" s="3">
        <v>9560</v>
      </c>
      <c r="X58" s="3">
        <v>1488</v>
      </c>
      <c r="Y58" s="8"/>
      <c r="Z58" s="2">
        <v>47</v>
      </c>
      <c r="AA58" s="3">
        <v>17231</v>
      </c>
      <c r="AB58" s="5">
        <v>2.3E-2</v>
      </c>
      <c r="AC58" s="3">
        <v>37</v>
      </c>
      <c r="AD58" s="4">
        <v>0.9</v>
      </c>
      <c r="AE58" s="3">
        <v>9082</v>
      </c>
      <c r="AF58" s="3">
        <v>2068</v>
      </c>
      <c r="AG58" s="8"/>
      <c r="AH58" s="12"/>
      <c r="AI58" s="12"/>
      <c r="AJ58" s="12"/>
    </row>
    <row r="59" spans="1:36" x14ac:dyDescent="0.25">
      <c r="A59" s="8"/>
      <c r="B59" s="2">
        <v>48</v>
      </c>
      <c r="C59" s="3">
        <v>11210</v>
      </c>
      <c r="D59" s="5">
        <v>0.03</v>
      </c>
      <c r="E59" s="3">
        <v>22</v>
      </c>
      <c r="F59" s="4">
        <v>0.91</v>
      </c>
      <c r="G59" s="3">
        <v>8543</v>
      </c>
      <c r="H59" s="3">
        <v>503</v>
      </c>
      <c r="I59" s="8"/>
      <c r="J59" s="2">
        <v>48</v>
      </c>
      <c r="K59" s="3">
        <v>10253</v>
      </c>
      <c r="L59" s="5">
        <v>2.9100000000000001E-2</v>
      </c>
      <c r="M59" s="3">
        <v>23</v>
      </c>
      <c r="N59" s="4">
        <v>0.91</v>
      </c>
      <c r="O59" s="3">
        <v>8714</v>
      </c>
      <c r="P59" s="3">
        <v>1656</v>
      </c>
      <c r="Q59" s="8"/>
      <c r="R59" s="2">
        <v>48</v>
      </c>
      <c r="S59" s="3">
        <v>13800</v>
      </c>
      <c r="T59" s="5">
        <v>3.2000000000000001E-2</v>
      </c>
      <c r="U59" s="3">
        <v>34</v>
      </c>
      <c r="V59" s="4">
        <v>0.91</v>
      </c>
      <c r="W59" s="3">
        <v>10631</v>
      </c>
      <c r="X59" s="3">
        <v>1623</v>
      </c>
      <c r="Y59" s="8"/>
      <c r="Z59" s="2">
        <v>48</v>
      </c>
      <c r="AA59" s="3">
        <v>17664</v>
      </c>
      <c r="AB59" s="5">
        <v>3.2000000000000001E-2</v>
      </c>
      <c r="AC59" s="3">
        <v>36</v>
      </c>
      <c r="AD59" s="4">
        <v>0.91</v>
      </c>
      <c r="AE59" s="3">
        <v>9568</v>
      </c>
      <c r="AF59" s="3">
        <v>2094</v>
      </c>
      <c r="AG59" s="8"/>
      <c r="AH59" s="12"/>
      <c r="AI59" s="12"/>
      <c r="AJ59" s="12"/>
    </row>
    <row r="60" spans="1:36" x14ac:dyDescent="0.25">
      <c r="A60" s="8"/>
      <c r="B60" s="2">
        <v>49</v>
      </c>
      <c r="C60" s="3">
        <v>11450</v>
      </c>
      <c r="D60" s="5">
        <v>2.1428571428571429E-2</v>
      </c>
      <c r="E60" s="3">
        <v>20</v>
      </c>
      <c r="F60" s="4">
        <v>0.91</v>
      </c>
      <c r="G60" s="3">
        <v>7818</v>
      </c>
      <c r="H60" s="3">
        <v>460</v>
      </c>
      <c r="I60" s="8"/>
      <c r="J60" s="2">
        <v>49</v>
      </c>
      <c r="K60" s="3">
        <v>10850</v>
      </c>
      <c r="L60" s="5">
        <v>2.2100000000000002E-2</v>
      </c>
      <c r="M60" s="3">
        <v>18</v>
      </c>
      <c r="N60" s="4">
        <v>0.94</v>
      </c>
      <c r="O60" s="3">
        <v>7662</v>
      </c>
      <c r="P60" s="3">
        <v>1149</v>
      </c>
      <c r="Q60" s="8"/>
      <c r="R60" s="2">
        <v>49</v>
      </c>
      <c r="S60" s="3">
        <v>15299</v>
      </c>
      <c r="T60" s="5">
        <v>2.4799999999999999E-2</v>
      </c>
      <c r="U60" s="3">
        <v>23</v>
      </c>
      <c r="V60" s="4">
        <v>0.91</v>
      </c>
      <c r="W60" s="3">
        <v>9520</v>
      </c>
      <c r="X60" s="3">
        <v>1287</v>
      </c>
      <c r="Y60" s="8"/>
      <c r="Z60" s="2">
        <v>49</v>
      </c>
      <c r="AA60" s="3">
        <v>18359</v>
      </c>
      <c r="AB60" s="5">
        <v>2.4799999999999999E-2</v>
      </c>
      <c r="AC60" s="3">
        <v>25</v>
      </c>
      <c r="AD60" s="4">
        <v>0.91</v>
      </c>
      <c r="AE60" s="3">
        <v>10186</v>
      </c>
      <c r="AF60" s="3">
        <v>1493</v>
      </c>
      <c r="AG60" s="8"/>
      <c r="AH60" s="12"/>
      <c r="AI60" s="12"/>
      <c r="AJ60" s="12"/>
    </row>
    <row r="61" spans="1:36" x14ac:dyDescent="0.25">
      <c r="A61" s="8"/>
      <c r="B61" s="2">
        <v>50</v>
      </c>
      <c r="C61" s="3">
        <v>12520</v>
      </c>
      <c r="D61" s="5">
        <v>0.03</v>
      </c>
      <c r="E61" s="3">
        <v>11</v>
      </c>
      <c r="F61" s="4">
        <v>0.93</v>
      </c>
      <c r="G61" s="3">
        <v>7769</v>
      </c>
      <c r="H61" s="3">
        <v>370</v>
      </c>
      <c r="I61" s="8"/>
      <c r="J61" s="2">
        <v>50</v>
      </c>
      <c r="K61" s="3">
        <v>10141</v>
      </c>
      <c r="L61" s="5">
        <v>2.7E-2</v>
      </c>
      <c r="M61" s="3">
        <v>17</v>
      </c>
      <c r="N61" s="4">
        <v>0.93</v>
      </c>
      <c r="O61" s="3">
        <v>6060</v>
      </c>
      <c r="P61" s="3">
        <v>606</v>
      </c>
      <c r="Q61" s="8"/>
      <c r="R61" s="2">
        <v>50</v>
      </c>
      <c r="S61" s="3">
        <v>16520</v>
      </c>
      <c r="T61" s="5">
        <v>3.0200000000000001E-2</v>
      </c>
      <c r="U61" s="3">
        <v>26</v>
      </c>
      <c r="V61" s="4">
        <v>0.93</v>
      </c>
      <c r="W61" s="3">
        <v>9000</v>
      </c>
      <c r="X61" s="3">
        <v>1100</v>
      </c>
      <c r="Y61" s="8"/>
      <c r="Z61" s="2">
        <v>50</v>
      </c>
      <c r="AA61" s="3">
        <v>17200</v>
      </c>
      <c r="AB61" s="5">
        <v>3.0200000000000001E-2</v>
      </c>
      <c r="AC61" s="3">
        <v>31</v>
      </c>
      <c r="AD61" s="4">
        <v>0.93</v>
      </c>
      <c r="AE61" s="3">
        <v>9800</v>
      </c>
      <c r="AF61" s="3">
        <v>1496</v>
      </c>
      <c r="AG61" s="8"/>
      <c r="AH61" s="12"/>
      <c r="AI61" s="12"/>
      <c r="AJ61" s="12"/>
    </row>
    <row r="62" spans="1:36" x14ac:dyDescent="0.25">
      <c r="A62" s="8"/>
      <c r="B62" s="2">
        <v>51</v>
      </c>
      <c r="C62" s="3">
        <v>11240</v>
      </c>
      <c r="D62" s="5">
        <v>1.2500000000000001E-2</v>
      </c>
      <c r="E62" s="3">
        <v>9</v>
      </c>
      <c r="F62" s="4">
        <v>0.82</v>
      </c>
      <c r="G62" s="3">
        <v>7168</v>
      </c>
      <c r="H62" s="3">
        <v>358</v>
      </c>
      <c r="I62" s="8"/>
      <c r="J62" s="2">
        <v>51</v>
      </c>
      <c r="K62" s="3">
        <v>11000</v>
      </c>
      <c r="L62" s="5">
        <v>1.2E-2</v>
      </c>
      <c r="M62" s="3">
        <v>21</v>
      </c>
      <c r="N62" s="4">
        <v>0.9</v>
      </c>
      <c r="O62" s="3">
        <v>6021</v>
      </c>
      <c r="P62" s="3">
        <v>1144</v>
      </c>
      <c r="Q62" s="8"/>
      <c r="R62" s="2">
        <v>51</v>
      </c>
      <c r="S62" s="3">
        <v>15290</v>
      </c>
      <c r="T62" s="5">
        <v>1.3299999999999999E-2</v>
      </c>
      <c r="U62" s="3">
        <v>28</v>
      </c>
      <c r="V62" s="4">
        <v>0.96</v>
      </c>
      <c r="W62" s="3">
        <v>9250</v>
      </c>
      <c r="X62" s="3">
        <v>1361</v>
      </c>
      <c r="Y62" s="8"/>
      <c r="Z62" s="2">
        <v>51</v>
      </c>
      <c r="AA62" s="3">
        <v>18500</v>
      </c>
      <c r="AB62" s="5">
        <v>0.02</v>
      </c>
      <c r="AC62" s="3">
        <v>27</v>
      </c>
      <c r="AD62" s="4">
        <v>0.96</v>
      </c>
      <c r="AE62" s="3">
        <v>9713</v>
      </c>
      <c r="AF62" s="3">
        <v>1552</v>
      </c>
      <c r="AG62" s="8"/>
      <c r="AH62" s="12"/>
      <c r="AI62" s="12"/>
      <c r="AJ62" s="12"/>
    </row>
    <row r="63" spans="1:36" x14ac:dyDescent="0.25">
      <c r="A63" s="8"/>
      <c r="B63" s="2">
        <v>52</v>
      </c>
      <c r="C63" s="3">
        <v>11250</v>
      </c>
      <c r="D63" s="5">
        <v>1.4999999999999999E-2</v>
      </c>
      <c r="E63" s="3">
        <v>23</v>
      </c>
      <c r="F63" s="4">
        <v>0.92</v>
      </c>
      <c r="G63" s="3">
        <v>7796</v>
      </c>
      <c r="H63" s="3">
        <v>390</v>
      </c>
      <c r="I63" s="8"/>
      <c r="J63" s="2">
        <v>52</v>
      </c>
      <c r="K63" s="3">
        <v>10350</v>
      </c>
      <c r="L63" s="5">
        <v>1.5599999999999999E-2</v>
      </c>
      <c r="M63" s="3">
        <v>22</v>
      </c>
      <c r="N63" s="4">
        <v>0.92</v>
      </c>
      <c r="O63" s="3">
        <v>6627</v>
      </c>
      <c r="P63" s="3">
        <v>928</v>
      </c>
      <c r="Q63" s="8"/>
      <c r="R63" s="2">
        <v>52</v>
      </c>
      <c r="S63" s="3">
        <v>15200</v>
      </c>
      <c r="T63" s="5">
        <v>1.7500000000000002E-2</v>
      </c>
      <c r="U63" s="3">
        <v>27</v>
      </c>
      <c r="V63" s="4">
        <v>0.92</v>
      </c>
      <c r="W63" s="3">
        <v>8800</v>
      </c>
      <c r="X63" s="3">
        <v>1420</v>
      </c>
      <c r="Y63" s="8"/>
      <c r="Z63" s="2">
        <v>52</v>
      </c>
      <c r="AA63" s="3">
        <v>16112</v>
      </c>
      <c r="AB63" s="5">
        <v>0.03</v>
      </c>
      <c r="AC63" s="3">
        <v>27</v>
      </c>
      <c r="AD63" s="4">
        <v>0.92</v>
      </c>
      <c r="AE63" s="3">
        <v>9328</v>
      </c>
      <c r="AF63" s="3">
        <v>1874</v>
      </c>
      <c r="AG63" s="8"/>
      <c r="AH63" s="12"/>
      <c r="AI63" s="12"/>
      <c r="AJ63" s="12"/>
    </row>
  </sheetData>
  <mergeCells count="38">
    <mergeCell ref="AH9:AI9"/>
    <mergeCell ref="AI23:AJ25"/>
    <mergeCell ref="AD8:AE8"/>
    <mergeCell ref="F9:G9"/>
    <mergeCell ref="N9:O9"/>
    <mergeCell ref="V9:W9"/>
    <mergeCell ref="AD9:AE9"/>
    <mergeCell ref="AA10:AF10"/>
    <mergeCell ref="AD3:AE3"/>
    <mergeCell ref="AD4:AE4"/>
    <mergeCell ref="AD5:AE5"/>
    <mergeCell ref="AD6:AE6"/>
    <mergeCell ref="AD7:AE7"/>
    <mergeCell ref="N6:O6"/>
    <mergeCell ref="N7:O7"/>
    <mergeCell ref="N8:O8"/>
    <mergeCell ref="V3:W3"/>
    <mergeCell ref="V4:W4"/>
    <mergeCell ref="V5:W5"/>
    <mergeCell ref="V6:W6"/>
    <mergeCell ref="V7:W7"/>
    <mergeCell ref="V8:W8"/>
    <mergeCell ref="AD2:AE2"/>
    <mergeCell ref="C10:H10"/>
    <mergeCell ref="F2:G2"/>
    <mergeCell ref="N2:O2"/>
    <mergeCell ref="K10:P10"/>
    <mergeCell ref="V2:W2"/>
    <mergeCell ref="S10:X10"/>
    <mergeCell ref="F4:G4"/>
    <mergeCell ref="F3:G3"/>
    <mergeCell ref="F5:G5"/>
    <mergeCell ref="F6:G6"/>
    <mergeCell ref="F7:G7"/>
    <mergeCell ref="F8:G8"/>
    <mergeCell ref="N3:O3"/>
    <mergeCell ref="N4:O4"/>
    <mergeCell ref="N5:O5"/>
  </mergeCells>
  <pageMargins left="0.7" right="0.7" top="0.75" bottom="0.75" header="0.3" footer="0.3"/>
  <ignoredErrors>
    <ignoredError sqref="H7" formula="1"/>
  </ignoredErrors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8FF3-A2C6-401B-99B1-273596708E26}">
  <dimension ref="A1:Q41"/>
  <sheetViews>
    <sheetView tabSelected="1" topLeftCell="A4" zoomScale="116" zoomScaleNormal="110" workbookViewId="0">
      <selection activeCell="S11" sqref="S11"/>
    </sheetView>
  </sheetViews>
  <sheetFormatPr defaultRowHeight="14.4" x14ac:dyDescent="0.3"/>
  <cols>
    <col min="17" max="17" width="6.5546875" customWidth="1"/>
  </cols>
  <sheetData>
    <row r="1" spans="1:17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3.2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</sheetData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SocialMedia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huda hemdan</cp:lastModifiedBy>
  <cp:lastPrinted>2024-05-29T13:43:25Z</cp:lastPrinted>
  <dcterms:created xsi:type="dcterms:W3CDTF">2024-05-27T11:02:34Z</dcterms:created>
  <dcterms:modified xsi:type="dcterms:W3CDTF">2024-08-13T19:26:37Z</dcterms:modified>
</cp:coreProperties>
</file>