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Kamal\Excel\"/>
    </mc:Choice>
  </mc:AlternateContent>
  <xr:revisionPtr revIDLastSave="0" documentId="13_ncr:1_{4FA83883-F884-4FA0-901D-BFF803D2C657}" xr6:coauthVersionLast="47" xr6:coauthVersionMax="47" xr10:uidLastSave="{00000000-0000-0000-0000-000000000000}"/>
  <bookViews>
    <workbookView xWindow="-110" yWindow="-110" windowWidth="19420" windowHeight="10300" tabRatio="777" activeTab="10" xr2:uid="{5231815B-5933-4122-853A-9BA0A3657FC7}"/>
  </bookViews>
  <sheets>
    <sheet name="Age calcuator" sheetId="1" r:id="rId1"/>
    <sheet name="Date time" sheetId="9" r:id="rId2"/>
    <sheet name="EoMonthEdate" sheetId="11" r:id="rId3"/>
    <sheet name="Sheet6" sheetId="6" r:id="rId4"/>
    <sheet name="Sheet8" sheetId="8" r:id="rId5"/>
    <sheet name="Sheet7" sheetId="7" r:id="rId6"/>
    <sheet name="Sheet5" sheetId="5" r:id="rId7"/>
    <sheet name="Sheet2" sheetId="10" r:id="rId8"/>
    <sheet name="Sheet4" sheetId="4" r:id="rId9"/>
    <sheet name="Sheet3" sheetId="3" r:id="rId10"/>
    <sheet name="EoMonth" sheetId="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D18" i="8"/>
  <c r="D11" i="7"/>
  <c r="H8" i="8"/>
  <c r="H5" i="8"/>
  <c r="H15" i="11"/>
  <c r="H12" i="11"/>
  <c r="H17" i="11"/>
  <c r="P10" i="9"/>
  <c r="N10" i="9"/>
  <c r="M10" i="9"/>
  <c r="L10" i="9"/>
  <c r="I10" i="9"/>
  <c r="H10" i="9"/>
  <c r="J11" i="1"/>
  <c r="P11" i="1"/>
  <c r="P8" i="1"/>
  <c r="L9" i="1"/>
  <c r="L10" i="1"/>
  <c r="L11" i="1"/>
  <c r="L12" i="1"/>
  <c r="L8" i="1"/>
  <c r="L11" i="8"/>
  <c r="J11" i="8"/>
  <c r="D11" i="8"/>
  <c r="K9" i="6"/>
  <c r="K10" i="6" s="1"/>
  <c r="K11" i="6" s="1"/>
  <c r="K12" i="6" s="1"/>
  <c r="M12" i="6" s="1"/>
  <c r="K17" i="11"/>
  <c r="E17" i="11"/>
  <c r="E15" i="11"/>
  <c r="E12" i="11"/>
  <c r="F18" i="8" l="1"/>
  <c r="J8" i="8"/>
  <c r="I12" i="6"/>
  <c r="I11" i="6"/>
  <c r="I10" i="6"/>
  <c r="I9" i="6"/>
  <c r="P12" i="6"/>
  <c r="P11" i="6"/>
  <c r="P10" i="6"/>
  <c r="P9" i="6"/>
  <c r="M9" i="6"/>
  <c r="O9" i="6"/>
  <c r="O10" i="6"/>
  <c r="O12" i="6"/>
  <c r="O11" i="6"/>
  <c r="M11" i="6"/>
  <c r="M10" i="6"/>
  <c r="H6" i="11" l="1"/>
  <c r="E6" i="11"/>
  <c r="P11" i="9"/>
  <c r="P12" i="9"/>
  <c r="P13" i="9"/>
  <c r="P14" i="9"/>
  <c r="P15" i="9"/>
  <c r="M11" i="9"/>
  <c r="N11" i="9"/>
  <c r="M12" i="9"/>
  <c r="N12" i="9"/>
  <c r="M13" i="9"/>
  <c r="N13" i="9"/>
  <c r="M14" i="9"/>
  <c r="N14" i="9"/>
  <c r="M15" i="9"/>
  <c r="N15" i="9"/>
  <c r="H11" i="9"/>
  <c r="L11" i="9" s="1"/>
  <c r="I11" i="9"/>
  <c r="J11" i="9"/>
  <c r="H12" i="9"/>
  <c r="I12" i="9"/>
  <c r="L12" i="9" s="1"/>
  <c r="J12" i="9"/>
  <c r="H13" i="9"/>
  <c r="I13" i="9"/>
  <c r="J13" i="9"/>
  <c r="L13" i="9" s="1"/>
  <c r="H14" i="9"/>
  <c r="I14" i="9"/>
  <c r="J14" i="9"/>
  <c r="L14" i="9"/>
  <c r="H15" i="9"/>
  <c r="I15" i="9"/>
  <c r="J15" i="9"/>
  <c r="L15" i="9" s="1"/>
  <c r="J10" i="9"/>
  <c r="J9" i="1"/>
  <c r="J10" i="1"/>
  <c r="J12" i="1"/>
  <c r="J8" i="1"/>
  <c r="D15" i="7"/>
  <c r="H4" i="10"/>
  <c r="J4" i="10"/>
  <c r="H7" i="10"/>
  <c r="C4" i="10"/>
  <c r="C7" i="10" s="1"/>
  <c r="D7" i="10" s="1"/>
  <c r="I3" i="4"/>
  <c r="I6" i="4" s="1"/>
  <c r="I9" i="3"/>
  <c r="H11" i="2"/>
  <c r="H9" i="2"/>
  <c r="H10" i="10" l="1"/>
  <c r="J10" i="10"/>
  <c r="D15" i="8" l="1"/>
  <c r="E7" i="6"/>
  <c r="E4" i="6"/>
  <c r="F14" i="6" s="1"/>
  <c r="M5" i="5"/>
  <c r="E7" i="5"/>
  <c r="E4" i="5"/>
  <c r="F12" i="4"/>
  <c r="F3" i="4"/>
  <c r="F5" i="4" s="1"/>
  <c r="F7" i="4"/>
  <c r="C6" i="3"/>
  <c r="D9" i="3" s="1"/>
  <c r="F11" i="2"/>
  <c r="F9" i="2"/>
  <c r="D9" i="2"/>
  <c r="F5" i="1"/>
  <c r="E14" i="6" l="1"/>
  <c r="F16" i="6"/>
  <c r="E18" i="6"/>
  <c r="G10" i="6"/>
  <c r="F8" i="1"/>
  <c r="H4" i="1"/>
  <c r="E10" i="6"/>
  <c r="G14" i="6"/>
  <c r="Q5" i="5"/>
  <c r="S5" i="5"/>
  <c r="G7" i="5"/>
  <c r="M9" i="5"/>
  <c r="O5" i="5"/>
  <c r="M8" i="5"/>
  <c r="S8" i="5" s="1"/>
  <c r="M6" i="5"/>
  <c r="S6" i="5" s="1"/>
  <c r="G10" i="5"/>
  <c r="E12" i="5"/>
  <c r="E10" i="5"/>
  <c r="D13" i="3"/>
  <c r="D11" i="3"/>
  <c r="O9" i="5" l="1"/>
  <c r="S9" i="5"/>
  <c r="C17" i="3"/>
  <c r="Q9" i="5"/>
  <c r="O8" i="5"/>
  <c r="Q8" i="5"/>
  <c r="M7" i="5"/>
  <c r="I7" i="5" s="1"/>
  <c r="O6" i="5"/>
  <c r="Q6" i="5"/>
  <c r="C15" i="3"/>
  <c r="F11" i="7" l="1"/>
  <c r="F8" i="8"/>
  <c r="F15" i="7"/>
  <c r="F11" i="8"/>
  <c r="S7" i="5"/>
  <c r="F15" i="8"/>
  <c r="G14" i="5"/>
  <c r="I7" i="6"/>
  <c r="O7" i="5"/>
  <c r="Q7" i="5"/>
</calcChain>
</file>

<file path=xl/sharedStrings.xml><?xml version="1.0" encoding="utf-8"?>
<sst xmlns="http://schemas.openxmlformats.org/spreadsheetml/2006/main" count="76" uniqueCount="52">
  <si>
    <t>Date1</t>
  </si>
  <si>
    <t>Date2</t>
  </si>
  <si>
    <t>Year</t>
  </si>
  <si>
    <t>Month</t>
  </si>
  <si>
    <t>Day</t>
  </si>
  <si>
    <t>Year after month</t>
  </si>
  <si>
    <t>Month after day</t>
  </si>
  <si>
    <t>Y</t>
  </si>
  <si>
    <t>M</t>
  </si>
  <si>
    <t>D</t>
  </si>
  <si>
    <t>MD</t>
  </si>
  <si>
    <t>YM</t>
  </si>
  <si>
    <t xml:space="preserve"> =DATEDIF(F3,TODAY(),"Y")</t>
  </si>
  <si>
    <t xml:space="preserve"> =F5-F3</t>
  </si>
  <si>
    <t>DOJ</t>
  </si>
  <si>
    <t>Ref after 3 month</t>
  </si>
  <si>
    <t>month</t>
  </si>
  <si>
    <t xml:space="preserve"> =DAY(C6)</t>
  </si>
  <si>
    <t xml:space="preserve"> =MONTH(C6)</t>
  </si>
  <si>
    <t xml:space="preserve"> =YEAR(c6)</t>
  </si>
  <si>
    <t xml:space="preserve"> =TODAY()</t>
  </si>
  <si>
    <t>Current month first day</t>
  </si>
  <si>
    <t>Curr month last day</t>
  </si>
  <si>
    <t xml:space="preserve"> =EOMONTH(TODAY(),0)</t>
  </si>
  <si>
    <t xml:space="preserve"> =NETWORKDAYS(E4,E7)</t>
  </si>
  <si>
    <t>Holiday</t>
  </si>
  <si>
    <t xml:space="preserve"> =NETWORKDAYS.INTL(E4,E7,11)</t>
  </si>
  <si>
    <t>Project St day</t>
  </si>
  <si>
    <t>no working days</t>
  </si>
  <si>
    <t xml:space="preserve"> =WORKDAY(D5,D8,Sheet5!M5:M9)</t>
  </si>
  <si>
    <t xml:space="preserve"> =WORKDAY(D5,D8)</t>
  </si>
  <si>
    <t>Date time</t>
  </si>
  <si>
    <t>Only date</t>
  </si>
  <si>
    <t>Only time</t>
  </si>
  <si>
    <t xml:space="preserve"> =DATE(YEAR(TODAY()),MONTH(TODAY()),1)</t>
  </si>
  <si>
    <t xml:space="preserve"> =EOMONTH(TODAY(),-1)+1</t>
  </si>
  <si>
    <t xml:space="preserve"> =TEXT(M5,"DDDD")</t>
  </si>
  <si>
    <t>JOB</t>
  </si>
  <si>
    <t>Ref</t>
  </si>
  <si>
    <t xml:space="preserve"> =EOMONTH(E3,3)</t>
  </si>
  <si>
    <t xml:space="preserve"> =EDATE(E3,3)</t>
  </si>
  <si>
    <t xml:space="preserve"> =DATE(YEAR(E3),MONTH(E3),1)</t>
  </si>
  <si>
    <t>Holiday list</t>
  </si>
  <si>
    <t xml:space="preserve"> =TEXT(K9,"DDD DD/MMM/YY")</t>
  </si>
  <si>
    <t xml:space="preserve"> =TEXT(K9,"DDDD")</t>
  </si>
  <si>
    <t>Minits</t>
  </si>
  <si>
    <t>First day of current month</t>
  </si>
  <si>
    <t>Last day of current month</t>
  </si>
  <si>
    <t xml:space="preserve"> =NETWORKDAYS(E4,E7,K9:K12)</t>
  </si>
  <si>
    <t xml:space="preserve"> =WORKDAY.INTL(D5,D8,11)</t>
  </si>
  <si>
    <t xml:space="preserve"> =WORKDAY.INTL(D5,D8,11,Sheet6!K9:K12)</t>
  </si>
  <si>
    <t xml:space="preserve"> =EOMONTH(D6,-3)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</si>
</sst>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m/yy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5" fontId="0" fillId="2" borderId="0" xfId="0" applyNumberFormat="1" applyFill="1"/>
    <xf numFmtId="0" fontId="0" fillId="0" borderId="1" xfId="0" applyBorder="1"/>
    <xf numFmtId="15" fontId="0" fillId="3" borderId="1" xfId="0" applyNumberFormat="1" applyFill="1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14" fontId="0" fillId="0" borderId="0" xfId="0" applyNumberFormat="1"/>
    <xf numFmtId="15" fontId="0" fillId="0" borderId="0" xfId="0" applyNumberFormat="1"/>
    <xf numFmtId="14" fontId="0" fillId="2" borderId="0" xfId="0" applyNumberFormat="1" applyFill="1"/>
    <xf numFmtId="15" fontId="0" fillId="3" borderId="0" xfId="0" applyNumberFormat="1" applyFill="1"/>
    <xf numFmtId="15" fontId="0" fillId="4" borderId="0" xfId="0" applyNumberFormat="1" applyFill="1"/>
    <xf numFmtId="164" fontId="0" fillId="2" borderId="0" xfId="0" applyNumberFormat="1" applyFill="1"/>
    <xf numFmtId="22" fontId="0" fillId="3" borderId="2" xfId="0" applyNumberFormat="1" applyFill="1" applyBorder="1"/>
    <xf numFmtId="14" fontId="0" fillId="3" borderId="0" xfId="0" applyNumberFormat="1" applyFill="1"/>
    <xf numFmtId="21" fontId="0" fillId="4" borderId="0" xfId="0" applyNumberFormat="1" applyFill="1"/>
    <xf numFmtId="22" fontId="0" fillId="0" borderId="2" xfId="0" applyNumberFormat="1" applyBorder="1"/>
    <xf numFmtId="21" fontId="0" fillId="0" borderId="0" xfId="0" applyNumberFormat="1"/>
    <xf numFmtId="0" fontId="0" fillId="0" borderId="0" xfId="0" applyNumberFormat="1"/>
    <xf numFmtId="14" fontId="0" fillId="5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5F22-6C00-4374-A8A1-23F8AE456404}">
  <dimension ref="C3:P12"/>
  <sheetViews>
    <sheetView workbookViewId="0">
      <selection activeCell="F3" sqref="F3"/>
    </sheetView>
  </sheetViews>
  <sheetFormatPr defaultRowHeight="14.5" x14ac:dyDescent="0.35"/>
  <cols>
    <col min="6" max="6" width="9.7265625" bestFit="1" customWidth="1"/>
    <col min="8" max="8" width="15.08984375" bestFit="1" customWidth="1"/>
  </cols>
  <sheetData>
    <row r="3" spans="3:16" x14ac:dyDescent="0.35">
      <c r="C3" t="s">
        <v>0</v>
      </c>
      <c r="F3" s="1">
        <v>36526</v>
      </c>
    </row>
    <row r="4" spans="3:16" x14ac:dyDescent="0.35">
      <c r="F4" s="8"/>
      <c r="H4">
        <f ca="1">DATEDIF(F3,F5,"Y")</f>
        <v>25</v>
      </c>
    </row>
    <row r="5" spans="3:16" x14ac:dyDescent="0.35">
      <c r="C5" s="2" t="s">
        <v>1</v>
      </c>
      <c r="D5" s="2"/>
      <c r="E5" s="2"/>
      <c r="F5" s="3">
        <f ca="1">TODAY()</f>
        <v>45797</v>
      </c>
      <c r="H5" t="s">
        <v>12</v>
      </c>
    </row>
    <row r="8" spans="3:16" x14ac:dyDescent="0.35">
      <c r="F8" s="5">
        <f ca="1">F5-F3</f>
        <v>9271</v>
      </c>
      <c r="H8" t="s">
        <v>2</v>
      </c>
      <c r="I8" t="s">
        <v>7</v>
      </c>
      <c r="J8" s="6">
        <f ca="1">DATEDIF($F$3,TODAY(),$I8)</f>
        <v>25</v>
      </c>
      <c r="L8" s="4">
        <f ca="1">DATEDIF($F$3,TODAY(),I8)</f>
        <v>25</v>
      </c>
      <c r="N8">
        <v>12</v>
      </c>
      <c r="O8">
        <v>25</v>
      </c>
      <c r="P8">
        <f>N8*O8</f>
        <v>300</v>
      </c>
    </row>
    <row r="9" spans="3:16" x14ac:dyDescent="0.35">
      <c r="F9" t="s">
        <v>13</v>
      </c>
      <c r="H9" t="s">
        <v>3</v>
      </c>
      <c r="I9" t="s">
        <v>8</v>
      </c>
      <c r="J9" s="4">
        <f t="shared" ref="J9:J12" ca="1" si="0">DATEDIF($F$3,TODAY(),$I9)</f>
        <v>304</v>
      </c>
      <c r="L9">
        <f t="shared" ref="L9:L12" ca="1" si="1">DATEDIF($F$3,TODAY(),I9)</f>
        <v>304</v>
      </c>
      <c r="P9">
        <v>4</v>
      </c>
    </row>
    <row r="10" spans="3:16" x14ac:dyDescent="0.35">
      <c r="H10" t="s">
        <v>4</v>
      </c>
      <c r="I10" t="s">
        <v>9</v>
      </c>
      <c r="J10" s="4">
        <f t="shared" ca="1" si="0"/>
        <v>9271</v>
      </c>
      <c r="L10">
        <f t="shared" ca="1" si="1"/>
        <v>9271</v>
      </c>
    </row>
    <row r="11" spans="3:16" x14ac:dyDescent="0.35">
      <c r="H11" t="s">
        <v>5</v>
      </c>
      <c r="I11" t="s">
        <v>11</v>
      </c>
      <c r="J11" s="6">
        <f ca="1">DATEDIF($F$3,TODAY(),$I11)</f>
        <v>4</v>
      </c>
      <c r="L11" s="4">
        <f t="shared" ca="1" si="1"/>
        <v>4</v>
      </c>
      <c r="P11">
        <f>SUM(P8:P10)</f>
        <v>304</v>
      </c>
    </row>
    <row r="12" spans="3:16" x14ac:dyDescent="0.35">
      <c r="H12" t="s">
        <v>6</v>
      </c>
      <c r="I12" t="s">
        <v>10</v>
      </c>
      <c r="J12" s="6">
        <f t="shared" ca="1" si="0"/>
        <v>19</v>
      </c>
      <c r="L12" s="4">
        <f t="shared" ca="1" si="1"/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44A4-0EC3-41CC-A1C7-38168266B894}">
  <dimension ref="C1:P23"/>
  <sheetViews>
    <sheetView topLeftCell="A2" workbookViewId="0">
      <selection activeCell="F22" sqref="F22"/>
    </sheetView>
  </sheetViews>
  <sheetFormatPr defaultRowHeight="14.5" x14ac:dyDescent="0.35"/>
  <cols>
    <col min="3" max="3" width="15.1796875" bestFit="1" customWidth="1"/>
    <col min="5" max="5" width="10.08984375" bestFit="1" customWidth="1"/>
    <col min="6" max="6" width="8.81640625" bestFit="1" customWidth="1"/>
    <col min="8" max="8" width="10.08984375" bestFit="1" customWidth="1"/>
    <col min="9" max="9" width="10.08984375" customWidth="1"/>
    <col min="12" max="12" width="10.08984375" bestFit="1" customWidth="1"/>
  </cols>
  <sheetData>
    <row r="1" spans="3:16" x14ac:dyDescent="0.35">
      <c r="C1" t="s">
        <v>31</v>
      </c>
      <c r="E1" t="s">
        <v>32</v>
      </c>
      <c r="F1" t="s">
        <v>33</v>
      </c>
    </row>
    <row r="2" spans="3:16" x14ac:dyDescent="0.35">
      <c r="C2" s="13">
        <v>45278.600902777776</v>
      </c>
      <c r="E2" s="14">
        <v>45278</v>
      </c>
      <c r="F2" s="15">
        <v>0.60090277777777779</v>
      </c>
      <c r="H2" s="7">
        <v>45278</v>
      </c>
      <c r="I2" s="7"/>
      <c r="J2" s="17">
        <v>0.60090277777777779</v>
      </c>
    </row>
    <row r="3" spans="3:16" x14ac:dyDescent="0.35">
      <c r="C3" s="16">
        <v>45268.85095659722</v>
      </c>
      <c r="E3" s="14">
        <v>45268</v>
      </c>
      <c r="F3" s="15">
        <v>0.8509606481481482</v>
      </c>
      <c r="H3" s="7">
        <v>45268</v>
      </c>
      <c r="I3" s="7"/>
      <c r="J3" s="17">
        <v>0.8509606481481482</v>
      </c>
    </row>
    <row r="4" spans="3:16" x14ac:dyDescent="0.35">
      <c r="C4" s="16">
        <v>45282.424039351848</v>
      </c>
      <c r="E4" s="14">
        <v>45282</v>
      </c>
      <c r="F4" s="15">
        <v>0.42403935185185188</v>
      </c>
      <c r="H4" s="7">
        <v>45282</v>
      </c>
      <c r="I4" s="7"/>
      <c r="J4" s="17">
        <v>0.42403935185185188</v>
      </c>
    </row>
    <row r="5" spans="3:16" x14ac:dyDescent="0.35">
      <c r="C5" s="16">
        <v>45262.226388888892</v>
      </c>
      <c r="E5" s="14">
        <v>45262</v>
      </c>
      <c r="F5" s="15">
        <v>0.22638888888888889</v>
      </c>
      <c r="H5" s="7">
        <v>45262</v>
      </c>
      <c r="I5" s="7"/>
      <c r="J5" s="17">
        <v>0.22638888888888889</v>
      </c>
    </row>
    <row r="6" spans="3:16" x14ac:dyDescent="0.35">
      <c r="C6" s="16">
        <v>45262.640277777777</v>
      </c>
      <c r="E6" s="14">
        <v>45262</v>
      </c>
      <c r="F6" s="15">
        <v>0.64027777777777772</v>
      </c>
      <c r="H6" s="7">
        <v>45262</v>
      </c>
      <c r="I6" s="7"/>
      <c r="J6" s="17">
        <v>0.64027777777777772</v>
      </c>
    </row>
    <row r="7" spans="3:16" x14ac:dyDescent="0.35">
      <c r="C7" s="16">
        <v>45268.851745717591</v>
      </c>
      <c r="E7" s="14">
        <v>45268</v>
      </c>
      <c r="F7" s="15">
        <v>0.85174768518518518</v>
      </c>
      <c r="H7" s="7">
        <v>45268</v>
      </c>
      <c r="I7" s="7"/>
      <c r="J7" s="17">
        <v>0.85174768518518518</v>
      </c>
    </row>
    <row r="9" spans="3:16" x14ac:dyDescent="0.35">
      <c r="H9" t="s">
        <v>2</v>
      </c>
      <c r="I9" t="s">
        <v>3</v>
      </c>
      <c r="J9" t="s">
        <v>4</v>
      </c>
      <c r="L9" t="s">
        <v>32</v>
      </c>
      <c r="M9" t="s">
        <v>33</v>
      </c>
      <c r="N9" t="s">
        <v>45</v>
      </c>
    </row>
    <row r="10" spans="3:16" x14ac:dyDescent="0.35">
      <c r="C10" s="13">
        <v>45278.600902777776</v>
      </c>
      <c r="E10" s="7">
        <v>45278</v>
      </c>
      <c r="F10" s="17">
        <v>0.60090277777777779</v>
      </c>
      <c r="H10">
        <f>YEAR(C10)</f>
        <v>2023</v>
      </c>
      <c r="I10">
        <f>MONTH(C10)</f>
        <v>12</v>
      </c>
      <c r="J10">
        <f>DAY(C10)</f>
        <v>18</v>
      </c>
      <c r="L10" s="7">
        <f>DATE(H10,I10,J10)</f>
        <v>45278</v>
      </c>
      <c r="M10">
        <f>HOUR(C10)</f>
        <v>14</v>
      </c>
      <c r="N10">
        <f>MINUTE(C10)</f>
        <v>25</v>
      </c>
      <c r="P10" t="str">
        <f>M10&amp;":"&amp;N10</f>
        <v>14:25</v>
      </c>
    </row>
    <row r="11" spans="3:16" x14ac:dyDescent="0.35">
      <c r="C11" s="16">
        <v>45268.85095659722</v>
      </c>
      <c r="E11" s="7">
        <v>45268</v>
      </c>
      <c r="F11" s="17">
        <v>0.8509606481481482</v>
      </c>
      <c r="H11">
        <f t="shared" ref="H11:H15" si="0">YEAR(C11)</f>
        <v>2023</v>
      </c>
      <c r="I11">
        <f t="shared" ref="I11:I15" si="1">MONTH(C11)</f>
        <v>12</v>
      </c>
      <c r="J11">
        <f t="shared" ref="J11:J15" si="2">DAY(C11)</f>
        <v>8</v>
      </c>
      <c r="L11" s="7">
        <f t="shared" ref="L11:L15" si="3">DATE(H11,I11,J11)</f>
        <v>45268</v>
      </c>
      <c r="M11">
        <f t="shared" ref="M11:M15" si="4">HOUR(C11)</f>
        <v>20</v>
      </c>
      <c r="N11">
        <f t="shared" ref="N11:N15" si="5">MINUTE(C11)</f>
        <v>25</v>
      </c>
      <c r="P11" t="str">
        <f t="shared" ref="P11:P15" si="6">M11&amp;":"&amp;N11</f>
        <v>20:25</v>
      </c>
    </row>
    <row r="12" spans="3:16" x14ac:dyDescent="0.35">
      <c r="C12" s="16">
        <v>45282.424039351848</v>
      </c>
      <c r="E12" s="7">
        <v>45282</v>
      </c>
      <c r="F12" s="17">
        <v>0.42403935185185188</v>
      </c>
      <c r="H12">
        <f t="shared" si="0"/>
        <v>2023</v>
      </c>
      <c r="I12">
        <f t="shared" si="1"/>
        <v>12</v>
      </c>
      <c r="J12">
        <f t="shared" si="2"/>
        <v>22</v>
      </c>
      <c r="L12" s="7">
        <f t="shared" si="3"/>
        <v>45282</v>
      </c>
      <c r="M12">
        <f t="shared" si="4"/>
        <v>10</v>
      </c>
      <c r="N12">
        <f t="shared" si="5"/>
        <v>10</v>
      </c>
      <c r="P12" t="str">
        <f t="shared" si="6"/>
        <v>10:10</v>
      </c>
    </row>
    <row r="13" spans="3:16" x14ac:dyDescent="0.35">
      <c r="C13" s="16">
        <v>45262.226388888892</v>
      </c>
      <c r="E13" s="7">
        <v>45262</v>
      </c>
      <c r="F13" s="17">
        <v>0.22638888888888889</v>
      </c>
      <c r="H13">
        <f t="shared" si="0"/>
        <v>2023</v>
      </c>
      <c r="I13">
        <f t="shared" si="1"/>
        <v>12</v>
      </c>
      <c r="J13">
        <f t="shared" si="2"/>
        <v>2</v>
      </c>
      <c r="L13" s="7">
        <f t="shared" si="3"/>
        <v>45262</v>
      </c>
      <c r="M13">
        <f t="shared" si="4"/>
        <v>5</v>
      </c>
      <c r="N13">
        <f t="shared" si="5"/>
        <v>26</v>
      </c>
      <c r="P13" t="str">
        <f t="shared" si="6"/>
        <v>5:26</v>
      </c>
    </row>
    <row r="14" spans="3:16" x14ac:dyDescent="0.35">
      <c r="C14" s="16">
        <v>45262.640277777777</v>
      </c>
      <c r="E14" s="7">
        <v>45262</v>
      </c>
      <c r="F14" s="17">
        <v>0.64027777777777772</v>
      </c>
      <c r="H14">
        <f t="shared" si="0"/>
        <v>2023</v>
      </c>
      <c r="I14">
        <f t="shared" si="1"/>
        <v>12</v>
      </c>
      <c r="J14">
        <f t="shared" si="2"/>
        <v>2</v>
      </c>
      <c r="L14" s="7">
        <f t="shared" si="3"/>
        <v>45262</v>
      </c>
      <c r="M14">
        <f t="shared" si="4"/>
        <v>15</v>
      </c>
      <c r="N14">
        <f t="shared" si="5"/>
        <v>22</v>
      </c>
      <c r="P14" t="str">
        <f t="shared" si="6"/>
        <v>15:22</v>
      </c>
    </row>
    <row r="15" spans="3:16" x14ac:dyDescent="0.35">
      <c r="C15" s="16">
        <v>45268.851745717591</v>
      </c>
      <c r="E15" s="7">
        <v>45268</v>
      </c>
      <c r="F15" s="17">
        <v>0.85174768518518518</v>
      </c>
      <c r="H15">
        <f t="shared" si="0"/>
        <v>2023</v>
      </c>
      <c r="I15">
        <f t="shared" si="1"/>
        <v>12</v>
      </c>
      <c r="J15">
        <f t="shared" si="2"/>
        <v>8</v>
      </c>
      <c r="L15" s="7">
        <f t="shared" si="3"/>
        <v>45268</v>
      </c>
      <c r="M15">
        <f t="shared" si="4"/>
        <v>20</v>
      </c>
      <c r="N15">
        <f t="shared" si="5"/>
        <v>26</v>
      </c>
      <c r="P15" t="str">
        <f t="shared" si="6"/>
        <v>20:26</v>
      </c>
    </row>
    <row r="17" spans="3:6" x14ac:dyDescent="0.35">
      <c r="C17" t="s">
        <v>31</v>
      </c>
    </row>
    <row r="18" spans="3:6" x14ac:dyDescent="0.35">
      <c r="C18" s="13">
        <v>45278.600902777776</v>
      </c>
      <c r="E18" s="7">
        <v>45278</v>
      </c>
      <c r="F18" s="17">
        <v>0.60090277777777779</v>
      </c>
    </row>
    <row r="19" spans="3:6" x14ac:dyDescent="0.35">
      <c r="C19" s="16">
        <v>45268.85095659722</v>
      </c>
      <c r="E19" s="7">
        <v>45268</v>
      </c>
      <c r="F19" s="17">
        <v>0.8509606481481482</v>
      </c>
    </row>
    <row r="20" spans="3:6" x14ac:dyDescent="0.35">
      <c r="C20" s="16">
        <v>45282.424039351848</v>
      </c>
      <c r="E20" s="7">
        <v>45282</v>
      </c>
      <c r="F20" s="17">
        <v>0.42403935185185188</v>
      </c>
    </row>
    <row r="21" spans="3:6" x14ac:dyDescent="0.35">
      <c r="C21" s="16">
        <v>45262.226388888892</v>
      </c>
      <c r="E21" s="7">
        <v>45262</v>
      </c>
      <c r="F21" s="17">
        <v>0.22638888888888889</v>
      </c>
    </row>
    <row r="22" spans="3:6" x14ac:dyDescent="0.35">
      <c r="C22" s="16">
        <v>45262.640277777777</v>
      </c>
      <c r="E22" s="7">
        <v>45262</v>
      </c>
      <c r="F22" s="17">
        <v>0.64027777777777772</v>
      </c>
    </row>
    <row r="23" spans="3:6" x14ac:dyDescent="0.35">
      <c r="C23" s="16">
        <v>45268.851745717591</v>
      </c>
      <c r="E23" s="7">
        <v>45268</v>
      </c>
      <c r="F23" s="17">
        <v>0.85174768518518518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3027-EF5D-4585-AA98-14520184D9EA}">
  <dimension ref="B3:K18"/>
  <sheetViews>
    <sheetView workbookViewId="0">
      <selection activeCell="O3" sqref="O3"/>
    </sheetView>
  </sheetViews>
  <sheetFormatPr defaultRowHeight="14.5" x14ac:dyDescent="0.35"/>
  <cols>
    <col min="5" max="5" width="10.08984375" bestFit="1" customWidth="1"/>
    <col min="8" max="8" width="9.7265625" bestFit="1" customWidth="1"/>
    <col min="11" max="11" width="9.7265625" bestFit="1" customWidth="1"/>
  </cols>
  <sheetData>
    <row r="3" spans="2:8" x14ac:dyDescent="0.35">
      <c r="C3" t="s">
        <v>37</v>
      </c>
      <c r="E3" s="10">
        <v>45796</v>
      </c>
    </row>
    <row r="6" spans="2:8" x14ac:dyDescent="0.35">
      <c r="C6" t="s">
        <v>38</v>
      </c>
      <c r="E6" s="8">
        <f>EOMONTH(E3,3)</f>
        <v>45900</v>
      </c>
      <c r="H6" s="8">
        <f>EDATE(E3,3)</f>
        <v>45888</v>
      </c>
    </row>
    <row r="7" spans="2:8" x14ac:dyDescent="0.35">
      <c r="E7" t="s">
        <v>39</v>
      </c>
      <c r="H7" t="s">
        <v>40</v>
      </c>
    </row>
    <row r="11" spans="2:8" x14ac:dyDescent="0.35">
      <c r="H11" t="s">
        <v>34</v>
      </c>
    </row>
    <row r="12" spans="2:8" x14ac:dyDescent="0.35">
      <c r="B12" t="s">
        <v>46</v>
      </c>
      <c r="E12" s="10">
        <f>DATE(YEAR(E3),MONTH(E3),1)</f>
        <v>45778</v>
      </c>
      <c r="H12" s="8">
        <f ca="1">DATE(YEAR(TODAY()),MONTH(TODAY()),1)</f>
        <v>45778</v>
      </c>
    </row>
    <row r="13" spans="2:8" x14ac:dyDescent="0.35">
      <c r="E13" t="s">
        <v>41</v>
      </c>
    </row>
    <row r="14" spans="2:8" x14ac:dyDescent="0.35">
      <c r="H14" t="s">
        <v>35</v>
      </c>
    </row>
    <row r="15" spans="2:8" x14ac:dyDescent="0.35">
      <c r="E15" s="8">
        <f ca="1">EOMONTH(TODAY(),-1)</f>
        <v>45777</v>
      </c>
      <c r="H15" s="8">
        <f ca="1">EOMONTH(TODAY(),-1)+1</f>
        <v>45778</v>
      </c>
    </row>
    <row r="17" spans="2:11" x14ac:dyDescent="0.35">
      <c r="B17" t="s">
        <v>47</v>
      </c>
      <c r="E17" s="10">
        <f ca="1">EOMONTH(TODAY(),-1)+1</f>
        <v>45778</v>
      </c>
      <c r="H17" s="8">
        <f ca="1">EOMONTH(TODAY(),0)</f>
        <v>45808</v>
      </c>
      <c r="K17" s="10">
        <f ca="1">EOMONTH(TODAY(),0)</f>
        <v>45808</v>
      </c>
    </row>
    <row r="18" spans="2:11" x14ac:dyDescent="0.35">
      <c r="E18" t="s">
        <v>35</v>
      </c>
      <c r="K1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CED0-0969-4ABD-A6D6-1039FF0F537E}">
  <dimension ref="C4:P19"/>
  <sheetViews>
    <sheetView workbookViewId="0">
      <selection activeCell="K10" sqref="K10"/>
    </sheetView>
  </sheetViews>
  <sheetFormatPr defaultRowHeight="14.5" x14ac:dyDescent="0.35"/>
  <cols>
    <col min="5" max="5" width="27.90625" bestFit="1" customWidth="1"/>
    <col min="11" max="11" width="10.08984375" bestFit="1" customWidth="1"/>
    <col min="15" max="15" width="14.54296875" bestFit="1" customWidth="1"/>
  </cols>
  <sheetData>
    <row r="4" spans="3:16" x14ac:dyDescent="0.35">
      <c r="C4" t="s">
        <v>0</v>
      </c>
      <c r="E4" s="10">
        <f ca="1">EOMONTH(TODAY(),-1)+1</f>
        <v>45778</v>
      </c>
    </row>
    <row r="6" spans="3:16" x14ac:dyDescent="0.35">
      <c r="M6" t="s">
        <v>44</v>
      </c>
    </row>
    <row r="7" spans="3:16" x14ac:dyDescent="0.35">
      <c r="C7" t="s">
        <v>1</v>
      </c>
      <c r="E7" s="10">
        <f ca="1">EOMONTH(TODAY(),0)</f>
        <v>45808</v>
      </c>
      <c r="I7" s="5">
        <f ca="1">NETWORKDAYS.INTL(E4,E7,11,Sheet5!M5:M9)</f>
        <v>23</v>
      </c>
      <c r="O7" t="s">
        <v>43</v>
      </c>
    </row>
    <row r="8" spans="3:16" x14ac:dyDescent="0.35">
      <c r="K8" s="4" t="s">
        <v>42</v>
      </c>
    </row>
    <row r="9" spans="3:16" x14ac:dyDescent="0.35">
      <c r="I9" t="str">
        <f ca="1">TEXT(K9,"MMM")</f>
        <v>May</v>
      </c>
      <c r="K9" s="19">
        <f ca="1">TODAY()</f>
        <v>45797</v>
      </c>
      <c r="M9" t="str">
        <f ca="1">TEXT(K9,"DDDD")</f>
        <v>Tuesday</v>
      </c>
      <c r="O9" t="str">
        <f ca="1">TEXT(K9,"DDD DD/MMM/YY")</f>
        <v>Tue 20/May/25</v>
      </c>
      <c r="P9">
        <f ca="1">WEEKDAY(K9)</f>
        <v>3</v>
      </c>
    </row>
    <row r="10" spans="3:16" x14ac:dyDescent="0.35">
      <c r="E10" s="5">
        <f ca="1">NETWORKDAYS.INTL(E4,E7,11)</f>
        <v>27</v>
      </c>
      <c r="G10" s="18">
        <f ca="1">(E7-E4)+1</f>
        <v>31</v>
      </c>
      <c r="I10" t="str">
        <f t="shared" ref="I10:I12" ca="1" si="0">TEXT(K10,"MMM")</f>
        <v>May</v>
      </c>
      <c r="K10" s="7">
        <f ca="1">K9+3</f>
        <v>45800</v>
      </c>
      <c r="M10" t="str">
        <f t="shared" ref="M10:M12" ca="1" si="1">TEXT(K10,"DDDD")</f>
        <v>Friday</v>
      </c>
      <c r="O10" t="str">
        <f t="shared" ref="O10:O12" ca="1" si="2">TEXT(K10,"DDD DD/MMM/YY")</f>
        <v>Fri 23/May/25</v>
      </c>
      <c r="P10">
        <f t="shared" ref="P10:P12" ca="1" si="3">WEEKDAY(K10)</f>
        <v>6</v>
      </c>
    </row>
    <row r="11" spans="3:16" x14ac:dyDescent="0.35">
      <c r="E11" t="s">
        <v>26</v>
      </c>
      <c r="I11" t="str">
        <f t="shared" ca="1" si="0"/>
        <v>May</v>
      </c>
      <c r="K11" s="19">
        <f ca="1">K10-3</f>
        <v>45797</v>
      </c>
      <c r="M11" t="str">
        <f t="shared" ca="1" si="1"/>
        <v>Tuesday</v>
      </c>
      <c r="O11" t="str">
        <f t="shared" ca="1" si="2"/>
        <v>Tue 20/May/25</v>
      </c>
      <c r="P11">
        <f t="shared" ca="1" si="3"/>
        <v>3</v>
      </c>
    </row>
    <row r="12" spans="3:16" x14ac:dyDescent="0.35">
      <c r="I12" t="str">
        <f t="shared" ca="1" si="0"/>
        <v>May</v>
      </c>
      <c r="K12" s="7">
        <f ca="1">K11-3</f>
        <v>45794</v>
      </c>
      <c r="M12" t="str">
        <f t="shared" ca="1" si="1"/>
        <v>Saturday</v>
      </c>
      <c r="O12" t="str">
        <f t="shared" ca="1" si="2"/>
        <v>Sat 17/May/25</v>
      </c>
      <c r="P12">
        <f t="shared" ca="1" si="3"/>
        <v>7</v>
      </c>
    </row>
    <row r="14" spans="3:16" x14ac:dyDescent="0.35">
      <c r="E14">
        <f ca="1">NETWORKDAYS(E4,E7)</f>
        <v>22</v>
      </c>
      <c r="F14">
        <f ca="1">NETWORKDAYS.INTL(E4,E7,11)</f>
        <v>27</v>
      </c>
      <c r="G14">
        <f ca="1">NETWORKDAYS(E4,E7,K9:K12)</f>
        <v>20</v>
      </c>
    </row>
    <row r="15" spans="3:16" x14ac:dyDescent="0.35">
      <c r="E15" t="s">
        <v>24</v>
      </c>
      <c r="F15" t="s">
        <v>26</v>
      </c>
    </row>
    <row r="16" spans="3:16" x14ac:dyDescent="0.35">
      <c r="F16">
        <f ca="1">NETWORKDAYS.INTL(E4,E7,11,K9:K12)</f>
        <v>24</v>
      </c>
    </row>
    <row r="18" spans="5:5" x14ac:dyDescent="0.35">
      <c r="E18">
        <f ca="1">NETWORKDAYS(E4,E7,K9:K12)</f>
        <v>20</v>
      </c>
    </row>
    <row r="19" spans="5:5" x14ac:dyDescent="0.35">
      <c r="E19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7512-7AD9-412F-861E-425CDBDD33B2}">
  <dimension ref="B5:L19"/>
  <sheetViews>
    <sheetView workbookViewId="0">
      <selection activeCell="F19" sqref="F19"/>
    </sheetView>
  </sheetViews>
  <sheetFormatPr defaultRowHeight="14.5" x14ac:dyDescent="0.35"/>
  <cols>
    <col min="2" max="2" width="14.453125" bestFit="1" customWidth="1"/>
    <col min="4" max="4" width="24.1796875" bestFit="1" customWidth="1"/>
    <col min="6" max="6" width="9.08984375" bestFit="1" customWidth="1"/>
    <col min="8" max="8" width="12.26953125" bestFit="1" customWidth="1"/>
    <col min="10" max="10" width="8.90625" bestFit="1" customWidth="1"/>
    <col min="12" max="12" width="9.7265625" bestFit="1" customWidth="1"/>
  </cols>
  <sheetData>
    <row r="5" spans="2:12" x14ac:dyDescent="0.35">
      <c r="B5" t="s">
        <v>27</v>
      </c>
      <c r="D5" s="12">
        <v>45797</v>
      </c>
      <c r="H5" s="20">
        <f>D5+D8</f>
        <v>45807</v>
      </c>
    </row>
    <row r="8" spans="2:12" x14ac:dyDescent="0.35">
      <c r="B8" t="s">
        <v>28</v>
      </c>
      <c r="D8" s="5">
        <v>10</v>
      </c>
      <c r="F8" s="8">
        <f ca="1">WORKDAY.INTL(D5,D8,11,Sheet5!M5:M9)</f>
        <v>45811</v>
      </c>
      <c r="H8" s="8">
        <f>WORKDAY(D5,D8)</f>
        <v>45811</v>
      </c>
      <c r="J8" s="8">
        <f ca="1">WORKDAY(D5,D8,Sheet6!K9:K12)</f>
        <v>45812</v>
      </c>
    </row>
    <row r="9" spans="2:12" x14ac:dyDescent="0.35">
      <c r="H9" t="s">
        <v>30</v>
      </c>
    </row>
    <row r="11" spans="2:12" x14ac:dyDescent="0.35">
      <c r="D11" s="10">
        <f>WORKDAY(D5,D8)</f>
        <v>45811</v>
      </c>
      <c r="F11" s="10">
        <f ca="1">WORKDAY(D5,D8,Sheet5!M5:M9)</f>
        <v>45813</v>
      </c>
      <c r="J11" s="8">
        <f>WORKDAY.INTL(D5,D8)</f>
        <v>45811</v>
      </c>
      <c r="L11" s="8">
        <f>WORKDAY.INTL(D5,D8,11)</f>
        <v>45808</v>
      </c>
    </row>
    <row r="12" spans="2:12" x14ac:dyDescent="0.35">
      <c r="D12" t="s">
        <v>30</v>
      </c>
      <c r="F12" t="s">
        <v>29</v>
      </c>
    </row>
    <row r="15" spans="2:12" x14ac:dyDescent="0.35">
      <c r="D15" s="1">
        <f>WORKDAY.INTL(D5,D8,11)</f>
        <v>45808</v>
      </c>
      <c r="F15" s="1">
        <f ca="1">WORKDAY.INTL(D5,D8,11,Sheet5!M5:M9)</f>
        <v>45811</v>
      </c>
    </row>
    <row r="18" spans="4:6" x14ac:dyDescent="0.35">
      <c r="D18" s="8">
        <f>WORKDAY.INTL(D5,D8,11)</f>
        <v>45808</v>
      </c>
      <c r="F18" s="8">
        <f ca="1">WORKDAY.INTL(D5,D8,11,Sheet6!K9:K12)</f>
        <v>45810</v>
      </c>
    </row>
    <row r="19" spans="4:6" x14ac:dyDescent="0.35">
      <c r="D19" t="s">
        <v>49</v>
      </c>
      <c r="F19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E55B-A250-4F10-B635-6668419C74CA}">
  <dimension ref="B5:F15"/>
  <sheetViews>
    <sheetView workbookViewId="0">
      <selection activeCell="F15" sqref="F15"/>
    </sheetView>
  </sheetViews>
  <sheetFormatPr defaultRowHeight="14.5" x14ac:dyDescent="0.35"/>
  <cols>
    <col min="4" max="4" width="12.7265625" bestFit="1" customWidth="1"/>
    <col min="6" max="6" width="10.26953125" bestFit="1" customWidth="1"/>
  </cols>
  <sheetData>
    <row r="5" spans="2:6" x14ac:dyDescent="0.35">
      <c r="B5" t="s">
        <v>27</v>
      </c>
      <c r="D5" s="12">
        <v>45757</v>
      </c>
    </row>
    <row r="8" spans="2:6" x14ac:dyDescent="0.35">
      <c r="B8" t="s">
        <v>28</v>
      </c>
      <c r="D8" s="5">
        <v>10</v>
      </c>
    </row>
    <row r="11" spans="2:6" x14ac:dyDescent="0.35">
      <c r="D11" s="10">
        <f>WORKDAY(D5,D8)</f>
        <v>45771</v>
      </c>
      <c r="F11" s="10">
        <f ca="1">WORKDAY(D5,D8,Sheet5!M5:M9)</f>
        <v>45771</v>
      </c>
    </row>
    <row r="12" spans="2:6" x14ac:dyDescent="0.35">
      <c r="D12" t="s">
        <v>30</v>
      </c>
      <c r="F12" t="s">
        <v>29</v>
      </c>
    </row>
    <row r="15" spans="2:6" x14ac:dyDescent="0.35">
      <c r="D15" s="8">
        <f>WORKDAY(D5,D8)</f>
        <v>45771</v>
      </c>
      <c r="F15" s="8">
        <f ca="1">WORKDAY(D5,D8,Sheet5!M5:M9)</f>
        <v>45771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867B-E912-41F5-8E1F-CDA836E5E095}">
  <dimension ref="C3:S14"/>
  <sheetViews>
    <sheetView topLeftCell="B1" workbookViewId="0">
      <selection activeCell="E10" sqref="E10"/>
    </sheetView>
  </sheetViews>
  <sheetFormatPr defaultRowHeight="14.5" x14ac:dyDescent="0.35"/>
  <cols>
    <col min="5" max="5" width="10.26953125" bestFit="1" customWidth="1"/>
    <col min="13" max="13" width="9.7265625" bestFit="1" customWidth="1"/>
    <col min="15" max="15" width="12.08984375" bestFit="1" customWidth="1"/>
  </cols>
  <sheetData>
    <row r="3" spans="3:19" x14ac:dyDescent="0.35">
      <c r="Q3" t="s">
        <v>36</v>
      </c>
    </row>
    <row r="4" spans="3:19" x14ac:dyDescent="0.35">
      <c r="C4" t="s">
        <v>0</v>
      </c>
      <c r="E4" s="10">
        <f ca="1">EOMONTH(TODAY(),-1)+1</f>
        <v>45778</v>
      </c>
      <c r="M4" t="s">
        <v>25</v>
      </c>
    </row>
    <row r="5" spans="3:19" x14ac:dyDescent="0.35">
      <c r="M5" s="1">
        <f ca="1">TODAY()</f>
        <v>45797</v>
      </c>
      <c r="O5" t="str">
        <f ca="1">TEXT(M5,"DDD DD-MMM-YY")</f>
        <v>Tue 20-May-25</v>
      </c>
      <c r="Q5" t="str">
        <f ca="1">TEXT(M5,"DDDD")</f>
        <v>Tuesday</v>
      </c>
      <c r="S5">
        <f ca="1">WEEKDAY(M5)</f>
        <v>3</v>
      </c>
    </row>
    <row r="6" spans="3:19" x14ac:dyDescent="0.35">
      <c r="M6" s="10">
        <f ca="1">M5+3</f>
        <v>45800</v>
      </c>
      <c r="O6" t="str">
        <f t="shared" ref="O6:O9" ca="1" si="0">TEXT(M6,"DDD DD-MMM-YY")</f>
        <v>Fri 23-May-25</v>
      </c>
      <c r="Q6" t="str">
        <f t="shared" ref="Q6:Q9" ca="1" si="1">TEXT(M6,"DDDD")</f>
        <v>Friday</v>
      </c>
      <c r="S6">
        <f t="shared" ref="S6:S9" ca="1" si="2">WEEKDAY(M6)</f>
        <v>6</v>
      </c>
    </row>
    <row r="7" spans="3:19" x14ac:dyDescent="0.35">
      <c r="C7" t="s">
        <v>1</v>
      </c>
      <c r="E7" s="10">
        <f ca="1">EOMONTH(TODAY(),0)</f>
        <v>45808</v>
      </c>
      <c r="G7">
        <f ca="1">NETWORKDAYS(E4,E7)</f>
        <v>22</v>
      </c>
      <c r="I7">
        <f ca="1">NETWORKDAYS(E4,E7,M5:M9)</f>
        <v>19</v>
      </c>
      <c r="M7" s="1">
        <f ca="1">M6-3</f>
        <v>45797</v>
      </c>
      <c r="O7" t="str">
        <f t="shared" ca="1" si="0"/>
        <v>Tue 20-May-25</v>
      </c>
      <c r="Q7" t="str">
        <f t="shared" ca="1" si="1"/>
        <v>Tuesday</v>
      </c>
      <c r="S7">
        <f t="shared" ca="1" si="2"/>
        <v>3</v>
      </c>
    </row>
    <row r="8" spans="3:19" x14ac:dyDescent="0.35">
      <c r="M8" s="8">
        <f ca="1">M5+2</f>
        <v>45799</v>
      </c>
      <c r="O8" t="str">
        <f t="shared" ca="1" si="0"/>
        <v>Thu 22-May-25</v>
      </c>
      <c r="Q8" t="str">
        <f t="shared" ca="1" si="1"/>
        <v>Thursday</v>
      </c>
      <c r="S8">
        <f t="shared" ca="1" si="2"/>
        <v>5</v>
      </c>
    </row>
    <row r="9" spans="3:19" x14ac:dyDescent="0.35">
      <c r="M9" s="11">
        <f ca="1">M5-10</f>
        <v>45787</v>
      </c>
      <c r="O9" t="str">
        <f t="shared" ca="1" si="0"/>
        <v>Sat 10-May-25</v>
      </c>
      <c r="Q9" t="str">
        <f t="shared" ca="1" si="1"/>
        <v>Saturday</v>
      </c>
      <c r="S9">
        <f t="shared" ca="1" si="2"/>
        <v>7</v>
      </c>
    </row>
    <row r="10" spans="3:19" x14ac:dyDescent="0.35">
      <c r="E10">
        <f ca="1">E7-E4</f>
        <v>30</v>
      </c>
      <c r="G10">
        <f ca="1">NETWORKDAYS(E4,E7)</f>
        <v>22</v>
      </c>
    </row>
    <row r="11" spans="3:19" x14ac:dyDescent="0.35">
      <c r="G11" t="s">
        <v>24</v>
      </c>
    </row>
    <row r="12" spans="3:19" x14ac:dyDescent="0.35">
      <c r="E12">
        <f ca="1">(E7-E4)+1</f>
        <v>31</v>
      </c>
    </row>
    <row r="14" spans="3:19" x14ac:dyDescent="0.35">
      <c r="G14">
        <f ca="1">NETWORKDAYS(E4,E7,M5:M9)</f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221-1091-41FD-9EE1-4A784EE7E3B1}">
  <dimension ref="C2:J10"/>
  <sheetViews>
    <sheetView workbookViewId="0">
      <selection activeCell="H10" sqref="H10"/>
    </sheetView>
  </sheetViews>
  <sheetFormatPr defaultRowHeight="14.5" x14ac:dyDescent="0.35"/>
  <cols>
    <col min="3" max="3" width="10.08984375" bestFit="1" customWidth="1"/>
    <col min="4" max="4" width="9.7265625" bestFit="1" customWidth="1"/>
    <col min="8" max="8" width="9.54296875" bestFit="1" customWidth="1"/>
    <col min="10" max="10" width="10.08984375" bestFit="1" customWidth="1"/>
  </cols>
  <sheetData>
    <row r="2" spans="3:10" x14ac:dyDescent="0.35">
      <c r="H2" t="s">
        <v>35</v>
      </c>
    </row>
    <row r="3" spans="3:10" x14ac:dyDescent="0.35">
      <c r="J3" t="s">
        <v>34</v>
      </c>
    </row>
    <row r="4" spans="3:10" x14ac:dyDescent="0.35">
      <c r="C4" s="7">
        <f ca="1">TODAY()</f>
        <v>45797</v>
      </c>
      <c r="H4" s="10">
        <f ca="1">EOMONTH(TODAY(),-1)+1</f>
        <v>45778</v>
      </c>
      <c r="J4" s="10">
        <f ca="1">DATE(YEAR(TODAY()),MONTH(TODAY()),1)</f>
        <v>45778</v>
      </c>
    </row>
    <row r="7" spans="3:10" x14ac:dyDescent="0.35">
      <c r="C7" s="8">
        <f ca="1">EOMONTH(C4,-1)</f>
        <v>45777</v>
      </c>
      <c r="D7" s="8">
        <f ca="1">C7+1</f>
        <v>45778</v>
      </c>
      <c r="H7" s="11">
        <f ca="1">EOMONTH(TODAY(),0)</f>
        <v>45808</v>
      </c>
    </row>
    <row r="10" spans="3:10" x14ac:dyDescent="0.35">
      <c r="H10">
        <f ca="1">H7-H4</f>
        <v>30</v>
      </c>
      <c r="J10">
        <f ca="1">(H7-H4)+1</f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34BA-04CD-4648-B6BE-49A5B3E18038}">
  <dimension ref="C3:I14"/>
  <sheetViews>
    <sheetView workbookViewId="0">
      <selection activeCell="I6" sqref="I6"/>
    </sheetView>
  </sheetViews>
  <sheetFormatPr defaultRowHeight="14.5" x14ac:dyDescent="0.35"/>
  <cols>
    <col min="3" max="3" width="20.54296875" bestFit="1" customWidth="1"/>
    <col min="6" max="6" width="10.08984375" bestFit="1" customWidth="1"/>
    <col min="9" max="9" width="10.08984375" bestFit="1" customWidth="1"/>
  </cols>
  <sheetData>
    <row r="3" spans="3:9" x14ac:dyDescent="0.35">
      <c r="C3" t="s">
        <v>21</v>
      </c>
      <c r="F3" s="8">
        <f ca="1">EOMONTH(TODAY(),-1)</f>
        <v>45777</v>
      </c>
      <c r="I3" s="7">
        <f ca="1">TODAY()</f>
        <v>45797</v>
      </c>
    </row>
    <row r="4" spans="3:9" x14ac:dyDescent="0.35">
      <c r="F4">
        <v>1</v>
      </c>
    </row>
    <row r="5" spans="3:9" x14ac:dyDescent="0.35">
      <c r="F5" s="8">
        <f ca="1">F3+F4</f>
        <v>45778</v>
      </c>
    </row>
    <row r="6" spans="3:9" x14ac:dyDescent="0.35">
      <c r="I6" s="8">
        <f ca="1">EDATE(I3,-4)</f>
        <v>45677</v>
      </c>
    </row>
    <row r="7" spans="3:9" x14ac:dyDescent="0.35">
      <c r="C7" t="s">
        <v>22</v>
      </c>
      <c r="F7" s="8">
        <f ca="1">EOMONTH(TODAY(),0)</f>
        <v>45808</v>
      </c>
    </row>
    <row r="8" spans="3:9" x14ac:dyDescent="0.35">
      <c r="F8" t="s">
        <v>23</v>
      </c>
    </row>
    <row r="12" spans="3:9" x14ac:dyDescent="0.35">
      <c r="F12" s="8">
        <f ca="1">DATE(YEAR(TODAY()),MONTH(TODAY()),1)</f>
        <v>45778</v>
      </c>
    </row>
    <row r="14" spans="3:9" x14ac:dyDescent="0.35">
      <c r="F14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A80B-128C-486A-9159-F802942B3D19}">
  <dimension ref="B5:I17"/>
  <sheetViews>
    <sheetView workbookViewId="0">
      <selection activeCell="C15" sqref="C15"/>
    </sheetView>
  </sheetViews>
  <sheetFormatPr defaultRowHeight="14.5" x14ac:dyDescent="0.35"/>
  <cols>
    <col min="3" max="3" width="10.08984375" bestFit="1" customWidth="1"/>
    <col min="9" max="9" width="16.6328125" bestFit="1" customWidth="1"/>
  </cols>
  <sheetData>
    <row r="5" spans="2:9" x14ac:dyDescent="0.35">
      <c r="C5" t="s">
        <v>20</v>
      </c>
    </row>
    <row r="6" spans="2:9" x14ac:dyDescent="0.35">
      <c r="C6" s="1">
        <f ca="1">TODAY()</f>
        <v>45797</v>
      </c>
      <c r="I6" s="7">
        <v>45774</v>
      </c>
    </row>
    <row r="9" spans="2:9" x14ac:dyDescent="0.35">
      <c r="B9" t="s">
        <v>4</v>
      </c>
      <c r="D9" s="4">
        <f ca="1">DAY(C6)</f>
        <v>20</v>
      </c>
      <c r="F9" t="s">
        <v>17</v>
      </c>
      <c r="I9" t="str">
        <f>TEXT(I6,"DDDD DD-MMMM-YY")</f>
        <v>Sunday 27-April-25</v>
      </c>
    </row>
    <row r="11" spans="2:9" x14ac:dyDescent="0.35">
      <c r="B11" t="s">
        <v>16</v>
      </c>
      <c r="D11" s="4">
        <f ca="1">MONTH(C6)</f>
        <v>5</v>
      </c>
      <c r="F11" t="s">
        <v>18</v>
      </c>
    </row>
    <row r="13" spans="2:9" x14ac:dyDescent="0.35">
      <c r="B13" t="s">
        <v>2</v>
      </c>
      <c r="D13" s="4">
        <f ca="1">YEAR(C6)</f>
        <v>2025</v>
      </c>
      <c r="F13" t="s">
        <v>19</v>
      </c>
    </row>
    <row r="15" spans="2:9" x14ac:dyDescent="0.35">
      <c r="C15" s="9">
        <f ca="1">DATE(D13,D11,D9)</f>
        <v>45797</v>
      </c>
    </row>
    <row r="17" spans="3:3" x14ac:dyDescent="0.35">
      <c r="C17" s="7">
        <f ca="1">DATE(D13,D11,D9)</f>
        <v>45797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3E8C-2F21-4E97-8378-B041DE015D07}">
  <dimension ref="B6:H13"/>
  <sheetViews>
    <sheetView tabSelected="1" workbookViewId="0">
      <selection activeCell="D12" sqref="D12"/>
    </sheetView>
  </sheetViews>
  <sheetFormatPr defaultRowHeight="14.5" x14ac:dyDescent="0.35"/>
  <cols>
    <col min="4" max="4" width="10.26953125" bestFit="1" customWidth="1"/>
  </cols>
  <sheetData>
    <row r="6" spans="2:8" x14ac:dyDescent="0.35">
      <c r="B6" t="s">
        <v>14</v>
      </c>
      <c r="D6" s="8">
        <v>45772</v>
      </c>
    </row>
    <row r="9" spans="2:8" x14ac:dyDescent="0.35">
      <c r="B9" t="s">
        <v>15</v>
      </c>
      <c r="D9" s="1">
        <f>EOMONTH(D6,3)</f>
        <v>45869</v>
      </c>
      <c r="F9" s="8">
        <f>EDATE(D6,-3)</f>
        <v>45682</v>
      </c>
      <c r="H9" s="8">
        <f>EOMONTH(D6,3)</f>
        <v>45869</v>
      </c>
    </row>
    <row r="11" spans="2:8" x14ac:dyDescent="0.35">
      <c r="D11" s="1">
        <f>EOMONTH(D6,-3)</f>
        <v>45688</v>
      </c>
      <c r="F11" s="8">
        <f>EDATE(D6,3)</f>
        <v>45863</v>
      </c>
      <c r="H11" s="8">
        <f>EOMONTH(D6,-3)</f>
        <v>45688</v>
      </c>
    </row>
    <row r="13" spans="2:8" x14ac:dyDescent="0.35"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 calcuator</vt:lpstr>
      <vt:lpstr>Date time</vt:lpstr>
      <vt:lpstr>EoMonthEdate</vt:lpstr>
      <vt:lpstr>Sheet6</vt:lpstr>
      <vt:lpstr>Sheet8</vt:lpstr>
      <vt:lpstr>Sheet7</vt:lpstr>
      <vt:lpstr>Sheet5</vt:lpstr>
      <vt:lpstr>Sheet2</vt:lpstr>
      <vt:lpstr>Sheet4</vt:lpstr>
      <vt:lpstr>Sheet3</vt:lpstr>
      <vt:lpstr>EoMonth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Kamalakannan A R</dc:creator>
  <cp:lastModifiedBy>Kamalakannan A R</cp:lastModifiedBy>
  <dcterms:created xsi:type="dcterms:W3CDTF">2025-04-26T12:09:57Z</dcterms:created>
  <dcterms:modified xsi:type="dcterms:W3CDTF">2025-05-20T02:06:39Z</dcterms:modified>
</cp:coreProperties>
</file>