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drawings/drawing2.xml" ContentType="application/vnd.openxmlformats-officedocument.drawing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1e434404722008d8/Desktop/Excel/"/>
    </mc:Choice>
  </mc:AlternateContent>
  <xr:revisionPtr revIDLastSave="55" documentId="13_ncr:1_{15E9CDFF-2955-473B-9483-A473FD13BE2B}" xr6:coauthVersionLast="47" xr6:coauthVersionMax="47" xr10:uidLastSave="{6999AB34-FD5F-4448-B65A-51B4496ED5B4}"/>
  <bookViews>
    <workbookView xWindow="-108" yWindow="-108" windowWidth="23256" windowHeight="12456" tabRatio="730" activeTab="1" xr2:uid="{00000000-000D-0000-FFFF-FFFF00000000}"/>
  </bookViews>
  <sheets>
    <sheet name="VLOOKUP" sheetId="1" r:id="rId1"/>
    <sheet name="HLOOKUP" sheetId="2" r:id="rId2"/>
    <sheet name="hlookup Test" sheetId="5" r:id="rId3"/>
    <sheet name="Sheet2" sheetId="8" r:id="rId4"/>
    <sheet name="Cell lock" sheetId="6" r:id="rId5"/>
    <sheet name="Vlookup1" sheetId="7" r:id="rId6"/>
    <sheet name="Hlookup1" sheetId="9" r:id="rId7"/>
    <sheet name="Index hlookup Test (2)" sheetId="10" r:id="rId8"/>
  </sheets>
  <externalReferences>
    <externalReference r:id="rId9"/>
  </externalReferences>
  <definedNames>
    <definedName name="EastAndWest">[1]INDEX!$D$91:$G$93,[1]INDEX!$D$96:$G$98</definedName>
    <definedName name="NorthAndSouth">[1]INDEX!$D$67:$G$69,[1]INDEX!$D$72:$G$74</definedName>
    <definedName name="PeopleLists">[1]AREAS!$C$3:$D$6,[1]AREAS!$C$8:$D$11</definedName>
    <definedName name="UserChoic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72" i="2" l="1"/>
  <c r="S73" i="2"/>
  <c r="S74" i="2"/>
  <c r="S75" i="2"/>
  <c r="S76" i="2"/>
  <c r="S77" i="2"/>
  <c r="S78" i="2"/>
  <c r="S71" i="2"/>
  <c r="D3" i="7"/>
  <c r="D4" i="7"/>
  <c r="D5" i="7"/>
  <c r="D6" i="7"/>
  <c r="D7" i="7"/>
  <c r="D8" i="7"/>
  <c r="D9" i="7"/>
  <c r="D10" i="7"/>
  <c r="D11" i="7"/>
  <c r="D2" i="7"/>
  <c r="F123" i="1" l="1"/>
  <c r="F122" i="1"/>
  <c r="F124" i="1"/>
  <c r="F125" i="1"/>
  <c r="F126" i="1"/>
  <c r="F121" i="1"/>
  <c r="B126" i="1"/>
  <c r="B125" i="1"/>
  <c r="B124" i="1"/>
  <c r="B123" i="1"/>
  <c r="B122" i="1"/>
  <c r="B121" i="1"/>
  <c r="E122" i="1"/>
  <c r="E123" i="1"/>
  <c r="E124" i="1"/>
  <c r="E125" i="1"/>
  <c r="E126" i="1"/>
  <c r="E121" i="1"/>
  <c r="P75" i="1"/>
  <c r="P76" i="1"/>
  <c r="P77" i="1"/>
  <c r="P78" i="1"/>
  <c r="P79" i="1"/>
  <c r="P80" i="1"/>
  <c r="P81" i="1"/>
  <c r="P74" i="1"/>
  <c r="F59" i="1"/>
  <c r="G59" i="1"/>
  <c r="G14" i="1"/>
  <c r="G57" i="1"/>
  <c r="G121" i="1"/>
  <c r="F13" i="2"/>
  <c r="F123" i="2"/>
  <c r="F124" i="2"/>
  <c r="F125" i="2"/>
  <c r="F126" i="2"/>
  <c r="F127" i="2"/>
  <c r="F122" i="2"/>
  <c r="E123" i="2"/>
  <c r="E124" i="2"/>
  <c r="E125" i="2"/>
  <c r="E126" i="2"/>
  <c r="E127" i="2"/>
  <c r="E122" i="2"/>
  <c r="P72" i="2"/>
  <c r="P73" i="2"/>
  <c r="P74" i="2"/>
  <c r="P75" i="2"/>
  <c r="P76" i="2"/>
  <c r="P77" i="2"/>
  <c r="P78" i="2"/>
  <c r="P71" i="2"/>
  <c r="F57" i="2"/>
  <c r="D10" i="10"/>
  <c r="E10" i="10"/>
  <c r="E11" i="10"/>
  <c r="E12" i="10"/>
  <c r="F12" i="10"/>
  <c r="E13" i="10"/>
  <c r="E14" i="10"/>
  <c r="F14" i="10"/>
  <c r="E15" i="10"/>
  <c r="E16" i="10"/>
  <c r="E17" i="10"/>
  <c r="F17" i="10"/>
  <c r="E18" i="10"/>
  <c r="E19" i="10"/>
  <c r="F19" i="10"/>
  <c r="D11" i="10"/>
  <c r="D12" i="10"/>
  <c r="D13" i="10"/>
  <c r="D14" i="10"/>
  <c r="D15" i="10"/>
  <c r="D16" i="10"/>
  <c r="D17" i="10"/>
  <c r="D18" i="10"/>
  <c r="D19" i="10"/>
  <c r="Q19" i="10"/>
  <c r="P19" i="10"/>
  <c r="J19" i="10"/>
  <c r="I19" i="10"/>
  <c r="Q18" i="10"/>
  <c r="P18" i="10"/>
  <c r="J18" i="10"/>
  <c r="I18" i="10"/>
  <c r="Q17" i="10"/>
  <c r="P17" i="10"/>
  <c r="J17" i="10"/>
  <c r="I17" i="10"/>
  <c r="Q16" i="10"/>
  <c r="P16" i="10"/>
  <c r="J16" i="10"/>
  <c r="I16" i="10"/>
  <c r="Q15" i="10"/>
  <c r="P15" i="10"/>
  <c r="J15" i="10"/>
  <c r="I15" i="10"/>
  <c r="Q14" i="10"/>
  <c r="P14" i="10"/>
  <c r="J14" i="10"/>
  <c r="I14" i="10"/>
  <c r="Q13" i="10"/>
  <c r="P13" i="10"/>
  <c r="J13" i="10"/>
  <c r="I13" i="10"/>
  <c r="Q12" i="10"/>
  <c r="P12" i="10"/>
  <c r="J12" i="10"/>
  <c r="I12" i="10"/>
  <c r="Q11" i="10"/>
  <c r="P11" i="10"/>
  <c r="J11" i="10"/>
  <c r="I11" i="10"/>
  <c r="Q10" i="10"/>
  <c r="P10" i="10"/>
  <c r="J10" i="10"/>
  <c r="I10" i="10"/>
  <c r="R7" i="10"/>
  <c r="Q7" i="10"/>
  <c r="P7" i="10"/>
  <c r="O7" i="10"/>
  <c r="N7" i="10"/>
  <c r="K5" i="10"/>
  <c r="L15" i="10" s="1"/>
  <c r="J5" i="10"/>
  <c r="O11" i="10" s="1"/>
  <c r="I5" i="10"/>
  <c r="O17" i="10" s="1"/>
  <c r="H5" i="10"/>
  <c r="O19" i="10" s="1"/>
  <c r="G5" i="10"/>
  <c r="O14" i="10" s="1"/>
  <c r="F5" i="10"/>
  <c r="O16" i="10" s="1"/>
  <c r="E5" i="10"/>
  <c r="O12" i="10" s="1"/>
  <c r="D5" i="10"/>
  <c r="O10" i="10" s="1"/>
  <c r="C5" i="10"/>
  <c r="O18" i="10" s="1"/>
  <c r="B5" i="10"/>
  <c r="O13" i="10" s="1"/>
  <c r="K4" i="10"/>
  <c r="K15" i="10" s="1"/>
  <c r="J4" i="10"/>
  <c r="R11" i="10" s="1"/>
  <c r="I4" i="10"/>
  <c r="K17" i="10" s="1"/>
  <c r="H4" i="10"/>
  <c r="R19" i="10" s="1"/>
  <c r="G4" i="10"/>
  <c r="K14" i="10" s="1"/>
  <c r="F4" i="10"/>
  <c r="R16" i="10" s="1"/>
  <c r="E4" i="10"/>
  <c r="K12" i="10" s="1"/>
  <c r="D4" i="10"/>
  <c r="K10" i="10" s="1"/>
  <c r="C4" i="10"/>
  <c r="K18" i="10" s="1"/>
  <c r="B4" i="10"/>
  <c r="R13" i="10" s="1"/>
  <c r="D10" i="5"/>
  <c r="H121" i="1" l="1"/>
  <c r="I121" i="1" s="1"/>
  <c r="F13" i="10"/>
  <c r="F18" i="10"/>
  <c r="F11" i="10"/>
  <c r="F16" i="10"/>
  <c r="F10" i="10"/>
  <c r="F15" i="10"/>
  <c r="G122" i="2"/>
  <c r="I122" i="2"/>
  <c r="J122" i="2" s="1"/>
  <c r="L10" i="10"/>
  <c r="K13" i="10"/>
  <c r="R14" i="10"/>
  <c r="O15" i="10"/>
  <c r="L18" i="10"/>
  <c r="L13" i="10"/>
  <c r="K16" i="10"/>
  <c r="R17" i="10"/>
  <c r="K11" i="10"/>
  <c r="R12" i="10"/>
  <c r="L16" i="10"/>
  <c r="K19" i="10"/>
  <c r="L11" i="10"/>
  <c r="R15" i="10"/>
  <c r="L19" i="10"/>
  <c r="R10" i="10"/>
  <c r="L14" i="10"/>
  <c r="R18" i="10"/>
  <c r="L17" i="10"/>
  <c r="L12" i="10"/>
  <c r="G126" i="2"/>
  <c r="R72" i="2"/>
  <c r="R73" i="2"/>
  <c r="R74" i="2"/>
  <c r="R75" i="2"/>
  <c r="R76" i="2"/>
  <c r="R77" i="2"/>
  <c r="R78" i="2"/>
  <c r="R71" i="2"/>
  <c r="G124" i="1"/>
  <c r="A122" i="1"/>
  <c r="A123" i="1"/>
  <c r="A124" i="1"/>
  <c r="A125" i="1"/>
  <c r="A126" i="1"/>
  <c r="A121" i="1"/>
  <c r="H11" i="1"/>
  <c r="G122" i="1"/>
  <c r="H122" i="1" s="1"/>
  <c r="I122" i="1" s="1"/>
  <c r="G123" i="1"/>
  <c r="G125" i="1"/>
  <c r="G126" i="1"/>
  <c r="O75" i="1"/>
  <c r="O76" i="1"/>
  <c r="O77" i="1"/>
  <c r="O78" i="1"/>
  <c r="O79" i="1"/>
  <c r="O80" i="1"/>
  <c r="O81" i="1"/>
  <c r="O74" i="1"/>
  <c r="F58" i="1"/>
  <c r="K71" i="2"/>
  <c r="O9" i="9"/>
  <c r="O10" i="9"/>
  <c r="P10" i="9"/>
  <c r="O11" i="9"/>
  <c r="P11" i="9"/>
  <c r="O12" i="9"/>
  <c r="O13" i="9"/>
  <c r="O14" i="9"/>
  <c r="P14" i="9"/>
  <c r="O15" i="9"/>
  <c r="P15" i="9"/>
  <c r="O16" i="9"/>
  <c r="O17" i="9"/>
  <c r="O18" i="9"/>
  <c r="P18" i="9"/>
  <c r="M10" i="9"/>
  <c r="M11" i="9"/>
  <c r="M12" i="9"/>
  <c r="M13" i="9"/>
  <c r="M14" i="9"/>
  <c r="M15" i="9"/>
  <c r="M16" i="9"/>
  <c r="M17" i="9"/>
  <c r="M18" i="9"/>
  <c r="M9" i="9"/>
  <c r="N6" i="9"/>
  <c r="O6" i="9"/>
  <c r="P6" i="9"/>
  <c r="Q6" i="9"/>
  <c r="M6" i="9"/>
  <c r="H10" i="9"/>
  <c r="I10" i="9"/>
  <c r="H11" i="9"/>
  <c r="I11" i="9"/>
  <c r="H12" i="9"/>
  <c r="I12" i="9"/>
  <c r="H13" i="9"/>
  <c r="I13" i="9"/>
  <c r="J13" i="9"/>
  <c r="H14" i="9"/>
  <c r="I14" i="9"/>
  <c r="H15" i="9"/>
  <c r="I15" i="9"/>
  <c r="H16" i="9"/>
  <c r="I16" i="9"/>
  <c r="H17" i="9"/>
  <c r="I17" i="9"/>
  <c r="H18" i="9"/>
  <c r="I18" i="9"/>
  <c r="J9" i="9"/>
  <c r="I9" i="9"/>
  <c r="H9" i="9"/>
  <c r="J5" i="9"/>
  <c r="N9" i="9" s="1"/>
  <c r="C4" i="9"/>
  <c r="J10" i="9" s="1"/>
  <c r="D4" i="9"/>
  <c r="J18" i="9" s="1"/>
  <c r="E4" i="9"/>
  <c r="J15" i="9" s="1"/>
  <c r="F4" i="9"/>
  <c r="P13" i="9" s="1"/>
  <c r="G4" i="9"/>
  <c r="J14" i="9" s="1"/>
  <c r="H4" i="9"/>
  <c r="J17" i="9" s="1"/>
  <c r="I4" i="9"/>
  <c r="J12" i="9" s="1"/>
  <c r="J4" i="9"/>
  <c r="P9" i="9" s="1"/>
  <c r="K4" i="9"/>
  <c r="J11" i="9" s="1"/>
  <c r="B4" i="9"/>
  <c r="J16" i="9" s="1"/>
  <c r="F11" i="5"/>
  <c r="F16" i="5"/>
  <c r="F19" i="5"/>
  <c r="D11" i="5"/>
  <c r="E11" i="5"/>
  <c r="D12" i="5"/>
  <c r="E12" i="5"/>
  <c r="D13" i="5"/>
  <c r="E13" i="5"/>
  <c r="D14" i="5"/>
  <c r="E14" i="5"/>
  <c r="D15" i="5"/>
  <c r="E15" i="5"/>
  <c r="D16" i="5"/>
  <c r="E16" i="5"/>
  <c r="D17" i="5"/>
  <c r="E17" i="5"/>
  <c r="D18" i="5"/>
  <c r="E18" i="5"/>
  <c r="D19" i="5"/>
  <c r="E19" i="5"/>
  <c r="E10" i="5"/>
  <c r="G127" i="2"/>
  <c r="F59" i="2"/>
  <c r="F14" i="2"/>
  <c r="G124" i="2"/>
  <c r="I16" i="8"/>
  <c r="J16" i="8"/>
  <c r="K16" i="8"/>
  <c r="L16" i="8"/>
  <c r="M16" i="8"/>
  <c r="N16" i="8"/>
  <c r="O16" i="8"/>
  <c r="P16" i="8"/>
  <c r="Q16" i="8"/>
  <c r="I17" i="8"/>
  <c r="J17" i="8"/>
  <c r="K17" i="8"/>
  <c r="L17" i="8"/>
  <c r="M17" i="8"/>
  <c r="N17" i="8"/>
  <c r="O17" i="8"/>
  <c r="P17" i="8"/>
  <c r="Q17" i="8"/>
  <c r="K18" i="8"/>
  <c r="L18" i="8"/>
  <c r="M18" i="8"/>
  <c r="O18" i="8"/>
  <c r="P18" i="8"/>
  <c r="Q18" i="8"/>
  <c r="P19" i="8"/>
  <c r="H17" i="8"/>
  <c r="H19" i="8"/>
  <c r="H16" i="8"/>
  <c r="B11" i="8"/>
  <c r="B12" i="8"/>
  <c r="B13" i="8"/>
  <c r="B14" i="8"/>
  <c r="B15" i="8"/>
  <c r="B16" i="8"/>
  <c r="B17" i="8"/>
  <c r="B18" i="8"/>
  <c r="B19" i="8"/>
  <c r="B10" i="8"/>
  <c r="C10" i="8"/>
  <c r="D10" i="8"/>
  <c r="C11" i="8"/>
  <c r="C12" i="8"/>
  <c r="C13" i="8"/>
  <c r="D13" i="8"/>
  <c r="E13" i="8"/>
  <c r="C14" i="8"/>
  <c r="D14" i="8"/>
  <c r="C15" i="8"/>
  <c r="C16" i="8"/>
  <c r="E16" i="8"/>
  <c r="C17" i="8"/>
  <c r="D17" i="8"/>
  <c r="C18" i="8"/>
  <c r="D18" i="8"/>
  <c r="C19" i="8"/>
  <c r="C7" i="8"/>
  <c r="D7" i="8"/>
  <c r="E7" i="8"/>
  <c r="B7" i="8"/>
  <c r="A16" i="7"/>
  <c r="A17" i="7"/>
  <c r="A18" i="7"/>
  <c r="A19" i="7"/>
  <c r="A20" i="7"/>
  <c r="A15" i="7"/>
  <c r="A3" i="7"/>
  <c r="A4" i="7"/>
  <c r="A5" i="7"/>
  <c r="A6" i="7"/>
  <c r="A7" i="7"/>
  <c r="A8" i="7"/>
  <c r="A9" i="7"/>
  <c r="A10" i="7"/>
  <c r="A11" i="7"/>
  <c r="A2" i="7"/>
  <c r="I15" i="7" s="1"/>
  <c r="I10" i="8"/>
  <c r="J10" i="8"/>
  <c r="K10" i="8"/>
  <c r="L10" i="8"/>
  <c r="M10" i="8"/>
  <c r="N10" i="8"/>
  <c r="O10" i="8"/>
  <c r="P10" i="8"/>
  <c r="Q10" i="8"/>
  <c r="I11" i="8"/>
  <c r="J11" i="8"/>
  <c r="K11" i="8"/>
  <c r="L11" i="8"/>
  <c r="M11" i="8"/>
  <c r="N11" i="8"/>
  <c r="O11" i="8"/>
  <c r="P11" i="8"/>
  <c r="Q11" i="8"/>
  <c r="K12" i="8"/>
  <c r="P12" i="8"/>
  <c r="H13" i="8"/>
  <c r="H11" i="8"/>
  <c r="H10" i="8"/>
  <c r="C4" i="8"/>
  <c r="E4" i="8"/>
  <c r="G4" i="8"/>
  <c r="D15" i="8" s="1"/>
  <c r="H4" i="8"/>
  <c r="I4" i="8"/>
  <c r="J4" i="8"/>
  <c r="Q12" i="8" s="1"/>
  <c r="K4" i="8"/>
  <c r="J12" i="8" s="1"/>
  <c r="D4" i="8"/>
  <c r="I12" i="8" s="1"/>
  <c r="F4" i="8"/>
  <c r="H12" i="8" s="1"/>
  <c r="C5" i="8"/>
  <c r="O13" i="8" s="1"/>
  <c r="D5" i="8"/>
  <c r="I13" i="8" s="1"/>
  <c r="E5" i="8"/>
  <c r="K19" i="8" s="1"/>
  <c r="F5" i="8"/>
  <c r="E10" i="8" s="1"/>
  <c r="H5" i="8"/>
  <c r="L13" i="8" s="1"/>
  <c r="I5" i="8"/>
  <c r="P13" i="8" s="1"/>
  <c r="B5" i="8"/>
  <c r="N13" i="8" s="1"/>
  <c r="R7" i="6"/>
  <c r="S7" i="6"/>
  <c r="T7" i="6"/>
  <c r="U7" i="6"/>
  <c r="R8" i="6"/>
  <c r="S8" i="6"/>
  <c r="T8" i="6"/>
  <c r="U8" i="6"/>
  <c r="R9" i="6"/>
  <c r="S9" i="6"/>
  <c r="T9" i="6"/>
  <c r="U9" i="6"/>
  <c r="R10" i="6"/>
  <c r="S10" i="6"/>
  <c r="T10" i="6"/>
  <c r="U10" i="6"/>
  <c r="R11" i="6"/>
  <c r="S11" i="6"/>
  <c r="T11" i="6"/>
  <c r="U11" i="6"/>
  <c r="R12" i="6"/>
  <c r="S12" i="6"/>
  <c r="T12" i="6"/>
  <c r="U12" i="6"/>
  <c r="R13" i="6"/>
  <c r="S13" i="6"/>
  <c r="T13" i="6"/>
  <c r="U13" i="6"/>
  <c r="R14" i="6"/>
  <c r="S14" i="6"/>
  <c r="T14" i="6"/>
  <c r="U14" i="6"/>
  <c r="R15" i="6"/>
  <c r="S15" i="6"/>
  <c r="T15" i="6"/>
  <c r="U15" i="6"/>
  <c r="Q8" i="6"/>
  <c r="Q9" i="6"/>
  <c r="Q10" i="6"/>
  <c r="Q11" i="6"/>
  <c r="Q12" i="6"/>
  <c r="Q13" i="6"/>
  <c r="Q14" i="6"/>
  <c r="Q15" i="6"/>
  <c r="Q7" i="6"/>
  <c r="N7" i="6"/>
  <c r="O7" i="6"/>
  <c r="N8" i="6"/>
  <c r="O8" i="6"/>
  <c r="N9" i="6"/>
  <c r="O9" i="6"/>
  <c r="N10" i="6"/>
  <c r="O10" i="6"/>
  <c r="N11" i="6"/>
  <c r="O11" i="6"/>
  <c r="N12" i="6"/>
  <c r="O12" i="6"/>
  <c r="N13" i="6"/>
  <c r="O13" i="6"/>
  <c r="N14" i="6"/>
  <c r="O14" i="6"/>
  <c r="N15" i="6"/>
  <c r="O15" i="6"/>
  <c r="N16" i="6"/>
  <c r="O16" i="6"/>
  <c r="N17" i="6"/>
  <c r="O17" i="6"/>
  <c r="N18" i="6"/>
  <c r="O18" i="6"/>
  <c r="N19" i="6"/>
  <c r="O19" i="6"/>
  <c r="N20" i="6"/>
  <c r="O20" i="6"/>
  <c r="N21" i="6"/>
  <c r="O21" i="6"/>
  <c r="N22" i="6"/>
  <c r="O22" i="6"/>
  <c r="N23" i="6"/>
  <c r="O23" i="6"/>
  <c r="N24" i="6"/>
  <c r="O24" i="6"/>
  <c r="O6" i="6"/>
  <c r="N6" i="6"/>
  <c r="I6" i="6"/>
  <c r="J6" i="6"/>
  <c r="K6" i="6"/>
  <c r="L6" i="6"/>
  <c r="I7" i="6"/>
  <c r="J7" i="6"/>
  <c r="K7" i="6"/>
  <c r="L7" i="6"/>
  <c r="I8" i="6"/>
  <c r="J8" i="6"/>
  <c r="K8" i="6"/>
  <c r="L8" i="6"/>
  <c r="I9" i="6"/>
  <c r="J9" i="6"/>
  <c r="K9" i="6"/>
  <c r="L9" i="6"/>
  <c r="I10" i="6"/>
  <c r="J10" i="6"/>
  <c r="K10" i="6"/>
  <c r="L10" i="6"/>
  <c r="I11" i="6"/>
  <c r="J11" i="6"/>
  <c r="K11" i="6"/>
  <c r="L11" i="6"/>
  <c r="I12" i="6"/>
  <c r="J12" i="6"/>
  <c r="K12" i="6"/>
  <c r="L12" i="6"/>
  <c r="I13" i="6"/>
  <c r="J13" i="6"/>
  <c r="K13" i="6"/>
  <c r="L13" i="6"/>
  <c r="I14" i="6"/>
  <c r="J14" i="6"/>
  <c r="K14" i="6"/>
  <c r="L14" i="6"/>
  <c r="I15" i="6"/>
  <c r="J15" i="6"/>
  <c r="K15" i="6"/>
  <c r="L15" i="6"/>
  <c r="I16" i="6"/>
  <c r="J16" i="6"/>
  <c r="K16" i="6"/>
  <c r="L16" i="6"/>
  <c r="I17" i="6"/>
  <c r="J17" i="6"/>
  <c r="K17" i="6"/>
  <c r="L17" i="6"/>
  <c r="I18" i="6"/>
  <c r="J18" i="6"/>
  <c r="K18" i="6"/>
  <c r="L18" i="6"/>
  <c r="I19" i="6"/>
  <c r="J19" i="6"/>
  <c r="K19" i="6"/>
  <c r="L19" i="6"/>
  <c r="I20" i="6"/>
  <c r="J20" i="6"/>
  <c r="K20" i="6"/>
  <c r="L20" i="6"/>
  <c r="I21" i="6"/>
  <c r="J21" i="6"/>
  <c r="K21" i="6"/>
  <c r="L21" i="6"/>
  <c r="I22" i="6"/>
  <c r="J22" i="6"/>
  <c r="K22" i="6"/>
  <c r="L22" i="6"/>
  <c r="I23" i="6"/>
  <c r="J23" i="6"/>
  <c r="K23" i="6"/>
  <c r="L23" i="6"/>
  <c r="I24" i="6"/>
  <c r="J24" i="6"/>
  <c r="K24" i="6"/>
  <c r="L24" i="6"/>
  <c r="I25" i="6"/>
  <c r="J25" i="6"/>
  <c r="K25" i="6"/>
  <c r="L25" i="6"/>
  <c r="I26" i="6"/>
  <c r="J26" i="6"/>
  <c r="K26" i="6"/>
  <c r="L26" i="6"/>
  <c r="I27" i="6"/>
  <c r="J27" i="6"/>
  <c r="K27" i="6"/>
  <c r="L27" i="6"/>
  <c r="I28" i="6"/>
  <c r="J28" i="6"/>
  <c r="K28" i="6"/>
  <c r="L28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6" i="6"/>
  <c r="F8" i="6"/>
  <c r="F9" i="6"/>
  <c r="F10" i="6"/>
  <c r="F11" i="6"/>
  <c r="F12" i="6"/>
  <c r="F13" i="6"/>
  <c r="F14" i="6"/>
  <c r="F15" i="6"/>
  <c r="F16" i="6"/>
  <c r="F17" i="6"/>
  <c r="F18" i="6"/>
  <c r="F19" i="6"/>
  <c r="E9" i="6"/>
  <c r="E10" i="6"/>
  <c r="E11" i="6"/>
  <c r="E12" i="6"/>
  <c r="E13" i="6"/>
  <c r="E14" i="6"/>
  <c r="E15" i="6"/>
  <c r="E16" i="6"/>
  <c r="E17" i="6"/>
  <c r="E18" i="6"/>
  <c r="E19" i="6"/>
  <c r="E8" i="6"/>
  <c r="N126" i="2"/>
  <c r="N75" i="1"/>
  <c r="N76" i="1"/>
  <c r="N77" i="1"/>
  <c r="N78" i="1"/>
  <c r="N79" i="1"/>
  <c r="N80" i="1"/>
  <c r="N81" i="1"/>
  <c r="N74" i="1"/>
  <c r="P10" i="5"/>
  <c r="Q10" i="5"/>
  <c r="R10" i="5"/>
  <c r="P11" i="5"/>
  <c r="Q11" i="5"/>
  <c r="P12" i="5"/>
  <c r="Q12" i="5"/>
  <c r="P13" i="5"/>
  <c r="Q13" i="5"/>
  <c r="R13" i="5"/>
  <c r="P14" i="5"/>
  <c r="Q14" i="5"/>
  <c r="R14" i="5"/>
  <c r="P15" i="5"/>
  <c r="Q15" i="5"/>
  <c r="P16" i="5"/>
  <c r="Q16" i="5"/>
  <c r="R16" i="5"/>
  <c r="P17" i="5"/>
  <c r="Q17" i="5"/>
  <c r="P18" i="5"/>
  <c r="Q18" i="5"/>
  <c r="R18" i="5"/>
  <c r="P19" i="5"/>
  <c r="Q19" i="5"/>
  <c r="O15" i="5"/>
  <c r="O16" i="5"/>
  <c r="O17" i="5"/>
  <c r="O18" i="5"/>
  <c r="O10" i="5"/>
  <c r="O7" i="5"/>
  <c r="P7" i="5"/>
  <c r="Q7" i="5"/>
  <c r="R7" i="5"/>
  <c r="N7" i="5"/>
  <c r="I11" i="5"/>
  <c r="J11" i="5"/>
  <c r="I12" i="5"/>
  <c r="J12" i="5"/>
  <c r="I13" i="5"/>
  <c r="J13" i="5"/>
  <c r="I14" i="5"/>
  <c r="J14" i="5"/>
  <c r="I15" i="5"/>
  <c r="J15" i="5"/>
  <c r="I16" i="5"/>
  <c r="J16" i="5"/>
  <c r="I17" i="5"/>
  <c r="J17" i="5"/>
  <c r="I18" i="5"/>
  <c r="J18" i="5"/>
  <c r="I19" i="5"/>
  <c r="J19" i="5"/>
  <c r="J10" i="5"/>
  <c r="I10" i="5"/>
  <c r="M4" i="7"/>
  <c r="M5" i="7" s="1"/>
  <c r="F3" i="7"/>
  <c r="G3" i="7"/>
  <c r="F4" i="7"/>
  <c r="G4" i="7"/>
  <c r="F5" i="7"/>
  <c r="G5" i="7"/>
  <c r="F6" i="7"/>
  <c r="G6" i="7"/>
  <c r="F7" i="7"/>
  <c r="G7" i="7"/>
  <c r="F8" i="7"/>
  <c r="G8" i="7"/>
  <c r="F9" i="7"/>
  <c r="G9" i="7"/>
  <c r="F10" i="7"/>
  <c r="G10" i="7"/>
  <c r="F11" i="7"/>
  <c r="G11" i="7"/>
  <c r="G2" i="7"/>
  <c r="F2" i="7"/>
  <c r="C5" i="5"/>
  <c r="L18" i="5" s="1"/>
  <c r="D5" i="5"/>
  <c r="L10" i="5"/>
  <c r="E5" i="5"/>
  <c r="O12" i="5" s="1"/>
  <c r="L12" i="5"/>
  <c r="F5" i="5"/>
  <c r="L16" i="5"/>
  <c r="G5" i="5"/>
  <c r="O14" i="5" s="1"/>
  <c r="L14" i="5"/>
  <c r="H5" i="5"/>
  <c r="O19" i="5" s="1"/>
  <c r="L19" i="5"/>
  <c r="I5" i="5"/>
  <c r="L17" i="5" s="1"/>
  <c r="J5" i="5"/>
  <c r="O11" i="5" s="1"/>
  <c r="L11" i="5"/>
  <c r="K5" i="5"/>
  <c r="L15" i="5"/>
  <c r="B5" i="5"/>
  <c r="O13" i="5" s="1"/>
  <c r="L13" i="5"/>
  <c r="G123" i="2"/>
  <c r="C4" i="5"/>
  <c r="F18" i="5" s="1"/>
  <c r="K18" i="5"/>
  <c r="D4" i="5"/>
  <c r="F10" i="5" s="1"/>
  <c r="K10" i="5"/>
  <c r="E4" i="5"/>
  <c r="K12" i="5" s="1"/>
  <c r="F4" i="5"/>
  <c r="K16" i="5"/>
  <c r="G4" i="5"/>
  <c r="F14" i="5" s="1"/>
  <c r="K14" i="5"/>
  <c r="H4" i="5"/>
  <c r="R19" i="5" s="1"/>
  <c r="K19" i="5"/>
  <c r="I4" i="5"/>
  <c r="F17" i="5" s="1"/>
  <c r="K17" i="5"/>
  <c r="J4" i="5"/>
  <c r="R11" i="5" s="1"/>
  <c r="K11" i="5"/>
  <c r="K4" i="5"/>
  <c r="K15" i="5" s="1"/>
  <c r="B4" i="5"/>
  <c r="F13" i="5" s="1"/>
  <c r="K13" i="5"/>
  <c r="K122" i="1"/>
  <c r="K123" i="1"/>
  <c r="K124" i="1"/>
  <c r="K125" i="1"/>
  <c r="K126" i="1"/>
  <c r="K121" i="1"/>
  <c r="Q72" i="2"/>
  <c r="Q73" i="2"/>
  <c r="Q74" i="2"/>
  <c r="Q75" i="2"/>
  <c r="Q76" i="2"/>
  <c r="Q77" i="2"/>
  <c r="Q78" i="2"/>
  <c r="Q71" i="2"/>
  <c r="N123" i="2"/>
  <c r="O123" i="2" s="1"/>
  <c r="P123" i="2" s="1"/>
  <c r="N124" i="2"/>
  <c r="N125" i="2"/>
  <c r="N72" i="2"/>
  <c r="N73" i="2"/>
  <c r="N74" i="2"/>
  <c r="N75" i="2"/>
  <c r="N76" i="2"/>
  <c r="N77" i="2"/>
  <c r="N78" i="2"/>
  <c r="N71" i="2"/>
  <c r="N127" i="2"/>
  <c r="O72" i="2"/>
  <c r="O73" i="2"/>
  <c r="O74" i="2"/>
  <c r="O75" i="2"/>
  <c r="O76" i="2"/>
  <c r="O77" i="2"/>
  <c r="O78" i="2"/>
  <c r="O71" i="2"/>
  <c r="H57" i="1"/>
  <c r="H56" i="1"/>
  <c r="N121" i="1"/>
  <c r="I51" i="2"/>
  <c r="I50" i="2"/>
  <c r="O121" i="1"/>
  <c r="N122" i="1"/>
  <c r="N123" i="1"/>
  <c r="N124" i="1"/>
  <c r="N125" i="1"/>
  <c r="N126" i="1"/>
  <c r="M122" i="1"/>
  <c r="M123" i="1"/>
  <c r="M124" i="1"/>
  <c r="M125" i="1"/>
  <c r="M126" i="1"/>
  <c r="M121" i="1"/>
  <c r="J57" i="1"/>
  <c r="J56" i="2"/>
  <c r="J55" i="2"/>
  <c r="H54" i="1"/>
  <c r="I123" i="2"/>
  <c r="J123" i="2" s="1"/>
  <c r="I124" i="2"/>
  <c r="I125" i="2"/>
  <c r="I126" i="2"/>
  <c r="I127" i="2"/>
  <c r="H55" i="2"/>
  <c r="H8" i="7" l="1"/>
  <c r="M6" i="7"/>
  <c r="M7" i="7" s="1"/>
  <c r="H2" i="7"/>
  <c r="E18" i="7"/>
  <c r="H15" i="7"/>
  <c r="J20" i="7"/>
  <c r="D15" i="7"/>
  <c r="M18" i="7"/>
  <c r="K9" i="9"/>
  <c r="L18" i="7"/>
  <c r="D19" i="7"/>
  <c r="K18" i="7"/>
  <c r="D12" i="8"/>
  <c r="M19" i="7"/>
  <c r="M15" i="7"/>
  <c r="N19" i="8"/>
  <c r="L19" i="7"/>
  <c r="L15" i="7"/>
  <c r="P17" i="9"/>
  <c r="D16" i="7"/>
  <c r="K19" i="7"/>
  <c r="H18" i="7"/>
  <c r="E17" i="7"/>
  <c r="K15" i="7"/>
  <c r="D19" i="8"/>
  <c r="D11" i="8"/>
  <c r="L19" i="8"/>
  <c r="I18" i="8"/>
  <c r="F15" i="5"/>
  <c r="M17" i="7"/>
  <c r="G15" i="7"/>
  <c r="I20" i="7"/>
  <c r="I16" i="7"/>
  <c r="E17" i="8"/>
  <c r="H18" i="8"/>
  <c r="H20" i="7"/>
  <c r="E19" i="7"/>
  <c r="K17" i="7"/>
  <c r="H16" i="7"/>
  <c r="E15" i="7"/>
  <c r="J17" i="7"/>
  <c r="F16" i="7"/>
  <c r="H17" i="7"/>
  <c r="O19" i="8"/>
  <c r="R12" i="5"/>
  <c r="D18" i="7"/>
  <c r="G17" i="7"/>
  <c r="I18" i="7"/>
  <c r="E11" i="8"/>
  <c r="J18" i="8"/>
  <c r="R15" i="5"/>
  <c r="J19" i="7"/>
  <c r="G18" i="7"/>
  <c r="M16" i="7"/>
  <c r="J15" i="7"/>
  <c r="H19" i="7"/>
  <c r="K16" i="7"/>
  <c r="I19" i="8"/>
  <c r="F12" i="5"/>
  <c r="G19" i="7"/>
  <c r="J16" i="7"/>
  <c r="F19" i="7"/>
  <c r="L17" i="7"/>
  <c r="F15" i="7"/>
  <c r="R17" i="5"/>
  <c r="G20" i="7"/>
  <c r="G16" i="7"/>
  <c r="D20" i="7"/>
  <c r="I17" i="7"/>
  <c r="E16" i="7"/>
  <c r="J18" i="7"/>
  <c r="D17" i="7"/>
  <c r="F17" i="7"/>
  <c r="I19" i="7"/>
  <c r="F18" i="7"/>
  <c r="L16" i="7"/>
  <c r="E18" i="8"/>
  <c r="E14" i="8"/>
  <c r="P16" i="9"/>
  <c r="P12" i="9"/>
  <c r="L122" i="2"/>
  <c r="N122" i="2"/>
  <c r="O122" i="2" s="1"/>
  <c r="P122" i="2" s="1"/>
  <c r="J126" i="2"/>
  <c r="L126" i="2" s="1"/>
  <c r="O125" i="2"/>
  <c r="P125" i="2" s="1"/>
  <c r="J125" i="2"/>
  <c r="L125" i="2" s="1"/>
  <c r="H123" i="1"/>
  <c r="I123" i="1" s="1"/>
  <c r="H126" i="1"/>
  <c r="I126" i="1" s="1"/>
  <c r="H125" i="1"/>
  <c r="I125" i="1" s="1"/>
  <c r="H124" i="1"/>
  <c r="I124" i="1" s="1"/>
  <c r="I5" i="9"/>
  <c r="H5" i="9"/>
  <c r="G5" i="9"/>
  <c r="F5" i="9"/>
  <c r="D5" i="9"/>
  <c r="E5" i="9"/>
  <c r="K5" i="9"/>
  <c r="C5" i="9"/>
  <c r="B5" i="9"/>
  <c r="J124" i="2"/>
  <c r="L124" i="2" s="1"/>
  <c r="O124" i="2"/>
  <c r="P124" i="2" s="1"/>
  <c r="O12" i="8"/>
  <c r="M12" i="8"/>
  <c r="K13" i="8"/>
  <c r="L12" i="8"/>
  <c r="H7" i="7"/>
  <c r="M8" i="7"/>
  <c r="H6" i="7"/>
  <c r="H5" i="7"/>
  <c r="H4" i="7"/>
  <c r="F20" i="7" s="1"/>
  <c r="H11" i="7"/>
  <c r="M20" i="7" s="1"/>
  <c r="H3" i="7"/>
  <c r="E20" i="7" s="1"/>
  <c r="H10" i="7"/>
  <c r="L20" i="7" s="1"/>
  <c r="H9" i="7"/>
  <c r="K20" i="7" s="1"/>
  <c r="K5" i="8"/>
  <c r="G5" i="8"/>
  <c r="J5" i="8"/>
  <c r="B4" i="8"/>
  <c r="G125" i="2"/>
  <c r="O126" i="2"/>
  <c r="P126" i="2" s="1"/>
  <c r="O127" i="2"/>
  <c r="P127" i="2" s="1"/>
  <c r="J127" i="2"/>
  <c r="L127" i="2" s="1"/>
  <c r="L123" i="2"/>
  <c r="J13" i="8" l="1"/>
  <c r="J19" i="8"/>
  <c r="E12" i="8"/>
  <c r="K16" i="9"/>
  <c r="N16" i="9"/>
  <c r="K10" i="9"/>
  <c r="N10" i="9"/>
  <c r="K11" i="9"/>
  <c r="N11" i="9"/>
  <c r="K17" i="9"/>
  <c r="N17" i="9"/>
  <c r="K12" i="9"/>
  <c r="N12" i="9"/>
  <c r="K15" i="9"/>
  <c r="N15" i="9"/>
  <c r="K18" i="9"/>
  <c r="N18" i="9"/>
  <c r="N12" i="8"/>
  <c r="D16" i="8"/>
  <c r="N18" i="8"/>
  <c r="K13" i="9"/>
  <c r="N13" i="9"/>
  <c r="M13" i="8"/>
  <c r="E15" i="8"/>
  <c r="M19" i="8"/>
  <c r="Q13" i="8"/>
  <c r="E19" i="8"/>
  <c r="Q19" i="8"/>
  <c r="K14" i="9"/>
  <c r="N14" i="9"/>
  <c r="J11" i="1"/>
  <c r="H14" i="1"/>
</calcChain>
</file>

<file path=xl/sharedStrings.xml><?xml version="1.0" encoding="utf-8"?>
<sst xmlns="http://schemas.openxmlformats.org/spreadsheetml/2006/main" count="503" uniqueCount="255">
  <si>
    <t>VLOOKUP</t>
  </si>
  <si>
    <t>The column numbers are not needed.</t>
  </si>
  <si>
    <t>they are part of the illustration.</t>
  </si>
  <si>
    <t>col 1</t>
  </si>
  <si>
    <t>col 2</t>
  </si>
  <si>
    <t>col 3</t>
  </si>
  <si>
    <t>col 4</t>
  </si>
  <si>
    <t>col 5</t>
  </si>
  <si>
    <t>col 6</t>
  </si>
  <si>
    <t>Jan</t>
  </si>
  <si>
    <t>Feb</t>
  </si>
  <si>
    <t>Mar</t>
  </si>
  <si>
    <t xml:space="preserve">Type a month to look for : </t>
  </si>
  <si>
    <t xml:space="preserve">Which column needs to be picked out : </t>
  </si>
  <si>
    <t xml:space="preserve">The result is : </t>
  </si>
  <si>
    <t xml:space="preserve"> =VLOOKUP(G11,C6:H8,G12,FALSE)</t>
  </si>
  <si>
    <t>What Does It Do ?</t>
  </si>
  <si>
    <t>This function scans down the row headings at the side of a table to find a specified item.</t>
  </si>
  <si>
    <t>When the item is found, it then scans across to pick a cell entry.</t>
  </si>
  <si>
    <t>Syntax</t>
  </si>
  <si>
    <t>=VLOOKUP(ItemToFind,RangeToLookIn,ColumnToPickFrom,SortedOrUnsorted)</t>
  </si>
  <si>
    <t>The ItemToFind is a single item specified by the user.</t>
  </si>
  <si>
    <t>The RangeToLookIn is the range of data with the row headings at the left hand side.</t>
  </si>
  <si>
    <t>The ColumnToPickFrom is how far across the table the function should look to pick from.</t>
  </si>
  <si>
    <t>The Sorted/Unsorted is whether the column headings are sorted. TRUE for yes, FALSE for no.</t>
  </si>
  <si>
    <t>Formatting</t>
  </si>
  <si>
    <t>No special formatting is needed.</t>
  </si>
  <si>
    <t>Example 1</t>
  </si>
  <si>
    <t>This table is used to find a value based on a specified name and month.</t>
  </si>
  <si>
    <t>The =VLOOKUP() is used to scan down to find the name.</t>
  </si>
  <si>
    <t>The problem arises when we need to scan across to find the month column.</t>
  </si>
  <si>
    <t>To solve the problem the =MATCH() function is used.</t>
  </si>
  <si>
    <t>The =MATCH() looks through the list of names to find the month we require. It then calculates</t>
  </si>
  <si>
    <t>the position of the month in the list. Unfortunately, because the list of months is not as wide</t>
  </si>
  <si>
    <t>as the lookup range, the =MATCH() number is 1 less than we require, so and extra 1 is</t>
  </si>
  <si>
    <t>added to compensate.</t>
  </si>
  <si>
    <t>The =VLOOKUP() now uses this =MATCH() number to look across the columns and</t>
  </si>
  <si>
    <t>picks out the correct cell entry.</t>
  </si>
  <si>
    <t>The =VLOOKUP() uses FALSE at the end of the function to indicate to Excel that the</t>
  </si>
  <si>
    <t>row headings are not sorted.</t>
  </si>
  <si>
    <t xml:space="preserve">Type a name to look for : </t>
  </si>
  <si>
    <t>Example 2</t>
  </si>
  <si>
    <t>This example shows how the =VLOOKUP() is used to pick the cost of a spare part for</t>
  </si>
  <si>
    <t>different makes of cars.</t>
  </si>
  <si>
    <t>The =VLOOKUP() scans down row headings in column F for the spare part entered in column C.</t>
  </si>
  <si>
    <t>When the make is found, the =VLOOKUP() then scans across to find the price, using the</t>
  </si>
  <si>
    <t>result of the =MATCH() function to find the position of the make of car.</t>
  </si>
  <si>
    <t>The functions use the absolute ranges indicated by the dollar symbol . This ensures that</t>
  </si>
  <si>
    <t>when the formula is copied to more cells, the ranges for =VLOOKUP() and =MATCH() do</t>
  </si>
  <si>
    <t>not change.</t>
  </si>
  <si>
    <t>Maker</t>
  </si>
  <si>
    <t>Spare</t>
  </si>
  <si>
    <t>Cost</t>
  </si>
  <si>
    <t>Vauxhall</t>
  </si>
  <si>
    <t>Ignition</t>
  </si>
  <si>
    <t>Ford</t>
  </si>
  <si>
    <t>VW</t>
  </si>
  <si>
    <t>GearBox</t>
  </si>
  <si>
    <t>Engine</t>
  </si>
  <si>
    <t>Steering</t>
  </si>
  <si>
    <t>CYHead</t>
  </si>
  <si>
    <t xml:space="preserve"> =VLOOKUP(C81,F75:I79,MATCH(B81,G74:I74,0)+1,FALSE)</t>
  </si>
  <si>
    <t>Example 3</t>
  </si>
  <si>
    <t>In the following example a builders merchant is offering discount on large orders.</t>
  </si>
  <si>
    <t>The Unit Cost Table holds the cost of 1 unit of Brick, Wood and Glass.</t>
  </si>
  <si>
    <t>The Discount Table holds the various discounts for different quantities of each product.</t>
  </si>
  <si>
    <t>The Orders Table is used to enter the orders and calculate the Total.</t>
  </si>
  <si>
    <t>All the calculations take place in the Orders Table.</t>
  </si>
  <si>
    <t>The name of the Item is typed in column C of the Orders Table.</t>
  </si>
  <si>
    <t>The Unit Cost of the item is then looked up in the Unit Cost Table.</t>
  </si>
  <si>
    <t xml:space="preserve">   The FALSE option has been used at the end of the function to indicate that the product</t>
  </si>
  <si>
    <t xml:space="preserve">   names down the side of the Unit Cost Table are not sorted.</t>
  </si>
  <si>
    <t xml:space="preserve">   Using the FALSE option forces the function to search for an exact match. If a match is</t>
  </si>
  <si>
    <t xml:space="preserve">   not found, the function will produce an error.</t>
  </si>
  <si>
    <t xml:space="preserve">   =VLOOKUP(C126,C114:D116,2,FALSE)</t>
  </si>
  <si>
    <t>The discount is then looked up in the Discount Table</t>
  </si>
  <si>
    <t>If the Quantity Ordered matches a value at the side of the Discount Table the =VLOOKUP will</t>
  </si>
  <si>
    <t>look across to find the correct discount.</t>
  </si>
  <si>
    <t xml:space="preserve">   The TRUE option has been used at the end of the function to indicate that the values</t>
  </si>
  <si>
    <t xml:space="preserve">   down the side of the Discount Table are sorted.</t>
  </si>
  <si>
    <t xml:space="preserve">   Using TRUE will allow the function to make an approximate match. If  the Quantity Ordered does</t>
  </si>
  <si>
    <t xml:space="preserve">   not match a value at the side of the Discount Table, the next lowest value is used. </t>
  </si>
  <si>
    <t xml:space="preserve">   Trying to match an order of 125 will drop down to 100, and the discount from</t>
  </si>
  <si>
    <t xml:space="preserve">   the 100 row is used.</t>
  </si>
  <si>
    <t xml:space="preserve">   =VLOOKUP(D126,F114:I116,MATCH(C126,G113:I113,0)+1,TRUE)</t>
  </si>
  <si>
    <t>Discount Table</t>
  </si>
  <si>
    <t>Unit Cost Table</t>
  </si>
  <si>
    <t>Brick</t>
  </si>
  <si>
    <t>Wood</t>
  </si>
  <si>
    <t>Glass</t>
  </si>
  <si>
    <t>Orders Table</t>
  </si>
  <si>
    <t>Item</t>
  </si>
  <si>
    <t>Units</t>
  </si>
  <si>
    <t>Unit Cost</t>
  </si>
  <si>
    <t>Discount</t>
  </si>
  <si>
    <t>Total</t>
  </si>
  <si>
    <t>Formula for :</t>
  </si>
  <si>
    <t xml:space="preserve"> =VLOOKUP(C126,C114:D116,2,FALSE)</t>
  </si>
  <si>
    <t xml:space="preserve"> =VLOOKUP(D126,F114:I116,MATCH(C126,G113:I113,0)+1,TRUE)</t>
  </si>
  <si>
    <t xml:space="preserve"> =(D126*E126)-(D126*E126*F126)</t>
  </si>
  <si>
    <t>HLOOKUP</t>
  </si>
  <si>
    <t>row 1</t>
  </si>
  <si>
    <t>The row numbers are not needed.</t>
  </si>
  <si>
    <t>row 2</t>
  </si>
  <si>
    <t>row 3</t>
  </si>
  <si>
    <t>row 4</t>
  </si>
  <si>
    <t>row 5</t>
  </si>
  <si>
    <t>row 6</t>
  </si>
  <si>
    <t xml:space="preserve">Which row needs to be picked out : </t>
  </si>
  <si>
    <t xml:space="preserve"> =HLOOKUP(F10,D3:F10,F11,FALSE)</t>
  </si>
  <si>
    <t>This function scans across the column headings at the top of a table to find a specified item.</t>
  </si>
  <si>
    <t>When the item is found, it then scans down the column to pick a cell entry.</t>
  </si>
  <si>
    <t>=HLOOKUP(ItemToFind,RangeToLookIn,RowToPickFrom,SortedOrUnsorted)</t>
  </si>
  <si>
    <t>The RangeToLookIn is the range of data with the column headings at the top.</t>
  </si>
  <si>
    <t>The RowToPickFrom is how far down the column the function should look to pick from.</t>
  </si>
  <si>
    <t>This table is used to find a value based on a specified month and name.</t>
  </si>
  <si>
    <t>The =HLOOKUP() is used to scan across to find the month.</t>
  </si>
  <si>
    <t>The problem arises when we need to scan down to find the row adjacent to the name.</t>
  </si>
  <si>
    <t>The =MATCH() looks through the list of names to find the name we require. It then calculates</t>
  </si>
  <si>
    <t>the position of the name in the list. Unfortunately, because the list of names is not as deep</t>
  </si>
  <si>
    <t>The =HLOOKUP() now uses this =MATCH() number to look down the month column and</t>
  </si>
  <si>
    <t>The =HLOOKUP() uses FALSE at the end of the function to indicate to Excel that the</t>
  </si>
  <si>
    <t>column headings are not sorted, even though to us the order of Jan,Feb,Mar is correct.</t>
  </si>
  <si>
    <r>
      <t xml:space="preserve">If they were sorted alphabetically they would have read as </t>
    </r>
    <r>
      <rPr>
        <b/>
        <sz val="10"/>
        <rFont val="Arial"/>
        <family val="2"/>
      </rPr>
      <t>F</t>
    </r>
    <r>
      <rPr>
        <sz val="10"/>
        <rFont val="Arial"/>
        <family val="2"/>
      </rPr>
      <t>eb,</t>
    </r>
    <r>
      <rPr>
        <b/>
        <sz val="10"/>
        <rFont val="Arial"/>
        <family val="2"/>
      </rPr>
      <t>J</t>
    </r>
    <r>
      <rPr>
        <sz val="10"/>
        <rFont val="Arial"/>
        <family val="2"/>
      </rPr>
      <t>an,</t>
    </r>
    <r>
      <rPr>
        <b/>
        <sz val="10"/>
        <rFont val="Arial"/>
        <family val="2"/>
      </rPr>
      <t>M</t>
    </r>
    <r>
      <rPr>
        <sz val="10"/>
        <rFont val="Arial"/>
        <family val="2"/>
      </rPr>
      <t>ar.</t>
    </r>
  </si>
  <si>
    <t>This example shows how the =HLOOKUP() is used to pick the cost of a spare part for</t>
  </si>
  <si>
    <t>The =HLOOKUP() scans the column headings for the make of car specified in column B.</t>
  </si>
  <si>
    <t>When the make is found, the =HLOOKUP() then looks down the column to the row specified</t>
  </si>
  <si>
    <t>by the =MATCH() function, which scans the list of spares for the item specified in column C.</t>
  </si>
  <si>
    <t>The function uses the absolute ranges indicated by the dollar symbol $. This ensures that</t>
  </si>
  <si>
    <t>when the formula is copied to more cells, the ranges for =HLOOKUP() and =MATCH() do</t>
  </si>
  <si>
    <t>The name of the Item is typed in column C.</t>
  </si>
  <si>
    <t xml:space="preserve">   names across the top of the Unit Cost Table are not sorted.</t>
  </si>
  <si>
    <t xml:space="preserve">   =HLOOKUP(C127,E111:G112,2,FALSE)</t>
  </si>
  <si>
    <t>If the Quantity Ordered matches a value at the top of the Discount Table the =HLOOKUP will</t>
  </si>
  <si>
    <t>look down the column to find the correct discount.</t>
  </si>
  <si>
    <t xml:space="preserve">   across the top of the Discount Table are sorted.</t>
  </si>
  <si>
    <t xml:space="preserve">   not match a value at the top of the Discount Table, the next lowest value is used. </t>
  </si>
  <si>
    <t xml:space="preserve">   the 100 column is used.</t>
  </si>
  <si>
    <t xml:space="preserve">   =HLOOKUP(D127,E115:G118,MATCH(C127,D116:D118,0)+1,TRUE)</t>
  </si>
  <si>
    <t xml:space="preserve"> =HLOOKUP(C127,E111:G112,2,FALSE)</t>
  </si>
  <si>
    <t xml:space="preserve"> =HLOOKUP(D127,E115:G118,MATCH(C127,D116:D118,0)+1,TRUE)</t>
  </si>
  <si>
    <t>Base Table</t>
  </si>
  <si>
    <t>ID</t>
  </si>
  <si>
    <t>Name</t>
  </si>
  <si>
    <t>Mark</t>
  </si>
  <si>
    <t>Class</t>
  </si>
  <si>
    <t xml:space="preserve"> =VLOOKUP(M74,$F$75:$I$79,MATCH(L74,$G$74:$I$74,0)+1,0)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</si>
  <si>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</si>
  <si>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</si>
  <si>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</si>
  <si>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</si>
  <si>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</si>
  <si>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</si>
  <si>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</si>
  <si>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</si>
  <si>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</si>
  <si>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</si>
  <si>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 xml:space="preserve"> =VLOOKUP(F56,C49:F54,MATCH(F57,C49:F49,0),0)</t>
  </si>
  <si>
    <t>Babu</t>
  </si>
  <si>
    <t>Ravi</t>
  </si>
  <si>
    <t>Kumar</t>
  </si>
  <si>
    <t>Arun</t>
  </si>
  <si>
    <t>Ram</t>
  </si>
  <si>
    <t xml:space="preserve"> =VLOOKUP(F55,C48:F52,MATCH(F54,C47:F47,0),0)</t>
  </si>
  <si>
    <t xml:space="preserve"> =HLOOKUP(F54,D47:F52,MATCH(F55,C47:C52,0),0)</t>
  </si>
  <si>
    <t xml:space="preserve"> =MATCH(F57,C49:F49,0)</t>
  </si>
  <si>
    <t xml:space="preserve"> =MATCH(F57,D49:F49,0)</t>
  </si>
  <si>
    <t xml:space="preserve"> =INDEX($C$6:$H$8,MATCH(G11,C6:C8,0),G12)</t>
  </si>
  <si>
    <t>100-299</t>
  </si>
  <si>
    <t>&gt;=300</t>
  </si>
  <si>
    <t>1-99</t>
  </si>
  <si>
    <t>Relative Ref</t>
  </si>
  <si>
    <t>no F4</t>
  </si>
  <si>
    <t>One F4</t>
  </si>
  <si>
    <t>Absolute Reference</t>
  </si>
  <si>
    <t>Two time F4</t>
  </si>
  <si>
    <t>3 time F4</t>
  </si>
  <si>
    <t xml:space="preserve"> (i) Row absolute Col Relative</t>
  </si>
  <si>
    <t xml:space="preserve"> (ii) Col absolute Row Relative</t>
  </si>
  <si>
    <t>name</t>
  </si>
  <si>
    <r>
      <t xml:space="preserve"> =HLOOKUP(F54,D47:F54,MATCH(F55,</t>
    </r>
    <r>
      <rPr>
        <b/>
        <sz val="10"/>
        <color rgb="FFFF0000"/>
        <rFont val="Arial"/>
        <family val="2"/>
      </rPr>
      <t>C48:C52</t>
    </r>
    <r>
      <rPr>
        <sz val="10"/>
        <color indexed="12"/>
        <rFont val="Arial"/>
        <family val="2"/>
      </rPr>
      <t>,0)+</t>
    </r>
    <r>
      <rPr>
        <b/>
        <sz val="10"/>
        <color rgb="FFFF0000"/>
        <rFont val="Arial"/>
        <family val="2"/>
      </rPr>
      <t>1</t>
    </r>
    <r>
      <rPr>
        <sz val="10"/>
        <color indexed="12"/>
        <rFont val="Arial"/>
        <family val="2"/>
      </rPr>
      <t>,FALSE)</t>
    </r>
  </si>
  <si>
    <t>Hlookup</t>
  </si>
  <si>
    <t>Vlookup</t>
  </si>
  <si>
    <t>Fail</t>
  </si>
  <si>
    <t>Pass</t>
  </si>
  <si>
    <t>First class</t>
  </si>
  <si>
    <t>Disc</t>
  </si>
  <si>
    <t>Index Match</t>
  </si>
  <si>
    <t>Result</t>
  </si>
  <si>
    <t>Ram1</t>
  </si>
  <si>
    <t>Ram2</t>
  </si>
  <si>
    <t>Ram3</t>
  </si>
  <si>
    <t>Ram4</t>
  </si>
  <si>
    <t>Ram5</t>
  </si>
  <si>
    <t>Ram6</t>
  </si>
  <si>
    <t>Ram7</t>
  </si>
  <si>
    <t>Ram8</t>
  </si>
  <si>
    <t>Ram9</t>
  </si>
  <si>
    <t>Ram10</t>
  </si>
  <si>
    <t>Disctinction</t>
  </si>
  <si>
    <t xml:space="preserve"> =IF(B3&lt;35,"Fail",IF(B3&lt;60,"Pass",IF(B3&lt;75,"First class","Disctinction")))</t>
  </si>
  <si>
    <t>D</t>
  </si>
  <si>
    <t>A</t>
  </si>
  <si>
    <t>A+</t>
  </si>
  <si>
    <t>B</t>
  </si>
  <si>
    <t>B+</t>
  </si>
  <si>
    <t>C</t>
  </si>
  <si>
    <t>C+</t>
  </si>
  <si>
    <t>Grade</t>
  </si>
  <si>
    <t>Kamal</t>
  </si>
  <si>
    <t>Lookup Table (Base table)</t>
  </si>
  <si>
    <t>Emp ID</t>
  </si>
  <si>
    <t>Name1</t>
  </si>
  <si>
    <t>Name2</t>
  </si>
  <si>
    <t>Name3</t>
  </si>
  <si>
    <t>Name4</t>
  </si>
  <si>
    <t>Name5</t>
  </si>
  <si>
    <t>Name6</t>
  </si>
  <si>
    <t>Name7</t>
  </si>
  <si>
    <t>Name8</t>
  </si>
  <si>
    <t>Name9</t>
  </si>
  <si>
    <t>Name10</t>
  </si>
  <si>
    <t>1005Ram5</t>
  </si>
  <si>
    <t>1002Ram2</t>
  </si>
  <si>
    <t>1003Ram3</t>
  </si>
  <si>
    <t>1004Ram4</t>
  </si>
  <si>
    <t>1005Ram1</t>
  </si>
  <si>
    <t>1006Ram6</t>
  </si>
  <si>
    <t>1007Ram7</t>
  </si>
  <si>
    <t>1008Ram8</t>
  </si>
  <si>
    <t>1009Ram9</t>
  </si>
  <si>
    <t>1010Ram10</t>
  </si>
  <si>
    <t>Emp Name</t>
  </si>
  <si>
    <t>Sales</t>
  </si>
  <si>
    <t>Nme1</t>
  </si>
  <si>
    <t>Nme2</t>
  </si>
  <si>
    <t>Nme3</t>
  </si>
  <si>
    <t>Nme4</t>
  </si>
  <si>
    <t>Nme5</t>
  </si>
  <si>
    <t>Nme6</t>
  </si>
  <si>
    <t>Nme7</t>
  </si>
  <si>
    <t>Nme8</t>
  </si>
  <si>
    <t>Nme9</t>
  </si>
  <si>
    <t>Nme10</t>
  </si>
  <si>
    <r>
      <t xml:space="preserve"> =HLOOKUP(B79,G72:I77,MATCH(C79,</t>
    </r>
    <r>
      <rPr>
        <sz val="10"/>
        <color rgb="FFFF0000"/>
        <rFont val="Arial"/>
        <family val="2"/>
      </rPr>
      <t>F73</t>
    </r>
    <r>
      <rPr>
        <sz val="10"/>
        <color indexed="12"/>
        <rFont val="Arial"/>
        <family val="2"/>
      </rPr>
      <t>:F77,0)</t>
    </r>
    <r>
      <rPr>
        <b/>
        <sz val="10"/>
        <color rgb="FFFF0000"/>
        <rFont val="Arial"/>
        <family val="2"/>
      </rPr>
      <t>+1</t>
    </r>
    <r>
      <rPr>
        <sz val="10"/>
        <color indexed="12"/>
        <rFont val="Arial"/>
        <family val="2"/>
      </rPr>
      <t>,FALSE)</t>
    </r>
  </si>
  <si>
    <t xml:space="preserve"> =INDEX(C49:F54,MATCH(F56,C49:C54,0),MATCH(F57,C49:F49,0))</t>
  </si>
  <si>
    <t>Mixed Ref</t>
  </si>
  <si>
    <r>
      <t xml:space="preserve"> =VLOOKUP(F56,C50:F54,MATCH(F57,</t>
    </r>
    <r>
      <rPr>
        <b/>
        <sz val="10"/>
        <color rgb="FFFF0000"/>
        <rFont val="Arial"/>
        <family val="2"/>
      </rPr>
      <t>D49:F49,</t>
    </r>
    <r>
      <rPr>
        <b/>
        <sz val="10"/>
        <color indexed="12"/>
        <rFont val="Arial"/>
        <family val="2"/>
      </rPr>
      <t>0)+</t>
    </r>
    <r>
      <rPr>
        <b/>
        <sz val="10"/>
        <color rgb="FFFF0000"/>
        <rFont val="Arial"/>
        <family val="2"/>
      </rPr>
      <t>1</t>
    </r>
    <r>
      <rPr>
        <b/>
        <sz val="10"/>
        <color indexed="12"/>
        <rFont val="Arial"/>
        <family val="2"/>
      </rPr>
      <t>,FALSE)</t>
    </r>
  </si>
  <si>
    <t>RAM</t>
  </si>
  <si>
    <t>Rule1</t>
  </si>
  <si>
    <t>Base tble 1 time F4</t>
  </si>
  <si>
    <t>Rule2</t>
  </si>
  <si>
    <t>Rule3</t>
  </si>
  <si>
    <t>Hariantl 2</t>
  </si>
  <si>
    <t>Veri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</si>
</sst>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5" formatCode="&quot;₹&quot;\ #,##0;&quot;₹&quot;\ \-#,##0"/>
    <numFmt numFmtId="44" formatCode="_ &quot;₹&quot;\ * #,##0.00_ ;_ &quot;₹&quot;\ * \-#,##0.00_ ;_ &quot;₹&quot;\ * &quot;-&quot;??_ ;_ @_ "/>
    <numFmt numFmtId="43" formatCode="_ * #,##0.00_ ;_ * \-#,##0.00_ ;_ * &quot;-&quot;??_ ;_ @_ "/>
    <numFmt numFmtId="164" formatCode="&quot;£&quot;#,##0_);[Red]\(&quot;£&quot;#,##0\)"/>
    <numFmt numFmtId="165" formatCode="&quot;₹&quot;\ #,##0"/>
  </numFmts>
  <fonts count="22" x14ac:knownFonts="1">
    <font>
      <sz val="10"/>
      <name val="Arial"/>
    </font>
    <font>
      <sz val="10"/>
      <name val="Arial"/>
      <family val="2"/>
    </font>
    <font>
      <b/>
      <sz val="14"/>
      <color indexed="8"/>
      <name val="Arial"/>
      <family val="2"/>
    </font>
    <font>
      <i/>
      <sz val="8"/>
      <name val="Arial"/>
      <family val="2"/>
    </font>
    <font>
      <sz val="10"/>
      <color indexed="20"/>
      <name val="Arial"/>
      <family val="2"/>
    </font>
    <font>
      <sz val="10"/>
      <color indexed="12"/>
      <name val="Arial"/>
      <family val="2"/>
    </font>
    <font>
      <b/>
      <sz val="10"/>
      <color indexed="8"/>
      <name val="Arial"/>
      <family val="2"/>
    </font>
    <font>
      <sz val="10"/>
      <name val="Arial"/>
      <family val="2"/>
    </font>
    <font>
      <sz val="10"/>
      <color indexed="14"/>
      <name val="Arial"/>
      <family val="2"/>
    </font>
    <font>
      <sz val="10"/>
      <color indexed="17"/>
      <name val="Arial"/>
      <family val="2"/>
    </font>
    <font>
      <b/>
      <sz val="10"/>
      <name val="Arial"/>
      <family val="2"/>
    </font>
    <font>
      <sz val="8.5"/>
      <color rgb="FF000000"/>
      <name val="MS Sans Serif"/>
    </font>
    <font>
      <sz val="8"/>
      <color rgb="FF000000"/>
      <name val="Helv"/>
    </font>
    <font>
      <sz val="10"/>
      <color rgb="FFFF0000"/>
      <name val="Arial"/>
      <family val="2"/>
    </font>
    <font>
      <b/>
      <sz val="10"/>
      <color indexed="20"/>
      <name val="Arial"/>
      <family val="2"/>
    </font>
    <font>
      <b/>
      <sz val="10"/>
      <color indexed="12"/>
      <name val="Arial"/>
      <family val="2"/>
    </font>
    <font>
      <b/>
      <sz val="10"/>
      <color indexed="14"/>
      <name val="Arial"/>
      <family val="2"/>
    </font>
    <font>
      <b/>
      <sz val="10"/>
      <color rgb="FFFF0000"/>
      <name val="Arial"/>
      <family val="2"/>
    </font>
    <font>
      <b/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  <font>
      <sz val="1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26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B050"/>
        <bgColor indexed="64"/>
      </patternFill>
    </fill>
  </fills>
  <borders count="69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8"/>
      </bottom>
      <diagonal/>
    </border>
    <border>
      <left style="double">
        <color indexed="14"/>
      </left>
      <right style="thin">
        <color indexed="64"/>
      </right>
      <top style="double">
        <color indexed="14"/>
      </top>
      <bottom style="double">
        <color indexed="14"/>
      </bottom>
      <diagonal/>
    </border>
    <border>
      <left style="thin">
        <color indexed="64"/>
      </left>
      <right style="thin">
        <color indexed="64"/>
      </right>
      <top style="double">
        <color indexed="14"/>
      </top>
      <bottom style="double">
        <color indexed="14"/>
      </bottom>
      <diagonal/>
    </border>
    <border>
      <left style="thin">
        <color indexed="64"/>
      </left>
      <right style="double">
        <color indexed="14"/>
      </right>
      <top style="double">
        <color indexed="14"/>
      </top>
      <bottom style="double">
        <color indexed="14"/>
      </bottom>
      <diagonal/>
    </border>
    <border>
      <left style="double">
        <color indexed="17"/>
      </left>
      <right style="thin">
        <color indexed="64"/>
      </right>
      <top style="double">
        <color indexed="17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17"/>
      </top>
      <bottom style="thin">
        <color indexed="64"/>
      </bottom>
      <diagonal/>
    </border>
    <border>
      <left style="thin">
        <color indexed="64"/>
      </left>
      <right style="double">
        <color indexed="17"/>
      </right>
      <top style="double">
        <color indexed="17"/>
      </top>
      <bottom style="thin">
        <color indexed="64"/>
      </bottom>
      <diagonal/>
    </border>
    <border>
      <left style="double">
        <color indexed="17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17"/>
      </right>
      <top style="thin">
        <color indexed="64"/>
      </top>
      <bottom style="thin">
        <color indexed="64"/>
      </bottom>
      <diagonal/>
    </border>
    <border>
      <left style="double">
        <color indexed="17"/>
      </left>
      <right style="thin">
        <color indexed="64"/>
      </right>
      <top style="thin">
        <color indexed="64"/>
      </top>
      <bottom style="double">
        <color indexed="1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17"/>
      </bottom>
      <diagonal/>
    </border>
    <border>
      <left style="thin">
        <color indexed="64"/>
      </left>
      <right style="double">
        <color indexed="17"/>
      </right>
      <top style="thin">
        <color indexed="64"/>
      </top>
      <bottom style="double">
        <color indexed="17"/>
      </bottom>
      <diagonal/>
    </border>
    <border>
      <left style="double">
        <color indexed="14"/>
      </left>
      <right style="thin">
        <color indexed="64"/>
      </right>
      <top style="double">
        <color indexed="1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14"/>
      </top>
      <bottom style="thin">
        <color indexed="64"/>
      </bottom>
      <diagonal/>
    </border>
    <border>
      <left style="thin">
        <color indexed="64"/>
      </left>
      <right style="double">
        <color indexed="14"/>
      </right>
      <top style="double">
        <color indexed="14"/>
      </top>
      <bottom style="thin">
        <color indexed="64"/>
      </bottom>
      <diagonal/>
    </border>
    <border>
      <left style="double">
        <color indexed="1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14"/>
      </right>
      <top style="thin">
        <color indexed="64"/>
      </top>
      <bottom style="thin">
        <color indexed="64"/>
      </bottom>
      <diagonal/>
    </border>
    <border>
      <left style="double">
        <color indexed="14"/>
      </left>
      <right style="thin">
        <color indexed="64"/>
      </right>
      <top style="thin">
        <color indexed="64"/>
      </top>
      <bottom style="double">
        <color indexed="1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14"/>
      </bottom>
      <diagonal/>
    </border>
    <border>
      <left style="thin">
        <color indexed="64"/>
      </left>
      <right style="double">
        <color indexed="14"/>
      </right>
      <top style="thin">
        <color indexed="64"/>
      </top>
      <bottom style="double">
        <color indexed="14"/>
      </bottom>
      <diagonal/>
    </border>
    <border>
      <left style="double">
        <color indexed="17"/>
      </left>
      <right style="double">
        <color indexed="14"/>
      </right>
      <top style="double">
        <color indexed="17"/>
      </top>
      <bottom style="thin">
        <color indexed="64"/>
      </bottom>
      <diagonal/>
    </border>
    <border>
      <left style="double">
        <color indexed="17"/>
      </left>
      <right style="double">
        <color indexed="14"/>
      </right>
      <top style="thin">
        <color indexed="64"/>
      </top>
      <bottom style="thin">
        <color indexed="64"/>
      </bottom>
      <diagonal/>
    </border>
    <border>
      <left style="double">
        <color indexed="17"/>
      </left>
      <right style="double">
        <color indexed="14"/>
      </right>
      <top style="thin">
        <color indexed="64"/>
      </top>
      <bottom style="double">
        <color indexed="17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indexed="17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double">
        <color indexed="1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14"/>
      </top>
      <bottom style="thin">
        <color indexed="64"/>
      </bottom>
      <diagonal/>
    </border>
  </borders>
  <cellStyleXfs count="5">
    <xf numFmtId="0" fontId="0" fillId="0" borderId="0"/>
    <xf numFmtId="0" fontId="1" fillId="2" borderId="0" applyNumberFormat="0" applyFont="0" applyBorder="0" applyAlignment="0" applyProtection="0"/>
    <xf numFmtId="0" fontId="1" fillId="3" borderId="0" applyNumberFormat="0" applyFont="0" applyBorder="0" applyAlignment="0" applyProtection="0"/>
    <xf numFmtId="44" fontId="20" fillId="0" borderId="0" applyFont="0" applyFill="0" applyBorder="0" applyAlignment="0" applyProtection="0"/>
    <xf numFmtId="43" fontId="21" fillId="0" borderId="0" applyFont="0" applyFill="0" applyBorder="0" applyAlignment="0" applyProtection="0"/>
  </cellStyleXfs>
  <cellXfs count="231">
    <xf numFmtId="0" fontId="0" fillId="0" borderId="0" xfId="0"/>
    <xf numFmtId="0" fontId="2" fillId="0" borderId="1" xfId="0" applyFont="1" applyBorder="1"/>
    <xf numFmtId="0" fontId="3" fillId="0" borderId="0" xfId="0" applyFont="1"/>
    <xf numFmtId="0" fontId="3" fillId="0" borderId="0" xfId="0" applyFont="1" applyAlignment="1">
      <alignment horizontal="center"/>
    </xf>
    <xf numFmtId="0" fontId="0" fillId="2" borderId="2" xfId="1" applyFont="1" applyBorder="1" applyAlignment="1">
      <alignment horizontal="center"/>
    </xf>
    <xf numFmtId="0" fontId="4" fillId="3" borderId="2" xfId="2" applyFont="1" applyBorder="1" applyAlignment="1">
      <alignment horizontal="center"/>
    </xf>
    <xf numFmtId="0" fontId="0" fillId="2" borderId="3" xfId="1" applyFont="1" applyBorder="1"/>
    <xf numFmtId="0" fontId="0" fillId="2" borderId="4" xfId="1" applyFont="1" applyBorder="1"/>
    <xf numFmtId="0" fontId="0" fillId="2" borderId="4" xfId="1" applyFont="1" applyBorder="1" applyAlignment="1">
      <alignment horizontal="right"/>
    </xf>
    <xf numFmtId="0" fontId="5" fillId="3" borderId="2" xfId="2" applyFont="1" applyBorder="1" applyAlignment="1">
      <alignment horizontal="center"/>
    </xf>
    <xf numFmtId="0" fontId="5" fillId="0" borderId="0" xfId="0" applyFont="1"/>
    <xf numFmtId="0" fontId="6" fillId="0" borderId="5" xfId="0" applyFont="1" applyBorder="1"/>
    <xf numFmtId="0" fontId="0" fillId="0" borderId="0" xfId="0" quotePrefix="1"/>
    <xf numFmtId="0" fontId="7" fillId="2" borderId="2" xfId="1" applyFont="1" applyBorder="1" applyAlignment="1">
      <alignment horizontal="center"/>
    </xf>
    <xf numFmtId="0" fontId="8" fillId="3" borderId="2" xfId="2" applyFont="1" applyBorder="1" applyAlignment="1">
      <alignment horizontal="center"/>
    </xf>
    <xf numFmtId="0" fontId="9" fillId="3" borderId="2" xfId="2" applyFont="1" applyBorder="1" applyAlignment="1">
      <alignment horizontal="center"/>
    </xf>
    <xf numFmtId="164" fontId="5" fillId="3" borderId="2" xfId="2" applyNumberFormat="1" applyFont="1" applyBorder="1" applyAlignment="1">
      <alignment horizontal="right"/>
    </xf>
    <xf numFmtId="0" fontId="9" fillId="2" borderId="9" xfId="1" applyFont="1" applyBorder="1"/>
    <xf numFmtId="0" fontId="4" fillId="3" borderId="10" xfId="2" applyFont="1" applyBorder="1" applyAlignment="1">
      <alignment horizontal="center"/>
    </xf>
    <xf numFmtId="0" fontId="9" fillId="2" borderId="12" xfId="1" applyFont="1" applyBorder="1"/>
    <xf numFmtId="0" fontId="4" fillId="3" borderId="13" xfId="2" applyFont="1" applyBorder="1" applyAlignment="1">
      <alignment horizontal="center"/>
    </xf>
    <xf numFmtId="0" fontId="9" fillId="2" borderId="14" xfId="1" applyFont="1" applyBorder="1"/>
    <xf numFmtId="0" fontId="4" fillId="3" borderId="15" xfId="2" applyFont="1" applyBorder="1" applyAlignment="1">
      <alignment horizontal="center"/>
    </xf>
    <xf numFmtId="0" fontId="0" fillId="2" borderId="0" xfId="1" applyFont="1" applyAlignment="1">
      <alignment horizontal="centerContinuous"/>
    </xf>
    <xf numFmtId="0" fontId="10" fillId="2" borderId="9" xfId="1" applyFont="1" applyBorder="1" applyAlignment="1">
      <alignment horizontal="center"/>
    </xf>
    <xf numFmtId="164" fontId="4" fillId="3" borderId="11" xfId="2" applyNumberFormat="1" applyFont="1" applyBorder="1" applyAlignment="1">
      <alignment horizontal="center"/>
    </xf>
    <xf numFmtId="0" fontId="10" fillId="2" borderId="12" xfId="1" applyFont="1" applyBorder="1" applyAlignment="1">
      <alignment horizontal="center"/>
    </xf>
    <xf numFmtId="164" fontId="4" fillId="3" borderId="13" xfId="2" applyNumberFormat="1" applyFont="1" applyBorder="1" applyAlignment="1">
      <alignment horizontal="center"/>
    </xf>
    <xf numFmtId="9" fontId="4" fillId="3" borderId="2" xfId="2" applyNumberFormat="1" applyFont="1" applyBorder="1"/>
    <xf numFmtId="0" fontId="10" fillId="2" borderId="14" xfId="1" applyFont="1" applyBorder="1" applyAlignment="1">
      <alignment horizontal="center"/>
    </xf>
    <xf numFmtId="164" fontId="4" fillId="3" borderId="16" xfId="2" applyNumberFormat="1" applyFont="1" applyBorder="1" applyAlignment="1">
      <alignment horizontal="center"/>
    </xf>
    <xf numFmtId="164" fontId="5" fillId="3" borderId="2" xfId="2" applyNumberFormat="1" applyFont="1" applyBorder="1" applyAlignment="1">
      <alignment horizontal="center"/>
    </xf>
    <xf numFmtId="9" fontId="5" fillId="3" borderId="2" xfId="2" applyNumberFormat="1" applyFont="1" applyBorder="1" applyAlignment="1">
      <alignment horizontal="center"/>
    </xf>
    <xf numFmtId="0" fontId="9" fillId="2" borderId="25" xfId="1" applyFont="1" applyBorder="1"/>
    <xf numFmtId="0" fontId="9" fillId="2" borderId="26" xfId="1" applyFont="1" applyBorder="1"/>
    <xf numFmtId="0" fontId="9" fillId="2" borderId="27" xfId="1" applyFont="1" applyBorder="1"/>
    <xf numFmtId="0" fontId="10" fillId="2" borderId="2" xfId="1" applyFont="1" applyBorder="1" applyAlignment="1">
      <alignment horizontal="center"/>
    </xf>
    <xf numFmtId="164" fontId="4" fillId="3" borderId="2" xfId="2" applyNumberFormat="1" applyFont="1" applyBorder="1" applyAlignment="1">
      <alignment horizontal="center"/>
    </xf>
    <xf numFmtId="0" fontId="10" fillId="2" borderId="2" xfId="1" applyFont="1" applyBorder="1"/>
    <xf numFmtId="0" fontId="5" fillId="0" borderId="0" xfId="0" applyFont="1" applyAlignment="1">
      <alignment horizontal="left"/>
    </xf>
    <xf numFmtId="0" fontId="4" fillId="4" borderId="2" xfId="2" applyFont="1" applyFill="1" applyBorder="1" applyAlignment="1">
      <alignment horizontal="center"/>
    </xf>
    <xf numFmtId="0" fontId="4" fillId="4" borderId="13" xfId="2" applyFont="1" applyFill="1" applyBorder="1" applyAlignment="1">
      <alignment horizontal="center"/>
    </xf>
    <xf numFmtId="0" fontId="0" fillId="5" borderId="2" xfId="1" applyFont="1" applyFill="1" applyBorder="1" applyAlignment="1">
      <alignment horizontal="center"/>
    </xf>
    <xf numFmtId="0" fontId="4" fillId="4" borderId="20" xfId="2" applyFont="1" applyFill="1" applyBorder="1" applyAlignment="1">
      <alignment horizontal="center"/>
    </xf>
    <xf numFmtId="0" fontId="4" fillId="4" borderId="21" xfId="2" applyFont="1" applyFill="1" applyBorder="1" applyAlignment="1">
      <alignment horizontal="center"/>
    </xf>
    <xf numFmtId="0" fontId="4" fillId="4" borderId="22" xfId="2" applyFont="1" applyFill="1" applyBorder="1" applyAlignment="1">
      <alignment horizontal="center"/>
    </xf>
    <xf numFmtId="0" fontId="4" fillId="4" borderId="24" xfId="2" applyFont="1" applyFill="1" applyBorder="1" applyAlignment="1">
      <alignment horizontal="center"/>
    </xf>
    <xf numFmtId="0" fontId="4" fillId="7" borderId="20" xfId="2" applyFont="1" applyFill="1" applyBorder="1" applyAlignment="1">
      <alignment horizontal="center"/>
    </xf>
    <xf numFmtId="0" fontId="4" fillId="7" borderId="21" xfId="2" applyFont="1" applyFill="1" applyBorder="1" applyAlignment="1">
      <alignment horizontal="center"/>
    </xf>
    <xf numFmtId="0" fontId="4" fillId="7" borderId="23" xfId="2" applyFont="1" applyFill="1" applyBorder="1" applyAlignment="1">
      <alignment horizontal="center"/>
    </xf>
    <xf numFmtId="164" fontId="5" fillId="7" borderId="2" xfId="2" applyNumberFormat="1" applyFont="1" applyFill="1" applyBorder="1" applyAlignment="1">
      <alignment horizontal="right"/>
    </xf>
    <xf numFmtId="0" fontId="0" fillId="7" borderId="2" xfId="1" applyFont="1" applyFill="1" applyBorder="1" applyAlignment="1">
      <alignment horizontal="center"/>
    </xf>
    <xf numFmtId="0" fontId="0" fillId="7" borderId="0" xfId="1" applyFont="1" applyFill="1" applyAlignment="1">
      <alignment horizontal="centerContinuous"/>
    </xf>
    <xf numFmtId="0" fontId="13" fillId="5" borderId="0" xfId="1" applyFont="1" applyFill="1" applyAlignment="1">
      <alignment horizontal="centerContinuous"/>
    </xf>
    <xf numFmtId="164" fontId="5" fillId="6" borderId="2" xfId="2" applyNumberFormat="1" applyFont="1" applyFill="1" applyBorder="1" applyAlignment="1">
      <alignment horizontal="center"/>
    </xf>
    <xf numFmtId="164" fontId="4" fillId="6" borderId="2" xfId="2" applyNumberFormat="1" applyFont="1" applyFill="1" applyBorder="1" applyAlignment="1">
      <alignment horizontal="center"/>
    </xf>
    <xf numFmtId="9" fontId="4" fillId="8" borderId="2" xfId="2" applyNumberFormat="1" applyFont="1" applyFill="1" applyBorder="1"/>
    <xf numFmtId="0" fontId="4" fillId="5" borderId="2" xfId="2" applyFont="1" applyFill="1" applyBorder="1" applyAlignment="1">
      <alignment horizontal="center"/>
    </xf>
    <xf numFmtId="0" fontId="0" fillId="5" borderId="0" xfId="0" applyFill="1"/>
    <xf numFmtId="0" fontId="0" fillId="4" borderId="0" xfId="0" applyFill="1"/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0" fillId="0" borderId="33" xfId="0" applyBorder="1"/>
    <xf numFmtId="0" fontId="0" fillId="0" borderId="34" xfId="0" applyBorder="1"/>
    <xf numFmtId="0" fontId="0" fillId="0" borderId="35" xfId="0" applyBorder="1"/>
    <xf numFmtId="0" fontId="14" fillId="3" borderId="2" xfId="2" applyFont="1" applyBorder="1" applyAlignment="1">
      <alignment horizontal="center"/>
    </xf>
    <xf numFmtId="0" fontId="15" fillId="3" borderId="2" xfId="2" applyFont="1" applyBorder="1" applyAlignment="1">
      <alignment horizontal="center"/>
    </xf>
    <xf numFmtId="0" fontId="8" fillId="9" borderId="2" xfId="2" applyFont="1" applyFill="1" applyBorder="1" applyAlignment="1">
      <alignment horizontal="center"/>
    </xf>
    <xf numFmtId="0" fontId="9" fillId="9" borderId="2" xfId="2" applyFont="1" applyFill="1" applyBorder="1" applyAlignment="1">
      <alignment horizontal="center"/>
    </xf>
    <xf numFmtId="0" fontId="4" fillId="9" borderId="11" xfId="2" applyFont="1" applyFill="1" applyBorder="1" applyAlignment="1">
      <alignment horizontal="center"/>
    </xf>
    <xf numFmtId="9" fontId="5" fillId="4" borderId="2" xfId="2" applyNumberFormat="1" applyFont="1" applyFill="1" applyBorder="1" applyAlignment="1">
      <alignment horizontal="center"/>
    </xf>
    <xf numFmtId="0" fontId="14" fillId="4" borderId="2" xfId="2" applyFont="1" applyFill="1" applyBorder="1" applyAlignment="1">
      <alignment horizontal="center"/>
    </xf>
    <xf numFmtId="0" fontId="1" fillId="0" borderId="0" xfId="0" applyFont="1"/>
    <xf numFmtId="0" fontId="0" fillId="0" borderId="0" xfId="0" applyAlignment="1">
      <alignment horizontal="center"/>
    </xf>
    <xf numFmtId="0" fontId="4" fillId="7" borderId="2" xfId="2" applyFont="1" applyFill="1" applyBorder="1" applyAlignment="1">
      <alignment horizontal="center"/>
    </xf>
    <xf numFmtId="0" fontId="4" fillId="7" borderId="13" xfId="2" applyFont="1" applyFill="1" applyBorder="1" applyAlignment="1">
      <alignment horizontal="center"/>
    </xf>
    <xf numFmtId="0" fontId="10" fillId="2" borderId="0" xfId="1" applyFont="1" applyAlignment="1">
      <alignment horizontal="centerContinuous"/>
    </xf>
    <xf numFmtId="0" fontId="16" fillId="2" borderId="6" xfId="1" applyFont="1" applyBorder="1" applyAlignment="1">
      <alignment horizontal="center"/>
    </xf>
    <xf numFmtId="0" fontId="16" fillId="2" borderId="7" xfId="1" applyFont="1" applyBorder="1" applyAlignment="1">
      <alignment horizontal="center"/>
    </xf>
    <xf numFmtId="0" fontId="16" fillId="2" borderId="8" xfId="1" applyFont="1" applyBorder="1" applyAlignment="1">
      <alignment horizontal="center"/>
    </xf>
    <xf numFmtId="9" fontId="0" fillId="0" borderId="0" xfId="0" applyNumberFormat="1"/>
    <xf numFmtId="0" fontId="4" fillId="6" borderId="2" xfId="2" applyFont="1" applyFill="1" applyBorder="1" applyAlignment="1">
      <alignment horizontal="center"/>
    </xf>
    <xf numFmtId="0" fontId="4" fillId="4" borderId="16" xfId="2" applyFont="1" applyFill="1" applyBorder="1" applyAlignment="1">
      <alignment horizontal="center"/>
    </xf>
    <xf numFmtId="0" fontId="3" fillId="4" borderId="0" xfId="0" applyFont="1" applyFill="1" applyAlignment="1">
      <alignment horizontal="center"/>
    </xf>
    <xf numFmtId="0" fontId="10" fillId="5" borderId="0" xfId="1" applyFont="1" applyFill="1" applyAlignment="1">
      <alignment horizontal="centerContinuous"/>
    </xf>
    <xf numFmtId="0" fontId="1" fillId="0" borderId="0" xfId="0" quotePrefix="1" applyFont="1"/>
    <xf numFmtId="0" fontId="0" fillId="5" borderId="0" xfId="0" applyFill="1" applyAlignment="1">
      <alignment horizontal="center"/>
    </xf>
    <xf numFmtId="164" fontId="0" fillId="0" borderId="0" xfId="0" applyNumberFormat="1"/>
    <xf numFmtId="0" fontId="1" fillId="4" borderId="2" xfId="1" applyFont="1" applyFill="1" applyBorder="1" applyAlignment="1">
      <alignment horizontal="center"/>
    </xf>
    <xf numFmtId="0" fontId="1" fillId="2" borderId="36" xfId="1" applyFont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1" fillId="2" borderId="38" xfId="1" applyFont="1" applyBorder="1" applyAlignment="1">
      <alignment horizontal="center"/>
    </xf>
    <xf numFmtId="0" fontId="4" fillId="3" borderId="39" xfId="2" applyFont="1" applyBorder="1" applyAlignment="1">
      <alignment horizontal="center"/>
    </xf>
    <xf numFmtId="0" fontId="14" fillId="3" borderId="39" xfId="2" applyFont="1" applyBorder="1" applyAlignment="1">
      <alignment horizontal="center"/>
    </xf>
    <xf numFmtId="0" fontId="4" fillId="3" borderId="40" xfId="2" applyFont="1" applyBorder="1" applyAlignment="1">
      <alignment horizontal="center"/>
    </xf>
    <xf numFmtId="0" fontId="0" fillId="2" borderId="41" xfId="1" applyFont="1" applyBorder="1" applyAlignment="1">
      <alignment horizontal="center"/>
    </xf>
    <xf numFmtId="0" fontId="4" fillId="4" borderId="42" xfId="2" applyFont="1" applyFill="1" applyBorder="1" applyAlignment="1">
      <alignment horizontal="center"/>
    </xf>
    <xf numFmtId="0" fontId="0" fillId="2" borderId="43" xfId="1" applyFont="1" applyBorder="1" applyAlignment="1">
      <alignment horizontal="center"/>
    </xf>
    <xf numFmtId="0" fontId="14" fillId="4" borderId="44" xfId="2" applyFont="1" applyFill="1" applyBorder="1" applyAlignment="1">
      <alignment horizontal="center"/>
    </xf>
    <xf numFmtId="0" fontId="4" fillId="3" borderId="44" xfId="2" applyFont="1" applyBorder="1" applyAlignment="1">
      <alignment horizontal="center"/>
    </xf>
    <xf numFmtId="0" fontId="14" fillId="3" borderId="44" xfId="2" applyFont="1" applyBorder="1" applyAlignment="1">
      <alignment horizontal="center"/>
    </xf>
    <xf numFmtId="0" fontId="4" fillId="3" borderId="45" xfId="2" applyFont="1" applyBorder="1" applyAlignment="1">
      <alignment horizontal="center"/>
    </xf>
    <xf numFmtId="0" fontId="0" fillId="2" borderId="46" xfId="1" applyFont="1" applyBorder="1"/>
    <xf numFmtId="0" fontId="0" fillId="2" borderId="47" xfId="1" applyFont="1" applyBorder="1"/>
    <xf numFmtId="0" fontId="0" fillId="2" borderId="47" xfId="1" applyFont="1" applyBorder="1" applyAlignment="1">
      <alignment horizontal="right"/>
    </xf>
    <xf numFmtId="0" fontId="4" fillId="4" borderId="40" xfId="2" applyFont="1" applyFill="1" applyBorder="1" applyAlignment="1">
      <alignment horizontal="center"/>
    </xf>
    <xf numFmtId="0" fontId="0" fillId="2" borderId="48" xfId="1" applyFont="1" applyBorder="1"/>
    <xf numFmtId="0" fontId="0" fillId="2" borderId="49" xfId="1" applyFont="1" applyBorder="1"/>
    <xf numFmtId="0" fontId="0" fillId="2" borderId="49" xfId="1" applyFont="1" applyBorder="1" applyAlignment="1">
      <alignment horizontal="right"/>
    </xf>
    <xf numFmtId="0" fontId="15" fillId="6" borderId="37" xfId="2" applyFont="1" applyFill="1" applyBorder="1" applyAlignment="1">
      <alignment horizontal="center"/>
    </xf>
    <xf numFmtId="0" fontId="1" fillId="2" borderId="41" xfId="1" applyFont="1" applyBorder="1" applyAlignment="1">
      <alignment horizontal="center"/>
    </xf>
    <xf numFmtId="0" fontId="4" fillId="3" borderId="42" xfId="2" applyFont="1" applyBorder="1" applyAlignment="1">
      <alignment horizontal="center"/>
    </xf>
    <xf numFmtId="0" fontId="1" fillId="2" borderId="43" xfId="1" applyFont="1" applyBorder="1" applyAlignment="1">
      <alignment horizontal="center"/>
    </xf>
    <xf numFmtId="0" fontId="4" fillId="5" borderId="44" xfId="2" applyFont="1" applyFill="1" applyBorder="1" applyAlignment="1">
      <alignment horizontal="center"/>
    </xf>
    <xf numFmtId="0" fontId="1" fillId="2" borderId="50" xfId="1" applyFont="1" applyBorder="1" applyAlignment="1">
      <alignment horizontal="center"/>
    </xf>
    <xf numFmtId="0" fontId="4" fillId="3" borderId="51" xfId="2" applyFont="1" applyBorder="1" applyAlignment="1">
      <alignment horizontal="center"/>
    </xf>
    <xf numFmtId="0" fontId="4" fillId="3" borderId="52" xfId="2" applyFont="1" applyBorder="1" applyAlignment="1">
      <alignment horizontal="center"/>
    </xf>
    <xf numFmtId="0" fontId="0" fillId="7" borderId="53" xfId="0" applyFill="1" applyBorder="1"/>
    <xf numFmtId="0" fontId="1" fillId="2" borderId="54" xfId="1" applyFont="1" applyBorder="1" applyAlignment="1">
      <alignment horizontal="center"/>
    </xf>
    <xf numFmtId="0" fontId="0" fillId="2" borderId="54" xfId="1" applyFont="1" applyBorder="1" applyAlignment="1">
      <alignment horizontal="center"/>
    </xf>
    <xf numFmtId="0" fontId="0" fillId="2" borderId="55" xfId="1" applyFont="1" applyBorder="1" applyAlignment="1">
      <alignment horizontal="center"/>
    </xf>
    <xf numFmtId="0" fontId="4" fillId="4" borderId="56" xfId="2" applyFont="1" applyFill="1" applyBorder="1" applyAlignment="1">
      <alignment horizontal="center"/>
    </xf>
    <xf numFmtId="0" fontId="4" fillId="3" borderId="57" xfId="2" applyFont="1" applyBorder="1" applyAlignment="1">
      <alignment horizontal="center"/>
    </xf>
    <xf numFmtId="0" fontId="0" fillId="4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0" borderId="38" xfId="0" applyBorder="1"/>
    <xf numFmtId="0" fontId="1" fillId="0" borderId="39" xfId="0" applyFont="1" applyBorder="1"/>
    <xf numFmtId="0" fontId="1" fillId="0" borderId="40" xfId="0" applyFont="1" applyBorder="1"/>
    <xf numFmtId="0" fontId="0" fillId="7" borderId="41" xfId="0" applyFill="1" applyBorder="1"/>
    <xf numFmtId="0" fontId="0" fillId="4" borderId="41" xfId="0" applyFill="1" applyBorder="1"/>
    <xf numFmtId="0" fontId="0" fillId="7" borderId="43" xfId="0" applyFill="1" applyBorder="1"/>
    <xf numFmtId="0" fontId="18" fillId="5" borderId="58" xfId="0" applyFont="1" applyFill="1" applyBorder="1" applyAlignment="1">
      <alignment horizontal="center"/>
    </xf>
    <xf numFmtId="0" fontId="18" fillId="5" borderId="54" xfId="0" applyFont="1" applyFill="1" applyBorder="1" applyAlignment="1">
      <alignment horizontal="center"/>
    </xf>
    <xf numFmtId="0" fontId="0" fillId="0" borderId="51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4" borderId="41" xfId="0" applyFill="1" applyBorder="1" applyAlignment="1">
      <alignment horizontal="center"/>
    </xf>
    <xf numFmtId="0" fontId="0" fillId="0" borderId="42" xfId="0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4" borderId="43" xfId="0" applyFill="1" applyBorder="1" applyAlignment="1">
      <alignment horizontal="center"/>
    </xf>
    <xf numFmtId="0" fontId="0" fillId="0" borderId="44" xfId="0" applyBorder="1" applyAlignment="1">
      <alignment horizontal="center"/>
    </xf>
    <xf numFmtId="0" fontId="0" fillId="0" borderId="45" xfId="0" applyBorder="1" applyAlignment="1">
      <alignment horizontal="center"/>
    </xf>
    <xf numFmtId="0" fontId="14" fillId="7" borderId="2" xfId="2" applyFont="1" applyFill="1" applyBorder="1" applyAlignment="1">
      <alignment horizontal="center"/>
    </xf>
    <xf numFmtId="0" fontId="14" fillId="7" borderId="42" xfId="2" applyFont="1" applyFill="1" applyBorder="1" applyAlignment="1">
      <alignment horizontal="center"/>
    </xf>
    <xf numFmtId="9" fontId="4" fillId="3" borderId="18" xfId="2" applyNumberFormat="1" applyFont="1" applyBorder="1" applyAlignment="1">
      <alignment horizontal="center"/>
    </xf>
    <xf numFmtId="9" fontId="4" fillId="5" borderId="2" xfId="2" applyNumberFormat="1" applyFont="1" applyFill="1" applyBorder="1" applyAlignment="1">
      <alignment horizontal="center"/>
    </xf>
    <xf numFmtId="9" fontId="4" fillId="7" borderId="2" xfId="2" applyNumberFormat="1" applyFont="1" applyFill="1" applyBorder="1" applyAlignment="1">
      <alignment horizontal="center"/>
    </xf>
    <xf numFmtId="0" fontId="1" fillId="5" borderId="0" xfId="0" applyFont="1" applyFill="1" applyAlignment="1">
      <alignment horizontal="center"/>
    </xf>
    <xf numFmtId="0" fontId="0" fillId="9" borderId="2" xfId="0" applyFill="1" applyBorder="1" applyAlignment="1">
      <alignment horizontal="center"/>
    </xf>
    <xf numFmtId="0" fontId="0" fillId="0" borderId="2" xfId="0" applyBorder="1"/>
    <xf numFmtId="0" fontId="0" fillId="0" borderId="44" xfId="0" applyBorder="1"/>
    <xf numFmtId="0" fontId="0" fillId="9" borderId="51" xfId="0" applyFill="1" applyBorder="1" applyAlignment="1">
      <alignment horizontal="center"/>
    </xf>
    <xf numFmtId="0" fontId="0" fillId="0" borderId="51" xfId="0" applyBorder="1"/>
    <xf numFmtId="0" fontId="18" fillId="4" borderId="54" xfId="0" applyFont="1" applyFill="1" applyBorder="1" applyAlignment="1">
      <alignment horizontal="center"/>
    </xf>
    <xf numFmtId="0" fontId="18" fillId="4" borderId="55" xfId="0" applyFont="1" applyFill="1" applyBorder="1" applyAlignment="1">
      <alignment horizontal="center"/>
    </xf>
    <xf numFmtId="0" fontId="0" fillId="7" borderId="0" xfId="0" applyFill="1"/>
    <xf numFmtId="0" fontId="15" fillId="4" borderId="2" xfId="2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29" xfId="0" applyFont="1" applyBorder="1"/>
    <xf numFmtId="0" fontId="1" fillId="0" borderId="2" xfId="0" applyFont="1" applyBorder="1"/>
    <xf numFmtId="0" fontId="10" fillId="0" borderId="2" xfId="0" applyFont="1" applyBorder="1" applyAlignment="1">
      <alignment horizontal="center"/>
    </xf>
    <xf numFmtId="0" fontId="10" fillId="7" borderId="2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0" fillId="0" borderId="38" xfId="0" applyFont="1" applyBorder="1"/>
    <xf numFmtId="0" fontId="10" fillId="7" borderId="39" xfId="0" applyFont="1" applyFill="1" applyBorder="1" applyAlignment="1">
      <alignment horizontal="center"/>
    </xf>
    <xf numFmtId="0" fontId="10" fillId="7" borderId="40" xfId="0" applyFont="1" applyFill="1" applyBorder="1" applyAlignment="1">
      <alignment horizontal="center"/>
    </xf>
    <xf numFmtId="0" fontId="10" fillId="0" borderId="41" xfId="0" applyFont="1" applyBorder="1"/>
    <xf numFmtId="0" fontId="1" fillId="0" borderId="42" xfId="0" applyFont="1" applyBorder="1"/>
    <xf numFmtId="0" fontId="0" fillId="4" borderId="42" xfId="0" applyFill="1" applyBorder="1" applyAlignment="1">
      <alignment horizontal="center"/>
    </xf>
    <xf numFmtId="0" fontId="10" fillId="0" borderId="43" xfId="0" applyFont="1" applyBorder="1"/>
    <xf numFmtId="0" fontId="0" fillId="4" borderId="44" xfId="0" applyFill="1" applyBorder="1" applyAlignment="1">
      <alignment horizontal="center"/>
    </xf>
    <xf numFmtId="0" fontId="0" fillId="4" borderId="45" xfId="0" applyFill="1" applyBorder="1" applyAlignment="1">
      <alignment horizontal="center"/>
    </xf>
    <xf numFmtId="0" fontId="18" fillId="5" borderId="2" xfId="0" applyFont="1" applyFill="1" applyBorder="1" applyAlignment="1">
      <alignment horizontal="center"/>
    </xf>
    <xf numFmtId="0" fontId="18" fillId="4" borderId="2" xfId="0" applyFont="1" applyFill="1" applyBorder="1" applyAlignment="1">
      <alignment horizontal="center"/>
    </xf>
    <xf numFmtId="0" fontId="0" fillId="5" borderId="50" xfId="0" applyFill="1" applyBorder="1" applyAlignment="1">
      <alignment horizontal="center"/>
    </xf>
    <xf numFmtId="0" fontId="1" fillId="7" borderId="2" xfId="0" applyFont="1" applyFill="1" applyBorder="1" applyAlignment="1">
      <alignment horizontal="center"/>
    </xf>
    <xf numFmtId="0" fontId="0" fillId="2" borderId="59" xfId="1" applyFont="1" applyBorder="1" applyAlignment="1">
      <alignment horizontal="center"/>
    </xf>
    <xf numFmtId="0" fontId="0" fillId="2" borderId="57" xfId="1" applyFont="1" applyBorder="1" applyAlignment="1">
      <alignment horizontal="center"/>
    </xf>
    <xf numFmtId="0" fontId="10" fillId="2" borderId="46" xfId="1" applyFont="1" applyBorder="1" applyAlignment="1">
      <alignment horizontal="center"/>
    </xf>
    <xf numFmtId="0" fontId="10" fillId="2" borderId="47" xfId="1" applyFont="1" applyBorder="1" applyAlignment="1">
      <alignment horizontal="center"/>
    </xf>
    <xf numFmtId="0" fontId="10" fillId="2" borderId="60" xfId="1" applyFont="1" applyBorder="1" applyAlignment="1">
      <alignment horizontal="center"/>
    </xf>
    <xf numFmtId="0" fontId="4" fillId="3" borderId="61" xfId="2" applyFont="1" applyBorder="1" applyAlignment="1">
      <alignment horizontal="center"/>
    </xf>
    <xf numFmtId="0" fontId="4" fillId="3" borderId="4" xfId="2" applyFont="1" applyBorder="1" applyAlignment="1">
      <alignment horizontal="center"/>
    </xf>
    <xf numFmtId="0" fontId="4" fillId="3" borderId="62" xfId="2" applyFont="1" applyBorder="1" applyAlignment="1">
      <alignment horizontal="center"/>
    </xf>
    <xf numFmtId="0" fontId="4" fillId="4" borderId="4" xfId="2" applyFont="1" applyFill="1" applyBorder="1" applyAlignment="1">
      <alignment horizontal="center"/>
    </xf>
    <xf numFmtId="0" fontId="4" fillId="9" borderId="62" xfId="2" applyFont="1" applyFill="1" applyBorder="1" applyAlignment="1">
      <alignment horizontal="center"/>
    </xf>
    <xf numFmtId="0" fontId="4" fillId="3" borderId="48" xfId="2" applyFont="1" applyBorder="1" applyAlignment="1">
      <alignment horizontal="center"/>
    </xf>
    <xf numFmtId="0" fontId="4" fillId="3" borderId="49" xfId="2" applyFont="1" applyBorder="1" applyAlignment="1">
      <alignment horizontal="center"/>
    </xf>
    <xf numFmtId="0" fontId="4" fillId="3" borderId="63" xfId="2" applyFont="1" applyBorder="1" applyAlignment="1">
      <alignment horizontal="center"/>
    </xf>
    <xf numFmtId="0" fontId="10" fillId="7" borderId="56" xfId="0" applyFont="1" applyFill="1" applyBorder="1"/>
    <xf numFmtId="0" fontId="1" fillId="2" borderId="2" xfId="1" applyFont="1" applyBorder="1" applyAlignment="1">
      <alignment horizontal="center"/>
    </xf>
    <xf numFmtId="9" fontId="4" fillId="7" borderId="2" xfId="2" applyNumberFormat="1" applyFont="1" applyFill="1" applyBorder="1"/>
    <xf numFmtId="0" fontId="10" fillId="4" borderId="2" xfId="0" applyFont="1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1" fillId="0" borderId="2" xfId="0" applyFont="1" applyBorder="1" applyAlignment="1">
      <alignment horizontal="center"/>
    </xf>
    <xf numFmtId="0" fontId="10" fillId="0" borderId="2" xfId="0" applyFont="1" applyBorder="1"/>
    <xf numFmtId="0" fontId="17" fillId="2" borderId="17" xfId="1" applyFont="1" applyBorder="1" applyAlignment="1">
      <alignment horizontal="center"/>
    </xf>
    <xf numFmtId="0" fontId="17" fillId="2" borderId="18" xfId="1" applyFont="1" applyBorder="1" applyAlignment="1">
      <alignment horizontal="center"/>
    </xf>
    <xf numFmtId="0" fontId="17" fillId="2" borderId="19" xfId="1" applyFont="1" applyBorder="1" applyAlignment="1">
      <alignment horizontal="center"/>
    </xf>
    <xf numFmtId="0" fontId="0" fillId="7" borderId="0" xfId="0" applyFill="1" applyAlignment="1">
      <alignment horizontal="center"/>
    </xf>
    <xf numFmtId="0" fontId="0" fillId="0" borderId="28" xfId="0" applyBorder="1" applyAlignment="1">
      <alignment horizontal="center"/>
    </xf>
    <xf numFmtId="0" fontId="10" fillId="2" borderId="64" xfId="1" applyFont="1" applyBorder="1" applyAlignment="1">
      <alignment horizontal="center"/>
    </xf>
    <xf numFmtId="0" fontId="10" fillId="2" borderId="65" xfId="1" applyFont="1" applyBorder="1" applyAlignment="1">
      <alignment horizontal="center"/>
    </xf>
    <xf numFmtId="0" fontId="10" fillId="2" borderId="66" xfId="1" applyFont="1" applyBorder="1" applyAlignment="1">
      <alignment horizontal="center"/>
    </xf>
    <xf numFmtId="0" fontId="10" fillId="2" borderId="67" xfId="1" applyFont="1" applyBorder="1" applyAlignment="1">
      <alignment horizontal="center"/>
    </xf>
    <xf numFmtId="9" fontId="4" fillId="3" borderId="68" xfId="2" applyNumberFormat="1" applyFont="1" applyBorder="1" applyAlignment="1">
      <alignment horizontal="center"/>
    </xf>
    <xf numFmtId="0" fontId="10" fillId="2" borderId="41" xfId="1" applyFont="1" applyBorder="1" applyAlignment="1">
      <alignment horizontal="center"/>
    </xf>
    <xf numFmtId="9" fontId="4" fillId="5" borderId="42" xfId="2" applyNumberFormat="1" applyFont="1" applyFill="1" applyBorder="1" applyAlignment="1">
      <alignment horizontal="center"/>
    </xf>
    <xf numFmtId="0" fontId="10" fillId="2" borderId="43" xfId="1" applyFont="1" applyBorder="1" applyAlignment="1">
      <alignment horizontal="center"/>
    </xf>
    <xf numFmtId="9" fontId="4" fillId="3" borderId="44" xfId="2" applyNumberFormat="1" applyFont="1" applyBorder="1" applyAlignment="1">
      <alignment horizontal="center"/>
    </xf>
    <xf numFmtId="9" fontId="4" fillId="4" borderId="45" xfId="2" applyNumberFormat="1" applyFont="1" applyFill="1" applyBorder="1" applyAlignment="1">
      <alignment horizontal="center"/>
    </xf>
    <xf numFmtId="164" fontId="5" fillId="11" borderId="2" xfId="2" applyNumberFormat="1" applyFont="1" applyFill="1" applyBorder="1" applyAlignment="1">
      <alignment horizontal="right"/>
    </xf>
    <xf numFmtId="9" fontId="4" fillId="4" borderId="44" xfId="2" applyNumberFormat="1" applyFont="1" applyFill="1" applyBorder="1" applyAlignment="1">
      <alignment horizontal="center"/>
    </xf>
    <xf numFmtId="0" fontId="8" fillId="8" borderId="2" xfId="2" applyFont="1" applyFill="1" applyBorder="1" applyAlignment="1">
      <alignment horizontal="center"/>
    </xf>
    <xf numFmtId="0" fontId="9" fillId="8" borderId="2" xfId="2" applyFont="1" applyFill="1" applyBorder="1" applyAlignment="1">
      <alignment horizontal="center"/>
    </xf>
    <xf numFmtId="165" fontId="0" fillId="0" borderId="0" xfId="3" applyNumberFormat="1" applyFont="1"/>
    <xf numFmtId="0" fontId="10" fillId="0" borderId="0" xfId="0" applyFont="1"/>
    <xf numFmtId="9" fontId="4" fillId="4" borderId="2" xfId="2" applyNumberFormat="1" applyFont="1" applyFill="1" applyBorder="1"/>
    <xf numFmtId="0" fontId="5" fillId="6" borderId="2" xfId="2" applyNumberFormat="1" applyFont="1" applyFill="1" applyBorder="1" applyAlignment="1">
      <alignment horizontal="center"/>
    </xf>
    <xf numFmtId="0" fontId="17" fillId="0" borderId="5" xfId="0" applyFont="1" applyBorder="1"/>
    <xf numFmtId="0" fontId="15" fillId="0" borderId="0" xfId="0" applyFont="1" applyAlignment="1">
      <alignment horizontal="center"/>
    </xf>
    <xf numFmtId="165" fontId="0" fillId="0" borderId="0" xfId="0" applyNumberFormat="1"/>
    <xf numFmtId="5" fontId="0" fillId="5" borderId="0" xfId="0" applyNumberFormat="1" applyFill="1"/>
    <xf numFmtId="0" fontId="0" fillId="0" borderId="0" xfId="4" applyNumberFormat="1" applyFont="1"/>
    <xf numFmtId="0" fontId="9" fillId="10" borderId="2" xfId="2" applyFont="1" applyFill="1" applyBorder="1" applyAlignment="1">
      <alignment horizontal="center"/>
    </xf>
    <xf numFmtId="0" fontId="8" fillId="10" borderId="2" xfId="2" applyFont="1" applyFill="1" applyBorder="1" applyAlignment="1">
      <alignment horizontal="center"/>
    </xf>
  </cellXfs>
  <cellStyles count="5">
    <cellStyle name="Comma" xfId="4" builtinId="3"/>
    <cellStyle name="Currency" xfId="3" builtinId="4"/>
    <cellStyle name="GreyOrWhite" xfId="1" xr:uid="{00000000-0005-0000-0000-000000000000}"/>
    <cellStyle name="Normal" xfId="0" builtinId="0"/>
    <cellStyle name="Yellow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calcChain" Target="calcChain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ctrlProps/ctrlProp4.xml><?xml version="1.0" encoding="utf-8"?>
<formControlPr xmlns="http://schemas.microsoft.com/office/spreadsheetml/2009/9/main" objectType="Button" lockText="1"/>
</file>

<file path=xl/ctrlProps/ctrlProp5.xml><?xml version="1.0" encoding="utf-8"?>
<formControlPr xmlns="http://schemas.microsoft.com/office/spreadsheetml/2009/9/main" objectType="Button" lockText="1"/>
</file>

<file path=xl/ctrlProps/ctrlProp6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absolute">
        <xdr:from>
          <xdr:col>8</xdr:col>
          <xdr:colOff>403860</xdr:colOff>
          <xdr:row>0</xdr:row>
          <xdr:rowOff>38100</xdr:rowOff>
        </xdr:from>
        <xdr:to>
          <xdr:col>9</xdr:col>
          <xdr:colOff>266700</xdr:colOff>
          <xdr:row>0</xdr:row>
          <xdr:rowOff>198120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IN" sz="850" b="0" i="0" u="none" strike="noStrike" baseline="0">
                  <a:solidFill>
                    <a:srgbClr val="000000"/>
                  </a:solidFill>
                  <a:latin typeface="MS Sans Serif"/>
                </a:rPr>
                <a:t>Index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9</xdr:col>
          <xdr:colOff>335280</xdr:colOff>
          <xdr:row>0</xdr:row>
          <xdr:rowOff>38100</xdr:rowOff>
        </xdr:from>
        <xdr:to>
          <xdr:col>9</xdr:col>
          <xdr:colOff>548640</xdr:colOff>
          <xdr:row>0</xdr:row>
          <xdr:rowOff>198120</xdr:rowOff>
        </xdr:to>
        <xdr:sp macro="" textlink="">
          <xdr:nvSpPr>
            <xdr:cNvPr id="1026" name="Button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Helv"/>
                </a:rPr>
                <a:t>&gt;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8</xdr:col>
          <xdr:colOff>129540</xdr:colOff>
          <xdr:row>0</xdr:row>
          <xdr:rowOff>38100</xdr:rowOff>
        </xdr:from>
        <xdr:to>
          <xdr:col>8</xdr:col>
          <xdr:colOff>335280</xdr:colOff>
          <xdr:row>0</xdr:row>
          <xdr:rowOff>198120</xdr:rowOff>
        </xdr:to>
        <xdr:sp macro="" textlink="">
          <xdr:nvSpPr>
            <xdr:cNvPr id="1027" name="Button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Helv"/>
                </a:rPr>
                <a:t>&lt;</a:t>
              </a:r>
            </a:p>
          </xdr:txBody>
        </xdr:sp>
        <xdr:clientData fPrintsWithSheet="0"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absolute">
        <xdr:from>
          <xdr:col>8</xdr:col>
          <xdr:colOff>403860</xdr:colOff>
          <xdr:row>0</xdr:row>
          <xdr:rowOff>38100</xdr:rowOff>
        </xdr:from>
        <xdr:to>
          <xdr:col>9</xdr:col>
          <xdr:colOff>266700</xdr:colOff>
          <xdr:row>0</xdr:row>
          <xdr:rowOff>198120</xdr:rowOff>
        </xdr:to>
        <xdr:sp macro="" textlink="">
          <xdr:nvSpPr>
            <xdr:cNvPr id="2049" name="Button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1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IN" sz="850" b="0" i="0" u="none" strike="noStrike" baseline="0">
                  <a:solidFill>
                    <a:srgbClr val="000000"/>
                  </a:solidFill>
                  <a:latin typeface="MS Sans Serif"/>
                </a:rPr>
                <a:t>Index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9</xdr:col>
          <xdr:colOff>335280</xdr:colOff>
          <xdr:row>0</xdr:row>
          <xdr:rowOff>38100</xdr:rowOff>
        </xdr:from>
        <xdr:to>
          <xdr:col>9</xdr:col>
          <xdr:colOff>548640</xdr:colOff>
          <xdr:row>0</xdr:row>
          <xdr:rowOff>198120</xdr:rowOff>
        </xdr:to>
        <xdr:sp macro="" textlink="">
          <xdr:nvSpPr>
            <xdr:cNvPr id="2050" name="Button 2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00000000-0008-0000-0100-00000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Helv"/>
                </a:rPr>
                <a:t>&gt;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8</xdr:col>
          <xdr:colOff>129540</xdr:colOff>
          <xdr:row>0</xdr:row>
          <xdr:rowOff>38100</xdr:rowOff>
        </xdr:from>
        <xdr:to>
          <xdr:col>8</xdr:col>
          <xdr:colOff>335280</xdr:colOff>
          <xdr:row>0</xdr:row>
          <xdr:rowOff>198120</xdr:rowOff>
        </xdr:to>
        <xdr:sp macro="" textlink="">
          <xdr:nvSpPr>
            <xdr:cNvPr id="2051" name="Button 3" hidden="1">
              <a:extLst>
                <a:ext uri="{63B3BB69-23CF-44E3-9099-C40C66FF867C}">
                  <a14:compatExt spid="_x0000_s2051"/>
                </a:ext>
                <a:ext uri="{FF2B5EF4-FFF2-40B4-BE49-F238E27FC236}">
                  <a16:creationId xmlns:a16="http://schemas.microsoft.com/office/drawing/2014/main" id="{00000000-0008-0000-0100-00000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Helv"/>
                </a:rPr>
                <a:t>&lt;</a:t>
              </a:r>
            </a:p>
          </xdr:txBody>
        </xdr:sp>
        <xdr:clientData fPrintsWithSheet="0"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KAMARAJE/Documents/EXCEL/VBA/Excel%20Formula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Welcome"/>
      <sheetName val="Documentation"/>
      <sheetName val="Instructions"/>
      <sheetName val="Colours"/>
      <sheetName val="Analysis ToolPak"/>
      <sheetName val="FunctionList"/>
      <sheetName val=" Time Calculation"/>
      <sheetName val=" TimeSheet For Flexi"/>
      <sheetName val=" Split ForenameSurname"/>
      <sheetName val=" Percentages"/>
      <sheetName val=" Show all formula"/>
      <sheetName val="SUM_using_names"/>
      <sheetName val=" Instant Charts"/>
      <sheetName val=" Filename formula"/>
      <sheetName val=" Brackets in formula"/>
      <sheetName val=" Age Calculation"/>
      <sheetName val=" AutoSum Shortcut Key"/>
      <sheetName val="ABS"/>
      <sheetName val="ADDRESS"/>
      <sheetName val="AND"/>
      <sheetName val="AREAS"/>
      <sheetName val="AVERAGE"/>
      <sheetName val="BIN2DEC"/>
      <sheetName val="CEILING"/>
      <sheetName val="CELL"/>
      <sheetName val="CHAR"/>
      <sheetName val="CHOOSE"/>
      <sheetName val="CLEAN"/>
      <sheetName val="CODE"/>
      <sheetName val="COMBIN"/>
      <sheetName val="CONCATENATE"/>
      <sheetName val="CONVERT"/>
      <sheetName val="CORREL"/>
      <sheetName val="COUNT"/>
      <sheetName val="COUNTA"/>
      <sheetName val="COUNTBLANK"/>
      <sheetName val="COUNTIF"/>
      <sheetName val="DATE"/>
      <sheetName val="DATEDIF"/>
      <sheetName val="DATEVALUE"/>
      <sheetName val="DAVERAGE"/>
      <sheetName val="DAY"/>
      <sheetName val="DAYS360"/>
      <sheetName val="DB"/>
      <sheetName val="DCOUNT"/>
      <sheetName val="DCOUNTA"/>
      <sheetName val="DEC2BIN"/>
      <sheetName val="DEC2HEX"/>
      <sheetName val="DELTA"/>
      <sheetName val="DGET"/>
      <sheetName val="DMAX"/>
      <sheetName val="DMIN"/>
      <sheetName val="DOLLAR"/>
      <sheetName val="DSUM"/>
      <sheetName val="EAST"/>
      <sheetName val="EDATE"/>
      <sheetName val="EOMONTH"/>
      <sheetName val="ERROR.TYPE"/>
      <sheetName val="EVEN"/>
      <sheetName val="EXACT"/>
      <sheetName val="FACT"/>
      <sheetName val="FIND"/>
      <sheetName val="FIXED"/>
      <sheetName val="FLOOR"/>
      <sheetName val="FORECAST"/>
      <sheetName val="FREQUENCY"/>
      <sheetName val="FREQUENCY 2"/>
      <sheetName val="GCD"/>
      <sheetName val="GESTEP"/>
      <sheetName val="HEX2DEC"/>
      <sheetName val="HLOOKUP"/>
      <sheetName val="HOUR"/>
      <sheetName val="IF"/>
      <sheetName val="INDEX"/>
      <sheetName val="INDIRECT"/>
      <sheetName val="INFO"/>
      <sheetName val="INT"/>
      <sheetName val="ISBLANK"/>
      <sheetName val="ISERR"/>
      <sheetName val="ISERROR"/>
      <sheetName val="ISEVEN"/>
      <sheetName val="ISLOGICAL"/>
      <sheetName val="ISNA"/>
      <sheetName val="ISNONTEXT"/>
      <sheetName val="ISNUMBER"/>
      <sheetName val="ISODD"/>
      <sheetName val="ISREF"/>
      <sheetName val="ISTEXT"/>
      <sheetName val="LARGE"/>
      <sheetName val="LCM"/>
      <sheetName val="LEFT"/>
      <sheetName val="LEN"/>
      <sheetName val="LOOKUP (Array)"/>
      <sheetName val="LOOKUP (Vector)"/>
      <sheetName val="LOWER"/>
      <sheetName val="MATCH"/>
      <sheetName val="MAX"/>
      <sheetName val="MEDIAN"/>
      <sheetName val="MID"/>
      <sheetName val="MIN"/>
      <sheetName val="MINUTE"/>
      <sheetName val="MMULT"/>
      <sheetName val="MOD"/>
      <sheetName val="MODE"/>
      <sheetName val="MONTH"/>
      <sheetName val="MROUND"/>
      <sheetName val="N"/>
      <sheetName val="NA"/>
      <sheetName val="NETWORKDAYS"/>
      <sheetName val="NORTH"/>
      <sheetName val="NOT"/>
      <sheetName val="NOW"/>
      <sheetName val="ODD"/>
      <sheetName val="OR"/>
      <sheetName val=" Ordering Stock"/>
      <sheetName val="PACKERS"/>
      <sheetName val="PERMUT"/>
      <sheetName val="PI"/>
      <sheetName val="POWER"/>
      <sheetName val="PRODUCT"/>
      <sheetName val="PROPER"/>
      <sheetName val="QUARTILE"/>
      <sheetName val="QUOTIENT"/>
      <sheetName val="RAND"/>
      <sheetName val="RANDBETWEEN"/>
      <sheetName val="RANK"/>
      <sheetName val="REPLACE"/>
      <sheetName val="REPT"/>
      <sheetName val="RIGHT"/>
      <sheetName val="ROMAN"/>
      <sheetName val="ROUND"/>
      <sheetName val="ROUNDDOWN"/>
      <sheetName val="ROUNDUP"/>
      <sheetName val="SECOND"/>
      <sheetName val="SIGN"/>
      <sheetName val="SLN"/>
      <sheetName val="SMALL"/>
      <sheetName val="SOUTH"/>
      <sheetName val="STDEV"/>
      <sheetName val="STDEVP"/>
      <sheetName val="SUBSTITUTE"/>
      <sheetName val="SUM"/>
      <sheetName val="SUM_as_Running_Total"/>
      <sheetName val="SUM_with_OFFSET"/>
      <sheetName val="SUMIF"/>
      <sheetName val="SUMPRODUCT"/>
      <sheetName val="SYD"/>
      <sheetName val="T"/>
      <sheetName val="TEXT"/>
      <sheetName val="TIME"/>
      <sheetName val="TIMEVALUE"/>
      <sheetName val="TODAY"/>
      <sheetName val="TRANSPOSE"/>
      <sheetName val="TREND"/>
      <sheetName val="TRIM"/>
      <sheetName val="TRUNC"/>
      <sheetName val="UPPER"/>
      <sheetName val="VALUE"/>
      <sheetName val="VAR"/>
      <sheetName val="VARP"/>
      <sheetName val="VLOOKUP"/>
      <sheetName val="WEEKDAY"/>
      <sheetName val="WORKDAY"/>
      <sheetName val="YEAR"/>
      <sheetName val="YEARFRAC"/>
      <sheetName val=" Project Dates"/>
      <sheetName val="Macros"/>
      <sheetName val="Excel Formul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>
        <row r="3">
          <cell r="C3" t="str">
            <v>Name</v>
          </cell>
          <cell r="D3" t="str">
            <v>Age</v>
          </cell>
        </row>
        <row r="4">
          <cell r="C4" t="str">
            <v>Alan</v>
          </cell>
          <cell r="D4">
            <v>18</v>
          </cell>
        </row>
        <row r="5">
          <cell r="C5" t="str">
            <v>Bob</v>
          </cell>
          <cell r="D5">
            <v>17</v>
          </cell>
        </row>
        <row r="6">
          <cell r="C6" t="str">
            <v>Carol</v>
          </cell>
          <cell r="D6">
            <v>20</v>
          </cell>
        </row>
        <row r="8">
          <cell r="C8" t="str">
            <v>Name</v>
          </cell>
          <cell r="D8" t="str">
            <v>Age</v>
          </cell>
        </row>
        <row r="9">
          <cell r="C9" t="str">
            <v>David</v>
          </cell>
          <cell r="D9">
            <v>20</v>
          </cell>
        </row>
        <row r="10">
          <cell r="C10" t="str">
            <v>Eric</v>
          </cell>
          <cell r="D10">
            <v>16</v>
          </cell>
        </row>
        <row r="11">
          <cell r="C11" t="str">
            <v>Fred</v>
          </cell>
          <cell r="D11">
            <v>19</v>
          </cell>
        </row>
      </sheetData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>
        <row r="67">
          <cell r="D67">
            <v>1000</v>
          </cell>
          <cell r="E67">
            <v>2000</v>
          </cell>
          <cell r="F67">
            <v>3000</v>
          </cell>
          <cell r="G67">
            <v>4000</v>
          </cell>
        </row>
        <row r="68">
          <cell r="D68">
            <v>5000</v>
          </cell>
          <cell r="E68">
            <v>6000</v>
          </cell>
          <cell r="F68">
            <v>7000</v>
          </cell>
          <cell r="G68">
            <v>8000</v>
          </cell>
        </row>
        <row r="69">
          <cell r="D69">
            <v>9000</v>
          </cell>
          <cell r="E69">
            <v>10000</v>
          </cell>
          <cell r="F69">
            <v>11000</v>
          </cell>
          <cell r="G69">
            <v>12000</v>
          </cell>
        </row>
        <row r="72">
          <cell r="D72">
            <v>1500</v>
          </cell>
          <cell r="E72">
            <v>2500</v>
          </cell>
          <cell r="F72">
            <v>3500</v>
          </cell>
          <cell r="G72">
            <v>4500</v>
          </cell>
        </row>
        <row r="73">
          <cell r="D73">
            <v>5500</v>
          </cell>
          <cell r="E73">
            <v>6500</v>
          </cell>
          <cell r="F73">
            <v>7500</v>
          </cell>
          <cell r="G73">
            <v>8500</v>
          </cell>
        </row>
        <row r="74">
          <cell r="D74">
            <v>9500</v>
          </cell>
          <cell r="E74">
            <v>10500</v>
          </cell>
          <cell r="F74">
            <v>11500</v>
          </cell>
          <cell r="G74">
            <v>12500</v>
          </cell>
        </row>
        <row r="91">
          <cell r="D91">
            <v>1000</v>
          </cell>
          <cell r="E91">
            <v>2000</v>
          </cell>
          <cell r="F91">
            <v>3000</v>
          </cell>
          <cell r="G91">
            <v>4000</v>
          </cell>
        </row>
        <row r="92">
          <cell r="D92">
            <v>5000</v>
          </cell>
          <cell r="E92">
            <v>6000</v>
          </cell>
          <cell r="F92">
            <v>7000</v>
          </cell>
          <cell r="G92">
            <v>8000</v>
          </cell>
        </row>
        <row r="93">
          <cell r="D93">
            <v>9000</v>
          </cell>
          <cell r="E93">
            <v>10000</v>
          </cell>
          <cell r="F93">
            <v>11000</v>
          </cell>
          <cell r="G93">
            <v>12000</v>
          </cell>
        </row>
        <row r="96">
          <cell r="D96">
            <v>1500</v>
          </cell>
          <cell r="E96">
            <v>2500</v>
          </cell>
          <cell r="F96">
            <v>3500</v>
          </cell>
          <cell r="G96">
            <v>4500</v>
          </cell>
        </row>
        <row r="97">
          <cell r="D97">
            <v>5500</v>
          </cell>
          <cell r="E97">
            <v>6500</v>
          </cell>
          <cell r="F97">
            <v>7500</v>
          </cell>
          <cell r="G97">
            <v>8500</v>
          </cell>
        </row>
        <row r="98">
          <cell r="D98">
            <v>9500</v>
          </cell>
          <cell r="E98">
            <v>10500</v>
          </cell>
          <cell r="F98">
            <v>11500</v>
          </cell>
          <cell r="G98">
            <v>12500</v>
          </cell>
        </row>
      </sheetData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 refreshError="1"/>
      <sheetData sheetId="167" refreshError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6.xml"/><Relationship Id="rId5" Type="http://schemas.openxmlformats.org/officeDocument/2006/relationships/ctrlProp" Target="../ctrlProps/ctrlProp5.xml"/><Relationship Id="rId4" Type="http://schemas.openxmlformats.org/officeDocument/2006/relationships/ctrlProp" Target="../ctrlProps/ctrlProp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56">
    <pageSetUpPr fitToPage="1"/>
  </sheetPr>
  <dimension ref="A1:Q131"/>
  <sheetViews>
    <sheetView showGridLines="0" zoomScale="130" zoomScaleNormal="130" workbookViewId="0">
      <pane ySplit="1" topLeftCell="A2" activePane="bottomLeft" state="frozen"/>
      <selection activeCell="A3" sqref="A3"/>
      <selection pane="bottomLeft" activeCell="G11" sqref="G11"/>
    </sheetView>
  </sheetViews>
  <sheetFormatPr defaultRowHeight="13.2" x14ac:dyDescent="0.25"/>
  <cols>
    <col min="1" max="1" width="2.77734375" customWidth="1"/>
    <col min="10" max="10" width="8.77734375" customWidth="1"/>
    <col min="16" max="16" width="11.21875" bestFit="1" customWidth="1"/>
    <col min="17" max="17" width="10.5546875" bestFit="1" customWidth="1"/>
  </cols>
  <sheetData>
    <row r="1" spans="1:10" ht="18" thickBot="1" x14ac:dyDescent="0.3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ht="13.8" thickTop="1" x14ac:dyDescent="0.25"/>
    <row r="3" spans="1:10" x14ac:dyDescent="0.25">
      <c r="H3" s="2" t="s">
        <v>1</v>
      </c>
    </row>
    <row r="4" spans="1:10" x14ac:dyDescent="0.25">
      <c r="H4" s="2" t="s">
        <v>2</v>
      </c>
    </row>
    <row r="5" spans="1:10" ht="13.8" thickBot="1" x14ac:dyDescent="0.3">
      <c r="C5" s="3" t="s">
        <v>3</v>
      </c>
      <c r="D5" s="3" t="s">
        <v>4</v>
      </c>
      <c r="E5" s="3" t="s">
        <v>5</v>
      </c>
      <c r="F5" s="3" t="s">
        <v>6</v>
      </c>
      <c r="G5" s="3" t="s">
        <v>7</v>
      </c>
      <c r="H5" s="3" t="s">
        <v>8</v>
      </c>
    </row>
    <row r="6" spans="1:10" x14ac:dyDescent="0.25">
      <c r="C6" s="96" t="s">
        <v>9</v>
      </c>
      <c r="D6" s="97">
        <v>10</v>
      </c>
      <c r="E6" s="97">
        <v>20</v>
      </c>
      <c r="F6" s="98">
        <v>30</v>
      </c>
      <c r="G6" s="97">
        <v>40</v>
      </c>
      <c r="H6" s="99">
        <v>50</v>
      </c>
    </row>
    <row r="7" spans="1:10" x14ac:dyDescent="0.25">
      <c r="C7" s="100" t="s">
        <v>10</v>
      </c>
      <c r="D7" s="5">
        <v>80</v>
      </c>
      <c r="E7" s="5">
        <v>90</v>
      </c>
      <c r="F7" s="57">
        <v>100</v>
      </c>
      <c r="G7" s="5">
        <v>110</v>
      </c>
      <c r="H7" s="101">
        <v>120</v>
      </c>
    </row>
    <row r="8" spans="1:10" ht="13.8" thickBot="1" x14ac:dyDescent="0.3">
      <c r="C8" s="102" t="s">
        <v>11</v>
      </c>
      <c r="D8" s="103">
        <v>97</v>
      </c>
      <c r="E8" s="104">
        <v>69</v>
      </c>
      <c r="F8" s="105">
        <v>45</v>
      </c>
      <c r="G8" s="104">
        <v>51</v>
      </c>
      <c r="H8" s="106">
        <v>77</v>
      </c>
    </row>
    <row r="10" spans="1:10" ht="13.8" thickBot="1" x14ac:dyDescent="0.3">
      <c r="J10">
        <v>6</v>
      </c>
    </row>
    <row r="11" spans="1:10" x14ac:dyDescent="0.25">
      <c r="C11" s="6"/>
      <c r="D11" s="107"/>
      <c r="E11" s="108"/>
      <c r="F11" s="109" t="s">
        <v>12</v>
      </c>
      <c r="G11" s="110" t="s">
        <v>10</v>
      </c>
      <c r="H11">
        <f>MATCH(G11,C6:C8,0)</f>
        <v>2</v>
      </c>
      <c r="J11">
        <f>VLOOKUP(G11,C6:H8,G12,0)</f>
        <v>100</v>
      </c>
    </row>
    <row r="12" spans="1:10" ht="13.8" thickBot="1" x14ac:dyDescent="0.3">
      <c r="C12" s="6"/>
      <c r="D12" s="111"/>
      <c r="E12" s="112"/>
      <c r="F12" s="113" t="s">
        <v>13</v>
      </c>
      <c r="G12" s="106">
        <v>4</v>
      </c>
    </row>
    <row r="13" spans="1:10" ht="13.8" thickBot="1" x14ac:dyDescent="0.3"/>
    <row r="14" spans="1:10" ht="13.8" thickBot="1" x14ac:dyDescent="0.3">
      <c r="E14" s="6"/>
      <c r="F14" s="8" t="s">
        <v>14</v>
      </c>
      <c r="G14" s="114">
        <f>VLOOKUP(G11,C6:H8,G12,0)</f>
        <v>100</v>
      </c>
      <c r="H14">
        <f>INDEX(C6:H8,MATCH(G11,C6:C8,0),G12)</f>
        <v>100</v>
      </c>
    </row>
    <row r="15" spans="1:10" x14ac:dyDescent="0.25">
      <c r="G15" s="10" t="s">
        <v>15</v>
      </c>
    </row>
    <row r="16" spans="1:10" x14ac:dyDescent="0.25">
      <c r="G16" s="75" t="s">
        <v>167</v>
      </c>
    </row>
    <row r="17" spans="2:10" ht="13.8" thickBot="1" x14ac:dyDescent="0.3">
      <c r="B17" s="11" t="s">
        <v>16</v>
      </c>
      <c r="C17" s="11"/>
      <c r="D17" s="11"/>
      <c r="E17" s="11"/>
      <c r="F17" s="11"/>
      <c r="G17" s="11"/>
      <c r="H17" s="11"/>
      <c r="I17" s="11"/>
      <c r="J17" s="11"/>
    </row>
    <row r="18" spans="2:10" x14ac:dyDescent="0.25">
      <c r="B18" t="s">
        <v>17</v>
      </c>
    </row>
    <row r="19" spans="2:10" x14ac:dyDescent="0.25">
      <c r="B19" t="s">
        <v>18</v>
      </c>
    </row>
    <row r="21" spans="2:10" ht="13.8" thickBot="1" x14ac:dyDescent="0.3">
      <c r="B21" s="11" t="s">
        <v>19</v>
      </c>
      <c r="C21" s="11"/>
      <c r="D21" s="11"/>
      <c r="E21" s="11"/>
      <c r="F21" s="11"/>
      <c r="G21" s="11"/>
      <c r="H21" s="11"/>
      <c r="I21" s="11"/>
      <c r="J21" s="11"/>
    </row>
    <row r="22" spans="2:10" x14ac:dyDescent="0.25">
      <c r="B22" s="12" t="s">
        <v>20</v>
      </c>
    </row>
    <row r="23" spans="2:10" x14ac:dyDescent="0.25">
      <c r="B23" t="s">
        <v>21</v>
      </c>
    </row>
    <row r="24" spans="2:10" x14ac:dyDescent="0.25">
      <c r="B24" t="s">
        <v>22</v>
      </c>
    </row>
    <row r="25" spans="2:10" x14ac:dyDescent="0.25">
      <c r="B25" t="s">
        <v>23</v>
      </c>
    </row>
    <row r="26" spans="2:10" x14ac:dyDescent="0.25">
      <c r="B26" t="s">
        <v>24</v>
      </c>
    </row>
    <row r="28" spans="2:10" ht="13.8" thickBot="1" x14ac:dyDescent="0.3">
      <c r="B28" s="11" t="s">
        <v>25</v>
      </c>
      <c r="C28" s="11"/>
      <c r="D28" s="11"/>
      <c r="E28" s="11"/>
      <c r="F28" s="11"/>
      <c r="G28" s="11"/>
      <c r="H28" s="11"/>
      <c r="I28" s="11"/>
      <c r="J28" s="11"/>
    </row>
    <row r="29" spans="2:10" x14ac:dyDescent="0.25">
      <c r="B29" t="s">
        <v>26</v>
      </c>
    </row>
    <row r="31" spans="2:10" ht="13.8" thickBot="1" x14ac:dyDescent="0.3">
      <c r="B31" s="11" t="s">
        <v>27</v>
      </c>
      <c r="C31" s="11"/>
      <c r="D31" s="11"/>
      <c r="E31" s="11"/>
      <c r="F31" s="11"/>
      <c r="G31" s="11"/>
      <c r="H31" s="11"/>
      <c r="I31" s="11"/>
      <c r="J31" s="11"/>
    </row>
    <row r="32" spans="2:10" x14ac:dyDescent="0.25">
      <c r="B32" t="s">
        <v>28</v>
      </c>
    </row>
    <row r="33" spans="2:7" x14ac:dyDescent="0.25">
      <c r="B33" t="s">
        <v>29</v>
      </c>
    </row>
    <row r="34" spans="2:7" x14ac:dyDescent="0.25">
      <c r="B34" t="s">
        <v>30</v>
      </c>
    </row>
    <row r="35" spans="2:7" x14ac:dyDescent="0.25">
      <c r="B35" t="s">
        <v>31</v>
      </c>
    </row>
    <row r="37" spans="2:7" x14ac:dyDescent="0.25">
      <c r="B37" t="s">
        <v>32</v>
      </c>
    </row>
    <row r="38" spans="2:7" x14ac:dyDescent="0.25">
      <c r="B38" t="s">
        <v>33</v>
      </c>
    </row>
    <row r="39" spans="2:7" x14ac:dyDescent="0.25">
      <c r="B39" t="s">
        <v>34</v>
      </c>
    </row>
    <row r="40" spans="2:7" x14ac:dyDescent="0.25">
      <c r="B40" t="s">
        <v>35</v>
      </c>
    </row>
    <row r="42" spans="2:7" x14ac:dyDescent="0.25">
      <c r="B42" t="s">
        <v>36</v>
      </c>
    </row>
    <row r="43" spans="2:7" x14ac:dyDescent="0.25">
      <c r="B43" t="s">
        <v>37</v>
      </c>
    </row>
    <row r="45" spans="2:7" x14ac:dyDescent="0.25">
      <c r="B45" t="s">
        <v>38</v>
      </c>
      <c r="G45" s="58"/>
    </row>
    <row r="46" spans="2:7" x14ac:dyDescent="0.25">
      <c r="B46" t="s">
        <v>39</v>
      </c>
    </row>
    <row r="47" spans="2:7" x14ac:dyDescent="0.25">
      <c r="C47">
        <v>1</v>
      </c>
      <c r="D47">
        <v>2</v>
      </c>
      <c r="E47">
        <v>3</v>
      </c>
      <c r="F47">
        <v>4</v>
      </c>
    </row>
    <row r="48" spans="2:7" ht="13.8" thickBot="1" x14ac:dyDescent="0.3">
      <c r="D48">
        <v>1</v>
      </c>
      <c r="E48">
        <v>2</v>
      </c>
      <c r="F48">
        <v>3</v>
      </c>
    </row>
    <row r="49" spans="2:10" ht="13.8" thickBot="1" x14ac:dyDescent="0.3">
      <c r="C49" s="122"/>
      <c r="D49" s="123" t="s">
        <v>9</v>
      </c>
      <c r="E49" s="124" t="s">
        <v>10</v>
      </c>
      <c r="F49" s="125" t="s">
        <v>11</v>
      </c>
    </row>
    <row r="50" spans="2:10" x14ac:dyDescent="0.25">
      <c r="C50" s="119" t="s">
        <v>158</v>
      </c>
      <c r="D50" s="120">
        <v>10</v>
      </c>
      <c r="E50" s="120">
        <v>80</v>
      </c>
      <c r="F50" s="121">
        <v>97</v>
      </c>
    </row>
    <row r="51" spans="2:10" x14ac:dyDescent="0.25">
      <c r="C51" s="115" t="s">
        <v>159</v>
      </c>
      <c r="D51" s="5">
        <v>20</v>
      </c>
      <c r="E51" s="84">
        <v>90</v>
      </c>
      <c r="F51" s="101">
        <v>69</v>
      </c>
    </row>
    <row r="52" spans="2:10" x14ac:dyDescent="0.25">
      <c r="C52" s="115" t="s">
        <v>160</v>
      </c>
      <c r="D52" s="77">
        <v>30</v>
      </c>
      <c r="E52" s="146">
        <v>100</v>
      </c>
      <c r="F52" s="147">
        <v>45</v>
      </c>
    </row>
    <row r="53" spans="2:10" x14ac:dyDescent="0.25">
      <c r="C53" s="115" t="s">
        <v>161</v>
      </c>
      <c r="D53" s="40">
        <v>40</v>
      </c>
      <c r="E53" s="40">
        <v>110</v>
      </c>
      <c r="F53" s="116">
        <v>51</v>
      </c>
    </row>
    <row r="54" spans="2:10" ht="13.8" thickBot="1" x14ac:dyDescent="0.3">
      <c r="C54" s="117" t="s">
        <v>162</v>
      </c>
      <c r="D54" s="104">
        <v>50</v>
      </c>
      <c r="E54" s="118">
        <v>120</v>
      </c>
      <c r="F54" s="106">
        <v>77</v>
      </c>
      <c r="H54">
        <f>VLOOKUP(F56,C49:F54,3,0)</f>
        <v>120</v>
      </c>
    </row>
    <row r="55" spans="2:10" ht="13.8" thickBot="1" x14ac:dyDescent="0.3">
      <c r="H55" s="75" t="s">
        <v>166</v>
      </c>
    </row>
    <row r="56" spans="2:10" x14ac:dyDescent="0.25">
      <c r="B56" s="6"/>
      <c r="C56" s="7"/>
      <c r="D56" s="7"/>
      <c r="E56" s="8" t="s">
        <v>40</v>
      </c>
      <c r="F56" s="126" t="s">
        <v>248</v>
      </c>
      <c r="H56">
        <f>MATCH(F57,D49:F49,0)</f>
        <v>1</v>
      </c>
    </row>
    <row r="57" spans="2:10" ht="13.8" thickBot="1" x14ac:dyDescent="0.3">
      <c r="B57" s="6"/>
      <c r="C57" s="7"/>
      <c r="D57" s="7"/>
      <c r="E57" s="8" t="s">
        <v>12</v>
      </c>
      <c r="F57" s="127" t="s">
        <v>9</v>
      </c>
      <c r="G57">
        <f>MATCH(F57,C49:F49,0)</f>
        <v>2</v>
      </c>
      <c r="H57">
        <f>MATCH(F57,C49:F49,0)</f>
        <v>2</v>
      </c>
      <c r="J57">
        <f>MATCH(F57,D49:F49,0)+ 1</f>
        <v>2</v>
      </c>
    </row>
    <row r="58" spans="2:10" x14ac:dyDescent="0.25">
      <c r="F58">
        <f>INDEX(C49:F54,MATCH(F56,C49:C54,0),MATCH(F57,C49:F49,0))</f>
        <v>50</v>
      </c>
      <c r="G58" s="75"/>
      <c r="H58" s="75" t="s">
        <v>165</v>
      </c>
    </row>
    <row r="59" spans="2:10" x14ac:dyDescent="0.25">
      <c r="D59" s="6"/>
      <c r="E59" s="8" t="s">
        <v>14</v>
      </c>
      <c r="F59" s="69">
        <f>VLOOKUP(F56,C49:F54,MATCH(F57,C49:F49,0),0)</f>
        <v>50</v>
      </c>
      <c r="G59" s="69">
        <f>MATCH(F57,C49:F49,0)</f>
        <v>2</v>
      </c>
      <c r="H59" s="75" t="s">
        <v>245</v>
      </c>
    </row>
    <row r="60" spans="2:10" x14ac:dyDescent="0.25">
      <c r="F60" s="225" t="s">
        <v>247</v>
      </c>
    </row>
    <row r="61" spans="2:10" x14ac:dyDescent="0.25">
      <c r="F61" s="75" t="s">
        <v>157</v>
      </c>
    </row>
    <row r="62" spans="2:10" ht="13.8" thickBot="1" x14ac:dyDescent="0.3">
      <c r="B62" s="11" t="s">
        <v>41</v>
      </c>
      <c r="C62" s="11"/>
      <c r="D62" s="11"/>
      <c r="E62" s="11"/>
      <c r="F62" s="224" t="s">
        <v>245</v>
      </c>
      <c r="G62" s="11"/>
      <c r="H62" s="11"/>
      <c r="I62" s="11"/>
      <c r="J62" s="11"/>
    </row>
    <row r="63" spans="2:10" x14ac:dyDescent="0.25">
      <c r="B63" t="s">
        <v>42</v>
      </c>
    </row>
    <row r="64" spans="2:10" x14ac:dyDescent="0.25">
      <c r="B64" t="s">
        <v>43</v>
      </c>
    </row>
    <row r="65" spans="2:17" x14ac:dyDescent="0.25">
      <c r="B65" t="s">
        <v>44</v>
      </c>
    </row>
    <row r="66" spans="2:17" x14ac:dyDescent="0.25">
      <c r="B66" t="s">
        <v>45</v>
      </c>
    </row>
    <row r="67" spans="2:17" x14ac:dyDescent="0.25">
      <c r="B67" t="s">
        <v>46</v>
      </c>
    </row>
    <row r="69" spans="2:17" x14ac:dyDescent="0.25">
      <c r="B69" t="s">
        <v>47</v>
      </c>
    </row>
    <row r="70" spans="2:17" x14ac:dyDescent="0.25">
      <c r="B70" t="s">
        <v>48</v>
      </c>
    </row>
    <row r="71" spans="2:17" x14ac:dyDescent="0.25">
      <c r="B71" t="s">
        <v>49</v>
      </c>
      <c r="K71" s="75" t="s">
        <v>146</v>
      </c>
    </row>
    <row r="72" spans="2:17" ht="13.8" thickBot="1" x14ac:dyDescent="0.3"/>
    <row r="73" spans="2:17" ht="13.8" thickBot="1" x14ac:dyDescent="0.3">
      <c r="E73" s="60"/>
      <c r="F73" s="162" t="s">
        <v>210</v>
      </c>
      <c r="G73" s="61"/>
      <c r="H73" s="61"/>
      <c r="I73" s="61"/>
      <c r="J73" s="62"/>
      <c r="L73" s="13" t="s">
        <v>50</v>
      </c>
      <c r="M73" s="13" t="s">
        <v>51</v>
      </c>
      <c r="N73" s="13" t="s">
        <v>52</v>
      </c>
    </row>
    <row r="74" spans="2:17" ht="14.4" thickTop="1" thickBot="1" x14ac:dyDescent="0.3">
      <c r="E74" s="63"/>
      <c r="G74" s="80" t="s">
        <v>53</v>
      </c>
      <c r="H74" s="81" t="s">
        <v>55</v>
      </c>
      <c r="I74" s="82" t="s">
        <v>56</v>
      </c>
      <c r="J74" s="64"/>
      <c r="L74" s="14" t="s">
        <v>55</v>
      </c>
      <c r="M74" s="15" t="s">
        <v>58</v>
      </c>
      <c r="N74" s="50">
        <f>VLOOKUP($M74,$F$74:$I$79,MATCH($L74,$F$74:$I$74,0),0)</f>
        <v>1200</v>
      </c>
      <c r="O74" s="50">
        <f>HLOOKUP($L74,$F$74:$I$79,MATCH($M74,$F$74:$F$79,0),0)</f>
        <v>1200</v>
      </c>
      <c r="P74" s="228">
        <f>VLOOKUP(M74,$F$74:$I$79,MATCH(L74,$F$74:$I$74,0),0)</f>
        <v>1200</v>
      </c>
      <c r="Q74" s="220"/>
    </row>
    <row r="75" spans="2:17" ht="13.8" thickTop="1" x14ac:dyDescent="0.25">
      <c r="E75" s="63"/>
      <c r="F75" s="17" t="s">
        <v>57</v>
      </c>
      <c r="G75" s="18">
        <v>500</v>
      </c>
      <c r="H75" s="18">
        <v>450</v>
      </c>
      <c r="I75" s="72">
        <v>600</v>
      </c>
      <c r="J75" s="64"/>
      <c r="L75" s="70" t="s">
        <v>56</v>
      </c>
      <c r="M75" s="71" t="s">
        <v>57</v>
      </c>
      <c r="N75" s="50">
        <f t="shared" ref="N75:N81" si="0">VLOOKUP($M75,$F$74:$I$79,MATCH($L75,$F$74:$I$74,0),0)</f>
        <v>600</v>
      </c>
      <c r="O75" s="216">
        <f t="shared" ref="O75:O81" si="1">HLOOKUP($L75,$F$74:$I$79,MATCH($M75,$F$74:$F$79,0),0)</f>
        <v>600</v>
      </c>
      <c r="P75" s="228">
        <f t="shared" ref="P75:P81" si="2">VLOOKUP(M75,$F$74:$I$79,MATCH(L75,$F$74:$I$74,0),0)</f>
        <v>600</v>
      </c>
      <c r="Q75" s="220"/>
    </row>
    <row r="76" spans="2:17" x14ac:dyDescent="0.25">
      <c r="E76" s="63"/>
      <c r="F76" s="19" t="s">
        <v>58</v>
      </c>
      <c r="G76" s="5">
        <v>1000</v>
      </c>
      <c r="H76" s="74">
        <v>1200</v>
      </c>
      <c r="I76" s="78">
        <v>800</v>
      </c>
      <c r="J76" s="64"/>
      <c r="L76" s="14" t="s">
        <v>55</v>
      </c>
      <c r="M76" s="15" t="s">
        <v>58</v>
      </c>
      <c r="N76" s="50">
        <f t="shared" si="0"/>
        <v>1200</v>
      </c>
      <c r="O76" s="50">
        <f t="shared" si="1"/>
        <v>1200</v>
      </c>
      <c r="P76" s="228">
        <f t="shared" si="2"/>
        <v>1200</v>
      </c>
      <c r="Q76" s="220"/>
    </row>
    <row r="77" spans="2:17" x14ac:dyDescent="0.25">
      <c r="E77" s="63"/>
      <c r="F77" s="19" t="s">
        <v>59</v>
      </c>
      <c r="G77" s="5">
        <v>250</v>
      </c>
      <c r="H77" s="5">
        <v>350</v>
      </c>
      <c r="I77" s="41">
        <v>275</v>
      </c>
      <c r="J77" s="64"/>
      <c r="L77" s="14" t="s">
        <v>56</v>
      </c>
      <c r="M77" s="15" t="s">
        <v>59</v>
      </c>
      <c r="N77" s="50">
        <f t="shared" si="0"/>
        <v>275</v>
      </c>
      <c r="O77" s="50">
        <f t="shared" si="1"/>
        <v>275</v>
      </c>
      <c r="P77" s="228">
        <f t="shared" si="2"/>
        <v>275</v>
      </c>
      <c r="Q77" s="220"/>
    </row>
    <row r="78" spans="2:17" x14ac:dyDescent="0.25">
      <c r="E78" s="63"/>
      <c r="F78" s="19" t="s">
        <v>54</v>
      </c>
      <c r="G78" s="40">
        <v>50</v>
      </c>
      <c r="H78" s="77">
        <v>70</v>
      </c>
      <c r="I78" s="20">
        <v>45</v>
      </c>
      <c r="J78" s="64"/>
      <c r="L78" s="14" t="s">
        <v>55</v>
      </c>
      <c r="M78" s="15" t="s">
        <v>54</v>
      </c>
      <c r="N78" s="50">
        <f t="shared" si="0"/>
        <v>70</v>
      </c>
      <c r="O78" s="50">
        <f t="shared" si="1"/>
        <v>70</v>
      </c>
      <c r="P78" s="228">
        <f t="shared" si="2"/>
        <v>70</v>
      </c>
      <c r="Q78" s="220"/>
    </row>
    <row r="79" spans="2:17" ht="13.8" thickBot="1" x14ac:dyDescent="0.3">
      <c r="E79" s="63"/>
      <c r="F79" s="21" t="s">
        <v>60</v>
      </c>
      <c r="G79" s="22">
        <v>300</v>
      </c>
      <c r="H79" s="22">
        <v>290</v>
      </c>
      <c r="I79" s="85">
        <v>310</v>
      </c>
      <c r="J79" s="64"/>
      <c r="L79" s="14" t="s">
        <v>56</v>
      </c>
      <c r="M79" s="15" t="s">
        <v>60</v>
      </c>
      <c r="N79" s="50">
        <f t="shared" si="0"/>
        <v>310</v>
      </c>
      <c r="O79" s="50">
        <f t="shared" si="1"/>
        <v>310</v>
      </c>
      <c r="P79" s="228">
        <f t="shared" si="2"/>
        <v>310</v>
      </c>
      <c r="Q79" s="220"/>
    </row>
    <row r="80" spans="2:17" ht="14.4" thickTop="1" thickBot="1" x14ac:dyDescent="0.3">
      <c r="E80" s="65"/>
      <c r="F80" s="66"/>
      <c r="G80" s="66"/>
      <c r="H80" s="66"/>
      <c r="I80" s="66"/>
      <c r="J80" s="67"/>
      <c r="L80" s="14" t="s">
        <v>53</v>
      </c>
      <c r="M80" s="15" t="s">
        <v>57</v>
      </c>
      <c r="N80" s="50">
        <f t="shared" si="0"/>
        <v>500</v>
      </c>
      <c r="O80" s="50">
        <f t="shared" si="1"/>
        <v>500</v>
      </c>
      <c r="P80" s="228">
        <f t="shared" si="2"/>
        <v>500</v>
      </c>
      <c r="Q80" s="220"/>
    </row>
    <row r="81" spans="2:17" x14ac:dyDescent="0.25">
      <c r="L81" s="14" t="s">
        <v>55</v>
      </c>
      <c r="M81" s="15" t="s">
        <v>58</v>
      </c>
      <c r="N81" s="50">
        <f t="shared" si="0"/>
        <v>1200</v>
      </c>
      <c r="O81" s="50">
        <f t="shared" si="1"/>
        <v>1200</v>
      </c>
      <c r="P81" s="228">
        <f t="shared" si="2"/>
        <v>1200</v>
      </c>
      <c r="Q81" s="220"/>
    </row>
    <row r="82" spans="2:17" x14ac:dyDescent="0.25">
      <c r="D82" s="10" t="s">
        <v>61</v>
      </c>
    </row>
    <row r="85" spans="2:17" ht="13.8" thickBot="1" x14ac:dyDescent="0.3">
      <c r="B85" s="11" t="s">
        <v>62</v>
      </c>
      <c r="C85" s="11"/>
      <c r="D85" s="11"/>
      <c r="E85" s="11"/>
      <c r="F85" s="11"/>
      <c r="G85" s="11"/>
      <c r="H85" s="11"/>
      <c r="I85" s="11"/>
      <c r="J85" s="11"/>
    </row>
    <row r="86" spans="2:17" x14ac:dyDescent="0.25">
      <c r="B86" t="s">
        <v>63</v>
      </c>
    </row>
    <row r="87" spans="2:17" x14ac:dyDescent="0.25">
      <c r="B87" t="s">
        <v>64</v>
      </c>
    </row>
    <row r="88" spans="2:17" x14ac:dyDescent="0.25">
      <c r="B88" t="s">
        <v>65</v>
      </c>
    </row>
    <row r="89" spans="2:17" x14ac:dyDescent="0.25">
      <c r="B89" t="s">
        <v>66</v>
      </c>
    </row>
    <row r="91" spans="2:17" x14ac:dyDescent="0.25">
      <c r="B91" t="s">
        <v>67</v>
      </c>
    </row>
    <row r="92" spans="2:17" x14ac:dyDescent="0.25">
      <c r="B92" t="s">
        <v>68</v>
      </c>
    </row>
    <row r="94" spans="2:17" x14ac:dyDescent="0.25">
      <c r="B94" t="s">
        <v>69</v>
      </c>
    </row>
    <row r="95" spans="2:17" x14ac:dyDescent="0.25">
      <c r="B95" t="s">
        <v>70</v>
      </c>
    </row>
    <row r="96" spans="2:17" x14ac:dyDescent="0.25">
      <c r="B96" t="s">
        <v>71</v>
      </c>
    </row>
    <row r="97" spans="2:9" x14ac:dyDescent="0.25">
      <c r="B97" t="s">
        <v>72</v>
      </c>
    </row>
    <row r="98" spans="2:9" x14ac:dyDescent="0.25">
      <c r="B98" t="s">
        <v>73</v>
      </c>
    </row>
    <row r="99" spans="2:9" x14ac:dyDescent="0.25">
      <c r="B99" t="s">
        <v>74</v>
      </c>
    </row>
    <row r="101" spans="2:9" x14ac:dyDescent="0.25">
      <c r="B101" t="s">
        <v>75</v>
      </c>
    </row>
    <row r="102" spans="2:9" x14ac:dyDescent="0.25">
      <c r="B102" t="s">
        <v>76</v>
      </c>
    </row>
    <row r="103" spans="2:9" x14ac:dyDescent="0.25">
      <c r="B103" t="s">
        <v>77</v>
      </c>
    </row>
    <row r="104" spans="2:9" x14ac:dyDescent="0.25">
      <c r="B104" t="s">
        <v>78</v>
      </c>
    </row>
    <row r="105" spans="2:9" x14ac:dyDescent="0.25">
      <c r="B105" t="s">
        <v>79</v>
      </c>
    </row>
    <row r="106" spans="2:9" x14ac:dyDescent="0.25">
      <c r="B106" t="s">
        <v>80</v>
      </c>
    </row>
    <row r="107" spans="2:9" x14ac:dyDescent="0.25">
      <c r="B107" t="s">
        <v>81</v>
      </c>
    </row>
    <row r="108" spans="2:9" x14ac:dyDescent="0.25">
      <c r="B108" t="s">
        <v>82</v>
      </c>
    </row>
    <row r="109" spans="2:9" x14ac:dyDescent="0.25">
      <c r="B109" t="s">
        <v>83</v>
      </c>
    </row>
    <row r="110" spans="2:9" x14ac:dyDescent="0.25">
      <c r="B110" t="s">
        <v>84</v>
      </c>
    </row>
    <row r="112" spans="2:9" ht="13.8" thickBot="1" x14ac:dyDescent="0.3">
      <c r="G112" s="79" t="s">
        <v>85</v>
      </c>
      <c r="H112" s="79"/>
      <c r="I112" s="79"/>
    </row>
    <row r="113" spans="1:15" ht="13.8" thickBot="1" x14ac:dyDescent="0.3">
      <c r="C113" s="87" t="s">
        <v>86</v>
      </c>
      <c r="D113" s="87"/>
      <c r="F113" s="205"/>
      <c r="G113" s="206" t="s">
        <v>87</v>
      </c>
      <c r="H113" s="207" t="s">
        <v>88</v>
      </c>
      <c r="I113" s="208" t="s">
        <v>89</v>
      </c>
    </row>
    <row r="114" spans="1:15" ht="13.8" thickTop="1" x14ac:dyDescent="0.25">
      <c r="C114" s="24" t="s">
        <v>87</v>
      </c>
      <c r="D114" s="25">
        <v>20</v>
      </c>
      <c r="F114" s="209">
        <v>1</v>
      </c>
      <c r="G114" s="148">
        <v>0</v>
      </c>
      <c r="H114" s="148">
        <v>0</v>
      </c>
      <c r="I114" s="210">
        <v>0</v>
      </c>
      <c r="J114" s="88" t="s">
        <v>170</v>
      </c>
    </row>
    <row r="115" spans="1:15" x14ac:dyDescent="0.25">
      <c r="C115" s="26" t="s">
        <v>88</v>
      </c>
      <c r="D115" s="27">
        <v>10</v>
      </c>
      <c r="F115" s="211">
        <v>100</v>
      </c>
      <c r="G115" s="149">
        <v>0.06</v>
      </c>
      <c r="H115" s="150">
        <v>0.03</v>
      </c>
      <c r="I115" s="212">
        <v>0.12</v>
      </c>
      <c r="J115" s="75" t="s">
        <v>168</v>
      </c>
    </row>
    <row r="116" spans="1:15" ht="13.8" thickBot="1" x14ac:dyDescent="0.3">
      <c r="C116" s="29" t="s">
        <v>89</v>
      </c>
      <c r="D116" s="30">
        <v>30</v>
      </c>
      <c r="F116" s="213">
        <v>300</v>
      </c>
      <c r="G116" s="217">
        <v>0.08</v>
      </c>
      <c r="H116" s="214">
        <v>0.05</v>
      </c>
      <c r="I116" s="215">
        <v>0.15</v>
      </c>
      <c r="J116" s="75" t="s">
        <v>169</v>
      </c>
    </row>
    <row r="117" spans="1:15" ht="13.8" thickTop="1" x14ac:dyDescent="0.25"/>
    <row r="119" spans="1:15" x14ac:dyDescent="0.25">
      <c r="C119" s="23" t="s">
        <v>90</v>
      </c>
      <c r="D119" s="23"/>
      <c r="E119" s="23"/>
      <c r="F119" s="23"/>
      <c r="G119" s="23"/>
    </row>
    <row r="120" spans="1:15" x14ac:dyDescent="0.25">
      <c r="C120" s="4" t="s">
        <v>91</v>
      </c>
      <c r="D120" s="4" t="s">
        <v>92</v>
      </c>
      <c r="E120" s="42" t="s">
        <v>93</v>
      </c>
      <c r="F120" s="91" t="s">
        <v>94</v>
      </c>
      <c r="G120" s="4" t="s">
        <v>95</v>
      </c>
    </row>
    <row r="121" spans="1:15" x14ac:dyDescent="0.25">
      <c r="A121">
        <f>INDEX($D$114:$D$116,MATCH($C121,$C$114:$C$116,0))</f>
        <v>20</v>
      </c>
      <c r="B121" s="76">
        <f t="shared" ref="B121:B126" si="3">MATCH(C121,$F$113:$I$113,0)</f>
        <v>2</v>
      </c>
      <c r="C121" s="15" t="s">
        <v>87</v>
      </c>
      <c r="D121" s="14">
        <v>300</v>
      </c>
      <c r="E121" s="31">
        <f>VLOOKUP($C121,$C$114:$D$116,2,0)</f>
        <v>20</v>
      </c>
      <c r="F121" s="73">
        <f>VLOOKUP($D121,$F$113:$I$116,$B121,1)</f>
        <v>0.08</v>
      </c>
      <c r="G121" s="31">
        <f>D121*E121</f>
        <v>6000</v>
      </c>
      <c r="H121">
        <f>G121*F121</f>
        <v>480</v>
      </c>
      <c r="I121" s="90">
        <f>G121-H121</f>
        <v>5520</v>
      </c>
      <c r="K121" s="73">
        <f>VLOOKUP(D121,$F$114:$I$116,MATCH(C121,$F$113:$I$113,0),1)</f>
        <v>0.08</v>
      </c>
      <c r="M121" s="83">
        <f>VLOOKUP(D121,$F$114:$I$116,MATCH(C121,$F$113:$I$113,0))</f>
        <v>0.08</v>
      </c>
      <c r="N121" s="73">
        <f>IF(C121="Brick",IF(D121&lt;100,$G$114,IF(D121&lt;300,$G$115,$G$116)),IF(C121="Wood","test"))</f>
        <v>0.08</v>
      </c>
      <c r="O121">
        <f>VLOOKUP(D121,$F$114:$I$116,MATCH(C121,$G$113:$I$113,0),1)</f>
        <v>300</v>
      </c>
    </row>
    <row r="122" spans="1:15" x14ac:dyDescent="0.25">
      <c r="A122">
        <f t="shared" ref="A122:A126" si="4">INDEX($D$114:$D$116,MATCH($C122,$C$114:$C$116,0))</f>
        <v>10</v>
      </c>
      <c r="B122" s="76">
        <f t="shared" si="3"/>
        <v>3</v>
      </c>
      <c r="C122" s="15" t="s">
        <v>88</v>
      </c>
      <c r="D122" s="14">
        <v>200</v>
      </c>
      <c r="E122" s="31">
        <f t="shared" ref="E122:E126" si="5">VLOOKUP($C122,$C$114:$D$116,2,0)</f>
        <v>10</v>
      </c>
      <c r="F122" s="73">
        <f t="shared" ref="F122:F126" si="6">VLOOKUP($D122,$F$113:$I$116,$B122,1)</f>
        <v>0.03</v>
      </c>
      <c r="G122" s="31">
        <f t="shared" ref="G122:G126" si="7">D122*E122</f>
        <v>2000</v>
      </c>
      <c r="H122">
        <f t="shared" ref="H122:H126" si="8">G122*F122</f>
        <v>60</v>
      </c>
      <c r="I122" s="90">
        <f t="shared" ref="I122:I126" si="9">G122-H122</f>
        <v>1940</v>
      </c>
      <c r="K122" s="73">
        <f t="shared" ref="K122:K126" si="10">VLOOKUP(D122,$F$114:$I$116,MATCH(C122,$F$113:$I$113,0),1)</f>
        <v>0.03</v>
      </c>
      <c r="M122" s="83">
        <f t="shared" ref="M122:M126" si="11">VLOOKUP(D122,$F$114:$I$116,MATCH(C122,$F$113:$I$113,0))</f>
        <v>0.03</v>
      </c>
      <c r="N122" s="73" t="str">
        <f t="shared" ref="N122:N126" si="12">IF(C122="Brick",IF(D122&lt;100,$G$114,IF(D122&lt;300,$G$115,$G$116)),IF(C122="Wood","test"))</f>
        <v>test</v>
      </c>
    </row>
    <row r="123" spans="1:15" x14ac:dyDescent="0.25">
      <c r="A123">
        <f t="shared" si="4"/>
        <v>30</v>
      </c>
      <c r="B123" s="76">
        <f t="shared" si="3"/>
        <v>4</v>
      </c>
      <c r="C123" s="15" t="s">
        <v>89</v>
      </c>
      <c r="D123" s="14">
        <v>150</v>
      </c>
      <c r="E123" s="31">
        <f t="shared" si="5"/>
        <v>30</v>
      </c>
      <c r="F123" s="73">
        <f>VLOOKUP($D123,$F$113:$I$116,$B123,1)</f>
        <v>0.12</v>
      </c>
      <c r="G123" s="31">
        <f t="shared" si="7"/>
        <v>4500</v>
      </c>
      <c r="H123">
        <f t="shared" si="8"/>
        <v>540</v>
      </c>
      <c r="I123" s="90">
        <f t="shared" si="9"/>
        <v>3960</v>
      </c>
      <c r="K123" s="73">
        <f t="shared" si="10"/>
        <v>0.12</v>
      </c>
      <c r="M123" s="83">
        <f t="shared" si="11"/>
        <v>0.12</v>
      </c>
      <c r="N123" s="73" t="b">
        <f t="shared" si="12"/>
        <v>0</v>
      </c>
    </row>
    <row r="124" spans="1:15" x14ac:dyDescent="0.25">
      <c r="A124">
        <f t="shared" si="4"/>
        <v>20</v>
      </c>
      <c r="B124" s="76">
        <f t="shared" si="3"/>
        <v>2</v>
      </c>
      <c r="C124" s="15" t="s">
        <v>87</v>
      </c>
      <c r="D124" s="14">
        <v>225</v>
      </c>
      <c r="E124" s="31">
        <f t="shared" si="5"/>
        <v>20</v>
      </c>
      <c r="F124" s="73">
        <f t="shared" si="6"/>
        <v>0.06</v>
      </c>
      <c r="G124" s="31">
        <f t="shared" si="7"/>
        <v>4500</v>
      </c>
      <c r="H124">
        <f t="shared" si="8"/>
        <v>270</v>
      </c>
      <c r="I124" s="90">
        <f t="shared" si="9"/>
        <v>4230</v>
      </c>
      <c r="K124" s="73">
        <f t="shared" si="10"/>
        <v>0.06</v>
      </c>
      <c r="M124" s="83">
        <f t="shared" si="11"/>
        <v>0.06</v>
      </c>
      <c r="N124" s="73">
        <f t="shared" si="12"/>
        <v>0.06</v>
      </c>
    </row>
    <row r="125" spans="1:15" x14ac:dyDescent="0.25">
      <c r="A125">
        <f t="shared" si="4"/>
        <v>10</v>
      </c>
      <c r="B125" s="76">
        <f t="shared" si="3"/>
        <v>3</v>
      </c>
      <c r="C125" s="229" t="s">
        <v>88</v>
      </c>
      <c r="D125" s="230">
        <v>50</v>
      </c>
      <c r="E125" s="31">
        <f t="shared" si="5"/>
        <v>10</v>
      </c>
      <c r="F125" s="73">
        <f t="shared" si="6"/>
        <v>0</v>
      </c>
      <c r="G125" s="31">
        <f t="shared" si="7"/>
        <v>500</v>
      </c>
      <c r="H125">
        <f t="shared" si="8"/>
        <v>0</v>
      </c>
      <c r="I125" s="90">
        <f t="shared" si="9"/>
        <v>500</v>
      </c>
      <c r="K125" s="73">
        <f t="shared" si="10"/>
        <v>0</v>
      </c>
      <c r="M125" s="83">
        <f t="shared" si="11"/>
        <v>0</v>
      </c>
      <c r="N125" s="73" t="str">
        <f t="shared" si="12"/>
        <v>test</v>
      </c>
    </row>
    <row r="126" spans="1:15" x14ac:dyDescent="0.25">
      <c r="A126">
        <f t="shared" si="4"/>
        <v>30</v>
      </c>
      <c r="B126" s="76">
        <f t="shared" si="3"/>
        <v>4</v>
      </c>
      <c r="C126" s="15" t="s">
        <v>89</v>
      </c>
      <c r="D126" s="14">
        <v>500</v>
      </c>
      <c r="E126" s="31">
        <f t="shared" si="5"/>
        <v>30</v>
      </c>
      <c r="F126" s="73">
        <f t="shared" si="6"/>
        <v>0.15</v>
      </c>
      <c r="G126" s="31">
        <f t="shared" si="7"/>
        <v>15000</v>
      </c>
      <c r="H126">
        <f t="shared" si="8"/>
        <v>2250</v>
      </c>
      <c r="I126" s="90">
        <f t="shared" si="9"/>
        <v>12750</v>
      </c>
      <c r="K126" s="73">
        <f t="shared" si="10"/>
        <v>0.15</v>
      </c>
      <c r="M126" s="83">
        <f t="shared" si="11"/>
        <v>0.15</v>
      </c>
      <c r="N126" s="73" t="b">
        <f t="shared" si="12"/>
        <v>0</v>
      </c>
    </row>
    <row r="127" spans="1:15" ht="21" customHeight="1" x14ac:dyDescent="0.25">
      <c r="I127" s="59"/>
    </row>
    <row r="128" spans="1:15" x14ac:dyDescent="0.25">
      <c r="B128" t="s">
        <v>96</v>
      </c>
    </row>
    <row r="129" spans="2:3" x14ac:dyDescent="0.25">
      <c r="B129" t="s">
        <v>93</v>
      </c>
      <c r="C129" s="10" t="s">
        <v>97</v>
      </c>
    </row>
    <row r="130" spans="2:3" x14ac:dyDescent="0.25">
      <c r="B130" t="s">
        <v>94</v>
      </c>
      <c r="C130" s="10" t="s">
        <v>98</v>
      </c>
    </row>
    <row r="131" spans="2:3" x14ac:dyDescent="0.25">
      <c r="B131" t="s">
        <v>95</v>
      </c>
      <c r="C131" s="10" t="s">
        <v>99</v>
      </c>
    </row>
  </sheetData>
  <sheetProtection objects="1"/>
  <printOptions headings="1" gridLines="1"/>
  <pageMargins left="0.74803149606299213" right="0.74803149606299213" top="0.98425196850393704" bottom="0.98425196850393704" header="0.51181102362204722" footer="0.51181102362204722"/>
  <pageSetup paperSize="9" scale="98" fitToHeight="5" orientation="portrait" r:id="rId1"/>
  <headerFooter alignWithMargins="0">
    <oddHeader>&amp;LExcel Function Dictionary
© 1998 - 2000 Peter Noneley&amp;R&amp;A
Page &amp;P of &amp;N</oddHeader>
  </headerFooter>
  <rowBreaks count="3" manualBreakCount="3">
    <brk id="30" max="65535" man="1"/>
    <brk id="61" max="65535" man="1"/>
    <brk id="84" max="65535" man="1"/>
  </rowBreaks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Button 1">
              <controlPr defaultSize="0" print="0" autoFill="0" autoLine="0" autoPict="0">
                <anchor>
                  <from>
                    <xdr:col>8</xdr:col>
                    <xdr:colOff>403860</xdr:colOff>
                    <xdr:row>0</xdr:row>
                    <xdr:rowOff>38100</xdr:rowOff>
                  </from>
                  <to>
                    <xdr:col>9</xdr:col>
                    <xdr:colOff>266700</xdr:colOff>
                    <xdr:row>0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Button 2">
              <controlPr defaultSize="0" print="0" autoFill="0" autoLine="0" autoPict="0">
                <anchor>
                  <from>
                    <xdr:col>9</xdr:col>
                    <xdr:colOff>335280</xdr:colOff>
                    <xdr:row>0</xdr:row>
                    <xdr:rowOff>38100</xdr:rowOff>
                  </from>
                  <to>
                    <xdr:col>9</xdr:col>
                    <xdr:colOff>548640</xdr:colOff>
                    <xdr:row>0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6" name="Button 3">
              <controlPr defaultSize="0" print="0" autoFill="0" autoLine="0" autoPict="0">
                <anchor>
                  <from>
                    <xdr:col>8</xdr:col>
                    <xdr:colOff>129540</xdr:colOff>
                    <xdr:row>0</xdr:row>
                    <xdr:rowOff>38100</xdr:rowOff>
                  </from>
                  <to>
                    <xdr:col>8</xdr:col>
                    <xdr:colOff>335280</xdr:colOff>
                    <xdr:row>0</xdr:row>
                    <xdr:rowOff>198120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62">
    <pageSetUpPr fitToPage="1"/>
  </sheetPr>
  <dimension ref="A1:S131"/>
  <sheetViews>
    <sheetView showGridLines="0" tabSelected="1" topLeftCell="D1" zoomScale="130" zoomScaleNormal="130" workbookViewId="0">
      <pane ySplit="1" topLeftCell="A59" activePane="bottomLeft" state="frozen"/>
      <selection activeCell="A3" sqref="A3"/>
      <selection pane="bottomLeft" activeCell="S71" sqref="S71:S78"/>
    </sheetView>
  </sheetViews>
  <sheetFormatPr defaultRowHeight="13.2" x14ac:dyDescent="0.25"/>
  <cols>
    <col min="1" max="1" width="2.77734375" customWidth="1"/>
    <col min="10" max="10" width="8.77734375" customWidth="1"/>
    <col min="16" max="17" width="10.109375" bestFit="1" customWidth="1"/>
    <col min="18" max="18" width="10.5546875" bestFit="1" customWidth="1"/>
  </cols>
  <sheetData>
    <row r="1" spans="1:10" ht="18" thickBot="1" x14ac:dyDescent="0.35">
      <c r="A1" s="1" t="s">
        <v>100</v>
      </c>
      <c r="B1" s="1"/>
      <c r="C1" s="1"/>
      <c r="D1" s="1"/>
      <c r="E1" s="1"/>
      <c r="F1" s="1"/>
      <c r="G1" s="1"/>
      <c r="H1" s="1"/>
      <c r="I1" s="1"/>
      <c r="J1" s="1"/>
    </row>
    <row r="2" spans="1:10" ht="13.8" thickTop="1" x14ac:dyDescent="0.25"/>
    <row r="3" spans="1:10" x14ac:dyDescent="0.25">
      <c r="D3" s="4" t="s">
        <v>9</v>
      </c>
      <c r="E3" s="4" t="s">
        <v>10</v>
      </c>
      <c r="F3" s="4" t="s">
        <v>11</v>
      </c>
      <c r="G3" s="3" t="s">
        <v>101</v>
      </c>
      <c r="H3" s="2" t="s">
        <v>102</v>
      </c>
    </row>
    <row r="4" spans="1:10" x14ac:dyDescent="0.25">
      <c r="D4" s="5">
        <v>10</v>
      </c>
      <c r="E4" s="5">
        <v>80</v>
      </c>
      <c r="F4" s="77">
        <v>97</v>
      </c>
      <c r="G4" s="3" t="s">
        <v>103</v>
      </c>
      <c r="H4" s="2" t="s">
        <v>2</v>
      </c>
    </row>
    <row r="5" spans="1:10" x14ac:dyDescent="0.25">
      <c r="D5" s="57">
        <v>20</v>
      </c>
      <c r="E5" s="5">
        <v>90</v>
      </c>
      <c r="F5" s="5">
        <v>69</v>
      </c>
      <c r="G5" s="3" t="s">
        <v>104</v>
      </c>
    </row>
    <row r="6" spans="1:10" x14ac:dyDescent="0.25">
      <c r="D6" s="5">
        <v>30</v>
      </c>
      <c r="E6" s="40">
        <v>100</v>
      </c>
      <c r="F6" s="77">
        <v>45</v>
      </c>
      <c r="G6" s="86" t="s">
        <v>105</v>
      </c>
    </row>
    <row r="7" spans="1:10" x14ac:dyDescent="0.25">
      <c r="D7" s="5">
        <v>40</v>
      </c>
      <c r="E7" s="5">
        <v>110</v>
      </c>
      <c r="F7" s="5">
        <v>51</v>
      </c>
      <c r="G7" s="3" t="s">
        <v>106</v>
      </c>
    </row>
    <row r="8" spans="1:10" x14ac:dyDescent="0.25">
      <c r="D8" s="5">
        <v>50</v>
      </c>
      <c r="E8" s="5">
        <v>120</v>
      </c>
      <c r="F8" s="5">
        <v>77</v>
      </c>
      <c r="G8" s="3" t="s">
        <v>107</v>
      </c>
    </row>
    <row r="10" spans="1:10" x14ac:dyDescent="0.25">
      <c r="B10" s="6"/>
      <c r="C10" s="7"/>
      <c r="D10" s="7"/>
      <c r="E10" s="8" t="s">
        <v>12</v>
      </c>
      <c r="F10" s="194" t="s">
        <v>10</v>
      </c>
    </row>
    <row r="11" spans="1:10" x14ac:dyDescent="0.25">
      <c r="B11" s="6"/>
      <c r="C11" s="7"/>
      <c r="D11" s="7"/>
      <c r="E11" s="8" t="s">
        <v>108</v>
      </c>
      <c r="F11" s="5">
        <v>4</v>
      </c>
    </row>
    <row r="13" spans="1:10" x14ac:dyDescent="0.25">
      <c r="D13" s="6"/>
      <c r="E13" s="8" t="s">
        <v>14</v>
      </c>
      <c r="F13" s="160">
        <f>INDEX(D3:F8,F11,MATCH(F10,D3:F3,0))</f>
        <v>100</v>
      </c>
      <c r="G13" s="10" t="s">
        <v>109</v>
      </c>
    </row>
    <row r="14" spans="1:10" x14ac:dyDescent="0.25">
      <c r="F14">
        <f>HLOOKUP(F10,D3:F8,F11,0)</f>
        <v>100</v>
      </c>
    </row>
    <row r="15" spans="1:10" ht="13.8" thickBot="1" x14ac:dyDescent="0.3">
      <c r="B15" s="11" t="s">
        <v>16</v>
      </c>
      <c r="C15" s="11"/>
      <c r="D15" s="11"/>
      <c r="E15" s="11"/>
      <c r="F15" s="11"/>
      <c r="G15" s="11"/>
      <c r="H15" s="11"/>
      <c r="I15" s="11"/>
      <c r="J15" s="11"/>
    </row>
    <row r="16" spans="1:10" x14ac:dyDescent="0.25">
      <c r="B16" t="s">
        <v>110</v>
      </c>
    </row>
    <row r="17" spans="2:10" x14ac:dyDescent="0.25">
      <c r="B17" t="s">
        <v>111</v>
      </c>
    </row>
    <row r="19" spans="2:10" ht="13.8" thickBot="1" x14ac:dyDescent="0.3">
      <c r="B19" s="11" t="s">
        <v>19</v>
      </c>
      <c r="C19" s="11"/>
      <c r="D19" s="11"/>
      <c r="E19" s="11"/>
      <c r="F19" s="11"/>
      <c r="G19" s="11"/>
      <c r="H19" s="11"/>
      <c r="I19" s="11"/>
      <c r="J19" s="11"/>
    </row>
    <row r="20" spans="2:10" x14ac:dyDescent="0.25">
      <c r="B20" s="12" t="s">
        <v>112</v>
      </c>
    </row>
    <row r="21" spans="2:10" x14ac:dyDescent="0.25">
      <c r="B21" t="s">
        <v>21</v>
      </c>
    </row>
    <row r="22" spans="2:10" x14ac:dyDescent="0.25">
      <c r="B22" t="s">
        <v>113</v>
      </c>
    </row>
    <row r="23" spans="2:10" x14ac:dyDescent="0.25">
      <c r="B23" t="s">
        <v>114</v>
      </c>
    </row>
    <row r="24" spans="2:10" x14ac:dyDescent="0.25">
      <c r="B24" t="s">
        <v>24</v>
      </c>
    </row>
    <row r="26" spans="2:10" ht="13.8" thickBot="1" x14ac:dyDescent="0.3">
      <c r="B26" s="11" t="s">
        <v>25</v>
      </c>
      <c r="C26" s="11"/>
      <c r="D26" s="11"/>
      <c r="E26" s="11"/>
      <c r="F26" s="11"/>
      <c r="G26" s="11"/>
      <c r="H26" s="11"/>
      <c r="I26" s="11"/>
      <c r="J26" s="11"/>
    </row>
    <row r="27" spans="2:10" x14ac:dyDescent="0.25">
      <c r="B27" t="s">
        <v>26</v>
      </c>
    </row>
    <row r="29" spans="2:10" ht="13.8" thickBot="1" x14ac:dyDescent="0.3">
      <c r="B29" s="11" t="s">
        <v>27</v>
      </c>
      <c r="C29" s="11"/>
      <c r="D29" s="11"/>
      <c r="E29" s="11"/>
      <c r="F29" s="11"/>
      <c r="G29" s="11"/>
      <c r="H29" s="11"/>
      <c r="I29" s="11"/>
      <c r="J29" s="11"/>
    </row>
    <row r="30" spans="2:10" x14ac:dyDescent="0.25">
      <c r="B30" t="s">
        <v>115</v>
      </c>
    </row>
    <row r="31" spans="2:10" x14ac:dyDescent="0.25">
      <c r="B31" t="s">
        <v>116</v>
      </c>
    </row>
    <row r="32" spans="2:10" x14ac:dyDescent="0.25">
      <c r="B32" t="s">
        <v>117</v>
      </c>
    </row>
    <row r="33" spans="2:6" x14ac:dyDescent="0.25">
      <c r="B33" t="s">
        <v>31</v>
      </c>
    </row>
    <row r="35" spans="2:6" x14ac:dyDescent="0.25">
      <c r="B35" t="s">
        <v>118</v>
      </c>
    </row>
    <row r="36" spans="2:6" x14ac:dyDescent="0.25">
      <c r="B36" t="s">
        <v>119</v>
      </c>
    </row>
    <row r="37" spans="2:6" x14ac:dyDescent="0.25">
      <c r="B37" t="s">
        <v>34</v>
      </c>
    </row>
    <row r="38" spans="2:6" x14ac:dyDescent="0.25">
      <c r="B38" t="s">
        <v>35</v>
      </c>
    </row>
    <row r="40" spans="2:6" x14ac:dyDescent="0.25">
      <c r="B40" t="s">
        <v>120</v>
      </c>
    </row>
    <row r="41" spans="2:6" x14ac:dyDescent="0.25">
      <c r="B41" t="s">
        <v>37</v>
      </c>
    </row>
    <row r="43" spans="2:6" x14ac:dyDescent="0.25">
      <c r="B43" t="s">
        <v>121</v>
      </c>
    </row>
    <row r="44" spans="2:6" x14ac:dyDescent="0.25">
      <c r="B44" t="s">
        <v>122</v>
      </c>
    </row>
    <row r="45" spans="2:6" x14ac:dyDescent="0.25">
      <c r="B45" t="s">
        <v>123</v>
      </c>
    </row>
    <row r="46" spans="2:6" ht="13.8" thickBot="1" x14ac:dyDescent="0.3"/>
    <row r="47" spans="2:6" x14ac:dyDescent="0.25">
      <c r="C47" s="193"/>
      <c r="D47" s="182" t="s">
        <v>9</v>
      </c>
      <c r="E47" s="183" t="s">
        <v>10</v>
      </c>
      <c r="F47" s="184" t="s">
        <v>11</v>
      </c>
    </row>
    <row r="48" spans="2:6" x14ac:dyDescent="0.25">
      <c r="C48" s="180" t="s">
        <v>158</v>
      </c>
      <c r="D48" s="185">
        <v>10</v>
      </c>
      <c r="E48" s="188">
        <v>80</v>
      </c>
      <c r="F48" s="187">
        <v>97</v>
      </c>
    </row>
    <row r="49" spans="2:10" x14ac:dyDescent="0.25">
      <c r="C49" s="180" t="s">
        <v>159</v>
      </c>
      <c r="D49" s="185">
        <v>20</v>
      </c>
      <c r="E49" s="186">
        <v>90</v>
      </c>
      <c r="F49" s="187">
        <v>69</v>
      </c>
    </row>
    <row r="50" spans="2:10" x14ac:dyDescent="0.25">
      <c r="C50" s="180" t="s">
        <v>160</v>
      </c>
      <c r="D50" s="185">
        <v>30</v>
      </c>
      <c r="E50" s="188">
        <v>100</v>
      </c>
      <c r="F50" s="189">
        <v>45</v>
      </c>
      <c r="I50">
        <f>VLOOKUP(F55,C48:F52,MATCH(F54,C47:F47,0),0)</f>
        <v>80</v>
      </c>
      <c r="J50" s="75" t="s">
        <v>163</v>
      </c>
    </row>
    <row r="51" spans="2:10" x14ac:dyDescent="0.25">
      <c r="C51" s="180" t="s">
        <v>161</v>
      </c>
      <c r="D51" s="185">
        <v>40</v>
      </c>
      <c r="E51" s="186">
        <v>110</v>
      </c>
      <c r="F51" s="187">
        <v>51</v>
      </c>
      <c r="I51">
        <f>HLOOKUP(F54,D47:F52,MATCH(F55,C47:C52,0),0)</f>
        <v>80</v>
      </c>
      <c r="J51" s="75" t="s">
        <v>164</v>
      </c>
    </row>
    <row r="52" spans="2:10" ht="13.8" thickBot="1" x14ac:dyDescent="0.3">
      <c r="C52" s="181" t="s">
        <v>162</v>
      </c>
      <c r="D52" s="190">
        <v>50</v>
      </c>
      <c r="E52" s="191">
        <v>120</v>
      </c>
      <c r="F52" s="192">
        <v>77</v>
      </c>
    </row>
    <row r="54" spans="2:10" x14ac:dyDescent="0.25">
      <c r="B54" s="6"/>
      <c r="C54" s="7"/>
      <c r="D54" s="7"/>
      <c r="E54" s="8" t="s">
        <v>12</v>
      </c>
      <c r="F54" s="68" t="s">
        <v>10</v>
      </c>
    </row>
    <row r="55" spans="2:10" x14ac:dyDescent="0.25">
      <c r="B55" s="6"/>
      <c r="C55" s="7"/>
      <c r="D55" s="7"/>
      <c r="E55" s="8" t="s">
        <v>40</v>
      </c>
      <c r="F55" s="5" t="s">
        <v>158</v>
      </c>
      <c r="H55">
        <f>HLOOKUP(F54,C47:F52,MATCH(F55,C47:C52,0),0)</f>
        <v>80</v>
      </c>
      <c r="J55">
        <f>VLOOKUP(F55,C47:F52,MATCH(F54,C47:F47,0),0)</f>
        <v>80</v>
      </c>
    </row>
    <row r="56" spans="2:10" x14ac:dyDescent="0.25">
      <c r="F56" s="75"/>
      <c r="J56">
        <f>HLOOKUP(F54,C47:F52,MATCH(F55,C47:C52,0),0)</f>
        <v>80</v>
      </c>
    </row>
    <row r="57" spans="2:10" x14ac:dyDescent="0.25">
      <c r="D57" s="6"/>
      <c r="E57" s="8" t="s">
        <v>14</v>
      </c>
      <c r="F57" s="9">
        <f>HLOOKUP(F54,C47:F52,MATCH(F55,C47:C52,0),0)</f>
        <v>80</v>
      </c>
      <c r="G57" s="9"/>
    </row>
    <row r="58" spans="2:10" x14ac:dyDescent="0.25">
      <c r="E58" s="10" t="s">
        <v>180</v>
      </c>
    </row>
    <row r="59" spans="2:10" x14ac:dyDescent="0.25">
      <c r="F59">
        <f>HLOOKUP(F54,C47:F52,MATCH(F55,C47:C52,0),0)</f>
        <v>80</v>
      </c>
    </row>
    <row r="60" spans="2:10" ht="13.8" thickBot="1" x14ac:dyDescent="0.3">
      <c r="B60" s="11" t="s">
        <v>41</v>
      </c>
      <c r="C60" s="11"/>
      <c r="D60" s="11"/>
      <c r="E60" s="11"/>
      <c r="F60" s="11"/>
      <c r="G60" s="11"/>
      <c r="H60" s="11"/>
      <c r="I60" s="11"/>
      <c r="J60" s="11"/>
    </row>
    <row r="61" spans="2:10" x14ac:dyDescent="0.25">
      <c r="B61" t="s">
        <v>124</v>
      </c>
    </row>
    <row r="62" spans="2:10" x14ac:dyDescent="0.25">
      <c r="B62" t="s">
        <v>43</v>
      </c>
    </row>
    <row r="63" spans="2:10" x14ac:dyDescent="0.25">
      <c r="B63" t="s">
        <v>125</v>
      </c>
    </row>
    <row r="64" spans="2:10" x14ac:dyDescent="0.25">
      <c r="B64" t="s">
        <v>126</v>
      </c>
    </row>
    <row r="65" spans="2:19" x14ac:dyDescent="0.25">
      <c r="B65" t="s">
        <v>127</v>
      </c>
    </row>
    <row r="67" spans="2:19" x14ac:dyDescent="0.25">
      <c r="B67" t="s">
        <v>128</v>
      </c>
    </row>
    <row r="68" spans="2:19" x14ac:dyDescent="0.25">
      <c r="B68" t="s">
        <v>129</v>
      </c>
    </row>
    <row r="69" spans="2:19" x14ac:dyDescent="0.25">
      <c r="B69" t="s">
        <v>49</v>
      </c>
    </row>
    <row r="70" spans="2:19" ht="13.8" thickBot="1" x14ac:dyDescent="0.3">
      <c r="F70" t="s">
        <v>141</v>
      </c>
      <c r="L70" s="13" t="s">
        <v>50</v>
      </c>
      <c r="M70" s="13" t="s">
        <v>51</v>
      </c>
      <c r="N70" s="13" t="s">
        <v>52</v>
      </c>
      <c r="O70" s="13" t="s">
        <v>52</v>
      </c>
      <c r="P70" s="92" t="s">
        <v>181</v>
      </c>
      <c r="Q70" s="92" t="s">
        <v>182</v>
      </c>
      <c r="R70" s="92" t="s">
        <v>187</v>
      </c>
      <c r="S70" s="92" t="s">
        <v>181</v>
      </c>
    </row>
    <row r="71" spans="2:19" ht="13.8" thickBot="1" x14ac:dyDescent="0.3">
      <c r="E71" s="60"/>
      <c r="F71" s="61"/>
      <c r="G71" s="61"/>
      <c r="H71" s="61"/>
      <c r="I71" s="61"/>
      <c r="J71" s="62"/>
      <c r="K71" s="76">
        <f>MATCH($M71,$F$72:$F$77,0)</f>
        <v>5</v>
      </c>
      <c r="L71" s="218" t="s">
        <v>53</v>
      </c>
      <c r="M71" s="219" t="s">
        <v>54</v>
      </c>
      <c r="N71" s="16">
        <f>HLOOKUP($L71,$F$72:$I$77,MATCH($M71,$F$72:$F$77,0),0)</f>
        <v>50</v>
      </c>
      <c r="O71" s="16">
        <f>VLOOKUP($M71,$F$72:$I$77,MATCH($L71,$F$72:$I$72,0),0)</f>
        <v>50</v>
      </c>
      <c r="P71" s="227">
        <f>HLOOKUP($L71,$F$72:$I$77,MATCH($M71,$F$72:$F$77,0),0)</f>
        <v>50</v>
      </c>
      <c r="Q71" s="226">
        <f>VLOOKUP($M71,$F$72:$I$77,MATCH($L71,$F$72:$I$72,0),0)</f>
        <v>50</v>
      </c>
      <c r="R71">
        <f>INDEX($F$72:$I$77,MATCH($M71,$F$72:$F$77,0),MATCH($L71,$F$72:$I$72,0))</f>
        <v>50</v>
      </c>
      <c r="S71">
        <f>HLOOKUP($L71,$F$72:$I$77,MATCH($M71,$F$72:$F$77,0),0)</f>
        <v>50</v>
      </c>
    </row>
    <row r="72" spans="2:19" ht="14.4" thickTop="1" thickBot="1" x14ac:dyDescent="0.3">
      <c r="E72" s="63"/>
      <c r="G72" s="201" t="s">
        <v>53</v>
      </c>
      <c r="H72" s="202" t="s">
        <v>55</v>
      </c>
      <c r="I72" s="203" t="s">
        <v>56</v>
      </c>
      <c r="J72" s="64"/>
      <c r="L72" s="218" t="s">
        <v>56</v>
      </c>
      <c r="M72" s="219" t="s">
        <v>57</v>
      </c>
      <c r="N72" s="16">
        <f t="shared" ref="N72:N78" si="0">HLOOKUP($L72,$F$72:$I$77,MATCH($M72,$F$72:$F$77,0),0)</f>
        <v>600</v>
      </c>
      <c r="O72" s="16">
        <f t="shared" ref="O72:O78" si="1">VLOOKUP($M72,$F$72:$I$77,MATCH($L72,$F$72:$I$72,0),0)</f>
        <v>600</v>
      </c>
      <c r="P72" s="227">
        <f t="shared" ref="P72:P78" si="2">HLOOKUP($L72,$F$72:$I$77,MATCH($M72,$F$72:$F$77,0),0)</f>
        <v>600</v>
      </c>
      <c r="Q72" s="226">
        <f t="shared" ref="Q72:Q78" si="3">VLOOKUP($M72,$F$72:$I$77,MATCH($L72,$F$72:$I$72,0),0)</f>
        <v>600</v>
      </c>
      <c r="R72">
        <f t="shared" ref="R72:R78" si="4">INDEX($F$72:$I$77,MATCH($M72,$F$72:$F$77,0),MATCH($L72,$F$72:$I$72,0))</f>
        <v>600</v>
      </c>
      <c r="S72">
        <f t="shared" ref="S72:S78" si="5">HLOOKUP($L72,$F$72:$I$77,MATCH($M72,$F$72:$F$77,0),0)</f>
        <v>600</v>
      </c>
    </row>
    <row r="73" spans="2:19" ht="13.8" thickTop="1" x14ac:dyDescent="0.25">
      <c r="E73" s="63"/>
      <c r="F73" s="33" t="s">
        <v>57</v>
      </c>
      <c r="G73" s="43">
        <v>500</v>
      </c>
      <c r="H73" s="40">
        <v>450</v>
      </c>
      <c r="I73" s="48">
        <v>600</v>
      </c>
      <c r="J73" s="64"/>
      <c r="L73" s="218" t="s">
        <v>55</v>
      </c>
      <c r="M73" s="219" t="s">
        <v>58</v>
      </c>
      <c r="N73" s="16">
        <f t="shared" si="0"/>
        <v>1200</v>
      </c>
      <c r="O73" s="16">
        <f t="shared" si="1"/>
        <v>1200</v>
      </c>
      <c r="P73" s="227">
        <f t="shared" si="2"/>
        <v>1200</v>
      </c>
      <c r="Q73" s="226">
        <f t="shared" si="3"/>
        <v>1200</v>
      </c>
      <c r="R73">
        <f t="shared" si="4"/>
        <v>1200</v>
      </c>
      <c r="S73">
        <f t="shared" si="5"/>
        <v>1200</v>
      </c>
    </row>
    <row r="74" spans="2:19" x14ac:dyDescent="0.25">
      <c r="E74" s="63"/>
      <c r="F74" s="34" t="s">
        <v>58</v>
      </c>
      <c r="G74" s="43">
        <v>1000</v>
      </c>
      <c r="H74" s="40">
        <v>1200</v>
      </c>
      <c r="I74" s="44">
        <v>800</v>
      </c>
      <c r="J74" s="64"/>
      <c r="L74" s="218" t="s">
        <v>56</v>
      </c>
      <c r="M74" s="219" t="s">
        <v>59</v>
      </c>
      <c r="N74" s="16">
        <f t="shared" si="0"/>
        <v>275</v>
      </c>
      <c r="O74" s="16">
        <f t="shared" si="1"/>
        <v>275</v>
      </c>
      <c r="P74" s="227">
        <f t="shared" si="2"/>
        <v>275</v>
      </c>
      <c r="Q74" s="226">
        <f t="shared" si="3"/>
        <v>275</v>
      </c>
      <c r="R74">
        <f t="shared" si="4"/>
        <v>275</v>
      </c>
      <c r="S74">
        <f t="shared" si="5"/>
        <v>275</v>
      </c>
    </row>
    <row r="75" spans="2:19" x14ac:dyDescent="0.25">
      <c r="E75" s="63"/>
      <c r="F75" s="34" t="s">
        <v>59</v>
      </c>
      <c r="G75" s="43">
        <v>250</v>
      </c>
      <c r="H75" s="40">
        <v>350</v>
      </c>
      <c r="I75" s="44">
        <v>275</v>
      </c>
      <c r="J75" s="64"/>
      <c r="L75" s="218" t="s">
        <v>55</v>
      </c>
      <c r="M75" s="219" t="s">
        <v>54</v>
      </c>
      <c r="N75" s="16">
        <f t="shared" si="0"/>
        <v>70</v>
      </c>
      <c r="O75" s="16">
        <f t="shared" si="1"/>
        <v>70</v>
      </c>
      <c r="P75" s="227">
        <f t="shared" si="2"/>
        <v>70</v>
      </c>
      <c r="Q75" s="226">
        <f t="shared" si="3"/>
        <v>70</v>
      </c>
      <c r="R75">
        <f t="shared" si="4"/>
        <v>70</v>
      </c>
      <c r="S75">
        <f t="shared" si="5"/>
        <v>70</v>
      </c>
    </row>
    <row r="76" spans="2:19" x14ac:dyDescent="0.25">
      <c r="E76" s="63"/>
      <c r="F76" s="34" t="s">
        <v>54</v>
      </c>
      <c r="G76" s="47">
        <v>50</v>
      </c>
      <c r="H76" s="40">
        <v>70</v>
      </c>
      <c r="I76" s="44">
        <v>45</v>
      </c>
      <c r="J76" s="64"/>
      <c r="L76" s="218" t="s">
        <v>55</v>
      </c>
      <c r="M76" s="219" t="s">
        <v>60</v>
      </c>
      <c r="N76" s="16">
        <f t="shared" si="0"/>
        <v>290</v>
      </c>
      <c r="O76" s="16">
        <f t="shared" si="1"/>
        <v>290</v>
      </c>
      <c r="P76" s="227">
        <f t="shared" si="2"/>
        <v>290</v>
      </c>
      <c r="Q76" s="226">
        <f t="shared" si="3"/>
        <v>290</v>
      </c>
      <c r="R76">
        <f t="shared" si="4"/>
        <v>290</v>
      </c>
      <c r="S76">
        <f t="shared" si="5"/>
        <v>290</v>
      </c>
    </row>
    <row r="77" spans="2:19" ht="13.8" thickBot="1" x14ac:dyDescent="0.3">
      <c r="E77" s="63"/>
      <c r="F77" s="35" t="s">
        <v>60</v>
      </c>
      <c r="G77" s="45">
        <v>300</v>
      </c>
      <c r="H77" s="49">
        <v>290</v>
      </c>
      <c r="I77" s="46">
        <v>310</v>
      </c>
      <c r="J77" s="64"/>
      <c r="L77" s="218" t="s">
        <v>53</v>
      </c>
      <c r="M77" s="219" t="s">
        <v>57</v>
      </c>
      <c r="N77" s="16">
        <f t="shared" si="0"/>
        <v>500</v>
      </c>
      <c r="O77" s="16">
        <f t="shared" si="1"/>
        <v>500</v>
      </c>
      <c r="P77" s="227">
        <f t="shared" si="2"/>
        <v>500</v>
      </c>
      <c r="Q77" s="226">
        <f t="shared" si="3"/>
        <v>500</v>
      </c>
      <c r="R77">
        <f t="shared" si="4"/>
        <v>500</v>
      </c>
      <c r="S77">
        <f t="shared" si="5"/>
        <v>500</v>
      </c>
    </row>
    <row r="78" spans="2:19" ht="14.4" thickTop="1" thickBot="1" x14ac:dyDescent="0.3">
      <c r="E78" s="65"/>
      <c r="F78" s="66"/>
      <c r="G78" s="66"/>
      <c r="H78" s="66"/>
      <c r="I78" s="66"/>
      <c r="J78" s="67"/>
      <c r="L78" s="218" t="s">
        <v>55</v>
      </c>
      <c r="M78" s="219" t="s">
        <v>58</v>
      </c>
      <c r="N78" s="16">
        <f t="shared" si="0"/>
        <v>1200</v>
      </c>
      <c r="O78" s="16">
        <f t="shared" si="1"/>
        <v>1200</v>
      </c>
      <c r="P78" s="227">
        <f t="shared" si="2"/>
        <v>1200</v>
      </c>
      <c r="Q78" s="226">
        <f t="shared" si="3"/>
        <v>1200</v>
      </c>
      <c r="R78">
        <f t="shared" si="4"/>
        <v>1200</v>
      </c>
      <c r="S78">
        <f t="shared" si="5"/>
        <v>1200</v>
      </c>
    </row>
    <row r="80" spans="2:19" x14ac:dyDescent="0.25">
      <c r="D80" s="10" t="s">
        <v>244</v>
      </c>
    </row>
    <row r="83" spans="2:10" ht="13.8" thickBot="1" x14ac:dyDescent="0.3">
      <c r="B83" s="11" t="s">
        <v>62</v>
      </c>
      <c r="C83" s="11"/>
      <c r="D83" s="11"/>
      <c r="E83" s="11"/>
      <c r="F83" s="11"/>
      <c r="G83" s="11"/>
      <c r="H83" s="11"/>
      <c r="I83" s="11"/>
      <c r="J83" s="11"/>
    </row>
    <row r="84" spans="2:10" x14ac:dyDescent="0.25">
      <c r="B84" t="s">
        <v>63</v>
      </c>
    </row>
    <row r="85" spans="2:10" x14ac:dyDescent="0.25">
      <c r="B85" t="s">
        <v>64</v>
      </c>
    </row>
    <row r="86" spans="2:10" x14ac:dyDescent="0.25">
      <c r="B86" t="s">
        <v>65</v>
      </c>
    </row>
    <row r="87" spans="2:10" x14ac:dyDescent="0.25">
      <c r="B87" t="s">
        <v>66</v>
      </c>
    </row>
    <row r="89" spans="2:10" x14ac:dyDescent="0.25">
      <c r="B89" t="s">
        <v>67</v>
      </c>
    </row>
    <row r="90" spans="2:10" x14ac:dyDescent="0.25">
      <c r="B90" t="s">
        <v>130</v>
      </c>
    </row>
    <row r="92" spans="2:10" x14ac:dyDescent="0.25">
      <c r="B92" t="s">
        <v>69</v>
      </c>
    </row>
    <row r="93" spans="2:10" x14ac:dyDescent="0.25">
      <c r="B93" t="s">
        <v>70</v>
      </c>
    </row>
    <row r="94" spans="2:10" x14ac:dyDescent="0.25">
      <c r="B94" t="s">
        <v>131</v>
      </c>
    </row>
    <row r="95" spans="2:10" x14ac:dyDescent="0.25">
      <c r="B95" t="s">
        <v>72</v>
      </c>
    </row>
    <row r="96" spans="2:10" x14ac:dyDescent="0.25">
      <c r="B96" t="s">
        <v>73</v>
      </c>
    </row>
    <row r="97" spans="2:7" x14ac:dyDescent="0.25">
      <c r="B97" t="s">
        <v>132</v>
      </c>
    </row>
    <row r="99" spans="2:7" x14ac:dyDescent="0.25">
      <c r="B99" t="s">
        <v>75</v>
      </c>
    </row>
    <row r="100" spans="2:7" x14ac:dyDescent="0.25">
      <c r="B100" t="s">
        <v>133</v>
      </c>
    </row>
    <row r="101" spans="2:7" x14ac:dyDescent="0.25">
      <c r="B101" t="s">
        <v>134</v>
      </c>
    </row>
    <row r="102" spans="2:7" x14ac:dyDescent="0.25">
      <c r="B102" t="s">
        <v>78</v>
      </c>
    </row>
    <row r="103" spans="2:7" x14ac:dyDescent="0.25">
      <c r="B103" t="s">
        <v>135</v>
      </c>
    </row>
    <row r="104" spans="2:7" x14ac:dyDescent="0.25">
      <c r="B104" t="s">
        <v>80</v>
      </c>
    </row>
    <row r="105" spans="2:7" x14ac:dyDescent="0.25">
      <c r="B105" t="s">
        <v>136</v>
      </c>
    </row>
    <row r="106" spans="2:7" x14ac:dyDescent="0.25">
      <c r="B106" t="s">
        <v>82</v>
      </c>
    </row>
    <row r="107" spans="2:7" x14ac:dyDescent="0.25">
      <c r="B107" t="s">
        <v>137</v>
      </c>
    </row>
    <row r="108" spans="2:7" x14ac:dyDescent="0.25">
      <c r="B108" t="s">
        <v>138</v>
      </c>
    </row>
    <row r="110" spans="2:7" x14ac:dyDescent="0.25">
      <c r="E110" s="53" t="s">
        <v>86</v>
      </c>
      <c r="F110" s="53"/>
      <c r="G110" s="53"/>
    </row>
    <row r="111" spans="2:7" x14ac:dyDescent="0.25">
      <c r="E111" s="36" t="s">
        <v>87</v>
      </c>
      <c r="F111" s="36" t="s">
        <v>88</v>
      </c>
      <c r="G111" s="36" t="s">
        <v>89</v>
      </c>
    </row>
    <row r="112" spans="2:7" x14ac:dyDescent="0.25">
      <c r="E112" s="55">
        <v>20</v>
      </c>
      <c r="F112" s="37">
        <v>10</v>
      </c>
      <c r="G112" s="55">
        <v>30</v>
      </c>
    </row>
    <row r="114" spans="3:16" x14ac:dyDescent="0.25">
      <c r="E114" s="52" t="s">
        <v>85</v>
      </c>
      <c r="F114" s="52"/>
      <c r="G114" s="52"/>
    </row>
    <row r="115" spans="3:16" x14ac:dyDescent="0.25">
      <c r="E115" s="38">
        <v>1</v>
      </c>
      <c r="F115" s="38">
        <v>100</v>
      </c>
      <c r="G115" s="38">
        <v>300</v>
      </c>
    </row>
    <row r="116" spans="3:16" x14ac:dyDescent="0.25">
      <c r="D116" s="38" t="s">
        <v>87</v>
      </c>
      <c r="E116" s="28">
        <v>0</v>
      </c>
      <c r="F116" s="222">
        <v>0.06</v>
      </c>
      <c r="G116" s="28">
        <v>0.08</v>
      </c>
    </row>
    <row r="117" spans="3:16" x14ac:dyDescent="0.25">
      <c r="D117" s="38" t="s">
        <v>88</v>
      </c>
      <c r="E117" s="56">
        <v>0</v>
      </c>
      <c r="F117" s="195">
        <v>0.03</v>
      </c>
      <c r="G117" s="28">
        <v>0.05</v>
      </c>
    </row>
    <row r="118" spans="3:16" x14ac:dyDescent="0.25">
      <c r="D118" s="38" t="s">
        <v>89</v>
      </c>
      <c r="E118" s="56">
        <v>0</v>
      </c>
      <c r="F118" s="56">
        <v>0.12</v>
      </c>
      <c r="G118" s="28">
        <v>0.15</v>
      </c>
    </row>
    <row r="120" spans="3:16" x14ac:dyDescent="0.25">
      <c r="C120" s="23" t="s">
        <v>90</v>
      </c>
      <c r="D120" s="23"/>
      <c r="E120" s="23"/>
      <c r="F120" s="23"/>
      <c r="G120" s="23"/>
    </row>
    <row r="121" spans="3:16" x14ac:dyDescent="0.25">
      <c r="C121" s="4" t="s">
        <v>91</v>
      </c>
      <c r="D121" s="4" t="s">
        <v>92</v>
      </c>
      <c r="E121" s="54" t="s">
        <v>93</v>
      </c>
      <c r="F121" s="51" t="s">
        <v>94</v>
      </c>
      <c r="G121" s="4" t="s">
        <v>95</v>
      </c>
    </row>
    <row r="122" spans="3:16" x14ac:dyDescent="0.25">
      <c r="C122" s="5" t="s">
        <v>87</v>
      </c>
      <c r="D122" s="40">
        <v>100</v>
      </c>
      <c r="E122" s="223">
        <f>HLOOKUP(C122,$E$111:$G$112,2,0)</f>
        <v>20</v>
      </c>
      <c r="F122" s="32">
        <f>HLOOKUP($D122,$D$115:$G$118,MATCH(C122,$D$115:$D$118,0),1)</f>
        <v>0.06</v>
      </c>
      <c r="G122" s="31">
        <f>(E122*D122)-(D122*E122*F122)</f>
        <v>1880</v>
      </c>
      <c r="I122">
        <f>E122*D122</f>
        <v>2000</v>
      </c>
      <c r="J122">
        <f>I122*F122</f>
        <v>120</v>
      </c>
      <c r="L122">
        <f>I122-J122</f>
        <v>1880</v>
      </c>
      <c r="N122">
        <f>E122*D122</f>
        <v>2000</v>
      </c>
      <c r="O122">
        <f>N122*F122</f>
        <v>120</v>
      </c>
      <c r="P122">
        <f>N122-O122</f>
        <v>1880</v>
      </c>
    </row>
    <row r="123" spans="3:16" x14ac:dyDescent="0.25">
      <c r="C123" s="5" t="s">
        <v>88</v>
      </c>
      <c r="D123" s="5">
        <v>200</v>
      </c>
      <c r="E123" s="223">
        <f t="shared" ref="E123:E127" si="6">HLOOKUP(C123,$E$111:$G$112,2,0)</f>
        <v>10</v>
      </c>
      <c r="F123" s="32">
        <f t="shared" ref="F123:F127" si="7">HLOOKUP($D123,$D$115:$G$118,MATCH(C123,$D$115:$D$118,0),1)</f>
        <v>0.03</v>
      </c>
      <c r="G123" s="31">
        <f t="shared" ref="G123:G127" si="8">(E123*D123)-(D123*E123*F123)</f>
        <v>1940</v>
      </c>
      <c r="I123">
        <f t="shared" ref="I123:I127" si="9">E123*D123</f>
        <v>2000</v>
      </c>
      <c r="J123">
        <f t="shared" ref="J123:J127" si="10">I123*F123</f>
        <v>60</v>
      </c>
      <c r="L123">
        <f t="shared" ref="L123:L127" si="11">I123-J123</f>
        <v>1940</v>
      </c>
      <c r="N123">
        <f t="shared" ref="N123:N127" si="12">E123*D123</f>
        <v>2000</v>
      </c>
      <c r="O123">
        <f t="shared" ref="O123:O127" si="13">N123*F123</f>
        <v>60</v>
      </c>
      <c r="P123">
        <f t="shared" ref="P123:P127" si="14">N123-O123</f>
        <v>1940</v>
      </c>
    </row>
    <row r="124" spans="3:16" x14ac:dyDescent="0.25">
      <c r="C124" s="5" t="s">
        <v>89</v>
      </c>
      <c r="D124" s="5">
        <v>150</v>
      </c>
      <c r="E124" s="223">
        <f t="shared" si="6"/>
        <v>30</v>
      </c>
      <c r="F124" s="32">
        <f t="shared" si="7"/>
        <v>0.12</v>
      </c>
      <c r="G124" s="31">
        <f t="shared" si="8"/>
        <v>3960</v>
      </c>
      <c r="I124">
        <f t="shared" si="9"/>
        <v>4500</v>
      </c>
      <c r="J124">
        <f t="shared" si="10"/>
        <v>540</v>
      </c>
      <c r="L124">
        <f t="shared" si="11"/>
        <v>3960</v>
      </c>
      <c r="N124">
        <f t="shared" si="12"/>
        <v>4500</v>
      </c>
      <c r="O124">
        <f t="shared" si="13"/>
        <v>540</v>
      </c>
      <c r="P124">
        <f t="shared" si="14"/>
        <v>3960</v>
      </c>
    </row>
    <row r="125" spans="3:16" x14ac:dyDescent="0.25">
      <c r="C125" s="5" t="s">
        <v>87</v>
      </c>
      <c r="D125" s="5">
        <v>225</v>
      </c>
      <c r="E125" s="223">
        <f t="shared" si="6"/>
        <v>20</v>
      </c>
      <c r="F125" s="32">
        <f t="shared" si="7"/>
        <v>0.06</v>
      </c>
      <c r="G125" s="31">
        <f t="shared" si="8"/>
        <v>4230</v>
      </c>
      <c r="I125">
        <f t="shared" si="9"/>
        <v>4500</v>
      </c>
      <c r="J125">
        <f t="shared" si="10"/>
        <v>270</v>
      </c>
      <c r="L125">
        <f t="shared" si="11"/>
        <v>4230</v>
      </c>
      <c r="N125">
        <f t="shared" si="12"/>
        <v>4500</v>
      </c>
      <c r="O125">
        <f t="shared" si="13"/>
        <v>270</v>
      </c>
      <c r="P125">
        <f t="shared" si="14"/>
        <v>4230</v>
      </c>
    </row>
    <row r="126" spans="3:16" x14ac:dyDescent="0.25">
      <c r="C126" s="5" t="s">
        <v>88</v>
      </c>
      <c r="D126" s="5">
        <v>50</v>
      </c>
      <c r="E126" s="223">
        <f t="shared" si="6"/>
        <v>10</v>
      </c>
      <c r="F126" s="32">
        <f t="shared" si="7"/>
        <v>0</v>
      </c>
      <c r="G126" s="31">
        <f t="shared" si="8"/>
        <v>500</v>
      </c>
      <c r="I126">
        <f t="shared" si="9"/>
        <v>500</v>
      </c>
      <c r="J126">
        <f t="shared" si="10"/>
        <v>0</v>
      </c>
      <c r="L126">
        <f t="shared" si="11"/>
        <v>500</v>
      </c>
      <c r="N126">
        <f t="shared" si="12"/>
        <v>500</v>
      </c>
      <c r="O126">
        <f t="shared" si="13"/>
        <v>0</v>
      </c>
      <c r="P126">
        <f t="shared" si="14"/>
        <v>500</v>
      </c>
    </row>
    <row r="127" spans="3:16" x14ac:dyDescent="0.25">
      <c r="C127" s="5" t="s">
        <v>89</v>
      </c>
      <c r="D127" s="5">
        <v>500</v>
      </c>
      <c r="E127" s="223">
        <f t="shared" si="6"/>
        <v>30</v>
      </c>
      <c r="F127" s="32">
        <f t="shared" si="7"/>
        <v>0.15</v>
      </c>
      <c r="G127" s="31">
        <f t="shared" si="8"/>
        <v>12750</v>
      </c>
      <c r="I127">
        <f t="shared" si="9"/>
        <v>15000</v>
      </c>
      <c r="J127">
        <f t="shared" si="10"/>
        <v>2250</v>
      </c>
      <c r="L127">
        <f t="shared" si="11"/>
        <v>12750</v>
      </c>
      <c r="N127">
        <f t="shared" si="12"/>
        <v>15000</v>
      </c>
      <c r="O127">
        <f t="shared" si="13"/>
        <v>2250</v>
      </c>
      <c r="P127">
        <f t="shared" si="14"/>
        <v>12750</v>
      </c>
    </row>
    <row r="129" spans="3:4" x14ac:dyDescent="0.25">
      <c r="C129" t="s">
        <v>93</v>
      </c>
      <c r="D129" s="39" t="s">
        <v>139</v>
      </c>
    </row>
    <row r="131" spans="3:4" x14ac:dyDescent="0.25">
      <c r="C131" t="s">
        <v>94</v>
      </c>
      <c r="D131" s="39" t="s">
        <v>140</v>
      </c>
    </row>
  </sheetData>
  <sheetProtection objects="1" scenarios="1"/>
  <printOptions headings="1" gridLines="1"/>
  <pageMargins left="0.74803149606299213" right="0.74803149606299213" top="0.98425196850393704" bottom="0.98425196850393704" header="0.51181102362204722" footer="0.51181102362204722"/>
  <pageSetup paperSize="9" scale="98" fitToHeight="5" orientation="portrait" r:id="rId1"/>
  <headerFooter alignWithMargins="0">
    <oddHeader>&amp;LExcel Function Dictionary
© 1998 - 2000 Peter Noneley&amp;R&amp;A
Page &amp;P of &amp;N</oddHeader>
  </headerFooter>
  <rowBreaks count="3" manualBreakCount="3">
    <brk id="28" max="65535" man="1"/>
    <brk id="59" max="65535" man="1"/>
    <brk id="82" max="65535" man="1"/>
  </rowBreaks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Button 1">
              <controlPr defaultSize="0" print="0" autoFill="0" autoLine="0" autoPict="0">
                <anchor>
                  <from>
                    <xdr:col>8</xdr:col>
                    <xdr:colOff>403860</xdr:colOff>
                    <xdr:row>0</xdr:row>
                    <xdr:rowOff>38100</xdr:rowOff>
                  </from>
                  <to>
                    <xdr:col>9</xdr:col>
                    <xdr:colOff>266700</xdr:colOff>
                    <xdr:row>0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0" r:id="rId5" name="Button 2">
              <controlPr defaultSize="0" print="0" autoFill="0" autoLine="0" autoPict="0">
                <anchor>
                  <from>
                    <xdr:col>9</xdr:col>
                    <xdr:colOff>335280</xdr:colOff>
                    <xdr:row>0</xdr:row>
                    <xdr:rowOff>38100</xdr:rowOff>
                  </from>
                  <to>
                    <xdr:col>9</xdr:col>
                    <xdr:colOff>548640</xdr:colOff>
                    <xdr:row>0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1" r:id="rId6" name="Button 3">
              <controlPr defaultSize="0" print="0" autoFill="0" autoLine="0" autoPict="0">
                <anchor>
                  <from>
                    <xdr:col>8</xdr:col>
                    <xdr:colOff>129540</xdr:colOff>
                    <xdr:row>0</xdr:row>
                    <xdr:rowOff>38100</xdr:rowOff>
                  </from>
                  <to>
                    <xdr:col>8</xdr:col>
                    <xdr:colOff>335280</xdr:colOff>
                    <xdr:row>0</xdr:row>
                    <xdr:rowOff>198120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3"/>
  <dimension ref="A1:S19"/>
  <sheetViews>
    <sheetView workbookViewId="0">
      <selection activeCell="D10" sqref="D10"/>
    </sheetView>
  </sheetViews>
  <sheetFormatPr defaultRowHeight="13.2" x14ac:dyDescent="0.25"/>
  <cols>
    <col min="9" max="9" width="9" bestFit="1" customWidth="1"/>
    <col min="10" max="11" width="9.77734375" bestFit="1" customWidth="1"/>
  </cols>
  <sheetData>
    <row r="1" spans="1:19" x14ac:dyDescent="0.25">
      <c r="A1" s="196" t="s">
        <v>142</v>
      </c>
      <c r="B1" s="142">
        <v>1001</v>
      </c>
      <c r="C1" s="142">
        <v>1002</v>
      </c>
      <c r="D1" s="142">
        <v>1003</v>
      </c>
      <c r="E1" s="142">
        <v>1004</v>
      </c>
      <c r="F1" s="142">
        <v>1005</v>
      </c>
      <c r="G1" s="142">
        <v>1006</v>
      </c>
      <c r="H1" s="152">
        <v>1007</v>
      </c>
      <c r="I1" s="142">
        <v>1008</v>
      </c>
      <c r="J1" s="142">
        <v>1009</v>
      </c>
      <c r="K1" s="142">
        <v>1010</v>
      </c>
    </row>
    <row r="2" spans="1:19" x14ac:dyDescent="0.25">
      <c r="A2" s="196" t="s">
        <v>143</v>
      </c>
      <c r="B2" s="93" t="s">
        <v>147</v>
      </c>
      <c r="C2" s="93" t="s">
        <v>148</v>
      </c>
      <c r="D2" s="94" t="s">
        <v>209</v>
      </c>
      <c r="E2" s="93" t="s">
        <v>150</v>
      </c>
      <c r="F2" s="93" t="s">
        <v>151</v>
      </c>
      <c r="G2" s="93" t="s">
        <v>152</v>
      </c>
      <c r="H2" s="152" t="s">
        <v>153</v>
      </c>
      <c r="I2" s="93" t="s">
        <v>154</v>
      </c>
      <c r="J2" s="93" t="s">
        <v>155</v>
      </c>
      <c r="K2" s="93" t="s">
        <v>156</v>
      </c>
      <c r="M2" s="93">
        <v>0</v>
      </c>
      <c r="N2" s="93">
        <v>35</v>
      </c>
      <c r="O2" s="93">
        <v>60</v>
      </c>
      <c r="P2" s="93">
        <v>75</v>
      </c>
    </row>
    <row r="3" spans="1:19" x14ac:dyDescent="0.25">
      <c r="A3" s="196" t="s">
        <v>144</v>
      </c>
      <c r="B3" s="93">
        <v>28</v>
      </c>
      <c r="C3" s="93">
        <v>59</v>
      </c>
      <c r="D3" s="142">
        <v>87</v>
      </c>
      <c r="E3" s="93">
        <v>89</v>
      </c>
      <c r="F3" s="93">
        <v>6</v>
      </c>
      <c r="G3" s="93">
        <v>8</v>
      </c>
      <c r="H3" s="152">
        <v>33</v>
      </c>
      <c r="I3" s="93">
        <v>64</v>
      </c>
      <c r="J3" s="93">
        <v>100</v>
      </c>
      <c r="K3" s="93">
        <v>99</v>
      </c>
      <c r="M3" s="94" t="s">
        <v>183</v>
      </c>
      <c r="N3" s="94" t="s">
        <v>184</v>
      </c>
      <c r="O3" s="94" t="s">
        <v>185</v>
      </c>
      <c r="P3" s="94" t="s">
        <v>186</v>
      </c>
    </row>
    <row r="4" spans="1:19" x14ac:dyDescent="0.25">
      <c r="A4" s="196" t="s">
        <v>188</v>
      </c>
      <c r="B4" s="93" t="str">
        <f>IF(B3&lt;35,"Fail","Pass")</f>
        <v>Fail</v>
      </c>
      <c r="C4" s="93" t="str">
        <f t="shared" ref="C4:K4" si="0">IF(C3&lt;35,"Fail","Pass")</f>
        <v>Pass</v>
      </c>
      <c r="D4" s="93" t="str">
        <f t="shared" si="0"/>
        <v>Pass</v>
      </c>
      <c r="E4" s="93" t="str">
        <f t="shared" si="0"/>
        <v>Pass</v>
      </c>
      <c r="F4" s="93" t="str">
        <f t="shared" si="0"/>
        <v>Fail</v>
      </c>
      <c r="G4" s="93" t="str">
        <f t="shared" si="0"/>
        <v>Fail</v>
      </c>
      <c r="H4" s="93" t="str">
        <f t="shared" si="0"/>
        <v>Fail</v>
      </c>
      <c r="I4" s="93" t="str">
        <f t="shared" si="0"/>
        <v>Pass</v>
      </c>
      <c r="J4" s="93" t="str">
        <f t="shared" si="0"/>
        <v>Pass</v>
      </c>
      <c r="K4" s="93" t="str">
        <f t="shared" si="0"/>
        <v>Pass</v>
      </c>
    </row>
    <row r="5" spans="1:19" x14ac:dyDescent="0.25">
      <c r="A5" s="196" t="s">
        <v>145</v>
      </c>
      <c r="B5" s="95" t="str">
        <f t="shared" ref="B5:K5" si="1">HLOOKUP(B$3,$M$2:$P$3,2,1)</f>
        <v>Fail</v>
      </c>
      <c r="C5" s="95" t="str">
        <f t="shared" si="1"/>
        <v>Pass</v>
      </c>
      <c r="D5" s="95" t="str">
        <f t="shared" si="1"/>
        <v>Disc</v>
      </c>
      <c r="E5" s="95" t="str">
        <f t="shared" si="1"/>
        <v>Disc</v>
      </c>
      <c r="F5" s="95" t="str">
        <f t="shared" si="1"/>
        <v>Fail</v>
      </c>
      <c r="G5" s="95" t="str">
        <f t="shared" si="1"/>
        <v>Fail</v>
      </c>
      <c r="H5" s="95" t="str">
        <f t="shared" si="1"/>
        <v>Fail</v>
      </c>
      <c r="I5" s="95" t="str">
        <f t="shared" si="1"/>
        <v>First class</v>
      </c>
      <c r="J5" s="95" t="str">
        <f t="shared" si="1"/>
        <v>Disc</v>
      </c>
      <c r="K5" s="95" t="str">
        <f t="shared" si="1"/>
        <v>Disc</v>
      </c>
    </row>
    <row r="7" spans="1:19" x14ac:dyDescent="0.25">
      <c r="B7" s="75" t="s">
        <v>200</v>
      </c>
      <c r="N7" s="76">
        <f>MATCH(N$9,$A$1:$A$5,0)</f>
        <v>1</v>
      </c>
      <c r="O7" s="76">
        <f>MATCH(O$9,$A$1:$A$5,0)</f>
        <v>5</v>
      </c>
      <c r="P7" s="76">
        <f t="shared" ref="P7:R7" si="2">MATCH(P$9,$A$1:$A$5,0)</f>
        <v>2</v>
      </c>
      <c r="Q7" s="76">
        <f t="shared" si="2"/>
        <v>3</v>
      </c>
      <c r="R7" s="76">
        <f t="shared" si="2"/>
        <v>4</v>
      </c>
    </row>
    <row r="8" spans="1:19" ht="13.8" thickBot="1" x14ac:dyDescent="0.3"/>
    <row r="9" spans="1:19" x14ac:dyDescent="0.25">
      <c r="C9" s="130" t="s">
        <v>142</v>
      </c>
      <c r="D9" s="131" t="s">
        <v>179</v>
      </c>
      <c r="E9" s="132" t="s">
        <v>144</v>
      </c>
      <c r="F9" s="75" t="s">
        <v>188</v>
      </c>
      <c r="H9" t="s">
        <v>142</v>
      </c>
      <c r="I9" s="75" t="s">
        <v>143</v>
      </c>
      <c r="J9" s="75" t="s">
        <v>144</v>
      </c>
      <c r="K9" s="75" t="s">
        <v>188</v>
      </c>
      <c r="L9" s="75" t="s">
        <v>145</v>
      </c>
      <c r="N9" s="76" t="s">
        <v>142</v>
      </c>
      <c r="O9" s="161" t="s">
        <v>145</v>
      </c>
      <c r="P9" s="161" t="s">
        <v>143</v>
      </c>
      <c r="Q9" s="161" t="s">
        <v>144</v>
      </c>
      <c r="R9" s="161" t="s">
        <v>188</v>
      </c>
      <c r="S9" s="161" t="s">
        <v>145</v>
      </c>
    </row>
    <row r="10" spans="1:19" x14ac:dyDescent="0.25">
      <c r="C10" s="133">
        <v>1003</v>
      </c>
      <c r="D10" s="95" t="str">
        <f>HLOOKUP($C10,$A$1:$K$5,2,0)</f>
        <v>Kamal</v>
      </c>
      <c r="E10" s="95">
        <f>HLOOKUP($C10,$A$1:$K$5,3,0)</f>
        <v>87</v>
      </c>
      <c r="F10" s="95" t="str">
        <f>HLOOKUP($C10,$A$1:$K$5,4,0)</f>
        <v>Pass</v>
      </c>
      <c r="H10" s="159">
        <v>1003</v>
      </c>
      <c r="I10" s="89" t="str">
        <f>HLOOKUP($H10,$A$1:$K$5,2,0)</f>
        <v>Kamal</v>
      </c>
      <c r="J10" s="89">
        <f>HLOOKUP($H10,$A$1:$K$5,3,0)</f>
        <v>87</v>
      </c>
      <c r="K10" s="89" t="str">
        <f>HLOOKUP($H10,$A$1:$K$5,4,0)</f>
        <v>Pass</v>
      </c>
      <c r="L10" s="89" t="str">
        <f>HLOOKUP($H10,$A$1:$K$5,5,0)</f>
        <v>Disc</v>
      </c>
      <c r="M10" s="89"/>
      <c r="N10" s="159">
        <v>1003</v>
      </c>
      <c r="O10" s="129" t="str">
        <f>HLOOKUP($N10,$A$1:$K$5,MATCH(O$9,$A$1:$A$5,0),0)</f>
        <v>Disc</v>
      </c>
      <c r="P10" s="129" t="str">
        <f t="shared" ref="P10:R10" si="3">HLOOKUP($N10,$A$1:$K$5,MATCH(P$9,$A$1:$A$5,0),0)</f>
        <v>Kamal</v>
      </c>
      <c r="Q10" s="129">
        <f t="shared" si="3"/>
        <v>87</v>
      </c>
      <c r="R10" s="129" t="str">
        <f t="shared" si="3"/>
        <v>Pass</v>
      </c>
    </row>
    <row r="11" spans="1:19" x14ac:dyDescent="0.25">
      <c r="C11" s="133">
        <v>1009</v>
      </c>
      <c r="D11" s="95" t="str">
        <f t="shared" ref="D11:D19" si="4">HLOOKUP($C11,$A$1:$K$5,2,0)</f>
        <v>A9</v>
      </c>
      <c r="E11" s="95">
        <f t="shared" ref="E11:E19" si="5">HLOOKUP($C11,$A$1:$K$5,3,0)</f>
        <v>100</v>
      </c>
      <c r="F11" s="95" t="str">
        <f t="shared" ref="F11:F19" si="6">HLOOKUP($C11,$A$1:$K$5,4,0)</f>
        <v>Pass</v>
      </c>
      <c r="H11" s="159">
        <v>1009</v>
      </c>
      <c r="I11" s="89" t="str">
        <f t="shared" ref="I11:I19" si="7">HLOOKUP($H11,$A$1:$K$5,2,0)</f>
        <v>A9</v>
      </c>
      <c r="J11" s="89">
        <f t="shared" ref="J11:J19" si="8">HLOOKUP($H11,$A$1:$K$5,3,0)</f>
        <v>100</v>
      </c>
      <c r="K11" s="89" t="str">
        <f t="shared" ref="K11:K19" si="9">HLOOKUP($H11,$A$1:$K$5,4,0)</f>
        <v>Pass</v>
      </c>
      <c r="L11" s="89" t="str">
        <f t="shared" ref="L11:L19" si="10">HLOOKUP($H11,$A$1:$K$5,5,0)</f>
        <v>Disc</v>
      </c>
      <c r="N11" s="159">
        <v>1009</v>
      </c>
      <c r="O11" s="129" t="str">
        <f t="shared" ref="O11:R19" si="11">HLOOKUP($N11,$A$1:$K$5,MATCH(O$9,$A$1:$A$5,0),0)</f>
        <v>Disc</v>
      </c>
      <c r="P11" s="129" t="str">
        <f t="shared" si="11"/>
        <v>A9</v>
      </c>
      <c r="Q11" s="129">
        <f t="shared" si="11"/>
        <v>100</v>
      </c>
      <c r="R11" s="129" t="str">
        <f t="shared" si="11"/>
        <v>Pass</v>
      </c>
    </row>
    <row r="12" spans="1:19" x14ac:dyDescent="0.25">
      <c r="C12" s="133">
        <v>1004</v>
      </c>
      <c r="D12" s="95" t="str">
        <f t="shared" si="4"/>
        <v>A4</v>
      </c>
      <c r="E12" s="95">
        <f t="shared" si="5"/>
        <v>89</v>
      </c>
      <c r="F12" s="95" t="str">
        <f t="shared" si="6"/>
        <v>Pass</v>
      </c>
      <c r="H12" s="159">
        <v>1004</v>
      </c>
      <c r="I12" s="89" t="str">
        <f t="shared" si="7"/>
        <v>A4</v>
      </c>
      <c r="J12" s="89">
        <f t="shared" si="8"/>
        <v>89</v>
      </c>
      <c r="K12" s="89" t="str">
        <f t="shared" si="9"/>
        <v>Pass</v>
      </c>
      <c r="L12" s="89" t="str">
        <f t="shared" si="10"/>
        <v>Disc</v>
      </c>
      <c r="N12" s="159">
        <v>1004</v>
      </c>
      <c r="O12" s="129" t="str">
        <f t="shared" si="11"/>
        <v>Disc</v>
      </c>
      <c r="P12" s="129" t="str">
        <f t="shared" si="11"/>
        <v>A4</v>
      </c>
      <c r="Q12" s="129">
        <f t="shared" si="11"/>
        <v>89</v>
      </c>
      <c r="R12" s="129" t="str">
        <f t="shared" si="11"/>
        <v>Pass</v>
      </c>
    </row>
    <row r="13" spans="1:19" x14ac:dyDescent="0.25">
      <c r="C13" s="133">
        <v>1001</v>
      </c>
      <c r="D13" s="95" t="str">
        <f t="shared" si="4"/>
        <v>A1</v>
      </c>
      <c r="E13" s="95">
        <f t="shared" si="5"/>
        <v>28</v>
      </c>
      <c r="F13" s="95" t="str">
        <f t="shared" si="6"/>
        <v>Fail</v>
      </c>
      <c r="H13" s="159">
        <v>1001</v>
      </c>
      <c r="I13" s="89" t="str">
        <f t="shared" si="7"/>
        <v>A1</v>
      </c>
      <c r="J13" s="89">
        <f t="shared" si="8"/>
        <v>28</v>
      </c>
      <c r="K13" s="89" t="str">
        <f t="shared" si="9"/>
        <v>Fail</v>
      </c>
      <c r="L13" s="89" t="str">
        <f t="shared" si="10"/>
        <v>Fail</v>
      </c>
      <c r="N13" s="159">
        <v>1001</v>
      </c>
      <c r="O13" s="129" t="str">
        <f t="shared" si="11"/>
        <v>Fail</v>
      </c>
      <c r="P13" s="129" t="str">
        <f t="shared" si="11"/>
        <v>A1</v>
      </c>
      <c r="Q13" s="129">
        <f t="shared" si="11"/>
        <v>28</v>
      </c>
      <c r="R13" s="129" t="str">
        <f t="shared" si="11"/>
        <v>Fail</v>
      </c>
    </row>
    <row r="14" spans="1:19" x14ac:dyDescent="0.25">
      <c r="C14" s="133">
        <v>1006</v>
      </c>
      <c r="D14" s="95" t="str">
        <f t="shared" si="4"/>
        <v>A6</v>
      </c>
      <c r="E14" s="95">
        <f t="shared" si="5"/>
        <v>8</v>
      </c>
      <c r="F14" s="95" t="str">
        <f t="shared" si="6"/>
        <v>Fail</v>
      </c>
      <c r="H14" s="159">
        <v>1006</v>
      </c>
      <c r="I14" s="89" t="str">
        <f t="shared" si="7"/>
        <v>A6</v>
      </c>
      <c r="J14" s="89">
        <f t="shared" si="8"/>
        <v>8</v>
      </c>
      <c r="K14" s="89" t="str">
        <f t="shared" si="9"/>
        <v>Fail</v>
      </c>
      <c r="L14" s="89" t="str">
        <f t="shared" si="10"/>
        <v>Fail</v>
      </c>
      <c r="N14" s="159">
        <v>1006</v>
      </c>
      <c r="O14" s="129" t="str">
        <f t="shared" si="11"/>
        <v>Fail</v>
      </c>
      <c r="P14" s="129" t="str">
        <f t="shared" si="11"/>
        <v>A6</v>
      </c>
      <c r="Q14" s="129">
        <f t="shared" si="11"/>
        <v>8</v>
      </c>
      <c r="R14" s="129" t="str">
        <f t="shared" si="11"/>
        <v>Fail</v>
      </c>
    </row>
    <row r="15" spans="1:19" x14ac:dyDescent="0.25">
      <c r="C15" s="134">
        <v>1010</v>
      </c>
      <c r="D15" s="95" t="str">
        <f t="shared" si="4"/>
        <v>A10</v>
      </c>
      <c r="E15" s="95">
        <f t="shared" si="5"/>
        <v>99</v>
      </c>
      <c r="F15" s="95" t="str">
        <f t="shared" si="6"/>
        <v>Pass</v>
      </c>
      <c r="H15" s="159">
        <v>1010</v>
      </c>
      <c r="I15" s="89" t="str">
        <f t="shared" si="7"/>
        <v>A10</v>
      </c>
      <c r="J15" s="89">
        <f t="shared" si="8"/>
        <v>99</v>
      </c>
      <c r="K15" s="89" t="str">
        <f t="shared" si="9"/>
        <v>Pass</v>
      </c>
      <c r="L15" s="89" t="str">
        <f t="shared" si="10"/>
        <v>Disc</v>
      </c>
      <c r="N15" s="159">
        <v>1010</v>
      </c>
      <c r="O15" s="129" t="str">
        <f t="shared" si="11"/>
        <v>Disc</v>
      </c>
      <c r="P15" s="129" t="str">
        <f t="shared" si="11"/>
        <v>A10</v>
      </c>
      <c r="Q15" s="129">
        <f t="shared" si="11"/>
        <v>99</v>
      </c>
      <c r="R15" s="129" t="str">
        <f t="shared" si="11"/>
        <v>Pass</v>
      </c>
    </row>
    <row r="16" spans="1:19" x14ac:dyDescent="0.25">
      <c r="C16" s="133">
        <v>1005</v>
      </c>
      <c r="D16" s="95" t="str">
        <f t="shared" si="4"/>
        <v>A5</v>
      </c>
      <c r="E16" s="95">
        <f t="shared" si="5"/>
        <v>6</v>
      </c>
      <c r="F16" s="95" t="str">
        <f t="shared" si="6"/>
        <v>Fail</v>
      </c>
      <c r="H16" s="159">
        <v>1005</v>
      </c>
      <c r="I16" s="89" t="str">
        <f t="shared" si="7"/>
        <v>A5</v>
      </c>
      <c r="J16" s="89">
        <f t="shared" si="8"/>
        <v>6</v>
      </c>
      <c r="K16" s="89" t="str">
        <f t="shared" si="9"/>
        <v>Fail</v>
      </c>
      <c r="L16" s="89" t="str">
        <f t="shared" si="10"/>
        <v>Fail</v>
      </c>
      <c r="N16" s="159">
        <v>1005</v>
      </c>
      <c r="O16" s="129" t="str">
        <f t="shared" si="11"/>
        <v>Fail</v>
      </c>
      <c r="P16" s="129" t="str">
        <f t="shared" si="11"/>
        <v>A5</v>
      </c>
      <c r="Q16" s="129">
        <f t="shared" si="11"/>
        <v>6</v>
      </c>
      <c r="R16" s="129" t="str">
        <f t="shared" si="11"/>
        <v>Fail</v>
      </c>
    </row>
    <row r="17" spans="3:18" x14ac:dyDescent="0.25">
      <c r="C17" s="133">
        <v>1008</v>
      </c>
      <c r="D17" s="95" t="str">
        <f t="shared" si="4"/>
        <v>A8</v>
      </c>
      <c r="E17" s="95">
        <f t="shared" si="5"/>
        <v>64</v>
      </c>
      <c r="F17" s="95" t="str">
        <f t="shared" si="6"/>
        <v>Pass</v>
      </c>
      <c r="H17" s="159">
        <v>1008</v>
      </c>
      <c r="I17" s="89" t="str">
        <f t="shared" si="7"/>
        <v>A8</v>
      </c>
      <c r="J17" s="89">
        <f t="shared" si="8"/>
        <v>64</v>
      </c>
      <c r="K17" s="89" t="str">
        <f t="shared" si="9"/>
        <v>Pass</v>
      </c>
      <c r="L17" s="89" t="str">
        <f t="shared" si="10"/>
        <v>First class</v>
      </c>
      <c r="N17" s="159">
        <v>1008</v>
      </c>
      <c r="O17" s="129" t="str">
        <f t="shared" si="11"/>
        <v>First class</v>
      </c>
      <c r="P17" s="129" t="str">
        <f t="shared" si="11"/>
        <v>A8</v>
      </c>
      <c r="Q17" s="129">
        <f t="shared" si="11"/>
        <v>64</v>
      </c>
      <c r="R17" s="129" t="str">
        <f t="shared" si="11"/>
        <v>Pass</v>
      </c>
    </row>
    <row r="18" spans="3:18" x14ac:dyDescent="0.25">
      <c r="C18" s="133">
        <v>1002</v>
      </c>
      <c r="D18" s="95" t="str">
        <f t="shared" si="4"/>
        <v>A2</v>
      </c>
      <c r="E18" s="95">
        <f t="shared" si="5"/>
        <v>59</v>
      </c>
      <c r="F18" s="95" t="str">
        <f t="shared" si="6"/>
        <v>Pass</v>
      </c>
      <c r="H18" s="159">
        <v>1002</v>
      </c>
      <c r="I18" s="89" t="str">
        <f t="shared" si="7"/>
        <v>A2</v>
      </c>
      <c r="J18" s="89">
        <f t="shared" si="8"/>
        <v>59</v>
      </c>
      <c r="K18" s="89" t="str">
        <f t="shared" si="9"/>
        <v>Pass</v>
      </c>
      <c r="L18" s="89" t="str">
        <f t="shared" si="10"/>
        <v>Pass</v>
      </c>
      <c r="N18" s="159">
        <v>1002</v>
      </c>
      <c r="O18" s="129" t="str">
        <f t="shared" si="11"/>
        <v>Pass</v>
      </c>
      <c r="P18" s="129" t="str">
        <f t="shared" si="11"/>
        <v>A2</v>
      </c>
      <c r="Q18" s="129">
        <f t="shared" si="11"/>
        <v>59</v>
      </c>
      <c r="R18" s="129" t="str">
        <f t="shared" si="11"/>
        <v>Pass</v>
      </c>
    </row>
    <row r="19" spans="3:18" ht="13.8" thickBot="1" x14ac:dyDescent="0.3">
      <c r="C19" s="135">
        <v>1007</v>
      </c>
      <c r="D19" s="95" t="str">
        <f t="shared" si="4"/>
        <v>A7</v>
      </c>
      <c r="E19" s="95">
        <f t="shared" si="5"/>
        <v>33</v>
      </c>
      <c r="F19" s="95" t="str">
        <f t="shared" si="6"/>
        <v>Fail</v>
      </c>
      <c r="H19" s="159">
        <v>1007</v>
      </c>
      <c r="I19" s="89" t="str">
        <f t="shared" si="7"/>
        <v>A7</v>
      </c>
      <c r="J19" s="89">
        <f t="shared" si="8"/>
        <v>33</v>
      </c>
      <c r="K19" s="89" t="str">
        <f t="shared" si="9"/>
        <v>Fail</v>
      </c>
      <c r="L19" s="89" t="str">
        <f t="shared" si="10"/>
        <v>Fail</v>
      </c>
      <c r="N19" s="159">
        <v>1007</v>
      </c>
      <c r="O19" s="129" t="str">
        <f t="shared" si="11"/>
        <v>Fail</v>
      </c>
      <c r="P19" s="129" t="str">
        <f t="shared" si="11"/>
        <v>A7</v>
      </c>
      <c r="Q19" s="129">
        <f t="shared" si="11"/>
        <v>33</v>
      </c>
      <c r="R19" s="129" t="str">
        <f t="shared" si="11"/>
        <v>Fail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19ABA-8840-4301-BD90-DC13D939B064}">
  <dimension ref="A1:Q19"/>
  <sheetViews>
    <sheetView workbookViewId="0">
      <selection activeCell="H17" sqref="H17"/>
    </sheetView>
  </sheetViews>
  <sheetFormatPr defaultRowHeight="13.2" x14ac:dyDescent="0.25"/>
  <cols>
    <col min="2" max="2" width="10" bestFit="1" customWidth="1"/>
    <col min="3" max="3" width="9.77734375" bestFit="1" customWidth="1"/>
    <col min="5" max="5" width="9.77734375" bestFit="1" customWidth="1"/>
    <col min="7" max="7" width="9.77734375" bestFit="1" customWidth="1"/>
    <col min="9" max="10" width="9.77734375" bestFit="1" customWidth="1"/>
  </cols>
  <sheetData>
    <row r="1" spans="1:17" x14ac:dyDescent="0.25">
      <c r="A1" s="167" t="s">
        <v>211</v>
      </c>
      <c r="B1" s="168">
        <v>1001</v>
      </c>
      <c r="C1" s="168">
        <v>1002</v>
      </c>
      <c r="D1" s="168">
        <v>1003</v>
      </c>
      <c r="E1" s="168">
        <v>1004</v>
      </c>
      <c r="F1" s="168">
        <v>1005</v>
      </c>
      <c r="G1" s="168">
        <v>1006</v>
      </c>
      <c r="H1" s="168">
        <v>1007</v>
      </c>
      <c r="I1" s="168">
        <v>1008</v>
      </c>
      <c r="J1" s="168">
        <v>1009</v>
      </c>
      <c r="K1" s="169">
        <v>1010</v>
      </c>
    </row>
    <row r="2" spans="1:17" x14ac:dyDescent="0.25">
      <c r="A2" s="170" t="s">
        <v>143</v>
      </c>
      <c r="B2" s="163" t="s">
        <v>212</v>
      </c>
      <c r="C2" s="163" t="s">
        <v>213</v>
      </c>
      <c r="D2" s="163" t="s">
        <v>214</v>
      </c>
      <c r="E2" s="163" t="s">
        <v>215</v>
      </c>
      <c r="F2" s="163" t="s">
        <v>216</v>
      </c>
      <c r="G2" s="163" t="s">
        <v>217</v>
      </c>
      <c r="H2" s="163" t="s">
        <v>218</v>
      </c>
      <c r="I2" s="163" t="s">
        <v>219</v>
      </c>
      <c r="J2" s="163" t="s">
        <v>220</v>
      </c>
      <c r="K2" s="171" t="s">
        <v>221</v>
      </c>
    </row>
    <row r="3" spans="1:17" x14ac:dyDescent="0.25">
      <c r="A3" s="170" t="s">
        <v>144</v>
      </c>
      <c r="B3" s="93">
        <v>66</v>
      </c>
      <c r="C3" s="93">
        <v>76</v>
      </c>
      <c r="D3" s="93">
        <v>30</v>
      </c>
      <c r="E3" s="93">
        <v>48</v>
      </c>
      <c r="F3" s="93">
        <v>14</v>
      </c>
      <c r="G3" s="93">
        <v>61</v>
      </c>
      <c r="H3" s="93">
        <v>56</v>
      </c>
      <c r="I3" s="93">
        <v>81</v>
      </c>
      <c r="J3" s="93">
        <v>87</v>
      </c>
      <c r="K3" s="172">
        <v>35</v>
      </c>
    </row>
    <row r="4" spans="1:17" x14ac:dyDescent="0.25">
      <c r="A4" s="170" t="s">
        <v>188</v>
      </c>
      <c r="B4" s="93" t="str">
        <f>IF(B3&lt;35,"Fail","Pass")</f>
        <v>Pass</v>
      </c>
      <c r="C4" s="93" t="str">
        <f t="shared" ref="C4:K4" si="0">IF(C3&lt;35,"Fail","Pass")</f>
        <v>Pass</v>
      </c>
      <c r="D4" s="93" t="str">
        <f t="shared" si="0"/>
        <v>Fail</v>
      </c>
      <c r="E4" s="93" t="str">
        <f t="shared" si="0"/>
        <v>Pass</v>
      </c>
      <c r="F4" s="93" t="str">
        <f t="shared" si="0"/>
        <v>Fail</v>
      </c>
      <c r="G4" s="93" t="str">
        <f t="shared" si="0"/>
        <v>Pass</v>
      </c>
      <c r="H4" s="93" t="str">
        <f t="shared" si="0"/>
        <v>Pass</v>
      </c>
      <c r="I4" s="93" t="str">
        <f t="shared" si="0"/>
        <v>Pass</v>
      </c>
      <c r="J4" s="93" t="str">
        <f t="shared" si="0"/>
        <v>Pass</v>
      </c>
      <c r="K4" s="172" t="str">
        <f t="shared" si="0"/>
        <v>Pass</v>
      </c>
    </row>
    <row r="5" spans="1:17" ht="13.8" thickBot="1" x14ac:dyDescent="0.3">
      <c r="A5" s="173" t="s">
        <v>145</v>
      </c>
      <c r="B5" s="174" t="str">
        <f>IF(B3&lt;35,"Fail",IF(B3&lt;60,"Pass",IF(B3&lt;75,"First class","Disctinction")))</f>
        <v>First class</v>
      </c>
      <c r="C5" s="174" t="str">
        <f t="shared" ref="C5:K5" si="1">IF(C3&lt;35,"Fail",IF(C3&lt;60,"Pass",IF(C3&lt;75,"First class","Disctinction")))</f>
        <v>Disctinction</v>
      </c>
      <c r="D5" s="174" t="str">
        <f t="shared" si="1"/>
        <v>Fail</v>
      </c>
      <c r="E5" s="174" t="str">
        <f t="shared" si="1"/>
        <v>Pass</v>
      </c>
      <c r="F5" s="174" t="str">
        <f t="shared" si="1"/>
        <v>Fail</v>
      </c>
      <c r="G5" s="174" t="str">
        <f t="shared" si="1"/>
        <v>First class</v>
      </c>
      <c r="H5" s="174" t="str">
        <f t="shared" si="1"/>
        <v>Pass</v>
      </c>
      <c r="I5" s="174" t="str">
        <f t="shared" si="1"/>
        <v>Disctinction</v>
      </c>
      <c r="J5" s="174" t="str">
        <f t="shared" si="1"/>
        <v>Disctinction</v>
      </c>
      <c r="K5" s="175" t="str">
        <f t="shared" si="1"/>
        <v>Pass</v>
      </c>
    </row>
    <row r="7" spans="1:17" x14ac:dyDescent="0.25">
      <c r="B7" t="e">
        <f>MATCH(B$9,$A$1:$A$5,0)</f>
        <v>#N/A</v>
      </c>
      <c r="C7">
        <f t="shared" ref="C7:E7" si="2">MATCH(C$9,$A$1:$A$5,0)</f>
        <v>3</v>
      </c>
      <c r="D7">
        <f t="shared" si="2"/>
        <v>4</v>
      </c>
      <c r="E7">
        <f t="shared" si="2"/>
        <v>5</v>
      </c>
    </row>
    <row r="9" spans="1:17" x14ac:dyDescent="0.25">
      <c r="A9" s="164" t="s">
        <v>211</v>
      </c>
      <c r="B9" s="164" t="s">
        <v>232</v>
      </c>
      <c r="C9" s="164" t="s">
        <v>144</v>
      </c>
      <c r="D9" s="164" t="s">
        <v>188</v>
      </c>
      <c r="E9" s="164" t="s">
        <v>145</v>
      </c>
      <c r="G9" s="164" t="s">
        <v>211</v>
      </c>
      <c r="H9" s="165">
        <v>1005</v>
      </c>
      <c r="I9" s="165">
        <v>1003</v>
      </c>
      <c r="J9" s="165">
        <v>1010</v>
      </c>
      <c r="K9" s="165">
        <v>1004</v>
      </c>
      <c r="L9" s="165">
        <v>1007</v>
      </c>
      <c r="M9" s="165">
        <v>1006</v>
      </c>
      <c r="N9" s="165">
        <v>1001</v>
      </c>
      <c r="O9" s="165">
        <v>1002</v>
      </c>
      <c r="P9" s="165">
        <v>1008</v>
      </c>
      <c r="Q9" s="165">
        <v>1009</v>
      </c>
    </row>
    <row r="10" spans="1:17" x14ac:dyDescent="0.25">
      <c r="A10" s="165">
        <v>1005</v>
      </c>
      <c r="B10" s="166" t="str">
        <f>HLOOKUP($A10,$A$1:$K$5,2,0)</f>
        <v>Name5</v>
      </c>
      <c r="C10" s="166">
        <f t="shared" ref="C10:E10" si="3">HLOOKUP($A10,$A$1:$K$5,MATCH(C$9,$A$1:$A$5,0),0)</f>
        <v>14</v>
      </c>
      <c r="D10" s="166" t="str">
        <f t="shared" si="3"/>
        <v>Fail</v>
      </c>
      <c r="E10" s="166" t="str">
        <f t="shared" si="3"/>
        <v>Fail</v>
      </c>
      <c r="G10" s="164" t="s">
        <v>143</v>
      </c>
      <c r="H10" s="166" t="str">
        <f>HLOOKUP(H$9,$A$1:$K$5,2,0)</f>
        <v>Name5</v>
      </c>
      <c r="I10" s="166" t="str">
        <f t="shared" ref="I10:Q10" si="4">HLOOKUP(I$9,$A$1:$K$5,2,0)</f>
        <v>Name3</v>
      </c>
      <c r="J10" s="166" t="str">
        <f t="shared" si="4"/>
        <v>Name10</v>
      </c>
      <c r="K10" s="166" t="str">
        <f t="shared" si="4"/>
        <v>Name4</v>
      </c>
      <c r="L10" s="166" t="str">
        <f t="shared" si="4"/>
        <v>Name7</v>
      </c>
      <c r="M10" s="166" t="str">
        <f t="shared" si="4"/>
        <v>Name6</v>
      </c>
      <c r="N10" s="166" t="str">
        <f t="shared" si="4"/>
        <v>Name1</v>
      </c>
      <c r="O10" s="166" t="str">
        <f t="shared" si="4"/>
        <v>Name2</v>
      </c>
      <c r="P10" s="166" t="str">
        <f t="shared" si="4"/>
        <v>Name8</v>
      </c>
      <c r="Q10" s="166" t="str">
        <f t="shared" si="4"/>
        <v>Name9</v>
      </c>
    </row>
    <row r="11" spans="1:17" x14ac:dyDescent="0.25">
      <c r="A11" s="165">
        <v>1003</v>
      </c>
      <c r="B11" s="166" t="str">
        <f t="shared" ref="B11:B19" si="5">HLOOKUP($A11,$A$1:$K$5,2,0)</f>
        <v>Name3</v>
      </c>
      <c r="C11" s="166">
        <f t="shared" ref="C11:E19" si="6">HLOOKUP($A11,$A$1:$K$5,MATCH(C$9,$A$1:$A$5,0),0)</f>
        <v>30</v>
      </c>
      <c r="D11" s="166" t="str">
        <f t="shared" si="6"/>
        <v>Fail</v>
      </c>
      <c r="E11" s="166" t="str">
        <f t="shared" si="6"/>
        <v>Fail</v>
      </c>
      <c r="G11" s="164" t="s">
        <v>144</v>
      </c>
      <c r="H11" s="166">
        <f>HLOOKUP(H$9,$A$1:$K$5,3,0)</f>
        <v>14</v>
      </c>
      <c r="I11" s="166">
        <f t="shared" ref="I11:Q11" si="7">HLOOKUP(I$9,$A$1:$K$5,3,0)</f>
        <v>30</v>
      </c>
      <c r="J11" s="166">
        <f t="shared" si="7"/>
        <v>35</v>
      </c>
      <c r="K11" s="166">
        <f t="shared" si="7"/>
        <v>48</v>
      </c>
      <c r="L11" s="166">
        <f t="shared" si="7"/>
        <v>56</v>
      </c>
      <c r="M11" s="166">
        <f t="shared" si="7"/>
        <v>61</v>
      </c>
      <c r="N11" s="166">
        <f t="shared" si="7"/>
        <v>66</v>
      </c>
      <c r="O11" s="166">
        <f t="shared" si="7"/>
        <v>76</v>
      </c>
      <c r="P11" s="166">
        <f t="shared" si="7"/>
        <v>81</v>
      </c>
      <c r="Q11" s="166">
        <f t="shared" si="7"/>
        <v>87</v>
      </c>
    </row>
    <row r="12" spans="1:17" x14ac:dyDescent="0.25">
      <c r="A12" s="165">
        <v>1010</v>
      </c>
      <c r="B12" s="166" t="str">
        <f t="shared" si="5"/>
        <v>Name10</v>
      </c>
      <c r="C12" s="166">
        <f t="shared" si="6"/>
        <v>35</v>
      </c>
      <c r="D12" s="166" t="str">
        <f t="shared" si="6"/>
        <v>Pass</v>
      </c>
      <c r="E12" s="166" t="str">
        <f t="shared" si="6"/>
        <v>Pass</v>
      </c>
      <c r="G12" s="164" t="s">
        <v>188</v>
      </c>
      <c r="H12" s="166" t="str">
        <f>HLOOKUP(H$9,$A$1:$K$5,4,0)</f>
        <v>Fail</v>
      </c>
      <c r="I12" s="166" t="str">
        <f t="shared" ref="I12:Q12" si="8">HLOOKUP(I$9,$A$1:$K$5,4,0)</f>
        <v>Fail</v>
      </c>
      <c r="J12" s="166" t="str">
        <f t="shared" si="8"/>
        <v>Pass</v>
      </c>
      <c r="K12" s="166" t="str">
        <f t="shared" si="8"/>
        <v>Pass</v>
      </c>
      <c r="L12" s="166" t="str">
        <f t="shared" si="8"/>
        <v>Pass</v>
      </c>
      <c r="M12" s="166" t="str">
        <f t="shared" si="8"/>
        <v>Pass</v>
      </c>
      <c r="N12" s="166" t="str">
        <f t="shared" si="8"/>
        <v>Pass</v>
      </c>
      <c r="O12" s="166" t="str">
        <f t="shared" si="8"/>
        <v>Pass</v>
      </c>
      <c r="P12" s="166" t="str">
        <f t="shared" si="8"/>
        <v>Pass</v>
      </c>
      <c r="Q12" s="166" t="str">
        <f t="shared" si="8"/>
        <v>Pass</v>
      </c>
    </row>
    <row r="13" spans="1:17" x14ac:dyDescent="0.25">
      <c r="A13" s="165">
        <v>1004</v>
      </c>
      <c r="B13" s="166" t="str">
        <f t="shared" si="5"/>
        <v>Name4</v>
      </c>
      <c r="C13" s="166">
        <f t="shared" si="6"/>
        <v>48</v>
      </c>
      <c r="D13" s="166" t="str">
        <f t="shared" si="6"/>
        <v>Pass</v>
      </c>
      <c r="E13" s="166" t="str">
        <f t="shared" si="6"/>
        <v>Pass</v>
      </c>
      <c r="G13" s="164" t="s">
        <v>145</v>
      </c>
      <c r="H13" s="166" t="str">
        <f>HLOOKUP(H$9,$A$1:$K$5,5,0)</f>
        <v>Fail</v>
      </c>
      <c r="I13" s="166" t="str">
        <f t="shared" ref="I13:Q13" si="9">HLOOKUP(I$9,$A$1:$K$5,5,0)</f>
        <v>Fail</v>
      </c>
      <c r="J13" s="166" t="str">
        <f t="shared" si="9"/>
        <v>Pass</v>
      </c>
      <c r="K13" s="166" t="str">
        <f t="shared" si="9"/>
        <v>Pass</v>
      </c>
      <c r="L13" s="166" t="str">
        <f t="shared" si="9"/>
        <v>Pass</v>
      </c>
      <c r="M13" s="166" t="str">
        <f t="shared" si="9"/>
        <v>First class</v>
      </c>
      <c r="N13" s="166" t="str">
        <f t="shared" si="9"/>
        <v>First class</v>
      </c>
      <c r="O13" s="166" t="str">
        <f t="shared" si="9"/>
        <v>Disctinction</v>
      </c>
      <c r="P13" s="166" t="str">
        <f t="shared" si="9"/>
        <v>Disctinction</v>
      </c>
      <c r="Q13" s="166" t="str">
        <f t="shared" si="9"/>
        <v>Disctinction</v>
      </c>
    </row>
    <row r="14" spans="1:17" x14ac:dyDescent="0.25">
      <c r="A14" s="165">
        <v>1007</v>
      </c>
      <c r="B14" s="166" t="str">
        <f t="shared" si="5"/>
        <v>Name7</v>
      </c>
      <c r="C14" s="166">
        <f t="shared" si="6"/>
        <v>56</v>
      </c>
      <c r="D14" s="166" t="str">
        <f t="shared" si="6"/>
        <v>Pass</v>
      </c>
      <c r="E14" s="166" t="str">
        <f t="shared" si="6"/>
        <v>Pass</v>
      </c>
    </row>
    <row r="15" spans="1:17" x14ac:dyDescent="0.25">
      <c r="A15" s="165">
        <v>1006</v>
      </c>
      <c r="B15" s="166" t="str">
        <f t="shared" si="5"/>
        <v>Name6</v>
      </c>
      <c r="C15" s="166">
        <f t="shared" si="6"/>
        <v>61</v>
      </c>
      <c r="D15" s="166" t="str">
        <f t="shared" si="6"/>
        <v>Pass</v>
      </c>
      <c r="E15" s="166" t="str">
        <f t="shared" si="6"/>
        <v>First class</v>
      </c>
      <c r="G15" s="164" t="s">
        <v>211</v>
      </c>
      <c r="H15" s="165">
        <v>1005</v>
      </c>
      <c r="I15" s="165">
        <v>1003</v>
      </c>
      <c r="J15" s="165">
        <v>1010</v>
      </c>
      <c r="K15" s="165">
        <v>1004</v>
      </c>
      <c r="L15" s="165">
        <v>1007</v>
      </c>
      <c r="M15" s="165">
        <v>1006</v>
      </c>
      <c r="N15" s="165">
        <v>1001</v>
      </c>
      <c r="O15" s="165">
        <v>1002</v>
      </c>
      <c r="P15" s="165">
        <v>1008</v>
      </c>
      <c r="Q15" s="165">
        <v>1009</v>
      </c>
    </row>
    <row r="16" spans="1:17" x14ac:dyDescent="0.25">
      <c r="A16" s="165">
        <v>1001</v>
      </c>
      <c r="B16" s="166" t="str">
        <f t="shared" si="5"/>
        <v>Name1</v>
      </c>
      <c r="C16" s="166">
        <f t="shared" si="6"/>
        <v>66</v>
      </c>
      <c r="D16" s="166" t="str">
        <f t="shared" si="6"/>
        <v>Pass</v>
      </c>
      <c r="E16" s="166" t="str">
        <f t="shared" si="6"/>
        <v>First class</v>
      </c>
      <c r="G16" s="164" t="s">
        <v>143</v>
      </c>
      <c r="H16" s="166" t="str">
        <f>HLOOKUP(H$15,$A$1:$K$5,MATCH($G16,$A$1:$A$5,0),0)</f>
        <v>Name5</v>
      </c>
      <c r="I16" s="166" t="str">
        <f t="shared" ref="I16:Q16" si="10">HLOOKUP(I$15,$A$1:$K$5,MATCH($G16,$A$1:$A$5,0),0)</f>
        <v>Name3</v>
      </c>
      <c r="J16" s="166" t="str">
        <f t="shared" si="10"/>
        <v>Name10</v>
      </c>
      <c r="K16" s="166" t="str">
        <f t="shared" si="10"/>
        <v>Name4</v>
      </c>
      <c r="L16" s="166" t="str">
        <f t="shared" si="10"/>
        <v>Name7</v>
      </c>
      <c r="M16" s="166" t="str">
        <f t="shared" si="10"/>
        <v>Name6</v>
      </c>
      <c r="N16" s="166" t="str">
        <f t="shared" si="10"/>
        <v>Name1</v>
      </c>
      <c r="O16" s="166" t="str">
        <f t="shared" si="10"/>
        <v>Name2</v>
      </c>
      <c r="P16" s="166" t="str">
        <f t="shared" si="10"/>
        <v>Name8</v>
      </c>
      <c r="Q16" s="166" t="str">
        <f t="shared" si="10"/>
        <v>Name9</v>
      </c>
    </row>
    <row r="17" spans="1:17" x14ac:dyDescent="0.25">
      <c r="A17" s="165">
        <v>1002</v>
      </c>
      <c r="B17" s="166" t="str">
        <f t="shared" si="5"/>
        <v>Name2</v>
      </c>
      <c r="C17" s="166">
        <f t="shared" si="6"/>
        <v>76</v>
      </c>
      <c r="D17" s="166" t="str">
        <f t="shared" si="6"/>
        <v>Pass</v>
      </c>
      <c r="E17" s="166" t="str">
        <f t="shared" si="6"/>
        <v>Disctinction</v>
      </c>
      <c r="G17" s="164" t="s">
        <v>144</v>
      </c>
      <c r="H17" s="166">
        <f t="shared" ref="H17:Q19" si="11">HLOOKUP(H$15,$A$1:$K$5,MATCH($G17,$A$1:$A$5,0),0)</f>
        <v>14</v>
      </c>
      <c r="I17" s="166">
        <f t="shared" si="11"/>
        <v>30</v>
      </c>
      <c r="J17" s="166">
        <f t="shared" si="11"/>
        <v>35</v>
      </c>
      <c r="K17" s="166">
        <f t="shared" si="11"/>
        <v>48</v>
      </c>
      <c r="L17" s="166">
        <f t="shared" si="11"/>
        <v>56</v>
      </c>
      <c r="M17" s="166">
        <f t="shared" si="11"/>
        <v>61</v>
      </c>
      <c r="N17" s="166">
        <f t="shared" si="11"/>
        <v>66</v>
      </c>
      <c r="O17" s="166">
        <f t="shared" si="11"/>
        <v>76</v>
      </c>
      <c r="P17" s="166">
        <f t="shared" si="11"/>
        <v>81</v>
      </c>
      <c r="Q17" s="166">
        <f t="shared" si="11"/>
        <v>87</v>
      </c>
    </row>
    <row r="18" spans="1:17" x14ac:dyDescent="0.25">
      <c r="A18" s="165">
        <v>1008</v>
      </c>
      <c r="B18" s="166" t="str">
        <f t="shared" si="5"/>
        <v>Name8</v>
      </c>
      <c r="C18" s="166">
        <f t="shared" si="6"/>
        <v>81</v>
      </c>
      <c r="D18" s="166" t="str">
        <f t="shared" si="6"/>
        <v>Pass</v>
      </c>
      <c r="E18" s="166" t="str">
        <f t="shared" si="6"/>
        <v>Disctinction</v>
      </c>
      <c r="G18" s="164" t="s">
        <v>188</v>
      </c>
      <c r="H18" s="166" t="str">
        <f t="shared" si="11"/>
        <v>Fail</v>
      </c>
      <c r="I18" s="166" t="str">
        <f t="shared" si="11"/>
        <v>Fail</v>
      </c>
      <c r="J18" s="166" t="str">
        <f t="shared" si="11"/>
        <v>Pass</v>
      </c>
      <c r="K18" s="166" t="str">
        <f t="shared" si="11"/>
        <v>Pass</v>
      </c>
      <c r="L18" s="166" t="str">
        <f t="shared" si="11"/>
        <v>Pass</v>
      </c>
      <c r="M18" s="166" t="str">
        <f t="shared" si="11"/>
        <v>Pass</v>
      </c>
      <c r="N18" s="166" t="str">
        <f t="shared" si="11"/>
        <v>Pass</v>
      </c>
      <c r="O18" s="166" t="str">
        <f t="shared" si="11"/>
        <v>Pass</v>
      </c>
      <c r="P18" s="166" t="str">
        <f t="shared" si="11"/>
        <v>Pass</v>
      </c>
      <c r="Q18" s="166" t="str">
        <f t="shared" si="11"/>
        <v>Pass</v>
      </c>
    </row>
    <row r="19" spans="1:17" x14ac:dyDescent="0.25">
      <c r="A19" s="165">
        <v>1009</v>
      </c>
      <c r="B19" s="166" t="str">
        <f t="shared" si="5"/>
        <v>Name9</v>
      </c>
      <c r="C19" s="166">
        <f t="shared" si="6"/>
        <v>87</v>
      </c>
      <c r="D19" s="166" t="str">
        <f t="shared" si="6"/>
        <v>Pass</v>
      </c>
      <c r="E19" s="166" t="str">
        <f t="shared" si="6"/>
        <v>Disctinction</v>
      </c>
      <c r="G19" s="164" t="s">
        <v>145</v>
      </c>
      <c r="H19" s="166" t="str">
        <f t="shared" si="11"/>
        <v>Fail</v>
      </c>
      <c r="I19" s="166" t="str">
        <f t="shared" si="11"/>
        <v>Fail</v>
      </c>
      <c r="J19" s="166" t="str">
        <f t="shared" si="11"/>
        <v>Pass</v>
      </c>
      <c r="K19" s="166" t="str">
        <f t="shared" si="11"/>
        <v>Pass</v>
      </c>
      <c r="L19" s="166" t="str">
        <f t="shared" si="11"/>
        <v>Pass</v>
      </c>
      <c r="M19" s="166" t="str">
        <f t="shared" si="11"/>
        <v>First class</v>
      </c>
      <c r="N19" s="166" t="str">
        <f t="shared" si="11"/>
        <v>First class</v>
      </c>
      <c r="O19" s="166" t="str">
        <f t="shared" si="11"/>
        <v>Disctinction</v>
      </c>
      <c r="P19" s="166" t="str">
        <f t="shared" si="11"/>
        <v>Disctinction</v>
      </c>
      <c r="Q19" s="166" t="str">
        <f t="shared" si="11"/>
        <v>Disctinction</v>
      </c>
    </row>
  </sheetData>
  <sortState xmlns:xlrd2="http://schemas.microsoft.com/office/spreadsheetml/2017/richdata2" ref="A10:E19">
    <sortCondition ref="C10:C19"/>
  </sortState>
  <phoneticPr fontId="19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4"/>
  <dimension ref="A1:U28"/>
  <sheetViews>
    <sheetView topLeftCell="B1" workbookViewId="0">
      <selection activeCell="Q8" sqref="Q8:S12"/>
    </sheetView>
  </sheetViews>
  <sheetFormatPr defaultRowHeight="13.2" x14ac:dyDescent="0.25"/>
  <sheetData>
    <row r="1" spans="1:21" x14ac:dyDescent="0.25">
      <c r="A1" s="153" t="s">
        <v>142</v>
      </c>
      <c r="B1" s="163" t="s">
        <v>144</v>
      </c>
      <c r="C1" s="163" t="s">
        <v>143</v>
      </c>
      <c r="E1" s="75" t="s">
        <v>172</v>
      </c>
      <c r="H1" s="75" t="s">
        <v>173</v>
      </c>
      <c r="N1" s="75" t="s">
        <v>175</v>
      </c>
      <c r="Q1" s="75" t="s">
        <v>176</v>
      </c>
    </row>
    <row r="2" spans="1:21" x14ac:dyDescent="0.25">
      <c r="A2" s="153">
        <v>1001</v>
      </c>
      <c r="B2" s="95">
        <v>28</v>
      </c>
      <c r="C2" s="95" t="s">
        <v>147</v>
      </c>
      <c r="P2" s="221" t="s">
        <v>246</v>
      </c>
    </row>
    <row r="3" spans="1:21" x14ac:dyDescent="0.25">
      <c r="A3" s="153">
        <v>1002</v>
      </c>
      <c r="B3" s="95">
        <v>0</v>
      </c>
      <c r="C3" s="95" t="s">
        <v>148</v>
      </c>
      <c r="E3" s="221" t="s">
        <v>171</v>
      </c>
      <c r="H3" s="221" t="s">
        <v>174</v>
      </c>
      <c r="N3" s="75" t="s">
        <v>177</v>
      </c>
    </row>
    <row r="4" spans="1:21" x14ac:dyDescent="0.25">
      <c r="A4" s="153">
        <v>1003</v>
      </c>
      <c r="B4" s="95">
        <v>87</v>
      </c>
      <c r="C4" s="95" t="s">
        <v>149</v>
      </c>
      <c r="Q4" s="75" t="s">
        <v>178</v>
      </c>
    </row>
    <row r="5" spans="1:21" x14ac:dyDescent="0.25">
      <c r="A5" s="153">
        <v>1004</v>
      </c>
      <c r="B5" s="95">
        <v>89</v>
      </c>
      <c r="C5" s="95" t="s">
        <v>150</v>
      </c>
    </row>
    <row r="6" spans="1:21" x14ac:dyDescent="0.25">
      <c r="A6" s="153">
        <v>1005</v>
      </c>
      <c r="B6" s="95">
        <v>6</v>
      </c>
      <c r="C6" s="95" t="s">
        <v>151</v>
      </c>
      <c r="H6" s="128" t="str">
        <f>$A$1</f>
        <v>ID</v>
      </c>
      <c r="I6" s="128" t="str">
        <f t="shared" ref="I6:L6" si="0">$A$1</f>
        <v>ID</v>
      </c>
      <c r="J6" s="128" t="str">
        <f t="shared" si="0"/>
        <v>ID</v>
      </c>
      <c r="K6" s="128" t="str">
        <f t="shared" si="0"/>
        <v>ID</v>
      </c>
      <c r="L6" s="128" t="str">
        <f t="shared" si="0"/>
        <v>ID</v>
      </c>
      <c r="N6" s="89" t="str">
        <f>A$1</f>
        <v>ID</v>
      </c>
      <c r="O6" s="89" t="str">
        <f>B$1</f>
        <v>Mark</v>
      </c>
    </row>
    <row r="7" spans="1:21" x14ac:dyDescent="0.25">
      <c r="A7" s="153">
        <v>1006</v>
      </c>
      <c r="B7" s="95">
        <v>8</v>
      </c>
      <c r="C7" s="95" t="s">
        <v>152</v>
      </c>
      <c r="H7" s="128" t="str">
        <f t="shared" ref="H7:L28" si="1">$A$1</f>
        <v>ID</v>
      </c>
      <c r="I7" s="128" t="str">
        <f t="shared" si="1"/>
        <v>ID</v>
      </c>
      <c r="J7" s="128" t="str">
        <f t="shared" si="1"/>
        <v>ID</v>
      </c>
      <c r="K7" s="128" t="str">
        <f t="shared" si="1"/>
        <v>ID</v>
      </c>
      <c r="L7" s="128" t="str">
        <f t="shared" si="1"/>
        <v>ID</v>
      </c>
      <c r="N7" s="89" t="str">
        <f t="shared" ref="N7:N24" si="2">A$1</f>
        <v>ID</v>
      </c>
      <c r="O7" s="89" t="str">
        <f t="shared" ref="O7:O24" si="3">B$1</f>
        <v>Mark</v>
      </c>
      <c r="Q7" s="58" t="str">
        <f>$A1</f>
        <v>ID</v>
      </c>
      <c r="R7" s="58" t="str">
        <f t="shared" ref="R7:U7" si="4">$A1</f>
        <v>ID</v>
      </c>
      <c r="S7" s="58" t="str">
        <f t="shared" si="4"/>
        <v>ID</v>
      </c>
      <c r="T7" s="58" t="str">
        <f t="shared" si="4"/>
        <v>ID</v>
      </c>
      <c r="U7" s="58" t="str">
        <f t="shared" si="4"/>
        <v>ID</v>
      </c>
    </row>
    <row r="8" spans="1:21" x14ac:dyDescent="0.25">
      <c r="A8" s="153">
        <v>1007</v>
      </c>
      <c r="B8" s="95">
        <v>33</v>
      </c>
      <c r="C8" s="95" t="s">
        <v>153</v>
      </c>
      <c r="E8" s="58" t="str">
        <f>A1</f>
        <v>ID</v>
      </c>
      <c r="F8" s="58" t="str">
        <f>B1</f>
        <v>Mark</v>
      </c>
      <c r="H8" s="128" t="str">
        <f t="shared" si="1"/>
        <v>ID</v>
      </c>
      <c r="I8" s="128" t="str">
        <f t="shared" si="1"/>
        <v>ID</v>
      </c>
      <c r="J8" s="128" t="str">
        <f t="shared" si="1"/>
        <v>ID</v>
      </c>
      <c r="K8" s="128" t="str">
        <f t="shared" si="1"/>
        <v>ID</v>
      </c>
      <c r="L8" s="128" t="str">
        <f t="shared" si="1"/>
        <v>ID</v>
      </c>
      <c r="N8" s="89" t="str">
        <f t="shared" si="2"/>
        <v>ID</v>
      </c>
      <c r="O8" s="89" t="str">
        <f t="shared" si="3"/>
        <v>Mark</v>
      </c>
      <c r="Q8" s="58">
        <f t="shared" ref="Q8:U15" si="5">$A2</f>
        <v>1001</v>
      </c>
      <c r="R8" s="58">
        <f t="shared" si="5"/>
        <v>1001</v>
      </c>
      <c r="S8" s="58">
        <f t="shared" si="5"/>
        <v>1001</v>
      </c>
      <c r="T8" s="58">
        <f t="shared" si="5"/>
        <v>1001</v>
      </c>
      <c r="U8" s="58">
        <f t="shared" si="5"/>
        <v>1001</v>
      </c>
    </row>
    <row r="9" spans="1:21" x14ac:dyDescent="0.25">
      <c r="A9" s="153">
        <v>1008</v>
      </c>
      <c r="B9" s="95">
        <v>64</v>
      </c>
      <c r="C9" s="95" t="s">
        <v>154</v>
      </c>
      <c r="E9" s="58">
        <f t="shared" ref="E9:F19" si="6">A2</f>
        <v>1001</v>
      </c>
      <c r="F9" s="58">
        <f t="shared" si="6"/>
        <v>28</v>
      </c>
      <c r="H9" s="128" t="str">
        <f t="shared" si="1"/>
        <v>ID</v>
      </c>
      <c r="I9" s="128" t="str">
        <f t="shared" si="1"/>
        <v>ID</v>
      </c>
      <c r="J9" s="128" t="str">
        <f t="shared" si="1"/>
        <v>ID</v>
      </c>
      <c r="K9" s="128" t="str">
        <f t="shared" si="1"/>
        <v>ID</v>
      </c>
      <c r="L9" s="128" t="str">
        <f t="shared" si="1"/>
        <v>ID</v>
      </c>
      <c r="N9" s="89" t="str">
        <f t="shared" si="2"/>
        <v>ID</v>
      </c>
      <c r="O9" s="89" t="str">
        <f t="shared" si="3"/>
        <v>Mark</v>
      </c>
      <c r="Q9" s="58">
        <f t="shared" si="5"/>
        <v>1002</v>
      </c>
      <c r="R9" s="58">
        <f t="shared" si="5"/>
        <v>1002</v>
      </c>
      <c r="S9" s="58">
        <f t="shared" si="5"/>
        <v>1002</v>
      </c>
      <c r="T9" s="58">
        <f t="shared" si="5"/>
        <v>1002</v>
      </c>
      <c r="U9" s="58">
        <f t="shared" si="5"/>
        <v>1002</v>
      </c>
    </row>
    <row r="10" spans="1:21" x14ac:dyDescent="0.25">
      <c r="A10" s="153">
        <v>1009</v>
      </c>
      <c r="B10" s="95">
        <v>29</v>
      </c>
      <c r="C10" s="95" t="s">
        <v>155</v>
      </c>
      <c r="E10" s="58">
        <f t="shared" si="6"/>
        <v>1002</v>
      </c>
      <c r="F10" s="58">
        <f t="shared" si="6"/>
        <v>0</v>
      </c>
      <c r="H10" s="128" t="str">
        <f t="shared" si="1"/>
        <v>ID</v>
      </c>
      <c r="I10" s="128" t="str">
        <f t="shared" si="1"/>
        <v>ID</v>
      </c>
      <c r="J10" s="128" t="str">
        <f t="shared" si="1"/>
        <v>ID</v>
      </c>
      <c r="K10" s="128" t="str">
        <f t="shared" si="1"/>
        <v>ID</v>
      </c>
      <c r="L10" s="128" t="str">
        <f t="shared" si="1"/>
        <v>ID</v>
      </c>
      <c r="N10" s="89" t="str">
        <f t="shared" si="2"/>
        <v>ID</v>
      </c>
      <c r="O10" s="89" t="str">
        <f t="shared" si="3"/>
        <v>Mark</v>
      </c>
      <c r="Q10" s="58">
        <f t="shared" si="5"/>
        <v>1003</v>
      </c>
      <c r="R10" s="58">
        <f t="shared" si="5"/>
        <v>1003</v>
      </c>
      <c r="S10" s="58">
        <f t="shared" si="5"/>
        <v>1003</v>
      </c>
      <c r="T10" s="58">
        <f t="shared" si="5"/>
        <v>1003</v>
      </c>
      <c r="U10" s="58">
        <f t="shared" si="5"/>
        <v>1003</v>
      </c>
    </row>
    <row r="11" spans="1:21" x14ac:dyDescent="0.25">
      <c r="A11" s="153">
        <v>1010</v>
      </c>
      <c r="B11" s="95">
        <v>99</v>
      </c>
      <c r="C11" s="95" t="s">
        <v>156</v>
      </c>
      <c r="E11" s="58">
        <f t="shared" si="6"/>
        <v>1003</v>
      </c>
      <c r="F11" s="58">
        <f t="shared" si="6"/>
        <v>87</v>
      </c>
      <c r="H11" s="128" t="str">
        <f t="shared" si="1"/>
        <v>ID</v>
      </c>
      <c r="I11" s="128" t="str">
        <f t="shared" si="1"/>
        <v>ID</v>
      </c>
      <c r="J11" s="128" t="str">
        <f t="shared" si="1"/>
        <v>ID</v>
      </c>
      <c r="K11" s="128" t="str">
        <f t="shared" si="1"/>
        <v>ID</v>
      </c>
      <c r="L11" s="128" t="str">
        <f t="shared" si="1"/>
        <v>ID</v>
      </c>
      <c r="N11" s="89" t="str">
        <f t="shared" si="2"/>
        <v>ID</v>
      </c>
      <c r="O11" s="89" t="str">
        <f t="shared" si="3"/>
        <v>Mark</v>
      </c>
      <c r="Q11" s="58">
        <f t="shared" si="5"/>
        <v>1004</v>
      </c>
      <c r="R11" s="58">
        <f t="shared" si="5"/>
        <v>1004</v>
      </c>
      <c r="S11" s="58">
        <f t="shared" si="5"/>
        <v>1004</v>
      </c>
      <c r="T11" s="58">
        <f t="shared" si="5"/>
        <v>1004</v>
      </c>
      <c r="U11" s="58">
        <f t="shared" si="5"/>
        <v>1004</v>
      </c>
    </row>
    <row r="12" spans="1:21" x14ac:dyDescent="0.25">
      <c r="E12" s="58">
        <f t="shared" si="6"/>
        <v>1004</v>
      </c>
      <c r="F12" s="58">
        <f t="shared" si="6"/>
        <v>89</v>
      </c>
      <c r="H12" s="128" t="str">
        <f t="shared" si="1"/>
        <v>ID</v>
      </c>
      <c r="I12" s="128" t="str">
        <f t="shared" si="1"/>
        <v>ID</v>
      </c>
      <c r="J12" s="128" t="str">
        <f t="shared" si="1"/>
        <v>ID</v>
      </c>
      <c r="K12" s="128" t="str">
        <f t="shared" si="1"/>
        <v>ID</v>
      </c>
      <c r="L12" s="128" t="str">
        <f t="shared" si="1"/>
        <v>ID</v>
      </c>
      <c r="N12" s="89" t="str">
        <f t="shared" si="2"/>
        <v>ID</v>
      </c>
      <c r="O12" s="89" t="str">
        <f t="shared" si="3"/>
        <v>Mark</v>
      </c>
      <c r="Q12" s="58">
        <f t="shared" si="5"/>
        <v>1005</v>
      </c>
      <c r="R12" s="58">
        <f t="shared" si="5"/>
        <v>1005</v>
      </c>
      <c r="S12" s="58">
        <f t="shared" si="5"/>
        <v>1005</v>
      </c>
      <c r="T12" s="58">
        <f t="shared" si="5"/>
        <v>1005</v>
      </c>
      <c r="U12" s="58">
        <f t="shared" si="5"/>
        <v>1005</v>
      </c>
    </row>
    <row r="13" spans="1:21" x14ac:dyDescent="0.25">
      <c r="E13" s="58">
        <f t="shared" si="6"/>
        <v>1005</v>
      </c>
      <c r="F13" s="58">
        <f t="shared" si="6"/>
        <v>6</v>
      </c>
      <c r="H13" s="128" t="str">
        <f t="shared" si="1"/>
        <v>ID</v>
      </c>
      <c r="I13" s="128" t="str">
        <f t="shared" si="1"/>
        <v>ID</v>
      </c>
      <c r="J13" s="128" t="str">
        <f t="shared" si="1"/>
        <v>ID</v>
      </c>
      <c r="K13" s="128" t="str">
        <f t="shared" si="1"/>
        <v>ID</v>
      </c>
      <c r="L13" s="128" t="str">
        <f t="shared" si="1"/>
        <v>ID</v>
      </c>
      <c r="N13" s="89" t="str">
        <f t="shared" si="2"/>
        <v>ID</v>
      </c>
      <c r="O13" s="89" t="str">
        <f t="shared" si="3"/>
        <v>Mark</v>
      </c>
      <c r="Q13" s="58">
        <f t="shared" si="5"/>
        <v>1006</v>
      </c>
      <c r="R13" s="58">
        <f t="shared" si="5"/>
        <v>1006</v>
      </c>
      <c r="S13" s="58">
        <f t="shared" si="5"/>
        <v>1006</v>
      </c>
      <c r="T13" s="58">
        <f t="shared" si="5"/>
        <v>1006</v>
      </c>
      <c r="U13" s="58">
        <f t="shared" si="5"/>
        <v>1006</v>
      </c>
    </row>
    <row r="14" spans="1:21" x14ac:dyDescent="0.25">
      <c r="E14" s="58">
        <f t="shared" si="6"/>
        <v>1006</v>
      </c>
      <c r="F14" s="58">
        <f t="shared" si="6"/>
        <v>8</v>
      </c>
      <c r="H14" s="128" t="str">
        <f t="shared" si="1"/>
        <v>ID</v>
      </c>
      <c r="I14" s="128" t="str">
        <f t="shared" si="1"/>
        <v>ID</v>
      </c>
      <c r="J14" s="128" t="str">
        <f t="shared" si="1"/>
        <v>ID</v>
      </c>
      <c r="K14" s="128" t="str">
        <f t="shared" si="1"/>
        <v>ID</v>
      </c>
      <c r="L14" s="128" t="str">
        <f t="shared" si="1"/>
        <v>ID</v>
      </c>
      <c r="N14" s="89" t="str">
        <f t="shared" si="2"/>
        <v>ID</v>
      </c>
      <c r="O14" s="89" t="str">
        <f t="shared" si="3"/>
        <v>Mark</v>
      </c>
      <c r="Q14" s="58">
        <f t="shared" si="5"/>
        <v>1007</v>
      </c>
      <c r="R14" s="58">
        <f t="shared" si="5"/>
        <v>1007</v>
      </c>
      <c r="S14" s="58">
        <f t="shared" si="5"/>
        <v>1007</v>
      </c>
      <c r="T14" s="58">
        <f t="shared" si="5"/>
        <v>1007</v>
      </c>
      <c r="U14" s="58">
        <f t="shared" si="5"/>
        <v>1007</v>
      </c>
    </row>
    <row r="15" spans="1:21" x14ac:dyDescent="0.25">
      <c r="E15" s="58">
        <f t="shared" si="6"/>
        <v>1007</v>
      </c>
      <c r="F15" s="58">
        <f t="shared" si="6"/>
        <v>33</v>
      </c>
      <c r="H15" s="128" t="str">
        <f t="shared" si="1"/>
        <v>ID</v>
      </c>
      <c r="I15" s="128" t="str">
        <f t="shared" si="1"/>
        <v>ID</v>
      </c>
      <c r="J15" s="128" t="str">
        <f t="shared" si="1"/>
        <v>ID</v>
      </c>
      <c r="K15" s="128" t="str">
        <f t="shared" si="1"/>
        <v>ID</v>
      </c>
      <c r="L15" s="128" t="str">
        <f t="shared" si="1"/>
        <v>ID</v>
      </c>
      <c r="N15" s="89" t="str">
        <f t="shared" si="2"/>
        <v>ID</v>
      </c>
      <c r="O15" s="89" t="str">
        <f t="shared" si="3"/>
        <v>Mark</v>
      </c>
      <c r="Q15" s="58">
        <f t="shared" si="5"/>
        <v>1008</v>
      </c>
      <c r="R15" s="58">
        <f t="shared" si="5"/>
        <v>1008</v>
      </c>
      <c r="S15" s="58">
        <f t="shared" si="5"/>
        <v>1008</v>
      </c>
      <c r="T15" s="58">
        <f t="shared" si="5"/>
        <v>1008</v>
      </c>
      <c r="U15" s="58">
        <f t="shared" si="5"/>
        <v>1008</v>
      </c>
    </row>
    <row r="16" spans="1:21" x14ac:dyDescent="0.25">
      <c r="E16" s="58">
        <f t="shared" si="6"/>
        <v>1008</v>
      </c>
      <c r="F16" s="58">
        <f t="shared" si="6"/>
        <v>64</v>
      </c>
      <c r="H16" s="128" t="str">
        <f t="shared" si="1"/>
        <v>ID</v>
      </c>
      <c r="I16" s="128" t="str">
        <f t="shared" si="1"/>
        <v>ID</v>
      </c>
      <c r="J16" s="128" t="str">
        <f t="shared" si="1"/>
        <v>ID</v>
      </c>
      <c r="K16" s="128" t="str">
        <f t="shared" si="1"/>
        <v>ID</v>
      </c>
      <c r="L16" s="128" t="str">
        <f t="shared" si="1"/>
        <v>ID</v>
      </c>
      <c r="N16" s="89" t="str">
        <f t="shared" si="2"/>
        <v>ID</v>
      </c>
      <c r="O16" s="89" t="str">
        <f t="shared" si="3"/>
        <v>Mark</v>
      </c>
    </row>
    <row r="17" spans="5:15" x14ac:dyDescent="0.25">
      <c r="E17" s="58">
        <f t="shared" si="6"/>
        <v>1009</v>
      </c>
      <c r="F17" s="58">
        <f t="shared" si="6"/>
        <v>29</v>
      </c>
      <c r="H17" s="128" t="str">
        <f t="shared" si="1"/>
        <v>ID</v>
      </c>
      <c r="I17" s="128" t="str">
        <f t="shared" si="1"/>
        <v>ID</v>
      </c>
      <c r="J17" s="128" t="str">
        <f t="shared" si="1"/>
        <v>ID</v>
      </c>
      <c r="K17" s="128" t="str">
        <f t="shared" si="1"/>
        <v>ID</v>
      </c>
      <c r="L17" s="128" t="str">
        <f t="shared" si="1"/>
        <v>ID</v>
      </c>
      <c r="N17" s="89" t="str">
        <f t="shared" si="2"/>
        <v>ID</v>
      </c>
      <c r="O17" s="89" t="str">
        <f t="shared" si="3"/>
        <v>Mark</v>
      </c>
    </row>
    <row r="18" spans="5:15" x14ac:dyDescent="0.25">
      <c r="E18" s="58">
        <f t="shared" si="6"/>
        <v>1010</v>
      </c>
      <c r="F18" s="58">
        <f t="shared" si="6"/>
        <v>99</v>
      </c>
      <c r="H18" s="128" t="str">
        <f t="shared" si="1"/>
        <v>ID</v>
      </c>
      <c r="I18" s="128" t="str">
        <f t="shared" si="1"/>
        <v>ID</v>
      </c>
      <c r="J18" s="128" t="str">
        <f t="shared" si="1"/>
        <v>ID</v>
      </c>
      <c r="K18" s="128" t="str">
        <f t="shared" si="1"/>
        <v>ID</v>
      </c>
      <c r="L18" s="128" t="str">
        <f t="shared" si="1"/>
        <v>ID</v>
      </c>
      <c r="N18" s="89" t="str">
        <f t="shared" si="2"/>
        <v>ID</v>
      </c>
      <c r="O18" s="89" t="str">
        <f t="shared" si="3"/>
        <v>Mark</v>
      </c>
    </row>
    <row r="19" spans="5:15" x14ac:dyDescent="0.25">
      <c r="E19" s="58">
        <f t="shared" si="6"/>
        <v>0</v>
      </c>
      <c r="F19" s="58">
        <f t="shared" si="6"/>
        <v>0</v>
      </c>
      <c r="H19" s="128" t="str">
        <f t="shared" si="1"/>
        <v>ID</v>
      </c>
      <c r="I19" s="128" t="str">
        <f t="shared" si="1"/>
        <v>ID</v>
      </c>
      <c r="J19" s="128" t="str">
        <f t="shared" si="1"/>
        <v>ID</v>
      </c>
      <c r="K19" s="128" t="str">
        <f t="shared" si="1"/>
        <v>ID</v>
      </c>
      <c r="L19" s="128" t="str">
        <f t="shared" si="1"/>
        <v>ID</v>
      </c>
      <c r="N19" s="89" t="str">
        <f t="shared" si="2"/>
        <v>ID</v>
      </c>
      <c r="O19" s="89" t="str">
        <f t="shared" si="3"/>
        <v>Mark</v>
      </c>
    </row>
    <row r="20" spans="5:15" x14ac:dyDescent="0.25">
      <c r="H20" s="128" t="str">
        <f t="shared" si="1"/>
        <v>ID</v>
      </c>
      <c r="I20" s="128" t="str">
        <f t="shared" si="1"/>
        <v>ID</v>
      </c>
      <c r="J20" s="128" t="str">
        <f t="shared" si="1"/>
        <v>ID</v>
      </c>
      <c r="K20" s="128" t="str">
        <f t="shared" si="1"/>
        <v>ID</v>
      </c>
      <c r="L20" s="128" t="str">
        <f t="shared" si="1"/>
        <v>ID</v>
      </c>
      <c r="N20" s="89" t="str">
        <f t="shared" si="2"/>
        <v>ID</v>
      </c>
      <c r="O20" s="89" t="str">
        <f t="shared" si="3"/>
        <v>Mark</v>
      </c>
    </row>
    <row r="21" spans="5:15" x14ac:dyDescent="0.25">
      <c r="H21" s="128" t="str">
        <f t="shared" si="1"/>
        <v>ID</v>
      </c>
      <c r="I21" s="128" t="str">
        <f t="shared" si="1"/>
        <v>ID</v>
      </c>
      <c r="J21" s="128" t="str">
        <f t="shared" si="1"/>
        <v>ID</v>
      </c>
      <c r="K21" s="128" t="str">
        <f t="shared" si="1"/>
        <v>ID</v>
      </c>
      <c r="L21" s="128" t="str">
        <f t="shared" si="1"/>
        <v>ID</v>
      </c>
      <c r="N21" s="89" t="str">
        <f t="shared" si="2"/>
        <v>ID</v>
      </c>
      <c r="O21" s="89" t="str">
        <f t="shared" si="3"/>
        <v>Mark</v>
      </c>
    </row>
    <row r="22" spans="5:15" x14ac:dyDescent="0.25">
      <c r="H22" s="128" t="str">
        <f t="shared" si="1"/>
        <v>ID</v>
      </c>
      <c r="I22" s="128" t="str">
        <f t="shared" si="1"/>
        <v>ID</v>
      </c>
      <c r="J22" s="128" t="str">
        <f t="shared" si="1"/>
        <v>ID</v>
      </c>
      <c r="K22" s="128" t="str">
        <f t="shared" si="1"/>
        <v>ID</v>
      </c>
      <c r="L22" s="128" t="str">
        <f t="shared" si="1"/>
        <v>ID</v>
      </c>
      <c r="N22" s="89" t="str">
        <f t="shared" si="2"/>
        <v>ID</v>
      </c>
      <c r="O22" s="89" t="str">
        <f t="shared" si="3"/>
        <v>Mark</v>
      </c>
    </row>
    <row r="23" spans="5:15" x14ac:dyDescent="0.25">
      <c r="H23" s="128" t="str">
        <f t="shared" si="1"/>
        <v>ID</v>
      </c>
      <c r="I23" s="128" t="str">
        <f t="shared" si="1"/>
        <v>ID</v>
      </c>
      <c r="J23" s="128" t="str">
        <f t="shared" si="1"/>
        <v>ID</v>
      </c>
      <c r="K23" s="128" t="str">
        <f t="shared" si="1"/>
        <v>ID</v>
      </c>
      <c r="L23" s="128" t="str">
        <f t="shared" si="1"/>
        <v>ID</v>
      </c>
      <c r="N23" s="89" t="str">
        <f t="shared" si="2"/>
        <v>ID</v>
      </c>
      <c r="O23" s="89" t="str">
        <f t="shared" si="3"/>
        <v>Mark</v>
      </c>
    </row>
    <row r="24" spans="5:15" x14ac:dyDescent="0.25">
      <c r="H24" s="128" t="str">
        <f t="shared" si="1"/>
        <v>ID</v>
      </c>
      <c r="I24" s="128" t="str">
        <f t="shared" si="1"/>
        <v>ID</v>
      </c>
      <c r="J24" s="128" t="str">
        <f t="shared" si="1"/>
        <v>ID</v>
      </c>
      <c r="K24" s="128" t="str">
        <f t="shared" si="1"/>
        <v>ID</v>
      </c>
      <c r="L24" s="128" t="str">
        <f t="shared" si="1"/>
        <v>ID</v>
      </c>
      <c r="N24" s="89" t="str">
        <f t="shared" si="2"/>
        <v>ID</v>
      </c>
      <c r="O24" s="89" t="str">
        <f t="shared" si="3"/>
        <v>Mark</v>
      </c>
    </row>
    <row r="25" spans="5:15" x14ac:dyDescent="0.25">
      <c r="H25" s="128" t="str">
        <f t="shared" si="1"/>
        <v>ID</v>
      </c>
      <c r="I25" s="128" t="str">
        <f t="shared" si="1"/>
        <v>ID</v>
      </c>
      <c r="J25" s="128" t="str">
        <f t="shared" si="1"/>
        <v>ID</v>
      </c>
      <c r="K25" s="128" t="str">
        <f t="shared" si="1"/>
        <v>ID</v>
      </c>
      <c r="L25" s="128" t="str">
        <f t="shared" si="1"/>
        <v>ID</v>
      </c>
    </row>
    <row r="26" spans="5:15" x14ac:dyDescent="0.25">
      <c r="H26" s="128" t="str">
        <f t="shared" si="1"/>
        <v>ID</v>
      </c>
      <c r="I26" s="128" t="str">
        <f t="shared" si="1"/>
        <v>ID</v>
      </c>
      <c r="J26" s="128" t="str">
        <f t="shared" si="1"/>
        <v>ID</v>
      </c>
      <c r="K26" s="128" t="str">
        <f t="shared" si="1"/>
        <v>ID</v>
      </c>
      <c r="L26" s="128" t="str">
        <f t="shared" si="1"/>
        <v>ID</v>
      </c>
    </row>
    <row r="27" spans="5:15" x14ac:dyDescent="0.25">
      <c r="H27" s="128" t="str">
        <f t="shared" si="1"/>
        <v>ID</v>
      </c>
      <c r="I27" s="128" t="str">
        <f t="shared" si="1"/>
        <v>ID</v>
      </c>
      <c r="J27" s="128" t="str">
        <f t="shared" si="1"/>
        <v>ID</v>
      </c>
      <c r="K27" s="128" t="str">
        <f t="shared" si="1"/>
        <v>ID</v>
      </c>
      <c r="L27" s="128" t="str">
        <f t="shared" si="1"/>
        <v>ID</v>
      </c>
    </row>
    <row r="28" spans="5:15" x14ac:dyDescent="0.25">
      <c r="H28" s="128" t="str">
        <f t="shared" si="1"/>
        <v>ID</v>
      </c>
      <c r="I28" s="128" t="str">
        <f t="shared" si="1"/>
        <v>ID</v>
      </c>
      <c r="J28" s="128" t="str">
        <f t="shared" si="1"/>
        <v>ID</v>
      </c>
      <c r="K28" s="128" t="str">
        <f t="shared" si="1"/>
        <v>ID</v>
      </c>
      <c r="L28" s="128" t="str">
        <f t="shared" si="1"/>
        <v>ID</v>
      </c>
    </row>
  </sheetData>
  <sortState xmlns:xlrd2="http://schemas.microsoft.com/office/spreadsheetml/2017/richdata2" ref="A2:C11">
    <sortCondition ref="A2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E7D2F-A98C-4F4E-8CBF-8B2D1F4131BD}">
  <dimension ref="A1:Q20"/>
  <sheetViews>
    <sheetView workbookViewId="0">
      <selection activeCell="D4" sqref="D4"/>
    </sheetView>
  </sheetViews>
  <sheetFormatPr defaultRowHeight="13.2" x14ac:dyDescent="0.25"/>
  <cols>
    <col min="1" max="1" width="10.5546875" bestFit="1" customWidth="1"/>
    <col min="4" max="4" width="9.77734375" bestFit="1" customWidth="1"/>
    <col min="6" max="7" width="9.77734375" bestFit="1" customWidth="1"/>
    <col min="9" max="9" width="9.5546875" bestFit="1" customWidth="1"/>
    <col min="11" max="11" width="9.77734375" bestFit="1" customWidth="1"/>
  </cols>
  <sheetData>
    <row r="1" spans="1:17" ht="15" thickBot="1" x14ac:dyDescent="0.35">
      <c r="B1" s="136" t="s">
        <v>142</v>
      </c>
      <c r="C1" s="137" t="s">
        <v>143</v>
      </c>
      <c r="D1" s="157" t="s">
        <v>145</v>
      </c>
      <c r="E1" s="137" t="s">
        <v>144</v>
      </c>
      <c r="F1" s="157" t="s">
        <v>145</v>
      </c>
      <c r="G1" s="157" t="s">
        <v>145</v>
      </c>
      <c r="H1" s="158" t="s">
        <v>208</v>
      </c>
    </row>
    <row r="2" spans="1:17" x14ac:dyDescent="0.25">
      <c r="A2" s="58" t="str">
        <f>B2&amp;C2</f>
        <v>1005Ram1</v>
      </c>
      <c r="B2" s="178">
        <v>1005</v>
      </c>
      <c r="C2" s="138" t="s">
        <v>189</v>
      </c>
      <c r="D2" s="155" t="str">
        <f>VLOOKUP($E2,$J$4:$K$7,2,TRUE)</f>
        <v>Fail</v>
      </c>
      <c r="E2" s="138">
        <v>5</v>
      </c>
      <c r="F2" s="156" t="str">
        <f>IF(E2&lt;35,"Fail",IF(E2&lt;60,"Pass",IF(E2&lt;75,"Frist class","Disctinction")))</f>
        <v>Fail</v>
      </c>
      <c r="G2" s="156" t="str">
        <f>VLOOKUP(E2,$J$4:$K$7,2,1)</f>
        <v>Fail</v>
      </c>
      <c r="H2" s="139" t="str">
        <f>VLOOKUP(E2,$M$2:$N$8,2,1)</f>
        <v>D</v>
      </c>
      <c r="M2" s="89">
        <v>0</v>
      </c>
      <c r="N2" s="151" t="s">
        <v>201</v>
      </c>
    </row>
    <row r="3" spans="1:17" x14ac:dyDescent="0.25">
      <c r="A3" t="str">
        <f t="shared" ref="A3:A11" si="0">B3&amp;C3</f>
        <v>1002Ram2</v>
      </c>
      <c r="B3" s="140">
        <v>1002</v>
      </c>
      <c r="C3" s="95" t="s">
        <v>190</v>
      </c>
      <c r="D3" s="155" t="str">
        <f t="shared" ref="D3:D11" si="1">VLOOKUP($E3,$J$4:$K$7,2,TRUE)</f>
        <v>Pass</v>
      </c>
      <c r="E3" s="95">
        <v>49</v>
      </c>
      <c r="F3" s="153" t="str">
        <f t="shared" ref="F3:F11" si="2">IF(E3&lt;35,"Fail",IF(E3&lt;60,"Pass",IF(E3&lt;75,"Frist class","Disctinction")))</f>
        <v>Pass</v>
      </c>
      <c r="G3" s="153" t="str">
        <f t="shared" ref="G3:G11" si="3">VLOOKUP(E3,$J$4:$K$7,2,1)</f>
        <v>Pass</v>
      </c>
      <c r="H3" s="141" t="str">
        <f t="shared" ref="H3:H11" si="4">VLOOKUP(E3,$M$2:$N$8,2,1)</f>
        <v>C</v>
      </c>
      <c r="M3" s="89">
        <v>40</v>
      </c>
      <c r="N3" s="151" t="s">
        <v>206</v>
      </c>
      <c r="P3" s="75" t="s">
        <v>249</v>
      </c>
      <c r="Q3" s="75" t="s">
        <v>250</v>
      </c>
    </row>
    <row r="4" spans="1:17" x14ac:dyDescent="0.25">
      <c r="A4" t="str">
        <f t="shared" si="0"/>
        <v>1003Ram3</v>
      </c>
      <c r="B4" s="140">
        <v>1003</v>
      </c>
      <c r="C4" s="142" t="s">
        <v>191</v>
      </c>
      <c r="D4" s="155" t="str">
        <f t="shared" si="1"/>
        <v>Fail</v>
      </c>
      <c r="E4" s="142">
        <v>21</v>
      </c>
      <c r="F4" s="153" t="str">
        <f t="shared" si="2"/>
        <v>Fail</v>
      </c>
      <c r="G4" s="153" t="str">
        <f t="shared" si="3"/>
        <v>Fail</v>
      </c>
      <c r="H4" s="141" t="str">
        <f t="shared" si="4"/>
        <v>D</v>
      </c>
      <c r="J4" s="93">
        <v>0</v>
      </c>
      <c r="K4" s="94" t="s">
        <v>183</v>
      </c>
      <c r="M4" s="89">
        <f>M3+10</f>
        <v>50</v>
      </c>
      <c r="N4" s="151" t="s">
        <v>207</v>
      </c>
      <c r="P4" s="75" t="s">
        <v>251</v>
      </c>
      <c r="Q4" s="75" t="s">
        <v>253</v>
      </c>
    </row>
    <row r="5" spans="1:17" x14ac:dyDescent="0.25">
      <c r="A5" t="str">
        <f t="shared" si="0"/>
        <v>1004Ram4</v>
      </c>
      <c r="B5" s="140">
        <v>1004</v>
      </c>
      <c r="C5" s="95" t="s">
        <v>192</v>
      </c>
      <c r="D5" s="155" t="str">
        <f t="shared" si="1"/>
        <v>First class</v>
      </c>
      <c r="E5" s="95">
        <v>64</v>
      </c>
      <c r="F5" s="153" t="str">
        <f t="shared" si="2"/>
        <v>Frist class</v>
      </c>
      <c r="G5" s="153" t="str">
        <f t="shared" si="3"/>
        <v>First class</v>
      </c>
      <c r="H5" s="141" t="str">
        <f t="shared" si="4"/>
        <v>B</v>
      </c>
      <c r="J5" s="93">
        <v>35</v>
      </c>
      <c r="K5" s="94" t="s">
        <v>184</v>
      </c>
      <c r="M5" s="89">
        <f t="shared" ref="M5:M8" si="5">M4+10</f>
        <v>60</v>
      </c>
      <c r="N5" s="151" t="s">
        <v>204</v>
      </c>
      <c r="P5" s="75" t="s">
        <v>252</v>
      </c>
      <c r="Q5" s="75" t="s">
        <v>254</v>
      </c>
    </row>
    <row r="6" spans="1:17" x14ac:dyDescent="0.25">
      <c r="A6" s="58" t="str">
        <f t="shared" si="0"/>
        <v>1005Ram5</v>
      </c>
      <c r="B6" s="178">
        <v>1005</v>
      </c>
      <c r="C6" s="95" t="s">
        <v>193</v>
      </c>
      <c r="D6" s="155" t="str">
        <f t="shared" si="1"/>
        <v>Fail</v>
      </c>
      <c r="E6" s="95">
        <v>24</v>
      </c>
      <c r="F6" s="153" t="str">
        <f t="shared" si="2"/>
        <v>Fail</v>
      </c>
      <c r="G6" s="153" t="str">
        <f t="shared" si="3"/>
        <v>Fail</v>
      </c>
      <c r="H6" s="141" t="str">
        <f t="shared" si="4"/>
        <v>D</v>
      </c>
      <c r="J6" s="93">
        <v>60</v>
      </c>
      <c r="K6" s="94" t="s">
        <v>185</v>
      </c>
      <c r="M6" s="89">
        <f t="shared" si="5"/>
        <v>70</v>
      </c>
      <c r="N6" s="151" t="s">
        <v>205</v>
      </c>
    </row>
    <row r="7" spans="1:17" x14ac:dyDescent="0.25">
      <c r="A7" t="str">
        <f t="shared" si="0"/>
        <v>1006Ram6</v>
      </c>
      <c r="B7" s="140">
        <v>1006</v>
      </c>
      <c r="C7" s="95" t="s">
        <v>194</v>
      </c>
      <c r="D7" s="155" t="str">
        <f t="shared" si="1"/>
        <v>First class</v>
      </c>
      <c r="E7" s="95">
        <v>64</v>
      </c>
      <c r="F7" s="153" t="str">
        <f t="shared" si="2"/>
        <v>Frist class</v>
      </c>
      <c r="G7" s="153" t="str">
        <f t="shared" si="3"/>
        <v>First class</v>
      </c>
      <c r="H7" s="141" t="str">
        <f t="shared" si="4"/>
        <v>B</v>
      </c>
      <c r="J7" s="93">
        <v>75</v>
      </c>
      <c r="K7" s="94" t="s">
        <v>199</v>
      </c>
      <c r="M7" s="89">
        <f t="shared" si="5"/>
        <v>80</v>
      </c>
      <c r="N7" s="151" t="s">
        <v>202</v>
      </c>
    </row>
    <row r="8" spans="1:17" x14ac:dyDescent="0.25">
      <c r="A8" t="str">
        <f t="shared" si="0"/>
        <v>1007Ram7</v>
      </c>
      <c r="B8" s="140">
        <v>1007</v>
      </c>
      <c r="C8" s="95" t="s">
        <v>195</v>
      </c>
      <c r="D8" s="155" t="str">
        <f t="shared" si="1"/>
        <v>Pass</v>
      </c>
      <c r="E8" s="95">
        <v>56</v>
      </c>
      <c r="F8" s="153" t="str">
        <f t="shared" si="2"/>
        <v>Pass</v>
      </c>
      <c r="G8" s="153" t="str">
        <f t="shared" si="3"/>
        <v>Pass</v>
      </c>
      <c r="H8" s="141" t="str">
        <f t="shared" si="4"/>
        <v>C+</v>
      </c>
      <c r="M8" s="89">
        <f t="shared" si="5"/>
        <v>90</v>
      </c>
      <c r="N8" s="151" t="s">
        <v>203</v>
      </c>
    </row>
    <row r="9" spans="1:17" x14ac:dyDescent="0.25">
      <c r="A9" t="str">
        <f t="shared" si="0"/>
        <v>1008Ram8</v>
      </c>
      <c r="B9" s="140">
        <v>1008</v>
      </c>
      <c r="C9" s="142" t="s">
        <v>196</v>
      </c>
      <c r="D9" s="155" t="str">
        <f t="shared" si="1"/>
        <v>Disctinction</v>
      </c>
      <c r="E9" s="142">
        <v>96</v>
      </c>
      <c r="F9" s="153" t="str">
        <f t="shared" si="2"/>
        <v>Disctinction</v>
      </c>
      <c r="G9" s="153" t="str">
        <f t="shared" si="3"/>
        <v>Disctinction</v>
      </c>
      <c r="H9" s="141" t="str">
        <f t="shared" si="4"/>
        <v>A+</v>
      </c>
    </row>
    <row r="10" spans="1:17" x14ac:dyDescent="0.25">
      <c r="A10" t="str">
        <f t="shared" si="0"/>
        <v>1009Ram9</v>
      </c>
      <c r="B10" s="140">
        <v>1009</v>
      </c>
      <c r="C10" s="95" t="s">
        <v>197</v>
      </c>
      <c r="D10" s="155" t="str">
        <f t="shared" si="1"/>
        <v>Pass</v>
      </c>
      <c r="E10" s="95">
        <v>35</v>
      </c>
      <c r="F10" s="153" t="str">
        <f t="shared" si="2"/>
        <v>Pass</v>
      </c>
      <c r="G10" s="153" t="str">
        <f t="shared" si="3"/>
        <v>Pass</v>
      </c>
      <c r="H10" s="141" t="str">
        <f t="shared" si="4"/>
        <v>D</v>
      </c>
    </row>
    <row r="11" spans="1:17" ht="13.8" thickBot="1" x14ac:dyDescent="0.3">
      <c r="A11" t="str">
        <f t="shared" si="0"/>
        <v>1010Ram10</v>
      </c>
      <c r="B11" s="143">
        <v>1010</v>
      </c>
      <c r="C11" s="144" t="s">
        <v>198</v>
      </c>
      <c r="D11" s="155" t="str">
        <f t="shared" si="1"/>
        <v>Fail</v>
      </c>
      <c r="E11" s="144">
        <v>32</v>
      </c>
      <c r="F11" s="154" t="str">
        <f t="shared" si="2"/>
        <v>Fail</v>
      </c>
      <c r="G11" s="154" t="str">
        <f t="shared" si="3"/>
        <v>Fail</v>
      </c>
      <c r="H11" s="145" t="str">
        <f t="shared" si="4"/>
        <v>D</v>
      </c>
    </row>
    <row r="13" spans="1:17" x14ac:dyDescent="0.25">
      <c r="D13" s="89" t="s">
        <v>222</v>
      </c>
      <c r="E13" s="129" t="s">
        <v>223</v>
      </c>
      <c r="F13" s="129" t="s">
        <v>224</v>
      </c>
      <c r="G13" s="129" t="s">
        <v>225</v>
      </c>
      <c r="H13" s="89" t="s">
        <v>226</v>
      </c>
      <c r="I13" s="129" t="s">
        <v>227</v>
      </c>
      <c r="J13" s="129" t="s">
        <v>228</v>
      </c>
      <c r="K13" s="129" t="s">
        <v>229</v>
      </c>
      <c r="L13" s="129" t="s">
        <v>230</v>
      </c>
      <c r="M13" s="129" t="s">
        <v>231</v>
      </c>
    </row>
    <row r="14" spans="1:17" ht="14.4" x14ac:dyDescent="0.3">
      <c r="C14" s="176" t="s">
        <v>142</v>
      </c>
      <c r="D14" s="93">
        <v>1005</v>
      </c>
      <c r="E14" s="93">
        <v>1002</v>
      </c>
      <c r="F14" s="93">
        <v>1003</v>
      </c>
      <c r="G14" s="93">
        <v>1004</v>
      </c>
      <c r="H14" s="93">
        <v>1005</v>
      </c>
      <c r="I14" s="93">
        <v>1006</v>
      </c>
      <c r="J14" s="93">
        <v>1007</v>
      </c>
      <c r="K14" s="93">
        <v>1008</v>
      </c>
      <c r="L14" s="93">
        <v>1009</v>
      </c>
      <c r="M14" s="93">
        <v>1010</v>
      </c>
    </row>
    <row r="15" spans="1:17" ht="14.4" x14ac:dyDescent="0.3">
      <c r="A15">
        <f>MATCH($C15,$A$1:$H$1,0)</f>
        <v>3</v>
      </c>
      <c r="C15" s="176" t="s">
        <v>143</v>
      </c>
      <c r="D15" s="179" t="str">
        <f>VLOOKUP(D$13,$A$2:$H$11,MATCH($C15,$A$1:$H$1,0),0)</f>
        <v>Ram5</v>
      </c>
      <c r="E15" s="179" t="str">
        <f t="shared" ref="E15:M15" si="6">VLOOKUP(E$13,$A$2:$H$11,MATCH($C15,$A$1:$H$1,0),0)</f>
        <v>Ram2</v>
      </c>
      <c r="F15" s="179" t="str">
        <f t="shared" si="6"/>
        <v>Ram3</v>
      </c>
      <c r="G15" s="179" t="str">
        <f t="shared" si="6"/>
        <v>Ram4</v>
      </c>
      <c r="H15" s="179" t="str">
        <f t="shared" si="6"/>
        <v>Ram1</v>
      </c>
      <c r="I15" s="179" t="str">
        <f t="shared" si="6"/>
        <v>Ram6</v>
      </c>
      <c r="J15" s="179" t="str">
        <f t="shared" si="6"/>
        <v>Ram7</v>
      </c>
      <c r="K15" s="179" t="str">
        <f t="shared" si="6"/>
        <v>Ram8</v>
      </c>
      <c r="L15" s="179" t="str">
        <f t="shared" si="6"/>
        <v>Ram9</v>
      </c>
      <c r="M15" s="179" t="str">
        <f t="shared" si="6"/>
        <v>Ram10</v>
      </c>
    </row>
    <row r="16" spans="1:17" ht="14.4" x14ac:dyDescent="0.3">
      <c r="A16">
        <f t="shared" ref="A16:A20" si="7">MATCH($C16,$A$1:$H$1,0)</f>
        <v>4</v>
      </c>
      <c r="C16" s="177" t="s">
        <v>145</v>
      </c>
      <c r="D16" s="179" t="str">
        <f t="shared" ref="D16:M20" si="8">VLOOKUP(D$13,$A$2:$H$11,MATCH($C16,$A$1:$H$1,0),0)</f>
        <v>Fail</v>
      </c>
      <c r="E16" s="179" t="str">
        <f t="shared" si="8"/>
        <v>Pass</v>
      </c>
      <c r="F16" s="179" t="str">
        <f t="shared" si="8"/>
        <v>Fail</v>
      </c>
      <c r="G16" s="179" t="str">
        <f t="shared" si="8"/>
        <v>First class</v>
      </c>
      <c r="H16" s="179" t="str">
        <f t="shared" si="8"/>
        <v>Fail</v>
      </c>
      <c r="I16" s="179" t="str">
        <f t="shared" si="8"/>
        <v>First class</v>
      </c>
      <c r="J16" s="179" t="str">
        <f t="shared" si="8"/>
        <v>Pass</v>
      </c>
      <c r="K16" s="179" t="str">
        <f t="shared" si="8"/>
        <v>Disctinction</v>
      </c>
      <c r="L16" s="179" t="str">
        <f t="shared" si="8"/>
        <v>Pass</v>
      </c>
      <c r="M16" s="179" t="str">
        <f t="shared" si="8"/>
        <v>Fail</v>
      </c>
    </row>
    <row r="17" spans="1:13" ht="14.4" x14ac:dyDescent="0.3">
      <c r="A17">
        <f t="shared" si="7"/>
        <v>5</v>
      </c>
      <c r="C17" s="176" t="s">
        <v>144</v>
      </c>
      <c r="D17" s="179">
        <f t="shared" si="8"/>
        <v>24</v>
      </c>
      <c r="E17" s="179">
        <f t="shared" si="8"/>
        <v>49</v>
      </c>
      <c r="F17" s="179">
        <f t="shared" si="8"/>
        <v>21</v>
      </c>
      <c r="G17" s="179">
        <f t="shared" si="8"/>
        <v>64</v>
      </c>
      <c r="H17" s="179">
        <f t="shared" si="8"/>
        <v>5</v>
      </c>
      <c r="I17" s="179">
        <f t="shared" si="8"/>
        <v>64</v>
      </c>
      <c r="J17" s="179">
        <f t="shared" si="8"/>
        <v>56</v>
      </c>
      <c r="K17" s="179">
        <f t="shared" si="8"/>
        <v>96</v>
      </c>
      <c r="L17" s="179">
        <f t="shared" si="8"/>
        <v>35</v>
      </c>
      <c r="M17" s="179">
        <f t="shared" si="8"/>
        <v>32</v>
      </c>
    </row>
    <row r="18" spans="1:13" ht="14.4" x14ac:dyDescent="0.3">
      <c r="A18">
        <f t="shared" si="7"/>
        <v>4</v>
      </c>
      <c r="C18" s="177" t="s">
        <v>145</v>
      </c>
      <c r="D18" s="179" t="str">
        <f t="shared" si="8"/>
        <v>Fail</v>
      </c>
      <c r="E18" s="179" t="str">
        <f t="shared" si="8"/>
        <v>Pass</v>
      </c>
      <c r="F18" s="179" t="str">
        <f t="shared" si="8"/>
        <v>Fail</v>
      </c>
      <c r="G18" s="179" t="str">
        <f t="shared" si="8"/>
        <v>First class</v>
      </c>
      <c r="H18" s="179" t="str">
        <f t="shared" si="8"/>
        <v>Fail</v>
      </c>
      <c r="I18" s="179" t="str">
        <f t="shared" si="8"/>
        <v>First class</v>
      </c>
      <c r="J18" s="179" t="str">
        <f t="shared" si="8"/>
        <v>Pass</v>
      </c>
      <c r="K18" s="179" t="str">
        <f t="shared" si="8"/>
        <v>Disctinction</v>
      </c>
      <c r="L18" s="179" t="str">
        <f t="shared" si="8"/>
        <v>Pass</v>
      </c>
      <c r="M18" s="179" t="str">
        <f t="shared" si="8"/>
        <v>Fail</v>
      </c>
    </row>
    <row r="19" spans="1:13" ht="14.4" x14ac:dyDescent="0.3">
      <c r="A19">
        <f t="shared" si="7"/>
        <v>4</v>
      </c>
      <c r="C19" s="177" t="s">
        <v>145</v>
      </c>
      <c r="D19" s="179" t="str">
        <f t="shared" si="8"/>
        <v>Fail</v>
      </c>
      <c r="E19" s="179" t="str">
        <f t="shared" si="8"/>
        <v>Pass</v>
      </c>
      <c r="F19" s="179" t="str">
        <f t="shared" si="8"/>
        <v>Fail</v>
      </c>
      <c r="G19" s="179" t="str">
        <f t="shared" si="8"/>
        <v>First class</v>
      </c>
      <c r="H19" s="179" t="str">
        <f t="shared" si="8"/>
        <v>Fail</v>
      </c>
      <c r="I19" s="179" t="str">
        <f t="shared" si="8"/>
        <v>First class</v>
      </c>
      <c r="J19" s="179" t="str">
        <f t="shared" si="8"/>
        <v>Pass</v>
      </c>
      <c r="K19" s="179" t="str">
        <f t="shared" si="8"/>
        <v>Disctinction</v>
      </c>
      <c r="L19" s="179" t="str">
        <f t="shared" si="8"/>
        <v>Pass</v>
      </c>
      <c r="M19" s="179" t="str">
        <f t="shared" si="8"/>
        <v>Fail</v>
      </c>
    </row>
    <row r="20" spans="1:13" ht="14.4" x14ac:dyDescent="0.3">
      <c r="A20">
        <f t="shared" si="7"/>
        <v>8</v>
      </c>
      <c r="C20" s="177" t="s">
        <v>208</v>
      </c>
      <c r="D20" s="179" t="str">
        <f t="shared" si="8"/>
        <v>D</v>
      </c>
      <c r="E20" s="179" t="str">
        <f t="shared" si="8"/>
        <v>C</v>
      </c>
      <c r="F20" s="179" t="str">
        <f t="shared" si="8"/>
        <v>D</v>
      </c>
      <c r="G20" s="179" t="str">
        <f t="shared" si="8"/>
        <v>B</v>
      </c>
      <c r="H20" s="179" t="str">
        <f t="shared" si="8"/>
        <v>D</v>
      </c>
      <c r="I20" s="179" t="str">
        <f t="shared" si="8"/>
        <v>B</v>
      </c>
      <c r="J20" s="179" t="str">
        <f t="shared" si="8"/>
        <v>C+</v>
      </c>
      <c r="K20" s="179" t="str">
        <f t="shared" si="8"/>
        <v>A+</v>
      </c>
      <c r="L20" s="179" t="str">
        <f t="shared" si="8"/>
        <v>D</v>
      </c>
      <c r="M20" s="179" t="str">
        <f t="shared" si="8"/>
        <v>D</v>
      </c>
    </row>
  </sheetData>
  <phoneticPr fontId="19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70950-EAB8-4CCF-A5D6-107750FCB66C}">
  <dimension ref="A1:Q18"/>
  <sheetViews>
    <sheetView workbookViewId="0">
      <selection activeCell="F12" sqref="F12"/>
    </sheetView>
  </sheetViews>
  <sheetFormatPr defaultRowHeight="13.2" x14ac:dyDescent="0.25"/>
  <cols>
    <col min="1" max="1" width="9.6640625" bestFit="1" customWidth="1"/>
    <col min="10" max="11" width="9.77734375" bestFit="1" customWidth="1"/>
    <col min="13" max="13" width="9.6640625" bestFit="1" customWidth="1"/>
  </cols>
  <sheetData>
    <row r="1" spans="1:17" x14ac:dyDescent="0.25">
      <c r="A1" s="200" t="s">
        <v>211</v>
      </c>
      <c r="B1" s="142">
        <v>1001</v>
      </c>
      <c r="C1" s="142">
        <v>1002</v>
      </c>
      <c r="D1" s="142">
        <v>1003</v>
      </c>
      <c r="E1" s="142">
        <v>1004</v>
      </c>
      <c r="F1" s="142">
        <v>1005</v>
      </c>
      <c r="G1" s="142">
        <v>1006</v>
      </c>
      <c r="H1" s="142">
        <v>1007</v>
      </c>
      <c r="I1" s="142">
        <v>1008</v>
      </c>
      <c r="J1" s="142">
        <v>1009</v>
      </c>
      <c r="K1" s="142">
        <v>1010</v>
      </c>
    </row>
    <row r="2" spans="1:17" x14ac:dyDescent="0.25">
      <c r="A2" s="200" t="s">
        <v>232</v>
      </c>
      <c r="B2" s="199" t="s">
        <v>234</v>
      </c>
      <c r="C2" s="199" t="s">
        <v>235</v>
      </c>
      <c r="D2" s="199" t="s">
        <v>236</v>
      </c>
      <c r="E2" s="199" t="s">
        <v>237</v>
      </c>
      <c r="F2" s="199" t="s">
        <v>238</v>
      </c>
      <c r="G2" s="199" t="s">
        <v>239</v>
      </c>
      <c r="H2" s="199" t="s">
        <v>240</v>
      </c>
      <c r="I2" s="199" t="s">
        <v>241</v>
      </c>
      <c r="J2" s="94" t="s">
        <v>242</v>
      </c>
      <c r="K2" s="199" t="s">
        <v>243</v>
      </c>
    </row>
    <row r="3" spans="1:17" x14ac:dyDescent="0.25">
      <c r="A3" s="200" t="s">
        <v>233</v>
      </c>
      <c r="B3" s="95">
        <v>31</v>
      </c>
      <c r="C3" s="95">
        <v>94</v>
      </c>
      <c r="D3" s="95">
        <v>14</v>
      </c>
      <c r="E3" s="95">
        <v>36</v>
      </c>
      <c r="F3" s="95">
        <v>59</v>
      </c>
      <c r="G3" s="95">
        <v>56</v>
      </c>
      <c r="H3" s="95">
        <v>16</v>
      </c>
      <c r="I3" s="95">
        <v>71</v>
      </c>
      <c r="J3" s="142">
        <v>98</v>
      </c>
      <c r="K3" s="95">
        <v>85</v>
      </c>
    </row>
    <row r="4" spans="1:17" x14ac:dyDescent="0.25">
      <c r="A4" s="200" t="s">
        <v>188</v>
      </c>
      <c r="B4" s="95" t="str">
        <f>IF(B3&lt;35,"Fail","Pass")</f>
        <v>Fail</v>
      </c>
      <c r="C4" s="95" t="str">
        <f t="shared" ref="C4:K4" si="0">IF(C3&lt;35,"Fail","Pass")</f>
        <v>Pass</v>
      </c>
      <c r="D4" s="95" t="str">
        <f t="shared" si="0"/>
        <v>Fail</v>
      </c>
      <c r="E4" s="95" t="str">
        <f t="shared" si="0"/>
        <v>Pass</v>
      </c>
      <c r="F4" s="95" t="str">
        <f t="shared" si="0"/>
        <v>Pass</v>
      </c>
      <c r="G4" s="95" t="str">
        <f t="shared" si="0"/>
        <v>Pass</v>
      </c>
      <c r="H4" s="95" t="str">
        <f t="shared" si="0"/>
        <v>Fail</v>
      </c>
      <c r="I4" s="95" t="str">
        <f t="shared" si="0"/>
        <v>Pass</v>
      </c>
      <c r="J4" s="142" t="str">
        <f t="shared" si="0"/>
        <v>Pass</v>
      </c>
      <c r="K4" s="95" t="str">
        <f t="shared" si="0"/>
        <v>Pass</v>
      </c>
    </row>
    <row r="5" spans="1:17" x14ac:dyDescent="0.25">
      <c r="A5" s="200" t="s">
        <v>145</v>
      </c>
      <c r="B5" s="95" t="str">
        <f>HLOOKUP(B$3,$B$8:$E$9,2,1)</f>
        <v>Fail</v>
      </c>
      <c r="C5" s="95" t="str">
        <f t="shared" ref="C5:K5" si="1">HLOOKUP(C$3,$B$8:$E$9,2,1)</f>
        <v>Disctinction</v>
      </c>
      <c r="D5" s="95" t="str">
        <f t="shared" si="1"/>
        <v>Fail</v>
      </c>
      <c r="E5" s="95" t="str">
        <f t="shared" si="1"/>
        <v>Pass</v>
      </c>
      <c r="F5" s="95" t="str">
        <f t="shared" si="1"/>
        <v>Pass</v>
      </c>
      <c r="G5" s="95" t="str">
        <f t="shared" si="1"/>
        <v>Pass</v>
      </c>
      <c r="H5" s="95" t="str">
        <f t="shared" si="1"/>
        <v>Fail</v>
      </c>
      <c r="I5" s="95" t="str">
        <f t="shared" si="1"/>
        <v>First class</v>
      </c>
      <c r="J5" s="142" t="str">
        <f t="shared" si="1"/>
        <v>Disctinction</v>
      </c>
      <c r="K5" s="95" t="str">
        <f t="shared" si="1"/>
        <v>Disctinction</v>
      </c>
    </row>
    <row r="6" spans="1:17" x14ac:dyDescent="0.25">
      <c r="A6" s="75"/>
      <c r="M6">
        <f>MATCH(M$8,$A$1:$A$5,0)</f>
        <v>2</v>
      </c>
      <c r="N6">
        <f t="shared" ref="N6:Q6" si="2">MATCH(N$8,$A$1:$A$5,0)</f>
        <v>5</v>
      </c>
      <c r="O6">
        <f t="shared" si="2"/>
        <v>3</v>
      </c>
      <c r="P6">
        <f t="shared" si="2"/>
        <v>4</v>
      </c>
      <c r="Q6">
        <f t="shared" si="2"/>
        <v>1</v>
      </c>
    </row>
    <row r="8" spans="1:17" x14ac:dyDescent="0.25">
      <c r="B8">
        <v>0</v>
      </c>
      <c r="C8">
        <v>35</v>
      </c>
      <c r="D8">
        <v>60</v>
      </c>
      <c r="E8">
        <v>75</v>
      </c>
      <c r="G8" s="161" t="s">
        <v>211</v>
      </c>
      <c r="H8" s="161" t="s">
        <v>232</v>
      </c>
      <c r="I8" s="161" t="s">
        <v>233</v>
      </c>
      <c r="J8" s="161" t="s">
        <v>188</v>
      </c>
      <c r="K8" s="161" t="s">
        <v>145</v>
      </c>
      <c r="M8" s="161" t="s">
        <v>232</v>
      </c>
      <c r="N8" s="161" t="s">
        <v>145</v>
      </c>
      <c r="O8" s="161" t="s">
        <v>233</v>
      </c>
      <c r="P8" s="161" t="s">
        <v>188</v>
      </c>
      <c r="Q8" s="161" t="s">
        <v>211</v>
      </c>
    </row>
    <row r="9" spans="1:17" x14ac:dyDescent="0.25">
      <c r="B9" s="75" t="s">
        <v>183</v>
      </c>
      <c r="C9" s="75" t="s">
        <v>184</v>
      </c>
      <c r="D9" s="75" t="s">
        <v>185</v>
      </c>
      <c r="E9" s="75" t="s">
        <v>199</v>
      </c>
      <c r="G9" s="204">
        <v>1009</v>
      </c>
      <c r="H9" s="197" t="str">
        <f>HLOOKUP($G9,$A$1:$K$5,2,0)</f>
        <v>Nme9</v>
      </c>
      <c r="I9" s="197">
        <f>HLOOKUP($G9,$A$1:$K$5,3,0)</f>
        <v>98</v>
      </c>
      <c r="J9" s="197" t="str">
        <f>HLOOKUP($G9,$A$1:$K$5,4,0)</f>
        <v>Pass</v>
      </c>
      <c r="K9" s="197" t="str">
        <f>HLOOKUP($G9,$A$1:$K$5,5,0)</f>
        <v>Disctinction</v>
      </c>
      <c r="M9" s="197" t="str">
        <f>HLOOKUP($Q9,$A$1:$K$5,MATCH(M$8,$A$1:$A$5,0),0)</f>
        <v>Nme9</v>
      </c>
      <c r="N9" s="197" t="str">
        <f t="shared" ref="N9:P9" si="3">HLOOKUP($Q9,$A$1:$K$5,MATCH(N$8,$A$1:$A$5,0),0)</f>
        <v>Disctinction</v>
      </c>
      <c r="O9" s="197">
        <f t="shared" si="3"/>
        <v>98</v>
      </c>
      <c r="P9" s="197" t="str">
        <f t="shared" si="3"/>
        <v>Pass</v>
      </c>
      <c r="Q9" s="198">
        <v>1009</v>
      </c>
    </row>
    <row r="10" spans="1:17" x14ac:dyDescent="0.25">
      <c r="G10" s="204">
        <v>1002</v>
      </c>
      <c r="H10" s="197" t="str">
        <f t="shared" ref="H10:H18" si="4">HLOOKUP($G10,$A$1:$K$5,2,0)</f>
        <v>Nme2</v>
      </c>
      <c r="I10" s="197">
        <f t="shared" ref="I10:I18" si="5">HLOOKUP($G10,$A$1:$K$5,3,0)</f>
        <v>94</v>
      </c>
      <c r="J10" s="197" t="str">
        <f t="shared" ref="J10:J18" si="6">HLOOKUP($G10,$A$1:$K$5,4,0)</f>
        <v>Pass</v>
      </c>
      <c r="K10" s="197" t="str">
        <f t="shared" ref="K10:K18" si="7">HLOOKUP($G10,$A$1:$K$5,5,0)</f>
        <v>Disctinction</v>
      </c>
      <c r="M10" s="197" t="str">
        <f t="shared" ref="M10:P18" si="8">HLOOKUP($Q10,$A$1:$K$5,MATCH(M$8,$A$1:$A$5,0),0)</f>
        <v>Nme2</v>
      </c>
      <c r="N10" s="197" t="str">
        <f t="shared" si="8"/>
        <v>Disctinction</v>
      </c>
      <c r="O10" s="197">
        <f t="shared" si="8"/>
        <v>94</v>
      </c>
      <c r="P10" s="197" t="str">
        <f t="shared" si="8"/>
        <v>Pass</v>
      </c>
      <c r="Q10" s="198">
        <v>1002</v>
      </c>
    </row>
    <row r="11" spans="1:17" x14ac:dyDescent="0.25">
      <c r="G11" s="204">
        <v>1010</v>
      </c>
      <c r="H11" s="197" t="str">
        <f t="shared" si="4"/>
        <v>Nme10</v>
      </c>
      <c r="I11" s="197">
        <f t="shared" si="5"/>
        <v>85</v>
      </c>
      <c r="J11" s="197" t="str">
        <f t="shared" si="6"/>
        <v>Pass</v>
      </c>
      <c r="K11" s="197" t="str">
        <f t="shared" si="7"/>
        <v>Disctinction</v>
      </c>
      <c r="M11" s="197" t="str">
        <f t="shared" si="8"/>
        <v>Nme10</v>
      </c>
      <c r="N11" s="197" t="str">
        <f t="shared" si="8"/>
        <v>Disctinction</v>
      </c>
      <c r="O11" s="197">
        <f t="shared" si="8"/>
        <v>85</v>
      </c>
      <c r="P11" s="197" t="str">
        <f t="shared" si="8"/>
        <v>Pass</v>
      </c>
      <c r="Q11" s="198">
        <v>1010</v>
      </c>
    </row>
    <row r="12" spans="1:17" x14ac:dyDescent="0.25">
      <c r="G12" s="204">
        <v>1008</v>
      </c>
      <c r="H12" s="197" t="str">
        <f t="shared" si="4"/>
        <v>Nme8</v>
      </c>
      <c r="I12" s="197">
        <f t="shared" si="5"/>
        <v>71</v>
      </c>
      <c r="J12" s="197" t="str">
        <f t="shared" si="6"/>
        <v>Pass</v>
      </c>
      <c r="K12" s="197" t="str">
        <f t="shared" si="7"/>
        <v>First class</v>
      </c>
      <c r="M12" s="197" t="str">
        <f t="shared" si="8"/>
        <v>Nme8</v>
      </c>
      <c r="N12" s="197" t="str">
        <f t="shared" si="8"/>
        <v>First class</v>
      </c>
      <c r="O12" s="197">
        <f t="shared" si="8"/>
        <v>71</v>
      </c>
      <c r="P12" s="197" t="str">
        <f t="shared" si="8"/>
        <v>Pass</v>
      </c>
      <c r="Q12" s="198">
        <v>1008</v>
      </c>
    </row>
    <row r="13" spans="1:17" x14ac:dyDescent="0.25">
      <c r="G13" s="204">
        <v>1005</v>
      </c>
      <c r="H13" s="197" t="str">
        <f t="shared" si="4"/>
        <v>Nme5</v>
      </c>
      <c r="I13" s="197">
        <f t="shared" si="5"/>
        <v>59</v>
      </c>
      <c r="J13" s="197" t="str">
        <f t="shared" si="6"/>
        <v>Pass</v>
      </c>
      <c r="K13" s="197" t="str">
        <f t="shared" si="7"/>
        <v>Pass</v>
      </c>
      <c r="M13" s="197" t="str">
        <f t="shared" si="8"/>
        <v>Nme5</v>
      </c>
      <c r="N13" s="197" t="str">
        <f t="shared" si="8"/>
        <v>Pass</v>
      </c>
      <c r="O13" s="197">
        <f t="shared" si="8"/>
        <v>59</v>
      </c>
      <c r="P13" s="197" t="str">
        <f t="shared" si="8"/>
        <v>Pass</v>
      </c>
      <c r="Q13" s="198">
        <v>1005</v>
      </c>
    </row>
    <row r="14" spans="1:17" x14ac:dyDescent="0.25">
      <c r="G14" s="204">
        <v>1006</v>
      </c>
      <c r="H14" s="197" t="str">
        <f t="shared" si="4"/>
        <v>Nme6</v>
      </c>
      <c r="I14" s="197">
        <f t="shared" si="5"/>
        <v>56</v>
      </c>
      <c r="J14" s="197" t="str">
        <f t="shared" si="6"/>
        <v>Pass</v>
      </c>
      <c r="K14" s="197" t="str">
        <f t="shared" si="7"/>
        <v>Pass</v>
      </c>
      <c r="M14" s="197" t="str">
        <f t="shared" si="8"/>
        <v>Nme6</v>
      </c>
      <c r="N14" s="197" t="str">
        <f t="shared" si="8"/>
        <v>Pass</v>
      </c>
      <c r="O14" s="197">
        <f t="shared" si="8"/>
        <v>56</v>
      </c>
      <c r="P14" s="197" t="str">
        <f t="shared" si="8"/>
        <v>Pass</v>
      </c>
      <c r="Q14" s="198">
        <v>1006</v>
      </c>
    </row>
    <row r="15" spans="1:17" x14ac:dyDescent="0.25">
      <c r="G15" s="204">
        <v>1004</v>
      </c>
      <c r="H15" s="197" t="str">
        <f t="shared" si="4"/>
        <v>Nme4</v>
      </c>
      <c r="I15" s="197">
        <f t="shared" si="5"/>
        <v>36</v>
      </c>
      <c r="J15" s="197" t="str">
        <f t="shared" si="6"/>
        <v>Pass</v>
      </c>
      <c r="K15" s="197" t="str">
        <f t="shared" si="7"/>
        <v>Pass</v>
      </c>
      <c r="M15" s="197" t="str">
        <f t="shared" si="8"/>
        <v>Nme4</v>
      </c>
      <c r="N15" s="197" t="str">
        <f t="shared" si="8"/>
        <v>Pass</v>
      </c>
      <c r="O15" s="197">
        <f t="shared" si="8"/>
        <v>36</v>
      </c>
      <c r="P15" s="197" t="str">
        <f t="shared" si="8"/>
        <v>Pass</v>
      </c>
      <c r="Q15" s="198">
        <v>1004</v>
      </c>
    </row>
    <row r="16" spans="1:17" x14ac:dyDescent="0.25">
      <c r="G16" s="204">
        <v>1001</v>
      </c>
      <c r="H16" s="197" t="str">
        <f t="shared" si="4"/>
        <v>Nme1</v>
      </c>
      <c r="I16" s="197">
        <f t="shared" si="5"/>
        <v>31</v>
      </c>
      <c r="J16" s="197" t="str">
        <f t="shared" si="6"/>
        <v>Fail</v>
      </c>
      <c r="K16" s="197" t="str">
        <f t="shared" si="7"/>
        <v>Fail</v>
      </c>
      <c r="M16" s="197" t="str">
        <f t="shared" si="8"/>
        <v>Nme1</v>
      </c>
      <c r="N16" s="197" t="str">
        <f t="shared" si="8"/>
        <v>Fail</v>
      </c>
      <c r="O16" s="197">
        <f t="shared" si="8"/>
        <v>31</v>
      </c>
      <c r="P16" s="197" t="str">
        <f t="shared" si="8"/>
        <v>Fail</v>
      </c>
      <c r="Q16" s="198">
        <v>1001</v>
      </c>
    </row>
    <row r="17" spans="7:17" x14ac:dyDescent="0.25">
      <c r="G17" s="204">
        <v>1007</v>
      </c>
      <c r="H17" s="197" t="str">
        <f t="shared" si="4"/>
        <v>Nme7</v>
      </c>
      <c r="I17" s="197">
        <f t="shared" si="5"/>
        <v>16</v>
      </c>
      <c r="J17" s="197" t="str">
        <f t="shared" si="6"/>
        <v>Fail</v>
      </c>
      <c r="K17" s="197" t="str">
        <f t="shared" si="7"/>
        <v>Fail</v>
      </c>
      <c r="M17" s="197" t="str">
        <f t="shared" si="8"/>
        <v>Nme7</v>
      </c>
      <c r="N17" s="197" t="str">
        <f t="shared" si="8"/>
        <v>Fail</v>
      </c>
      <c r="O17" s="197">
        <f t="shared" si="8"/>
        <v>16</v>
      </c>
      <c r="P17" s="197" t="str">
        <f t="shared" si="8"/>
        <v>Fail</v>
      </c>
      <c r="Q17" s="198">
        <v>1007</v>
      </c>
    </row>
    <row r="18" spans="7:17" x14ac:dyDescent="0.25">
      <c r="G18" s="204">
        <v>1003</v>
      </c>
      <c r="H18" s="197" t="str">
        <f t="shared" si="4"/>
        <v>Nme3</v>
      </c>
      <c r="I18" s="197">
        <f t="shared" si="5"/>
        <v>14</v>
      </c>
      <c r="J18" s="197" t="str">
        <f t="shared" si="6"/>
        <v>Fail</v>
      </c>
      <c r="K18" s="197" t="str">
        <f t="shared" si="7"/>
        <v>Fail</v>
      </c>
      <c r="M18" s="197" t="str">
        <f t="shared" si="8"/>
        <v>Nme3</v>
      </c>
      <c r="N18" s="197" t="str">
        <f t="shared" si="8"/>
        <v>Fail</v>
      </c>
      <c r="O18" s="197">
        <f t="shared" si="8"/>
        <v>14</v>
      </c>
      <c r="P18" s="197" t="str">
        <f t="shared" si="8"/>
        <v>Fail</v>
      </c>
      <c r="Q18" s="198">
        <v>1003</v>
      </c>
    </row>
  </sheetData>
  <sortState xmlns:xlrd2="http://schemas.microsoft.com/office/spreadsheetml/2017/richdata2" ref="G9:K18">
    <sortCondition descending="1" ref="I9:I18"/>
  </sortState>
  <phoneticPr fontId="19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3925F-5258-4890-9755-4B90220112BE}">
  <dimension ref="A1:S19"/>
  <sheetViews>
    <sheetView workbookViewId="0">
      <selection activeCell="G9" sqref="G9"/>
    </sheetView>
  </sheetViews>
  <sheetFormatPr defaultRowHeight="13.2" x14ac:dyDescent="0.25"/>
  <cols>
    <col min="9" max="9" width="9" bestFit="1" customWidth="1"/>
    <col min="10" max="11" width="9.77734375" bestFit="1" customWidth="1"/>
  </cols>
  <sheetData>
    <row r="1" spans="1:19" x14ac:dyDescent="0.25">
      <c r="A1" s="196" t="s">
        <v>142</v>
      </c>
      <c r="B1" s="142">
        <v>1001</v>
      </c>
      <c r="C1" s="142">
        <v>1002</v>
      </c>
      <c r="D1" s="142">
        <v>1003</v>
      </c>
      <c r="E1" s="142">
        <v>1004</v>
      </c>
      <c r="F1" s="142">
        <v>1005</v>
      </c>
      <c r="G1" s="142">
        <v>1006</v>
      </c>
      <c r="H1" s="152">
        <v>1007</v>
      </c>
      <c r="I1" s="142">
        <v>1008</v>
      </c>
      <c r="J1" s="142">
        <v>1009</v>
      </c>
      <c r="K1" s="142">
        <v>1010</v>
      </c>
    </row>
    <row r="2" spans="1:19" x14ac:dyDescent="0.25">
      <c r="A2" s="196" t="s">
        <v>143</v>
      </c>
      <c r="B2" s="93" t="s">
        <v>147</v>
      </c>
      <c r="C2" s="93" t="s">
        <v>148</v>
      </c>
      <c r="D2" s="94" t="s">
        <v>209</v>
      </c>
      <c r="E2" s="93" t="s">
        <v>150</v>
      </c>
      <c r="F2" s="93" t="s">
        <v>151</v>
      </c>
      <c r="G2" s="93" t="s">
        <v>152</v>
      </c>
      <c r="H2" s="152" t="s">
        <v>153</v>
      </c>
      <c r="I2" s="93" t="s">
        <v>154</v>
      </c>
      <c r="J2" s="93" t="s">
        <v>155</v>
      </c>
      <c r="K2" s="93" t="s">
        <v>156</v>
      </c>
      <c r="M2" s="93">
        <v>0</v>
      </c>
      <c r="N2" s="93">
        <v>35</v>
      </c>
      <c r="O2" s="93">
        <v>60</v>
      </c>
      <c r="P2" s="93">
        <v>75</v>
      </c>
    </row>
    <row r="3" spans="1:19" x14ac:dyDescent="0.25">
      <c r="A3" s="196" t="s">
        <v>144</v>
      </c>
      <c r="B3" s="93">
        <v>28</v>
      </c>
      <c r="C3" s="93">
        <v>59</v>
      </c>
      <c r="D3" s="142">
        <v>87</v>
      </c>
      <c r="E3" s="93">
        <v>89</v>
      </c>
      <c r="F3" s="93">
        <v>6</v>
      </c>
      <c r="G3" s="93">
        <v>8</v>
      </c>
      <c r="H3" s="152">
        <v>33</v>
      </c>
      <c r="I3" s="93">
        <v>64</v>
      </c>
      <c r="J3" s="93">
        <v>100</v>
      </c>
      <c r="K3" s="93">
        <v>99</v>
      </c>
      <c r="M3" s="94" t="s">
        <v>183</v>
      </c>
      <c r="N3" s="94" t="s">
        <v>184</v>
      </c>
      <c r="O3" s="94" t="s">
        <v>185</v>
      </c>
      <c r="P3" s="94" t="s">
        <v>186</v>
      </c>
    </row>
    <row r="4" spans="1:19" x14ac:dyDescent="0.25">
      <c r="A4" s="196" t="s">
        <v>188</v>
      </c>
      <c r="B4" s="93" t="str">
        <f>IF(B3&lt;35,"Fail","Pass")</f>
        <v>Fail</v>
      </c>
      <c r="C4" s="93" t="str">
        <f t="shared" ref="C4:K4" si="0">IF(C3&lt;35,"Fail","Pass")</f>
        <v>Pass</v>
      </c>
      <c r="D4" s="93" t="str">
        <f t="shared" si="0"/>
        <v>Pass</v>
      </c>
      <c r="E4" s="93" t="str">
        <f t="shared" si="0"/>
        <v>Pass</v>
      </c>
      <c r="F4" s="93" t="str">
        <f t="shared" si="0"/>
        <v>Fail</v>
      </c>
      <c r="G4" s="93" t="str">
        <f t="shared" si="0"/>
        <v>Fail</v>
      </c>
      <c r="H4" s="93" t="str">
        <f t="shared" si="0"/>
        <v>Fail</v>
      </c>
      <c r="I4" s="93" t="str">
        <f t="shared" si="0"/>
        <v>Pass</v>
      </c>
      <c r="J4" s="93" t="str">
        <f t="shared" si="0"/>
        <v>Pass</v>
      </c>
      <c r="K4" s="93" t="str">
        <f t="shared" si="0"/>
        <v>Pass</v>
      </c>
    </row>
    <row r="5" spans="1:19" x14ac:dyDescent="0.25">
      <c r="A5" s="196" t="s">
        <v>145</v>
      </c>
      <c r="B5" s="95" t="str">
        <f t="shared" ref="B5:K5" si="1">HLOOKUP(B$3,$M$2:$P$3,2,1)</f>
        <v>Fail</v>
      </c>
      <c r="C5" s="95" t="str">
        <f t="shared" si="1"/>
        <v>Pass</v>
      </c>
      <c r="D5" s="95" t="str">
        <f t="shared" si="1"/>
        <v>Disc</v>
      </c>
      <c r="E5" s="95" t="str">
        <f t="shared" si="1"/>
        <v>Disc</v>
      </c>
      <c r="F5" s="95" t="str">
        <f t="shared" si="1"/>
        <v>Fail</v>
      </c>
      <c r="G5" s="95" t="str">
        <f t="shared" si="1"/>
        <v>Fail</v>
      </c>
      <c r="H5" s="95" t="str">
        <f t="shared" si="1"/>
        <v>Fail</v>
      </c>
      <c r="I5" s="95" t="str">
        <f t="shared" si="1"/>
        <v>First class</v>
      </c>
      <c r="J5" s="95" t="str">
        <f t="shared" si="1"/>
        <v>Disc</v>
      </c>
      <c r="K5" s="95" t="str">
        <f t="shared" si="1"/>
        <v>Disc</v>
      </c>
    </row>
    <row r="7" spans="1:19" x14ac:dyDescent="0.25">
      <c r="B7" s="75" t="s">
        <v>200</v>
      </c>
      <c r="N7" s="76">
        <f>MATCH(N$9,$A$1:$A$5,0)</f>
        <v>1</v>
      </c>
      <c r="O7" s="76">
        <f>MATCH(O$9,$A$1:$A$5,0)</f>
        <v>5</v>
      </c>
      <c r="P7" s="76">
        <f t="shared" ref="P7:R7" si="2">MATCH(P$9,$A$1:$A$5,0)</f>
        <v>2</v>
      </c>
      <c r="Q7" s="76">
        <f t="shared" si="2"/>
        <v>3</v>
      </c>
      <c r="R7" s="76">
        <f t="shared" si="2"/>
        <v>4</v>
      </c>
    </row>
    <row r="8" spans="1:19" ht="13.8" thickBot="1" x14ac:dyDescent="0.3"/>
    <row r="9" spans="1:19" x14ac:dyDescent="0.25">
      <c r="C9" s="130" t="s">
        <v>142</v>
      </c>
      <c r="D9" s="131" t="s">
        <v>179</v>
      </c>
      <c r="E9" s="132" t="s">
        <v>144</v>
      </c>
      <c r="F9" s="161" t="s">
        <v>188</v>
      </c>
      <c r="H9" t="s">
        <v>142</v>
      </c>
      <c r="I9" s="75" t="s">
        <v>143</v>
      </c>
      <c r="J9" s="75" t="s">
        <v>144</v>
      </c>
      <c r="K9" s="75" t="s">
        <v>188</v>
      </c>
      <c r="L9" s="75" t="s">
        <v>145</v>
      </c>
      <c r="N9" s="76" t="s">
        <v>142</v>
      </c>
      <c r="O9" s="161" t="s">
        <v>145</v>
      </c>
      <c r="P9" s="161" t="s">
        <v>143</v>
      </c>
      <c r="Q9" s="161" t="s">
        <v>144</v>
      </c>
      <c r="R9" s="161" t="s">
        <v>188</v>
      </c>
      <c r="S9" s="161" t="s">
        <v>145</v>
      </c>
    </row>
    <row r="10" spans="1:19" x14ac:dyDescent="0.25">
      <c r="C10" s="133">
        <v>1003</v>
      </c>
      <c r="D10" s="95" t="str">
        <f>INDEX($A$1:$K$5,MATCH(D$9,$A$1:$A$5,0),MATCH($C10,$A$1:$K$1,0))</f>
        <v>Kamal</v>
      </c>
      <c r="E10" s="95">
        <f t="shared" ref="E10:F10" si="3">INDEX($A$1:$K$5,MATCH(E$9,$A$1:$A$5,0),MATCH($C10,$A$1:$K$1,0))</f>
        <v>87</v>
      </c>
      <c r="F10" s="95" t="str">
        <f t="shared" si="3"/>
        <v>Pass</v>
      </c>
      <c r="H10" s="159">
        <v>1003</v>
      </c>
      <c r="I10" s="89" t="str">
        <f>HLOOKUP($H10,$A$1:$K$5,2,0)</f>
        <v>Kamal</v>
      </c>
      <c r="J10" s="89">
        <f>HLOOKUP($H10,$A$1:$K$5,3,0)</f>
        <v>87</v>
      </c>
      <c r="K10" s="89" t="str">
        <f>HLOOKUP($H10,$A$1:$K$5,4,0)</f>
        <v>Pass</v>
      </c>
      <c r="L10" s="89" t="str">
        <f>HLOOKUP($H10,$A$1:$K$5,5,0)</f>
        <v>Disc</v>
      </c>
      <c r="M10" s="89"/>
      <c r="N10" s="159">
        <v>1003</v>
      </c>
      <c r="O10" s="129" t="str">
        <f>HLOOKUP($N10,$A$1:$K$5,MATCH(O$9,$A$1:$A$5,0),0)</f>
        <v>Disc</v>
      </c>
      <c r="P10" s="129" t="str">
        <f t="shared" ref="P10:R10" si="4">HLOOKUP($N10,$A$1:$K$5,MATCH(P$9,$A$1:$A$5,0),0)</f>
        <v>Kamal</v>
      </c>
      <c r="Q10" s="129">
        <f t="shared" si="4"/>
        <v>87</v>
      </c>
      <c r="R10" s="129" t="str">
        <f t="shared" si="4"/>
        <v>Pass</v>
      </c>
    </row>
    <row r="11" spans="1:19" x14ac:dyDescent="0.25">
      <c r="C11" s="133">
        <v>1009</v>
      </c>
      <c r="D11" s="95" t="str">
        <f t="shared" ref="D11:F19" si="5">INDEX($A$1:$K$5,MATCH(D$9,$A$1:$A$5,0),MATCH($C11,$A$1:$K$1,0))</f>
        <v>A9</v>
      </c>
      <c r="E11" s="95">
        <f t="shared" si="5"/>
        <v>100</v>
      </c>
      <c r="F11" s="95" t="str">
        <f t="shared" si="5"/>
        <v>Pass</v>
      </c>
      <c r="H11" s="159">
        <v>1009</v>
      </c>
      <c r="I11" s="89" t="str">
        <f t="shared" ref="I11:I19" si="6">HLOOKUP($H11,$A$1:$K$5,2,0)</f>
        <v>A9</v>
      </c>
      <c r="J11" s="89">
        <f t="shared" ref="J11:J19" si="7">HLOOKUP($H11,$A$1:$K$5,3,0)</f>
        <v>100</v>
      </c>
      <c r="K11" s="89" t="str">
        <f t="shared" ref="K11:K19" si="8">HLOOKUP($H11,$A$1:$K$5,4,0)</f>
        <v>Pass</v>
      </c>
      <c r="L11" s="89" t="str">
        <f t="shared" ref="L11:L19" si="9">HLOOKUP($H11,$A$1:$K$5,5,0)</f>
        <v>Disc</v>
      </c>
      <c r="N11" s="159">
        <v>1009</v>
      </c>
      <c r="O11" s="129" t="str">
        <f t="shared" ref="O11:R19" si="10">HLOOKUP($N11,$A$1:$K$5,MATCH(O$9,$A$1:$A$5,0),0)</f>
        <v>Disc</v>
      </c>
      <c r="P11" s="129" t="str">
        <f t="shared" si="10"/>
        <v>A9</v>
      </c>
      <c r="Q11" s="129">
        <f t="shared" si="10"/>
        <v>100</v>
      </c>
      <c r="R11" s="129" t="str">
        <f t="shared" si="10"/>
        <v>Pass</v>
      </c>
    </row>
    <row r="12" spans="1:19" x14ac:dyDescent="0.25">
      <c r="C12" s="133">
        <v>1004</v>
      </c>
      <c r="D12" s="95" t="str">
        <f t="shared" si="5"/>
        <v>A4</v>
      </c>
      <c r="E12" s="95">
        <f t="shared" si="5"/>
        <v>89</v>
      </c>
      <c r="F12" s="95" t="str">
        <f t="shared" si="5"/>
        <v>Pass</v>
      </c>
      <c r="H12" s="159">
        <v>1004</v>
      </c>
      <c r="I12" s="89" t="str">
        <f t="shared" si="6"/>
        <v>A4</v>
      </c>
      <c r="J12" s="89">
        <f t="shared" si="7"/>
        <v>89</v>
      </c>
      <c r="K12" s="89" t="str">
        <f t="shared" si="8"/>
        <v>Pass</v>
      </c>
      <c r="L12" s="89" t="str">
        <f t="shared" si="9"/>
        <v>Disc</v>
      </c>
      <c r="N12" s="159">
        <v>1004</v>
      </c>
      <c r="O12" s="129" t="str">
        <f t="shared" si="10"/>
        <v>Disc</v>
      </c>
      <c r="P12" s="129" t="str">
        <f t="shared" si="10"/>
        <v>A4</v>
      </c>
      <c r="Q12" s="129">
        <f t="shared" si="10"/>
        <v>89</v>
      </c>
      <c r="R12" s="129" t="str">
        <f t="shared" si="10"/>
        <v>Pass</v>
      </c>
    </row>
    <row r="13" spans="1:19" x14ac:dyDescent="0.25">
      <c r="C13" s="133">
        <v>1001</v>
      </c>
      <c r="D13" s="95" t="str">
        <f t="shared" si="5"/>
        <v>A1</v>
      </c>
      <c r="E13" s="95">
        <f t="shared" si="5"/>
        <v>28</v>
      </c>
      <c r="F13" s="95" t="str">
        <f t="shared" si="5"/>
        <v>Fail</v>
      </c>
      <c r="H13" s="159">
        <v>1001</v>
      </c>
      <c r="I13" s="89" t="str">
        <f t="shared" si="6"/>
        <v>A1</v>
      </c>
      <c r="J13" s="89">
        <f t="shared" si="7"/>
        <v>28</v>
      </c>
      <c r="K13" s="89" t="str">
        <f t="shared" si="8"/>
        <v>Fail</v>
      </c>
      <c r="L13" s="89" t="str">
        <f t="shared" si="9"/>
        <v>Fail</v>
      </c>
      <c r="N13" s="159">
        <v>1001</v>
      </c>
      <c r="O13" s="129" t="str">
        <f t="shared" si="10"/>
        <v>Fail</v>
      </c>
      <c r="P13" s="129" t="str">
        <f t="shared" si="10"/>
        <v>A1</v>
      </c>
      <c r="Q13" s="129">
        <f t="shared" si="10"/>
        <v>28</v>
      </c>
      <c r="R13" s="129" t="str">
        <f t="shared" si="10"/>
        <v>Fail</v>
      </c>
    </row>
    <row r="14" spans="1:19" x14ac:dyDescent="0.25">
      <c r="C14" s="133">
        <v>1006</v>
      </c>
      <c r="D14" s="95" t="str">
        <f t="shared" si="5"/>
        <v>A6</v>
      </c>
      <c r="E14" s="95">
        <f t="shared" si="5"/>
        <v>8</v>
      </c>
      <c r="F14" s="95" t="str">
        <f t="shared" si="5"/>
        <v>Fail</v>
      </c>
      <c r="H14" s="159">
        <v>1006</v>
      </c>
      <c r="I14" s="89" t="str">
        <f t="shared" si="6"/>
        <v>A6</v>
      </c>
      <c r="J14" s="89">
        <f t="shared" si="7"/>
        <v>8</v>
      </c>
      <c r="K14" s="89" t="str">
        <f t="shared" si="8"/>
        <v>Fail</v>
      </c>
      <c r="L14" s="89" t="str">
        <f t="shared" si="9"/>
        <v>Fail</v>
      </c>
      <c r="N14" s="159">
        <v>1006</v>
      </c>
      <c r="O14" s="129" t="str">
        <f t="shared" si="10"/>
        <v>Fail</v>
      </c>
      <c r="P14" s="129" t="str">
        <f t="shared" si="10"/>
        <v>A6</v>
      </c>
      <c r="Q14" s="129">
        <f t="shared" si="10"/>
        <v>8</v>
      </c>
      <c r="R14" s="129" t="str">
        <f t="shared" si="10"/>
        <v>Fail</v>
      </c>
    </row>
    <row r="15" spans="1:19" x14ac:dyDescent="0.25">
      <c r="C15" s="134">
        <v>1010</v>
      </c>
      <c r="D15" s="95" t="str">
        <f t="shared" si="5"/>
        <v>A10</v>
      </c>
      <c r="E15" s="95">
        <f t="shared" si="5"/>
        <v>99</v>
      </c>
      <c r="F15" s="95" t="str">
        <f t="shared" si="5"/>
        <v>Pass</v>
      </c>
      <c r="H15" s="159">
        <v>1010</v>
      </c>
      <c r="I15" s="89" t="str">
        <f t="shared" si="6"/>
        <v>A10</v>
      </c>
      <c r="J15" s="89">
        <f t="shared" si="7"/>
        <v>99</v>
      </c>
      <c r="K15" s="89" t="str">
        <f t="shared" si="8"/>
        <v>Pass</v>
      </c>
      <c r="L15" s="89" t="str">
        <f t="shared" si="9"/>
        <v>Disc</v>
      </c>
      <c r="N15" s="159">
        <v>1010</v>
      </c>
      <c r="O15" s="129" t="str">
        <f t="shared" si="10"/>
        <v>Disc</v>
      </c>
      <c r="P15" s="129" t="str">
        <f t="shared" si="10"/>
        <v>A10</v>
      </c>
      <c r="Q15" s="129">
        <f t="shared" si="10"/>
        <v>99</v>
      </c>
      <c r="R15" s="129" t="str">
        <f t="shared" si="10"/>
        <v>Pass</v>
      </c>
    </row>
    <row r="16" spans="1:19" x14ac:dyDescent="0.25">
      <c r="C16" s="133">
        <v>1005</v>
      </c>
      <c r="D16" s="95" t="str">
        <f t="shared" si="5"/>
        <v>A5</v>
      </c>
      <c r="E16" s="95">
        <f t="shared" si="5"/>
        <v>6</v>
      </c>
      <c r="F16" s="95" t="str">
        <f t="shared" si="5"/>
        <v>Fail</v>
      </c>
      <c r="H16" s="159">
        <v>1005</v>
      </c>
      <c r="I16" s="89" t="str">
        <f t="shared" si="6"/>
        <v>A5</v>
      </c>
      <c r="J16" s="89">
        <f t="shared" si="7"/>
        <v>6</v>
      </c>
      <c r="K16" s="89" t="str">
        <f t="shared" si="8"/>
        <v>Fail</v>
      </c>
      <c r="L16" s="89" t="str">
        <f t="shared" si="9"/>
        <v>Fail</v>
      </c>
      <c r="N16" s="159">
        <v>1005</v>
      </c>
      <c r="O16" s="129" t="str">
        <f t="shared" si="10"/>
        <v>Fail</v>
      </c>
      <c r="P16" s="129" t="str">
        <f t="shared" si="10"/>
        <v>A5</v>
      </c>
      <c r="Q16" s="129">
        <f t="shared" si="10"/>
        <v>6</v>
      </c>
      <c r="R16" s="129" t="str">
        <f t="shared" si="10"/>
        <v>Fail</v>
      </c>
    </row>
    <row r="17" spans="3:18" x14ac:dyDescent="0.25">
      <c r="C17" s="133">
        <v>1008</v>
      </c>
      <c r="D17" s="95" t="str">
        <f t="shared" si="5"/>
        <v>A8</v>
      </c>
      <c r="E17" s="95">
        <f t="shared" si="5"/>
        <v>64</v>
      </c>
      <c r="F17" s="95" t="str">
        <f t="shared" si="5"/>
        <v>Pass</v>
      </c>
      <c r="H17" s="159">
        <v>1008</v>
      </c>
      <c r="I17" s="89" t="str">
        <f t="shared" si="6"/>
        <v>A8</v>
      </c>
      <c r="J17" s="89">
        <f t="shared" si="7"/>
        <v>64</v>
      </c>
      <c r="K17" s="89" t="str">
        <f t="shared" si="8"/>
        <v>Pass</v>
      </c>
      <c r="L17" s="89" t="str">
        <f t="shared" si="9"/>
        <v>First class</v>
      </c>
      <c r="N17" s="159">
        <v>1008</v>
      </c>
      <c r="O17" s="129" t="str">
        <f t="shared" si="10"/>
        <v>First class</v>
      </c>
      <c r="P17" s="129" t="str">
        <f t="shared" si="10"/>
        <v>A8</v>
      </c>
      <c r="Q17" s="129">
        <f t="shared" si="10"/>
        <v>64</v>
      </c>
      <c r="R17" s="129" t="str">
        <f t="shared" si="10"/>
        <v>Pass</v>
      </c>
    </row>
    <row r="18" spans="3:18" x14ac:dyDescent="0.25">
      <c r="C18" s="133">
        <v>1002</v>
      </c>
      <c r="D18" s="95" t="str">
        <f t="shared" si="5"/>
        <v>A2</v>
      </c>
      <c r="E18" s="95">
        <f t="shared" si="5"/>
        <v>59</v>
      </c>
      <c r="F18" s="95" t="str">
        <f t="shared" si="5"/>
        <v>Pass</v>
      </c>
      <c r="H18" s="159">
        <v>1002</v>
      </c>
      <c r="I18" s="89" t="str">
        <f t="shared" si="6"/>
        <v>A2</v>
      </c>
      <c r="J18" s="89">
        <f t="shared" si="7"/>
        <v>59</v>
      </c>
      <c r="K18" s="89" t="str">
        <f t="shared" si="8"/>
        <v>Pass</v>
      </c>
      <c r="L18" s="89" t="str">
        <f t="shared" si="9"/>
        <v>Pass</v>
      </c>
      <c r="N18" s="159">
        <v>1002</v>
      </c>
      <c r="O18" s="129" t="str">
        <f t="shared" si="10"/>
        <v>Pass</v>
      </c>
      <c r="P18" s="129" t="str">
        <f t="shared" si="10"/>
        <v>A2</v>
      </c>
      <c r="Q18" s="129">
        <f t="shared" si="10"/>
        <v>59</v>
      </c>
      <c r="R18" s="129" t="str">
        <f t="shared" si="10"/>
        <v>Pass</v>
      </c>
    </row>
    <row r="19" spans="3:18" ht="13.8" thickBot="1" x14ac:dyDescent="0.3">
      <c r="C19" s="135">
        <v>1007</v>
      </c>
      <c r="D19" s="95" t="str">
        <f t="shared" si="5"/>
        <v>A7</v>
      </c>
      <c r="E19" s="95">
        <f t="shared" si="5"/>
        <v>33</v>
      </c>
      <c r="F19" s="95" t="str">
        <f t="shared" si="5"/>
        <v>Fail</v>
      </c>
      <c r="H19" s="159">
        <v>1007</v>
      </c>
      <c r="I19" s="89" t="str">
        <f t="shared" si="6"/>
        <v>A7</v>
      </c>
      <c r="J19" s="89">
        <f t="shared" si="7"/>
        <v>33</v>
      </c>
      <c r="K19" s="89" t="str">
        <f t="shared" si="8"/>
        <v>Fail</v>
      </c>
      <c r="L19" s="89" t="str">
        <f t="shared" si="9"/>
        <v>Fail</v>
      </c>
      <c r="N19" s="159">
        <v>1007</v>
      </c>
      <c r="O19" s="129" t="str">
        <f t="shared" si="10"/>
        <v>Fail</v>
      </c>
      <c r="P19" s="129" t="str">
        <f t="shared" si="10"/>
        <v>A7</v>
      </c>
      <c r="Q19" s="129">
        <f t="shared" si="10"/>
        <v>33</v>
      </c>
      <c r="R19" s="129" t="str">
        <f t="shared" si="10"/>
        <v>Fail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VLOOKUP</vt:lpstr>
      <vt:lpstr>HLOOKUP</vt:lpstr>
      <vt:lpstr>hlookup Test</vt:lpstr>
      <vt:lpstr>Sheet2</vt:lpstr>
      <vt:lpstr>Cell lock</vt:lpstr>
      <vt:lpstr>Vlookup1</vt:lpstr>
      <vt:lpstr>Hlookup1</vt:lpstr>
      <vt:lpstr>Index hlookup Test (2)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Kamalakannan Rajendran</dc:creator>
  <cp:lastModifiedBy>Omprita Chatterjee</cp:lastModifiedBy>
  <dcterms:created xsi:type="dcterms:W3CDTF">2020-07-12T06:51:37Z</dcterms:created>
  <dcterms:modified xsi:type="dcterms:W3CDTF">2025-05-22T14:53:01Z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