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2AFB6545-6582-41EB-8CA9-EA028664067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1" l="1"/>
  <c r="C61" i="1"/>
  <c r="C60" i="1"/>
  <c r="C58" i="1"/>
  <c r="E56" i="1"/>
  <c r="F56" i="1"/>
  <c r="G56" i="1"/>
  <c r="I47" i="1"/>
  <c r="G50" i="1" s="1"/>
  <c r="G54" i="1" s="1"/>
  <c r="I46" i="1"/>
  <c r="F50" i="1" s="1"/>
  <c r="F54" i="1" s="1"/>
  <c r="I45" i="1"/>
  <c r="E50" i="1" s="1"/>
  <c r="E54" i="1" s="1"/>
  <c r="I44" i="1"/>
  <c r="G48" i="1"/>
  <c r="G52" i="1" s="1"/>
  <c r="F48" i="1"/>
  <c r="F52" i="1" s="1"/>
  <c r="E48" i="1"/>
  <c r="E52" i="1" s="1"/>
  <c r="D48" i="1"/>
  <c r="D52" i="1" s="1"/>
  <c r="D56" i="1" s="1"/>
  <c r="H19" i="1"/>
  <c r="E24" i="1" s="1"/>
  <c r="E28" i="1" s="1"/>
  <c r="H20" i="1"/>
  <c r="F24" i="1" s="1"/>
  <c r="F28" i="1" s="1"/>
  <c r="H21" i="1"/>
  <c r="G24" i="1" s="1"/>
  <c r="G28" i="1" s="1"/>
  <c r="H18" i="1"/>
  <c r="D24" i="1" s="1"/>
  <c r="D28" i="1" s="1"/>
  <c r="E22" i="1"/>
  <c r="E26" i="1" s="1"/>
  <c r="E30" i="1" s="1"/>
  <c r="F22" i="1"/>
  <c r="F26" i="1" s="1"/>
  <c r="F30" i="1" s="1"/>
  <c r="G22" i="1"/>
  <c r="G26" i="1" s="1"/>
  <c r="G30" i="1" s="1"/>
  <c r="D22" i="1"/>
  <c r="D8" i="1"/>
  <c r="E12" i="1"/>
  <c r="E13" i="1"/>
  <c r="E14" i="1"/>
  <c r="E11" i="1"/>
  <c r="E15" i="1" s="1"/>
  <c r="D50" i="1" l="1"/>
  <c r="D54" i="1" s="1"/>
  <c r="I48" i="1"/>
  <c r="H22" i="1"/>
  <c r="C35" i="1"/>
  <c r="D26" i="1"/>
  <c r="D30" i="1" s="1"/>
  <c r="C32" i="1" l="1"/>
  <c r="C34" i="1"/>
  <c r="C37" i="1" s="1"/>
</calcChain>
</file>

<file path=xl/sharedStrings.xml><?xml version="1.0" encoding="utf-8"?>
<sst xmlns="http://schemas.openxmlformats.org/spreadsheetml/2006/main" count="69" uniqueCount="32">
  <si>
    <t>Supervised Classification</t>
  </si>
  <si>
    <t>FID</t>
  </si>
  <si>
    <t>Shape *</t>
  </si>
  <si>
    <t>ClassName</t>
  </si>
  <si>
    <t>Area</t>
  </si>
  <si>
    <t>Polygon</t>
  </si>
  <si>
    <t>Open Area</t>
  </si>
  <si>
    <t>Swamp and Vegetation</t>
  </si>
  <si>
    <t>Urban Area</t>
  </si>
  <si>
    <t>WaterBody</t>
  </si>
  <si>
    <t>Total Area</t>
  </si>
  <si>
    <t>OID</t>
  </si>
  <si>
    <t>Value</t>
  </si>
  <si>
    <t>Count</t>
  </si>
  <si>
    <t>Area (= spatial resolution*count)</t>
  </si>
  <si>
    <t>Rowid_1</t>
  </si>
  <si>
    <t>ROWID</t>
  </si>
  <si>
    <t>CLASSIFIED</t>
  </si>
  <si>
    <t>Waterbody</t>
  </si>
  <si>
    <t>Total Classified Pixel</t>
  </si>
  <si>
    <t>Total Groundtruth Pixel</t>
  </si>
  <si>
    <t>User Accuracy</t>
  </si>
  <si>
    <t>Producer Accuracy</t>
  </si>
  <si>
    <t>Commission Error</t>
  </si>
  <si>
    <t>Omission Error</t>
  </si>
  <si>
    <t>Overall Accuracy</t>
  </si>
  <si>
    <t>A</t>
  </si>
  <si>
    <t>B</t>
  </si>
  <si>
    <t>Kappa Coefficient</t>
  </si>
  <si>
    <t>Unsupervised Classification</t>
  </si>
  <si>
    <t>GRNDTRUTH5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</si>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</sst>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E34" sqref="E34"/>
    </sheetView>
  </sheetViews>
  <sheetFormatPr defaultRowHeight="15"/>
  <cols>
    <col min="2" max="2" width="33" bestFit="1" customWidth="1"/>
    <col min="3" max="3" width="22" bestFit="1" customWidth="1"/>
    <col min="4" max="4" width="22.85546875" customWidth="1"/>
    <col min="5" max="5" width="30.7109375" bestFit="1" customWidth="1"/>
    <col min="6" max="7" width="15.140625" bestFit="1" customWidth="1"/>
    <col min="8" max="8" width="22.28515625" bestFit="1" customWidth="1"/>
    <col min="9" max="9" width="19.7109375" bestFit="1" customWidth="1"/>
  </cols>
  <sheetData>
    <row r="1" spans="1:5" ht="18.75">
      <c r="B1" s="2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>
        <v>0</v>
      </c>
      <c r="B4" t="s">
        <v>5</v>
      </c>
      <c r="C4" t="s">
        <v>6</v>
      </c>
      <c r="D4">
        <v>1245318053.38729</v>
      </c>
    </row>
    <row r="5" spans="1:5">
      <c r="A5">
        <v>1</v>
      </c>
      <c r="B5" t="s">
        <v>5</v>
      </c>
      <c r="C5" t="s">
        <v>7</v>
      </c>
      <c r="D5">
        <v>411067571.55558199</v>
      </c>
    </row>
    <row r="6" spans="1:5">
      <c r="A6">
        <v>2</v>
      </c>
      <c r="B6" t="s">
        <v>5</v>
      </c>
      <c r="C6" t="s">
        <v>8</v>
      </c>
      <c r="D6">
        <v>1392836265.9900501</v>
      </c>
    </row>
    <row r="7" spans="1:5">
      <c r="A7">
        <v>3</v>
      </c>
      <c r="B7" t="s">
        <v>5</v>
      </c>
      <c r="C7" t="s">
        <v>9</v>
      </c>
      <c r="D7">
        <v>1095504909.0671999</v>
      </c>
    </row>
    <row r="8" spans="1:5">
      <c r="C8" s="1" t="s">
        <v>10</v>
      </c>
      <c r="D8" s="1">
        <f>SUM(D4:D7)</f>
        <v>4144726800.0001221</v>
      </c>
    </row>
    <row r="10" spans="1:5">
      <c r="A10" t="s">
        <v>11</v>
      </c>
      <c r="B10" t="s">
        <v>12</v>
      </c>
      <c r="C10" t="s">
        <v>13</v>
      </c>
      <c r="D10" t="s">
        <v>3</v>
      </c>
      <c r="E10" t="s">
        <v>14</v>
      </c>
    </row>
    <row r="11" spans="1:5">
      <c r="A11">
        <v>0</v>
      </c>
      <c r="B11">
        <v>1</v>
      </c>
      <c r="C11">
        <v>1217022</v>
      </c>
      <c r="D11" t="s">
        <v>9</v>
      </c>
      <c r="E11">
        <f>900*C11</f>
        <v>1095319800</v>
      </c>
    </row>
    <row r="12" spans="1:5">
      <c r="A12">
        <v>1</v>
      </c>
      <c r="B12">
        <v>101</v>
      </c>
      <c r="C12">
        <v>461138</v>
      </c>
      <c r="D12" t="s">
        <v>7</v>
      </c>
      <c r="E12">
        <f t="shared" ref="E12:E14" si="0">900*C12</f>
        <v>415024200</v>
      </c>
    </row>
    <row r="13" spans="1:5">
      <c r="A13">
        <v>2</v>
      </c>
      <c r="B13">
        <v>201</v>
      </c>
      <c r="C13">
        <v>1376928</v>
      </c>
      <c r="D13" t="s">
        <v>6</v>
      </c>
      <c r="E13">
        <f t="shared" si="0"/>
        <v>1239235200</v>
      </c>
    </row>
    <row r="14" spans="1:5">
      <c r="A14">
        <v>3</v>
      </c>
      <c r="B14">
        <v>301</v>
      </c>
      <c r="C14">
        <v>1550164</v>
      </c>
      <c r="D14" t="s">
        <v>8</v>
      </c>
      <c r="E14">
        <f t="shared" si="0"/>
        <v>1395147600</v>
      </c>
    </row>
    <row r="15" spans="1:5">
      <c r="D15" s="1" t="s">
        <v>10</v>
      </c>
      <c r="E15" s="1">
        <f>SUM(E11:E14)</f>
        <v>4144726800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7</v>
      </c>
      <c r="F17" t="s">
        <v>6</v>
      </c>
      <c r="G17" t="s">
        <v>8</v>
      </c>
      <c r="H17" s="1" t="s">
        <v>19</v>
      </c>
    </row>
    <row r="18" spans="1:8">
      <c r="A18">
        <v>1</v>
      </c>
      <c r="B18" t="s">
        <v>18</v>
      </c>
      <c r="C18">
        <v>0</v>
      </c>
      <c r="D18">
        <v>13</v>
      </c>
      <c r="E18">
        <v>0</v>
      </c>
      <c r="F18">
        <v>0</v>
      </c>
      <c r="G18">
        <v>0</v>
      </c>
      <c r="H18" s="1">
        <f>SUM(D18:G18)</f>
        <v>13</v>
      </c>
    </row>
    <row r="19" spans="1:8">
      <c r="A19">
        <v>2</v>
      </c>
      <c r="B19" t="s">
        <v>7</v>
      </c>
      <c r="C19">
        <v>0</v>
      </c>
      <c r="D19">
        <v>2</v>
      </c>
      <c r="E19">
        <v>8</v>
      </c>
      <c r="F19">
        <v>0</v>
      </c>
      <c r="G19">
        <v>0</v>
      </c>
      <c r="H19" s="1">
        <f t="shared" ref="H19:H22" si="1">SUM(D19:G19)</f>
        <v>10</v>
      </c>
    </row>
    <row r="20" spans="1:8">
      <c r="A20">
        <v>3</v>
      </c>
      <c r="B20" t="s">
        <v>6</v>
      </c>
      <c r="C20">
        <v>0</v>
      </c>
      <c r="D20">
        <v>0</v>
      </c>
      <c r="E20">
        <v>2</v>
      </c>
      <c r="F20">
        <v>13</v>
      </c>
      <c r="G20">
        <v>0</v>
      </c>
      <c r="H20" s="1">
        <f t="shared" si="1"/>
        <v>15</v>
      </c>
    </row>
    <row r="21" spans="1:8">
      <c r="A21">
        <v>4</v>
      </c>
      <c r="B21" t="s">
        <v>8</v>
      </c>
      <c r="C21">
        <v>0</v>
      </c>
      <c r="D21">
        <v>1</v>
      </c>
      <c r="E21">
        <v>6</v>
      </c>
      <c r="F21">
        <v>3</v>
      </c>
      <c r="G21">
        <v>7</v>
      </c>
      <c r="H21" s="1">
        <f t="shared" si="1"/>
        <v>17</v>
      </c>
    </row>
    <row r="22" spans="1:8">
      <c r="B22" s="1" t="s">
        <v>20</v>
      </c>
      <c r="C22" s="1"/>
      <c r="D22" s="1">
        <f>SUM(D18:D21)</f>
        <v>16</v>
      </c>
      <c r="E22" s="1">
        <f t="shared" ref="E22:G22" si="2">SUM(E18:E21)</f>
        <v>16</v>
      </c>
      <c r="F22" s="1">
        <f t="shared" si="2"/>
        <v>16</v>
      </c>
      <c r="G22" s="1">
        <f t="shared" si="2"/>
        <v>7</v>
      </c>
      <c r="H22" s="1">
        <f t="shared" si="1"/>
        <v>55</v>
      </c>
    </row>
    <row r="23" spans="1:8">
      <c r="B23" s="1"/>
    </row>
    <row r="24" spans="1:8">
      <c r="B24" s="1" t="s">
        <v>21</v>
      </c>
      <c r="D24" s="1">
        <f>D18*100/H18</f>
        <v>100</v>
      </c>
      <c r="E24" s="1">
        <f>E19*100/H19</f>
        <v>80</v>
      </c>
      <c r="F24" s="1">
        <f>F20*100/H20</f>
        <v>86.666666666666671</v>
      </c>
      <c r="G24" s="1">
        <f>G21*100/H21</f>
        <v>41.176470588235297</v>
      </c>
    </row>
    <row r="25" spans="1:8">
      <c r="B25" s="1"/>
      <c r="D25" s="1"/>
      <c r="E25" s="1"/>
      <c r="F25" s="1"/>
      <c r="G25" s="1"/>
    </row>
    <row r="26" spans="1:8">
      <c r="B26" s="1" t="s">
        <v>22</v>
      </c>
      <c r="D26" s="1">
        <f>D18*100/D22</f>
        <v>81.25</v>
      </c>
      <c r="E26" s="1">
        <f>E19*100/E22</f>
        <v>50</v>
      </c>
      <c r="F26" s="1">
        <f>F20*100/F22</f>
        <v>81.25</v>
      </c>
      <c r="G26" s="1">
        <f>G21*100/G22</f>
        <v>100</v>
      </c>
    </row>
    <row r="27" spans="1:8">
      <c r="B27" s="1"/>
      <c r="D27" s="1"/>
      <c r="E27" s="1"/>
      <c r="F27" s="1"/>
      <c r="G27" s="1"/>
    </row>
    <row r="28" spans="1:8">
      <c r="B28" s="1" t="s">
        <v>23</v>
      </c>
      <c r="D28" s="1">
        <f>(1-0.01*D24)*100</f>
        <v>0</v>
      </c>
      <c r="E28" s="1">
        <f t="shared" ref="E28:G28" si="3">(1-0.01*E24)*100</f>
        <v>19.999999999999996</v>
      </c>
      <c r="F28" s="1">
        <f t="shared" si="3"/>
        <v>13.33333333333333</v>
      </c>
      <c r="G28" s="1">
        <f t="shared" si="3"/>
        <v>58.823529411764696</v>
      </c>
    </row>
    <row r="29" spans="1:8">
      <c r="B29" s="1"/>
      <c r="D29" s="1"/>
      <c r="E29" s="1"/>
      <c r="F29" s="1"/>
      <c r="G29" s="1"/>
    </row>
    <row r="30" spans="1:8">
      <c r="B30" s="1" t="s">
        <v>24</v>
      </c>
      <c r="D30" s="1">
        <f>(1-0.01*D26)*100</f>
        <v>18.75</v>
      </c>
      <c r="E30" s="1">
        <f t="shared" ref="E30:G30" si="4">(1-0.01*E26)*100</f>
        <v>50</v>
      </c>
      <c r="F30" s="1">
        <f t="shared" si="4"/>
        <v>18.75</v>
      </c>
      <c r="G30" s="1">
        <f t="shared" si="4"/>
        <v>0</v>
      </c>
    </row>
    <row r="32" spans="1:8">
      <c r="B32" s="1" t="s">
        <v>25</v>
      </c>
      <c r="C32" s="1">
        <f>SUM(D18,E19,F20,G21)*100/H22</f>
        <v>74.545454545454547</v>
      </c>
    </row>
    <row r="34" spans="1:9">
      <c r="B34" t="s">
        <v>26</v>
      </c>
      <c r="C34">
        <f>SUM(D18,E19,F20,G21)/H22</f>
        <v>0.74545454545454548</v>
      </c>
    </row>
    <row r="35" spans="1:9">
      <c r="B35" t="s">
        <v>27</v>
      </c>
      <c r="C35">
        <f>SUM(D22*H18,E22*H19,F22*H20,G22*H21)/(H22*H22)</f>
        <v>0.2403305785123967</v>
      </c>
    </row>
    <row r="37" spans="1:9">
      <c r="B37" s="1" t="s">
        <v>28</v>
      </c>
      <c r="C37" s="1">
        <f>(C34-C35)/(1-C35)</f>
        <v>0.66492602262837253</v>
      </c>
    </row>
    <row r="38" spans="1:9">
      <c r="B38" s="1"/>
      <c r="C38" s="1"/>
    </row>
    <row r="39" spans="1:9">
      <c r="B39" s="1"/>
      <c r="C39" s="1"/>
    </row>
    <row r="41" spans="1:9" ht="18.75">
      <c r="B41" s="2" t="s">
        <v>29</v>
      </c>
    </row>
    <row r="43" spans="1:9">
      <c r="A43" t="s">
        <v>15</v>
      </c>
      <c r="B43" t="s">
        <v>16</v>
      </c>
      <c r="C43" t="s">
        <v>17</v>
      </c>
      <c r="D43" t="s">
        <v>18</v>
      </c>
      <c r="E43" t="s">
        <v>7</v>
      </c>
      <c r="F43" t="s">
        <v>6</v>
      </c>
      <c r="G43" t="s">
        <v>8</v>
      </c>
      <c r="H43" t="s">
        <v>30</v>
      </c>
      <c r="I43" s="1" t="s">
        <v>19</v>
      </c>
    </row>
    <row r="44" spans="1:9">
      <c r="A44">
        <v>1</v>
      </c>
      <c r="B44" t="s">
        <v>18</v>
      </c>
      <c r="C44">
        <v>0</v>
      </c>
      <c r="D44">
        <v>14</v>
      </c>
      <c r="E44">
        <v>0</v>
      </c>
      <c r="F44">
        <v>0</v>
      </c>
      <c r="G44">
        <v>0</v>
      </c>
      <c r="H44">
        <v>0</v>
      </c>
      <c r="I44" s="1">
        <f>SUM(D44:G44)</f>
        <v>14</v>
      </c>
    </row>
    <row r="45" spans="1:9">
      <c r="A45">
        <v>2</v>
      </c>
      <c r="B45" t="s">
        <v>7</v>
      </c>
      <c r="C45">
        <v>0</v>
      </c>
      <c r="D45">
        <v>9</v>
      </c>
      <c r="E45">
        <v>1</v>
      </c>
      <c r="F45">
        <v>0</v>
      </c>
      <c r="G45">
        <v>0</v>
      </c>
      <c r="H45">
        <v>0</v>
      </c>
      <c r="I45" s="1">
        <f>SUM(D45:G45)</f>
        <v>10</v>
      </c>
    </row>
    <row r="46" spans="1:9">
      <c r="A46">
        <v>3</v>
      </c>
      <c r="B46" t="s">
        <v>6</v>
      </c>
      <c r="C46">
        <v>0</v>
      </c>
      <c r="D46">
        <v>13</v>
      </c>
      <c r="E46">
        <v>0</v>
      </c>
      <c r="F46">
        <v>4</v>
      </c>
      <c r="G46">
        <v>0</v>
      </c>
      <c r="H46">
        <v>2</v>
      </c>
      <c r="I46" s="1">
        <f>SUM(D46:G46)</f>
        <v>17</v>
      </c>
    </row>
    <row r="47" spans="1:9">
      <c r="A47">
        <v>4</v>
      </c>
      <c r="B47" t="s">
        <v>8</v>
      </c>
      <c r="C47">
        <v>0</v>
      </c>
      <c r="D47">
        <v>5</v>
      </c>
      <c r="E47">
        <v>0</v>
      </c>
      <c r="F47">
        <v>1</v>
      </c>
      <c r="G47">
        <v>4</v>
      </c>
      <c r="H47">
        <v>0</v>
      </c>
      <c r="I47" s="1">
        <f>SUM(D47:G47)</f>
        <v>10</v>
      </c>
    </row>
    <row r="48" spans="1:9">
      <c r="B48" s="1" t="s">
        <v>20</v>
      </c>
      <c r="D48" s="1">
        <f>SUM(D44:D47)</f>
        <v>41</v>
      </c>
      <c r="E48" s="1">
        <f>SUM(E44:E47)</f>
        <v>1</v>
      </c>
      <c r="F48" s="1">
        <f>SUM(F44:F47)</f>
        <v>5</v>
      </c>
      <c r="G48" s="1">
        <f>SUM(G44:G47)</f>
        <v>4</v>
      </c>
      <c r="H48" t="s">
        <v>31</v>
      </c>
      <c r="I48" s="1">
        <f>SUM(I44:I47)</f>
        <v>51</v>
      </c>
    </row>
    <row r="50" spans="2:7">
      <c r="B50" s="1" t="s">
        <v>21</v>
      </c>
      <c r="D50" s="1">
        <f>D44*100/I44</f>
        <v>100</v>
      </c>
      <c r="E50" s="1">
        <f>E45*100/I45</f>
        <v>10</v>
      </c>
      <c r="F50" s="1">
        <f>F46*100/I46</f>
        <v>23.529411764705884</v>
      </c>
      <c r="G50" s="1">
        <f>G47*100/I47</f>
        <v>40</v>
      </c>
    </row>
    <row r="52" spans="2:7">
      <c r="B52" s="1" t="s">
        <v>22</v>
      </c>
      <c r="D52" s="1">
        <f>D44*100/D48</f>
        <v>34.146341463414636</v>
      </c>
      <c r="E52" s="1">
        <f>E45*100/E48</f>
        <v>100</v>
      </c>
      <c r="F52" s="1">
        <f>F46*100/F48</f>
        <v>80</v>
      </c>
      <c r="G52" s="1">
        <f>G47*100/G48</f>
        <v>100</v>
      </c>
    </row>
    <row r="54" spans="2:7">
      <c r="B54" s="1" t="s">
        <v>23</v>
      </c>
      <c r="D54" s="3">
        <f>(1-0.01*D50)*100</f>
        <v>0</v>
      </c>
      <c r="E54" s="3">
        <f t="shared" ref="E54:G54" si="5">(1-0.01*E50)*100</f>
        <v>90</v>
      </c>
      <c r="F54" s="3">
        <f t="shared" si="5"/>
        <v>76.470588235294116</v>
      </c>
      <c r="G54" s="3">
        <f t="shared" si="5"/>
        <v>60</v>
      </c>
    </row>
    <row r="56" spans="2:7">
      <c r="B56" s="1" t="s">
        <v>24</v>
      </c>
      <c r="D56" s="3">
        <f>(1-0.01*D52)*100</f>
        <v>65.853658536585357</v>
      </c>
      <c r="E56" s="3">
        <f t="shared" ref="E56:G56" si="6">(1-0.01*E52)*100</f>
        <v>0</v>
      </c>
      <c r="F56" s="3">
        <f t="shared" si="6"/>
        <v>19.999999999999996</v>
      </c>
      <c r="G56" s="3">
        <f t="shared" si="6"/>
        <v>0</v>
      </c>
    </row>
    <row r="58" spans="2:7">
      <c r="B58" s="1" t="s">
        <v>25</v>
      </c>
      <c r="C58" s="1">
        <f>SUM(D44,E45,F46,G47)*100/I48</f>
        <v>45.098039215686278</v>
      </c>
    </row>
    <row r="60" spans="2:7">
      <c r="B60" t="s">
        <v>26</v>
      </c>
      <c r="C60">
        <f>SUM(D44,E45,F46,G47)/I48</f>
        <v>0.45098039215686275</v>
      </c>
    </row>
    <row r="61" spans="2:7">
      <c r="B61" t="s">
        <v>27</v>
      </c>
      <c r="C61">
        <f>SUM(I44*D48,I45*E48,I46*F48,I47*G48)/(I48*I48)</f>
        <v>0.27258746635909264</v>
      </c>
    </row>
    <row r="63" spans="2:7">
      <c r="B63" s="1" t="s">
        <v>28</v>
      </c>
      <c r="C63" s="1">
        <f>(C60-C61)/(1-C61)</f>
        <v>0.2452431289640592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2021-03-28T16:35:26Z</dcterms:created>
  <dcterms:modified xsi:type="dcterms:W3CDTF">2021-03-30T17:47:13Z</dcterms:modified>
  <cp:category/>
  <cp:contentStatus/>
</cp:coreProperties>
</file>