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\Documents\Excel\"/>
    </mc:Choice>
  </mc:AlternateContent>
  <xr:revisionPtr revIDLastSave="0" documentId="13_ncr:1_{B9E4B9E2-F9D3-46EB-BB5D-25EC048D877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Forecast" sheetId="2" r:id="rId2"/>
    <sheet name="Pvt" sheetId="3" r:id="rId3"/>
    <sheet name="Dashboard" sheetId="4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L3" i="1"/>
  <c r="L11" i="1"/>
  <c r="L10" i="1"/>
  <c r="L4" i="1"/>
  <c r="L12" i="1"/>
  <c r="L5" i="1"/>
  <c r="L13" i="1"/>
  <c r="L6" i="1"/>
  <c r="L14" i="1"/>
  <c r="L7" i="1"/>
  <c r="L15" i="1"/>
  <c r="L8" i="1"/>
  <c r="L9" i="1"/>
  <c r="L2" i="1"/>
  <c r="K2" i="1"/>
  <c r="J3" i="1"/>
  <c r="J11" i="1"/>
  <c r="J9" i="1"/>
  <c r="J4" i="1"/>
  <c r="J12" i="1"/>
  <c r="J5" i="1"/>
  <c r="J13" i="1"/>
  <c r="J6" i="1"/>
  <c r="J14" i="1"/>
  <c r="J7" i="1"/>
  <c r="J15" i="1"/>
  <c r="J8" i="1"/>
  <c r="J10" i="1"/>
  <c r="J2" i="1"/>
  <c r="M9" i="1" l="1"/>
  <c r="N9" i="1"/>
  <c r="N8" i="1"/>
  <c r="M8" i="1"/>
  <c r="N15" i="1"/>
  <c r="M15" i="1"/>
  <c r="N7" i="1"/>
  <c r="M7" i="1"/>
  <c r="N14" i="1"/>
  <c r="M14" i="1"/>
  <c r="N6" i="1"/>
  <c r="M6" i="1"/>
  <c r="N13" i="1"/>
  <c r="M13" i="1"/>
  <c r="M5" i="1"/>
  <c r="N5" i="1"/>
  <c r="M12" i="1"/>
  <c r="N12" i="1"/>
  <c r="M4" i="1"/>
  <c r="N4" i="1"/>
  <c r="M10" i="1"/>
  <c r="N10" i="1"/>
  <c r="M11" i="1"/>
  <c r="N11" i="1"/>
  <c r="M3" i="1"/>
  <c r="N3" i="1"/>
  <c r="N2" i="1"/>
  <c r="M2" i="1"/>
  <c r="D73" i="2"/>
  <c r="D56" i="2"/>
  <c r="E55" i="2"/>
  <c r="D53" i="2"/>
  <c r="D52" i="2"/>
  <c r="E73" i="2"/>
  <c r="E56" i="2"/>
  <c r="D55" i="2"/>
  <c r="E53" i="2"/>
  <c r="E52" i="2"/>
  <c r="E51" i="2"/>
  <c r="D58" i="2"/>
  <c r="E70" i="2"/>
  <c r="E54" i="2"/>
  <c r="D75" i="2"/>
  <c r="D50" i="2"/>
  <c r="E65" i="2"/>
  <c r="D54" i="2"/>
  <c r="E75" i="2"/>
  <c r="E50" i="2"/>
  <c r="D68" i="2"/>
  <c r="D74" i="2"/>
  <c r="D57" i="2"/>
  <c r="D65" i="2"/>
  <c r="E62" i="2"/>
  <c r="D70" i="2"/>
  <c r="D62" i="2"/>
  <c r="E71" i="2"/>
  <c r="D51" i="2"/>
  <c r="E57" i="2"/>
  <c r="D67" i="2"/>
  <c r="E58" i="2"/>
  <c r="D72" i="2"/>
  <c r="D69" i="2"/>
  <c r="E72" i="2"/>
  <c r="D71" i="2"/>
  <c r="E69" i="2"/>
  <c r="E68" i="2"/>
  <c r="E67" i="2"/>
  <c r="E74" i="2"/>
  <c r="E66" i="2"/>
  <c r="D64" i="2"/>
  <c r="E63" i="2"/>
  <c r="D61" i="2"/>
  <c r="D60" i="2"/>
  <c r="D59" i="2"/>
  <c r="D66" i="2"/>
  <c r="E64" i="2"/>
  <c r="D63" i="2"/>
  <c r="E61" i="2"/>
  <c r="E60" i="2"/>
  <c r="E59" i="2"/>
</calcChain>
</file>

<file path=xl/sharedStrings.xml><?xml version="1.0" encoding="utf-8"?>
<sst xmlns="http://schemas.openxmlformats.org/spreadsheetml/2006/main" count="37" uniqueCount="29">
  <si>
    <t>Date</t>
  </si>
  <si>
    <t>Sales</t>
  </si>
  <si>
    <t>Months</t>
  </si>
  <si>
    <t>Weekdays</t>
  </si>
  <si>
    <t>7-D Average</t>
  </si>
  <si>
    <t>Dates</t>
  </si>
  <si>
    <t>Linear</t>
  </si>
  <si>
    <t>Seasonality</t>
  </si>
  <si>
    <t>How long</t>
  </si>
  <si>
    <t>Confidence</t>
  </si>
  <si>
    <t>Upperbound</t>
  </si>
  <si>
    <t>LowerBound</t>
  </si>
  <si>
    <t>Forecast(Sales)</t>
  </si>
  <si>
    <t>Lower Confidence Bound(Sales)</t>
  </si>
  <si>
    <t>Upper Confidence Bound(Sales)</t>
  </si>
  <si>
    <t>Row Labels</t>
  </si>
  <si>
    <t>Sum of 7-D Average</t>
  </si>
  <si>
    <t>Jan</t>
  </si>
  <si>
    <t>Feb</t>
  </si>
  <si>
    <t>Mar</t>
  </si>
  <si>
    <t>Grand Total</t>
  </si>
  <si>
    <t>Sum of Sales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</si>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</sst>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3" borderId="2" xfId="0" applyFont="1" applyFill="1" applyBorder="1"/>
    <xf numFmtId="0" fontId="0" fillId="2" borderId="2" xfId="0" applyFont="1" applyFill="1" applyBorder="1"/>
    <xf numFmtId="43" fontId="0" fillId="0" borderId="0" xfId="1" applyFont="1"/>
    <xf numFmtId="0" fontId="2" fillId="4" borderId="4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14" fontId="0" fillId="3" borderId="3" xfId="0" applyNumberFormat="1" applyFont="1" applyFill="1" applyBorder="1"/>
    <xf numFmtId="0" fontId="0" fillId="3" borderId="5" xfId="0" applyFont="1" applyFill="1" applyBorder="1"/>
    <xf numFmtId="43" fontId="0" fillId="3" borderId="5" xfId="1" applyNumberFormat="1" applyFont="1" applyFill="1" applyBorder="1"/>
    <xf numFmtId="14" fontId="0" fillId="2" borderId="6" xfId="0" applyNumberFormat="1" applyFont="1" applyFill="1" applyBorder="1"/>
    <xf numFmtId="43" fontId="0" fillId="2" borderId="2" xfId="1" applyNumberFormat="1" applyFont="1" applyFill="1" applyBorder="1"/>
    <xf numFmtId="14" fontId="0" fillId="3" borderId="6" xfId="0" applyNumberFormat="1" applyFont="1" applyFill="1" applyBorder="1"/>
    <xf numFmtId="43" fontId="0" fillId="3" borderId="2" xfId="1" applyNumberFormat="1" applyFont="1" applyFill="1" applyBorder="1"/>
    <xf numFmtId="0" fontId="2" fillId="4" borderId="0" xfId="0" applyFont="1" applyFill="1" applyBorder="1" applyAlignment="1">
      <alignment horizontal="center" vertical="top"/>
    </xf>
    <xf numFmtId="43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5" borderId="0" xfId="0" applyFill="1"/>
  </cellXfs>
  <cellStyles count="2">
    <cellStyle name="Comma" xfId="1" builtinId="3"/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 b="1" i="0" u="none" strike="noStrike" baseline="0">
                <a:latin typeface="Century Gothic" panose="020B0502020202020204" pitchFamily="34" charset="0"/>
              </a:rPr>
              <a:t>Projected Trend with Seasonal Patterns</a:t>
            </a:r>
            <a:endParaRPr lang="en-US" sz="1100" b="1"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22025624558609722"/>
          <c:y val="5.0098407586330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74988213429843"/>
          <c:y val="0.16044679610309148"/>
          <c:w val="0.65938031659086083"/>
          <c:h val="0.68657898104827542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Forecast!$B$2:$B$75</c:f>
              <c:numCache>
                <c:formatCode>General</c:formatCode>
                <c:ptCount val="74"/>
                <c:pt idx="0">
                  <c:v>10688</c:v>
                </c:pt>
                <c:pt idx="1">
                  <c:v>10780</c:v>
                </c:pt>
                <c:pt idx="2">
                  <c:v>14356</c:v>
                </c:pt>
                <c:pt idx="3">
                  <c:v>11822</c:v>
                </c:pt>
                <c:pt idx="4">
                  <c:v>16026</c:v>
                </c:pt>
                <c:pt idx="5">
                  <c:v>14557</c:v>
                </c:pt>
                <c:pt idx="6">
                  <c:v>12573</c:v>
                </c:pt>
                <c:pt idx="7">
                  <c:v>11361</c:v>
                </c:pt>
                <c:pt idx="8">
                  <c:v>9428</c:v>
                </c:pt>
                <c:pt idx="9">
                  <c:v>10336</c:v>
                </c:pt>
                <c:pt idx="10">
                  <c:v>12250</c:v>
                </c:pt>
                <c:pt idx="11">
                  <c:v>15297</c:v>
                </c:pt>
                <c:pt idx="12">
                  <c:v>14770</c:v>
                </c:pt>
                <c:pt idx="13">
                  <c:v>15160</c:v>
                </c:pt>
                <c:pt idx="14">
                  <c:v>19901</c:v>
                </c:pt>
                <c:pt idx="15">
                  <c:v>19846</c:v>
                </c:pt>
                <c:pt idx="16">
                  <c:v>17674</c:v>
                </c:pt>
                <c:pt idx="17">
                  <c:v>21322</c:v>
                </c:pt>
                <c:pt idx="18">
                  <c:v>18742</c:v>
                </c:pt>
                <c:pt idx="19">
                  <c:v>16098</c:v>
                </c:pt>
                <c:pt idx="20">
                  <c:v>17645</c:v>
                </c:pt>
                <c:pt idx="21">
                  <c:v>15453</c:v>
                </c:pt>
                <c:pt idx="22">
                  <c:v>14692</c:v>
                </c:pt>
                <c:pt idx="23">
                  <c:v>17083</c:v>
                </c:pt>
                <c:pt idx="24">
                  <c:v>22521</c:v>
                </c:pt>
                <c:pt idx="25">
                  <c:v>24434</c:v>
                </c:pt>
                <c:pt idx="26">
                  <c:v>22971</c:v>
                </c:pt>
                <c:pt idx="27">
                  <c:v>21735</c:v>
                </c:pt>
                <c:pt idx="28">
                  <c:v>25451</c:v>
                </c:pt>
                <c:pt idx="29">
                  <c:v>24397</c:v>
                </c:pt>
                <c:pt idx="30">
                  <c:v>24048</c:v>
                </c:pt>
                <c:pt idx="31">
                  <c:v>23311</c:v>
                </c:pt>
                <c:pt idx="32">
                  <c:v>24065</c:v>
                </c:pt>
                <c:pt idx="33">
                  <c:v>22621</c:v>
                </c:pt>
                <c:pt idx="34">
                  <c:v>22322</c:v>
                </c:pt>
                <c:pt idx="35">
                  <c:v>25375</c:v>
                </c:pt>
                <c:pt idx="36">
                  <c:v>26180</c:v>
                </c:pt>
                <c:pt idx="37">
                  <c:v>27062</c:v>
                </c:pt>
                <c:pt idx="38">
                  <c:v>28928</c:v>
                </c:pt>
                <c:pt idx="39">
                  <c:v>27032</c:v>
                </c:pt>
                <c:pt idx="40">
                  <c:v>28197</c:v>
                </c:pt>
                <c:pt idx="41">
                  <c:v>30085</c:v>
                </c:pt>
                <c:pt idx="42">
                  <c:v>26124</c:v>
                </c:pt>
                <c:pt idx="43">
                  <c:v>28182</c:v>
                </c:pt>
                <c:pt idx="44">
                  <c:v>21877</c:v>
                </c:pt>
                <c:pt idx="45">
                  <c:v>26151</c:v>
                </c:pt>
                <c:pt idx="46">
                  <c:v>27403</c:v>
                </c:pt>
                <c:pt idx="47">
                  <c:v>29052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21-4932-B689-0D42483D0A4F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Forecast!$A$2:$A$75</c:f>
              <c:numCache>
                <c:formatCode>m/d/yyyy</c:formatCode>
                <c:ptCount val="74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</c:numCache>
            </c:numRef>
          </c:cat>
          <c:val>
            <c:numRef>
              <c:f>Forecast!$C$2:$C$75</c:f>
              <c:numCache>
                <c:formatCode>General</c:formatCode>
                <c:ptCount val="74"/>
                <c:pt idx="47" formatCode="_(* #,##0.00_);_(* \(#,##0.00\);_(* &quot;-&quot;??_);_(@_)">
                  <c:v>29052</c:v>
                </c:pt>
                <c:pt idx="48">
                  <c:v>27026.427410340686</c:v>
                </c:pt>
                <c:pt idx="49">
                  <c:v>28904.797924329472</c:v>
                </c:pt>
                <c:pt idx="50">
                  <c:v>32438.757725504373</c:v>
                </c:pt>
                <c:pt idx="51">
                  <c:v>33480.836670016179</c:v>
                </c:pt>
                <c:pt idx="52">
                  <c:v>32562.569410961449</c:v>
                </c:pt>
                <c:pt idx="53">
                  <c:v>34365.804183877757</c:v>
                </c:pt>
                <c:pt idx="54">
                  <c:v>35836.209759384794</c:v>
                </c:pt>
                <c:pt idx="55">
                  <c:v>33349.349997048892</c:v>
                </c:pt>
                <c:pt idx="56">
                  <c:v>35896.985600244465</c:v>
                </c:pt>
                <c:pt idx="57">
                  <c:v>33086.377240387621</c:v>
                </c:pt>
                <c:pt idx="58">
                  <c:v>32973.977175602202</c:v>
                </c:pt>
                <c:pt idx="59">
                  <c:v>33175.635549725223</c:v>
                </c:pt>
                <c:pt idx="60">
                  <c:v>32370.763884330187</c:v>
                </c:pt>
                <c:pt idx="61">
                  <c:v>32450.788099387399</c:v>
                </c:pt>
                <c:pt idx="62">
                  <c:v>34329.158613376196</c:v>
                </c:pt>
                <c:pt idx="63">
                  <c:v>37863.118414551092</c:v>
                </c:pt>
                <c:pt idx="64">
                  <c:v>38905.197359062891</c:v>
                </c:pt>
                <c:pt idx="65">
                  <c:v>37986.930100008169</c:v>
                </c:pt>
                <c:pt idx="66">
                  <c:v>39790.164872924477</c:v>
                </c:pt>
                <c:pt idx="67">
                  <c:v>41260.570448431507</c:v>
                </c:pt>
                <c:pt idx="68">
                  <c:v>38773.710686095612</c:v>
                </c:pt>
                <c:pt idx="69">
                  <c:v>41321.346289291178</c:v>
                </c:pt>
                <c:pt idx="70">
                  <c:v>38510.737929434334</c:v>
                </c:pt>
                <c:pt idx="71">
                  <c:v>38398.337864648922</c:v>
                </c:pt>
                <c:pt idx="72">
                  <c:v>38599.996238771935</c:v>
                </c:pt>
                <c:pt idx="73">
                  <c:v>37795.124573376903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21-4932-B689-0D42483D0A4F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Forecast!$A$2:$A$75</c:f>
              <c:numCache>
                <c:formatCode>m/d/yyyy</c:formatCode>
                <c:ptCount val="74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</c:numCache>
            </c:numRef>
          </c:cat>
          <c:val>
            <c:numRef>
              <c:f>Forecast!$D$2:$D$75</c:f>
              <c:numCache>
                <c:formatCode>General</c:formatCode>
                <c:ptCount val="74"/>
                <c:pt idx="47" formatCode="0.00">
                  <c:v>29052</c:v>
                </c:pt>
                <c:pt idx="48" formatCode="0.00">
                  <c:v>21797.663354452496</c:v>
                </c:pt>
                <c:pt idx="49" formatCode="0.00">
                  <c:v>23676.010339055974</c:v>
                </c:pt>
                <c:pt idx="50" formatCode="0.00">
                  <c:v>27209.928310473977</c:v>
                </c:pt>
                <c:pt idx="51" formatCode="0.00">
                  <c:v>28251.941896660541</c:v>
                </c:pt>
                <c:pt idx="52" formatCode="0.00">
                  <c:v>27333.580523052642</c:v>
                </c:pt>
                <c:pt idx="53" formatCode="0.00">
                  <c:v>29136.68719832677</c:v>
                </c:pt>
                <c:pt idx="54" formatCode="0.00">
                  <c:v>30606.925467353503</c:v>
                </c:pt>
                <c:pt idx="55" formatCode="0.00">
                  <c:v>28119.853965427592</c:v>
                </c:pt>
                <c:pt idx="56" formatCode="0.00">
                  <c:v>30667.228173546922</c:v>
                </c:pt>
                <c:pt idx="57" formatCode="0.00">
                  <c:v>27856.303543115475</c:v>
                </c:pt>
                <c:pt idx="58" formatCode="0.00">
                  <c:v>27743.527115130404</c:v>
                </c:pt>
                <c:pt idx="59" formatCode="0.00">
                  <c:v>27944.743819759886</c:v>
                </c:pt>
                <c:pt idx="60" formatCode="0.00">
                  <c:v>27139.359968990062</c:v>
                </c:pt>
                <c:pt idx="61" formatCode="0.00">
                  <c:v>27038.992041872334</c:v>
                </c:pt>
                <c:pt idx="62" formatCode="0.00">
                  <c:v>28916.715948426761</c:v>
                </c:pt>
                <c:pt idx="63" formatCode="0.00">
                  <c:v>32449.945883241795</c:v>
                </c:pt>
                <c:pt idx="64" formatCode="0.00">
                  <c:v>33491.206686264093</c:v>
                </c:pt>
                <c:pt idx="65" formatCode="0.00">
                  <c:v>32572.028001576033</c:v>
                </c:pt>
                <c:pt idx="66" formatCode="0.00">
                  <c:v>34374.253063725067</c:v>
                </c:pt>
                <c:pt idx="67" formatCode="0.00">
                  <c:v>35843.545651242363</c:v>
                </c:pt>
                <c:pt idx="68" formatCode="0.00">
                  <c:v>33355.464641427527</c:v>
                </c:pt>
                <c:pt idx="69" formatCode="0.00">
                  <c:v>35901.765766172211</c:v>
                </c:pt>
                <c:pt idx="70" formatCode="0.00">
                  <c:v>33089.704737197222</c:v>
                </c:pt>
                <c:pt idx="71" formatCode="0.00">
                  <c:v>32975.728865762263</c:v>
                </c:pt>
                <c:pt idx="72" formatCode="0.00">
                  <c:v>33175.683362754571</c:v>
                </c:pt>
                <c:pt idx="73" formatCode="0.00">
                  <c:v>32368.97483183389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F21-4932-B689-0D42483D0A4F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Forecast!$A$2:$A$75</c:f>
              <c:numCache>
                <c:formatCode>m/d/yyyy</c:formatCode>
                <c:ptCount val="74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</c:numCache>
            </c:numRef>
          </c:cat>
          <c:val>
            <c:numRef>
              <c:f>Forecast!$E$2:$E$75</c:f>
              <c:numCache>
                <c:formatCode>General</c:formatCode>
                <c:ptCount val="74"/>
                <c:pt idx="47" formatCode="0.00">
                  <c:v>29052</c:v>
                </c:pt>
                <c:pt idx="48" formatCode="0.00">
                  <c:v>32255.191466228876</c:v>
                </c:pt>
                <c:pt idx="49" formatCode="0.00">
                  <c:v>34133.58550960297</c:v>
                </c:pt>
                <c:pt idx="50" formatCode="0.00">
                  <c:v>37667.587140534772</c:v>
                </c:pt>
                <c:pt idx="51" formatCode="0.00">
                  <c:v>38709.73144337182</c:v>
                </c:pt>
                <c:pt idx="52" formatCode="0.00">
                  <c:v>37791.558298870259</c:v>
                </c:pt>
                <c:pt idx="53" formatCode="0.00">
                  <c:v>39594.921169428744</c:v>
                </c:pt>
                <c:pt idx="54" formatCode="0.00">
                  <c:v>41065.494051416084</c:v>
                </c:pt>
                <c:pt idx="55" formatCode="0.00">
                  <c:v>38578.846028670188</c:v>
                </c:pt>
                <c:pt idx="56" formatCode="0.00">
                  <c:v>41126.743026942007</c:v>
                </c:pt>
                <c:pt idx="57" formatCode="0.00">
                  <c:v>38316.450937659771</c:v>
                </c:pt>
                <c:pt idx="58" formatCode="0.00">
                  <c:v>38204.427236074</c:v>
                </c:pt>
                <c:pt idx="59" formatCode="0.00">
                  <c:v>38406.527279690563</c:v>
                </c:pt>
                <c:pt idx="60" formatCode="0.00">
                  <c:v>37602.167799670307</c:v>
                </c:pt>
                <c:pt idx="61" formatCode="0.00">
                  <c:v>37862.584156902463</c:v>
                </c:pt>
                <c:pt idx="62" formatCode="0.00">
                  <c:v>39741.60127832563</c:v>
                </c:pt>
                <c:pt idx="63" formatCode="0.00">
                  <c:v>43276.29094586039</c:v>
                </c:pt>
                <c:pt idx="64" formatCode="0.00">
                  <c:v>44319.18803186169</c:v>
                </c:pt>
                <c:pt idx="65" formatCode="0.00">
                  <c:v>43401.832198440301</c:v>
                </c:pt>
                <c:pt idx="66" formatCode="0.00">
                  <c:v>45206.076682123887</c:v>
                </c:pt>
                <c:pt idx="67" formatCode="0.00">
                  <c:v>46677.595245620651</c:v>
                </c:pt>
                <c:pt idx="68" formatCode="0.00">
                  <c:v>44191.956730763697</c:v>
                </c:pt>
                <c:pt idx="69" formatCode="0.00">
                  <c:v>46740.926812410144</c:v>
                </c:pt>
                <c:pt idx="70" formatCode="0.00">
                  <c:v>43931.771121671445</c:v>
                </c:pt>
                <c:pt idx="71" formatCode="0.00">
                  <c:v>43820.946863535581</c:v>
                </c:pt>
                <c:pt idx="72" formatCode="0.00">
                  <c:v>44024.309114789299</c:v>
                </c:pt>
                <c:pt idx="73" formatCode="0.00">
                  <c:v>43221.274314919916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F21-4932-B689-0D42483D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11720"/>
        <c:axId val="684212080"/>
      </c:lineChart>
      <c:catAx>
        <c:axId val="684211720"/>
        <c:scaling>
          <c:orientation val="minMax"/>
        </c:scaling>
        <c:delete val="1"/>
        <c:axPos val="b"/>
        <c:majorTickMark val="none"/>
        <c:minorTickMark val="none"/>
        <c:tickLblPos val="low"/>
        <c:crossAx val="684212080"/>
        <c:crosses val="autoZero"/>
        <c:auto val="1"/>
        <c:lblAlgn val="ctr"/>
        <c:lblOffset val="100"/>
        <c:noMultiLvlLbl val="0"/>
      </c:catAx>
      <c:valAx>
        <c:axId val="6842120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421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40434054282293"/>
          <c:y val="0.82226758692200508"/>
          <c:w val="0.77620353430647282"/>
          <c:h val="5.6064851796907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[Monthly_Sales_Forecasting_Dataset.xlsx]Pvt!PivotTable6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Century Gothic" panose="020B0502020202020204" pitchFamily="34" charset="0"/>
              </a:rPr>
              <a:t>Sales</a:t>
            </a:r>
            <a:r>
              <a:rPr lang="en-US" sz="1200" b="1" baseline="0">
                <a:latin typeface="Century Gothic" panose="020B0502020202020204" pitchFamily="34" charset="0"/>
              </a:rPr>
              <a:t> Performance</a:t>
            </a:r>
            <a:endParaRPr lang="en-US" sz="1200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Pvt!$A$4:$A$7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Pvt!$B$4:$B$7</c:f>
              <c:numCache>
                <c:formatCode>#,##0</c:formatCode>
                <c:ptCount val="3"/>
                <c:pt idx="0">
                  <c:v>10688</c:v>
                </c:pt>
                <c:pt idx="1">
                  <c:v>464284</c:v>
                </c:pt>
                <c:pt idx="2">
                  <c:v>492412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FD-40F4-B1A3-3A3B7346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09736"/>
        <c:axId val="759309376"/>
      </c:lineChart>
      <c:catAx>
        <c:axId val="7593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59309376"/>
        <c:crosses val="autoZero"/>
        <c:auto val="1"/>
        <c:lblAlgn val="ctr"/>
        <c:lblOffset val="100"/>
        <c:noMultiLvlLbl val="0"/>
      </c:catAx>
      <c:valAx>
        <c:axId val="75930937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5930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[Monthly_Sales_Forecasting_Dataset.xlsx]Pvt!PivotTable7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Century Gothic" panose="020B0502020202020204" pitchFamily="34" charset="0"/>
              </a:rPr>
              <a:t>Weekly</a:t>
            </a:r>
            <a:r>
              <a:rPr lang="en-US" sz="1200" b="1" baseline="0">
                <a:latin typeface="Century Gothic" panose="020B0502020202020204" pitchFamily="34" charset="0"/>
              </a:rPr>
              <a:t> Trends</a:t>
            </a:r>
            <a:endParaRPr lang="en-US" sz="1200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 w="6350" cap="rnd">
            <a:solidFill>
              <a:schemeClr val="accent2">
                <a:lumMod val="75000"/>
                <a:alpha val="79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6350" cap="rnd">
              <a:solidFill>
                <a:schemeClr val="accent2">
                  <a:lumMod val="75000"/>
                  <a:alpha val="79000"/>
                </a:schemeClr>
              </a:solidFill>
              <a:round/>
            </a:ln>
            <a:effectLst/>
          </c:spPr>
          <c:invertIfNegative val="0"/>
          <c:cat>
            <c:strRef>
              <c:f>Pvt!$A$16:$A$23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Pvt!$B$16:$B$23</c:f>
              <c:numCache>
                <c:formatCode>#,##0</c:formatCode>
                <c:ptCount val="7"/>
                <c:pt idx="0">
                  <c:v>119520</c:v>
                </c:pt>
                <c:pt idx="1">
                  <c:v>134353</c:v>
                </c:pt>
                <c:pt idx="2">
                  <c:v>133505</c:v>
                </c:pt>
                <c:pt idx="3">
                  <c:v>132436</c:v>
                </c:pt>
                <c:pt idx="4">
                  <c:v>146305</c:v>
                </c:pt>
                <c:pt idx="5">
                  <c:v>152999</c:v>
                </c:pt>
                <c:pt idx="6">
                  <c:v>148266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D-4F07-8338-2CF610EE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379832"/>
        <c:axId val="686380192"/>
      </c:barChart>
      <c:catAx>
        <c:axId val="68637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86380192"/>
        <c:crosses val="autoZero"/>
        <c:auto val="1"/>
        <c:lblAlgn val="ctr"/>
        <c:lblOffset val="100"/>
        <c:noMultiLvlLbl val="0"/>
      </c:catAx>
      <c:valAx>
        <c:axId val="686380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8637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[Monthly_Sales_Forecasting_Dataset.xlsx]Pvt!PivotTable8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Century Gothic" panose="020B0502020202020204" pitchFamily="34" charset="0"/>
              </a:rPr>
              <a:t>Daily Trends Vs 7-D</a:t>
            </a:r>
            <a:r>
              <a:rPr lang="en-US" sz="1200" b="1" baseline="0">
                <a:latin typeface="Century Gothic" panose="020B0502020202020204" pitchFamily="34" charset="0"/>
              </a:rPr>
              <a:t> Average</a:t>
            </a:r>
            <a:endParaRPr lang="en-US" sz="1200" b="1"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14738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>
              <a:lumMod val="75000"/>
              <a:alpha val="80000"/>
            </a:schemeClr>
          </a:solidFill>
          <a:ln w="6350" cap="flat">
            <a:solidFill>
              <a:schemeClr val="tx2">
                <a:lumMod val="60000"/>
                <a:lumOff val="40000"/>
                <a:alpha val="66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35692908125957E-2"/>
          <c:y val="0.10185185185185185"/>
          <c:w val="0.88085620059015679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Pvt!$B$32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  <a:ln w="6350" cap="flat">
              <a:solidFill>
                <a:schemeClr val="tx2">
                  <a:lumMod val="60000"/>
                  <a:lumOff val="40000"/>
                  <a:alpha val="66000"/>
                </a:schemeClr>
              </a:solidFill>
              <a:bevel/>
            </a:ln>
            <a:effectLst/>
          </c:spPr>
          <c:invertIfNegative val="0"/>
          <c:cat>
            <c:strRef>
              <c:f>Pvt!$A$33:$A$81</c:f>
              <c:strCache>
                <c:ptCount val="48"/>
                <c:pt idx="0">
                  <c:v>31/01/2022</c:v>
                </c:pt>
                <c:pt idx="1">
                  <c:v>01/02/2022</c:v>
                </c:pt>
                <c:pt idx="2">
                  <c:v>02/02/2022</c:v>
                </c:pt>
                <c:pt idx="3">
                  <c:v>03/02/2022</c:v>
                </c:pt>
                <c:pt idx="4">
                  <c:v>04/02/2022</c:v>
                </c:pt>
                <c:pt idx="5">
                  <c:v>05/02/2022</c:v>
                </c:pt>
                <c:pt idx="6">
                  <c:v>06/02/2022</c:v>
                </c:pt>
                <c:pt idx="7">
                  <c:v>07/02/2022</c:v>
                </c:pt>
                <c:pt idx="8">
                  <c:v>08/02/2022</c:v>
                </c:pt>
                <c:pt idx="9">
                  <c:v>09/02/2022</c:v>
                </c:pt>
                <c:pt idx="10">
                  <c:v>10/02/2022</c:v>
                </c:pt>
                <c:pt idx="11">
                  <c:v>11/02/2022</c:v>
                </c:pt>
                <c:pt idx="12">
                  <c:v>12/02/2022</c:v>
                </c:pt>
                <c:pt idx="13">
                  <c:v>13/02/2022</c:v>
                </c:pt>
                <c:pt idx="14">
                  <c:v>14/02/2022</c:v>
                </c:pt>
                <c:pt idx="15">
                  <c:v>15/02/2022</c:v>
                </c:pt>
                <c:pt idx="16">
                  <c:v>16/02/2022</c:v>
                </c:pt>
                <c:pt idx="17">
                  <c:v>17/02/2022</c:v>
                </c:pt>
                <c:pt idx="18">
                  <c:v>18/02/2022</c:v>
                </c:pt>
                <c:pt idx="19">
                  <c:v>19/02/2022</c:v>
                </c:pt>
                <c:pt idx="20">
                  <c:v>20/02/2022</c:v>
                </c:pt>
                <c:pt idx="21">
                  <c:v>21/02/2022</c:v>
                </c:pt>
                <c:pt idx="22">
                  <c:v>22/02/2022</c:v>
                </c:pt>
                <c:pt idx="23">
                  <c:v>23/02/2022</c:v>
                </c:pt>
                <c:pt idx="24">
                  <c:v>24/02/2022</c:v>
                </c:pt>
                <c:pt idx="25">
                  <c:v>25/02/2022</c:v>
                </c:pt>
                <c:pt idx="26">
                  <c:v>26/02/2022</c:v>
                </c:pt>
                <c:pt idx="27">
                  <c:v>27/02/2022</c:v>
                </c:pt>
                <c:pt idx="28">
                  <c:v>28/02/2022</c:v>
                </c:pt>
                <c:pt idx="29">
                  <c:v>01/03/2022</c:v>
                </c:pt>
                <c:pt idx="30">
                  <c:v>02/03/2022</c:v>
                </c:pt>
                <c:pt idx="31">
                  <c:v>03/03/2022</c:v>
                </c:pt>
                <c:pt idx="32">
                  <c:v>04/03/2022</c:v>
                </c:pt>
                <c:pt idx="33">
                  <c:v>05/03/2022</c:v>
                </c:pt>
                <c:pt idx="34">
                  <c:v>06/03/2022</c:v>
                </c:pt>
                <c:pt idx="35">
                  <c:v>07/03/2022</c:v>
                </c:pt>
                <c:pt idx="36">
                  <c:v>08/03/2022</c:v>
                </c:pt>
                <c:pt idx="37">
                  <c:v>09/03/2022</c:v>
                </c:pt>
                <c:pt idx="38">
                  <c:v>10/03/2022</c:v>
                </c:pt>
                <c:pt idx="39">
                  <c:v>11/03/2022</c:v>
                </c:pt>
                <c:pt idx="40">
                  <c:v>12/03/2022</c:v>
                </c:pt>
                <c:pt idx="41">
                  <c:v>13/03/2022</c:v>
                </c:pt>
                <c:pt idx="42">
                  <c:v>14/03/2022</c:v>
                </c:pt>
                <c:pt idx="43">
                  <c:v>15/03/2022</c:v>
                </c:pt>
                <c:pt idx="44">
                  <c:v>16/03/2022</c:v>
                </c:pt>
                <c:pt idx="45">
                  <c:v>17/03/2022</c:v>
                </c:pt>
                <c:pt idx="46">
                  <c:v>18/03/2022</c:v>
                </c:pt>
                <c:pt idx="47">
                  <c:v>19/03/2022</c:v>
                </c:pt>
              </c:strCache>
            </c:strRef>
          </c:cat>
          <c:val>
            <c:numRef>
              <c:f>Pvt!$B$33:$B$81</c:f>
              <c:numCache>
                <c:formatCode>#,##0</c:formatCode>
                <c:ptCount val="48"/>
                <c:pt idx="0">
                  <c:v>10688</c:v>
                </c:pt>
                <c:pt idx="1">
                  <c:v>10780</c:v>
                </c:pt>
                <c:pt idx="2">
                  <c:v>14356</c:v>
                </c:pt>
                <c:pt idx="3">
                  <c:v>11822</c:v>
                </c:pt>
                <c:pt idx="4">
                  <c:v>16026</c:v>
                </c:pt>
                <c:pt idx="5">
                  <c:v>14557</c:v>
                </c:pt>
                <c:pt idx="6">
                  <c:v>12573</c:v>
                </c:pt>
                <c:pt idx="7">
                  <c:v>11361</c:v>
                </c:pt>
                <c:pt idx="8">
                  <c:v>9428</c:v>
                </c:pt>
                <c:pt idx="9">
                  <c:v>10336</c:v>
                </c:pt>
                <c:pt idx="10">
                  <c:v>12250</c:v>
                </c:pt>
                <c:pt idx="11">
                  <c:v>15297</c:v>
                </c:pt>
                <c:pt idx="12">
                  <c:v>14770</c:v>
                </c:pt>
                <c:pt idx="13">
                  <c:v>15160</c:v>
                </c:pt>
                <c:pt idx="14">
                  <c:v>19901</c:v>
                </c:pt>
                <c:pt idx="15">
                  <c:v>19846</c:v>
                </c:pt>
                <c:pt idx="16">
                  <c:v>17674</c:v>
                </c:pt>
                <c:pt idx="17">
                  <c:v>21322</c:v>
                </c:pt>
                <c:pt idx="18">
                  <c:v>18742</c:v>
                </c:pt>
                <c:pt idx="19">
                  <c:v>16098</c:v>
                </c:pt>
                <c:pt idx="20">
                  <c:v>17645</c:v>
                </c:pt>
                <c:pt idx="21">
                  <c:v>15453</c:v>
                </c:pt>
                <c:pt idx="22">
                  <c:v>14692</c:v>
                </c:pt>
                <c:pt idx="23">
                  <c:v>17083</c:v>
                </c:pt>
                <c:pt idx="24">
                  <c:v>22521</c:v>
                </c:pt>
                <c:pt idx="25">
                  <c:v>24434</c:v>
                </c:pt>
                <c:pt idx="26">
                  <c:v>22971</c:v>
                </c:pt>
                <c:pt idx="27">
                  <c:v>21735</c:v>
                </c:pt>
                <c:pt idx="28">
                  <c:v>25451</c:v>
                </c:pt>
                <c:pt idx="29">
                  <c:v>24397</c:v>
                </c:pt>
                <c:pt idx="30">
                  <c:v>24048</c:v>
                </c:pt>
                <c:pt idx="31">
                  <c:v>23311</c:v>
                </c:pt>
                <c:pt idx="32">
                  <c:v>24065</c:v>
                </c:pt>
                <c:pt idx="33">
                  <c:v>22621</c:v>
                </c:pt>
                <c:pt idx="34">
                  <c:v>22322</c:v>
                </c:pt>
                <c:pt idx="35">
                  <c:v>25375</c:v>
                </c:pt>
                <c:pt idx="36">
                  <c:v>26180</c:v>
                </c:pt>
                <c:pt idx="37">
                  <c:v>27062</c:v>
                </c:pt>
                <c:pt idx="38">
                  <c:v>28928</c:v>
                </c:pt>
                <c:pt idx="39">
                  <c:v>27032</c:v>
                </c:pt>
                <c:pt idx="40">
                  <c:v>28197</c:v>
                </c:pt>
                <c:pt idx="41">
                  <c:v>30085</c:v>
                </c:pt>
                <c:pt idx="42">
                  <c:v>26124</c:v>
                </c:pt>
                <c:pt idx="43">
                  <c:v>28182</c:v>
                </c:pt>
                <c:pt idx="44">
                  <c:v>21877</c:v>
                </c:pt>
                <c:pt idx="45">
                  <c:v>26151</c:v>
                </c:pt>
                <c:pt idx="46">
                  <c:v>27403</c:v>
                </c:pt>
                <c:pt idx="47">
                  <c:v>29052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53-82AD-8CE2E4C1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20720"/>
        <c:axId val="684221080"/>
      </c:barChart>
      <c:lineChart>
        <c:grouping val="standard"/>
        <c:varyColors val="0"/>
        <c:ser>
          <c:idx val="1"/>
          <c:order val="1"/>
          <c:tx>
            <c:strRef>
              <c:f>Pvt!$C$32</c:f>
              <c:strCache>
                <c:ptCount val="1"/>
                <c:pt idx="0">
                  <c:v>Sum of 7-D Average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Pvt!$A$33:$A$81</c:f>
              <c:strCache>
                <c:ptCount val="48"/>
                <c:pt idx="0">
                  <c:v>31/01/2022</c:v>
                </c:pt>
                <c:pt idx="1">
                  <c:v>01/02/2022</c:v>
                </c:pt>
                <c:pt idx="2">
                  <c:v>02/02/2022</c:v>
                </c:pt>
                <c:pt idx="3">
                  <c:v>03/02/2022</c:v>
                </c:pt>
                <c:pt idx="4">
                  <c:v>04/02/2022</c:v>
                </c:pt>
                <c:pt idx="5">
                  <c:v>05/02/2022</c:v>
                </c:pt>
                <c:pt idx="6">
                  <c:v>06/02/2022</c:v>
                </c:pt>
                <c:pt idx="7">
                  <c:v>07/02/2022</c:v>
                </c:pt>
                <c:pt idx="8">
                  <c:v>08/02/2022</c:v>
                </c:pt>
                <c:pt idx="9">
                  <c:v>09/02/2022</c:v>
                </c:pt>
                <c:pt idx="10">
                  <c:v>10/02/2022</c:v>
                </c:pt>
                <c:pt idx="11">
                  <c:v>11/02/2022</c:v>
                </c:pt>
                <c:pt idx="12">
                  <c:v>12/02/2022</c:v>
                </c:pt>
                <c:pt idx="13">
                  <c:v>13/02/2022</c:v>
                </c:pt>
                <c:pt idx="14">
                  <c:v>14/02/2022</c:v>
                </c:pt>
                <c:pt idx="15">
                  <c:v>15/02/2022</c:v>
                </c:pt>
                <c:pt idx="16">
                  <c:v>16/02/2022</c:v>
                </c:pt>
                <c:pt idx="17">
                  <c:v>17/02/2022</c:v>
                </c:pt>
                <c:pt idx="18">
                  <c:v>18/02/2022</c:v>
                </c:pt>
                <c:pt idx="19">
                  <c:v>19/02/2022</c:v>
                </c:pt>
                <c:pt idx="20">
                  <c:v>20/02/2022</c:v>
                </c:pt>
                <c:pt idx="21">
                  <c:v>21/02/2022</c:v>
                </c:pt>
                <c:pt idx="22">
                  <c:v>22/02/2022</c:v>
                </c:pt>
                <c:pt idx="23">
                  <c:v>23/02/2022</c:v>
                </c:pt>
                <c:pt idx="24">
                  <c:v>24/02/2022</c:v>
                </c:pt>
                <c:pt idx="25">
                  <c:v>25/02/2022</c:v>
                </c:pt>
                <c:pt idx="26">
                  <c:v>26/02/2022</c:v>
                </c:pt>
                <c:pt idx="27">
                  <c:v>27/02/2022</c:v>
                </c:pt>
                <c:pt idx="28">
                  <c:v>28/02/2022</c:v>
                </c:pt>
                <c:pt idx="29">
                  <c:v>01/03/2022</c:v>
                </c:pt>
                <c:pt idx="30">
                  <c:v>02/03/2022</c:v>
                </c:pt>
                <c:pt idx="31">
                  <c:v>03/03/2022</c:v>
                </c:pt>
                <c:pt idx="32">
                  <c:v>04/03/2022</c:v>
                </c:pt>
                <c:pt idx="33">
                  <c:v>05/03/2022</c:v>
                </c:pt>
                <c:pt idx="34">
                  <c:v>06/03/2022</c:v>
                </c:pt>
                <c:pt idx="35">
                  <c:v>07/03/2022</c:v>
                </c:pt>
                <c:pt idx="36">
                  <c:v>08/03/2022</c:v>
                </c:pt>
                <c:pt idx="37">
                  <c:v>09/03/2022</c:v>
                </c:pt>
                <c:pt idx="38">
                  <c:v>10/03/2022</c:v>
                </c:pt>
                <c:pt idx="39">
                  <c:v>11/03/2022</c:v>
                </c:pt>
                <c:pt idx="40">
                  <c:v>12/03/2022</c:v>
                </c:pt>
                <c:pt idx="41">
                  <c:v>13/03/2022</c:v>
                </c:pt>
                <c:pt idx="42">
                  <c:v>14/03/2022</c:v>
                </c:pt>
                <c:pt idx="43">
                  <c:v>15/03/2022</c:v>
                </c:pt>
                <c:pt idx="44">
                  <c:v>16/03/2022</c:v>
                </c:pt>
                <c:pt idx="45">
                  <c:v>17/03/2022</c:v>
                </c:pt>
                <c:pt idx="46">
                  <c:v>18/03/2022</c:v>
                </c:pt>
                <c:pt idx="47">
                  <c:v>19/03/2022</c:v>
                </c:pt>
              </c:strCache>
            </c:strRef>
          </c:cat>
          <c:val>
            <c:numRef>
              <c:f>Pvt!$C$33:$C$81</c:f>
              <c:numCache>
                <c:formatCode>_(* #,##0.00_);_(* \(#,##0.00\);_(* "-"??_);_(@_)</c:formatCode>
                <c:ptCount val="48"/>
                <c:pt idx="0">
                  <c:v>10688</c:v>
                </c:pt>
                <c:pt idx="1">
                  <c:v>10734</c:v>
                </c:pt>
                <c:pt idx="2">
                  <c:v>11941.333333333334</c:v>
                </c:pt>
                <c:pt idx="3">
                  <c:v>11911.5</c:v>
                </c:pt>
                <c:pt idx="4">
                  <c:v>12734.4</c:v>
                </c:pt>
                <c:pt idx="5">
                  <c:v>13038.166666666666</c:v>
                </c:pt>
                <c:pt idx="6">
                  <c:v>12971.714285714286</c:v>
                </c:pt>
                <c:pt idx="7">
                  <c:v>13067.857142857143</c:v>
                </c:pt>
                <c:pt idx="8">
                  <c:v>12874.714285714286</c:v>
                </c:pt>
                <c:pt idx="9">
                  <c:v>12300.428571428571</c:v>
                </c:pt>
                <c:pt idx="10">
                  <c:v>12361.571428571429</c:v>
                </c:pt>
                <c:pt idx="11">
                  <c:v>12257.428571428571</c:v>
                </c:pt>
                <c:pt idx="12">
                  <c:v>12287.857142857143</c:v>
                </c:pt>
                <c:pt idx="13">
                  <c:v>12657.428571428571</c:v>
                </c:pt>
                <c:pt idx="14">
                  <c:v>13877.428571428571</c:v>
                </c:pt>
                <c:pt idx="15">
                  <c:v>15365.714285714286</c:v>
                </c:pt>
                <c:pt idx="16">
                  <c:v>16414</c:v>
                </c:pt>
                <c:pt idx="17">
                  <c:v>17710</c:v>
                </c:pt>
                <c:pt idx="18">
                  <c:v>18202.142857142859</c:v>
                </c:pt>
                <c:pt idx="19">
                  <c:v>18391.857142857141</c:v>
                </c:pt>
                <c:pt idx="20">
                  <c:v>18746.857142857141</c:v>
                </c:pt>
                <c:pt idx="21">
                  <c:v>18111.428571428572</c:v>
                </c:pt>
                <c:pt idx="22">
                  <c:v>17375.142857142859</c:v>
                </c:pt>
                <c:pt idx="23">
                  <c:v>17290.714285714286</c:v>
                </c:pt>
                <c:pt idx="24">
                  <c:v>17462</c:v>
                </c:pt>
                <c:pt idx="25">
                  <c:v>18275.142857142859</c:v>
                </c:pt>
                <c:pt idx="26">
                  <c:v>19257</c:v>
                </c:pt>
                <c:pt idx="27">
                  <c:v>19841.285714285714</c:v>
                </c:pt>
                <c:pt idx="28">
                  <c:v>21269.571428571428</c:v>
                </c:pt>
                <c:pt idx="29">
                  <c:v>22656</c:v>
                </c:pt>
                <c:pt idx="30">
                  <c:v>23651</c:v>
                </c:pt>
                <c:pt idx="31">
                  <c:v>23763.857142857141</c:v>
                </c:pt>
                <c:pt idx="32">
                  <c:v>23711.142857142859</c:v>
                </c:pt>
                <c:pt idx="33">
                  <c:v>23661.142857142859</c:v>
                </c:pt>
                <c:pt idx="34">
                  <c:v>23745</c:v>
                </c:pt>
                <c:pt idx="35">
                  <c:v>23734.142857142859</c:v>
                </c:pt>
                <c:pt idx="36">
                  <c:v>23988.857142857141</c:v>
                </c:pt>
                <c:pt idx="37">
                  <c:v>24419.428571428572</c:v>
                </c:pt>
                <c:pt idx="38">
                  <c:v>25221.857142857141</c:v>
                </c:pt>
                <c:pt idx="39">
                  <c:v>25645.714285714286</c:v>
                </c:pt>
                <c:pt idx="40">
                  <c:v>26442.285714285714</c:v>
                </c:pt>
                <c:pt idx="41">
                  <c:v>27551.285714285714</c:v>
                </c:pt>
                <c:pt idx="42">
                  <c:v>27658.285714285714</c:v>
                </c:pt>
                <c:pt idx="43">
                  <c:v>27944.285714285714</c:v>
                </c:pt>
                <c:pt idx="44">
                  <c:v>27203.571428571428</c:v>
                </c:pt>
                <c:pt idx="45">
                  <c:v>26806.857142857141</c:v>
                </c:pt>
                <c:pt idx="46">
                  <c:v>26859.857142857141</c:v>
                </c:pt>
                <c:pt idx="47">
                  <c:v>26982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B3-4553-82AD-8CE2E4C1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20720"/>
        <c:axId val="684221080"/>
      </c:lineChart>
      <c:catAx>
        <c:axId val="68422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221080"/>
        <c:crosses val="autoZero"/>
        <c:auto val="1"/>
        <c:lblAlgn val="ctr"/>
        <c:lblOffset val="100"/>
        <c:noMultiLvlLbl val="0"/>
      </c:catAx>
      <c:valAx>
        <c:axId val="6842210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842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090551181102343E-2"/>
          <c:y val="0.89409667541557303"/>
          <c:w val="0.8079300087489065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[Monthly_Sales_Forecasting_Dataset.xlsx]Pvt!PivotTable6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Century Gothic" panose="020B0502020202020204" pitchFamily="34" charset="0"/>
              </a:rPr>
              <a:t>Sales</a:t>
            </a:r>
            <a:r>
              <a:rPr lang="en-US" sz="1200" b="1" baseline="0">
                <a:latin typeface="Century Gothic" panose="020B0502020202020204" pitchFamily="34" charset="0"/>
              </a:rPr>
              <a:t> Performance</a:t>
            </a:r>
            <a:endParaRPr lang="en-US" sz="1200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Pvt!$A$4:$A$7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Pvt!$B$4:$B$7</c:f>
              <c:numCache>
                <c:formatCode>#,##0</c:formatCode>
                <c:ptCount val="3"/>
                <c:pt idx="0">
                  <c:v>10688</c:v>
                </c:pt>
                <c:pt idx="1">
                  <c:v>464284</c:v>
                </c:pt>
                <c:pt idx="2">
                  <c:v>492412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75-4745-82DC-C27980F1B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09736"/>
        <c:axId val="759309376"/>
      </c:lineChart>
      <c:catAx>
        <c:axId val="75930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59309376"/>
        <c:crosses val="autoZero"/>
        <c:auto val="1"/>
        <c:lblAlgn val="ctr"/>
        <c:lblOffset val="100"/>
        <c:noMultiLvlLbl val="0"/>
      </c:catAx>
      <c:valAx>
        <c:axId val="75930937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5930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[Monthly_Sales_Forecasting_Dataset.xlsx]Pvt!PivotTable7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Century Gothic" panose="020B0502020202020204" pitchFamily="34" charset="0"/>
              </a:rPr>
              <a:t>Weekly</a:t>
            </a:r>
            <a:r>
              <a:rPr lang="en-US" sz="1200" b="1" baseline="0">
                <a:latin typeface="Century Gothic" panose="020B0502020202020204" pitchFamily="34" charset="0"/>
              </a:rPr>
              <a:t> Trends</a:t>
            </a:r>
            <a:endParaRPr lang="en-US" sz="1200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 w="6350" cap="rnd">
            <a:solidFill>
              <a:schemeClr val="accent2">
                <a:lumMod val="75000"/>
                <a:alpha val="79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 w="6350" cap="rnd">
            <a:solidFill>
              <a:schemeClr val="accent2">
                <a:lumMod val="75000"/>
                <a:alpha val="79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6350" cap="rnd">
            <a:solidFill>
              <a:schemeClr val="accent2">
                <a:lumMod val="75000"/>
                <a:alpha val="79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6350" cap="rnd">
              <a:solidFill>
                <a:schemeClr val="accent2">
                  <a:lumMod val="75000"/>
                  <a:alpha val="79000"/>
                </a:schemeClr>
              </a:solidFill>
              <a:round/>
            </a:ln>
            <a:effectLst/>
          </c:spPr>
          <c:invertIfNegative val="0"/>
          <c:cat>
            <c:strRef>
              <c:f>Pvt!$A$16:$A$23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Pvt!$B$16:$B$23</c:f>
              <c:numCache>
                <c:formatCode>#,##0</c:formatCode>
                <c:ptCount val="7"/>
                <c:pt idx="0">
                  <c:v>119520</c:v>
                </c:pt>
                <c:pt idx="1">
                  <c:v>134353</c:v>
                </c:pt>
                <c:pt idx="2">
                  <c:v>133505</c:v>
                </c:pt>
                <c:pt idx="3">
                  <c:v>132436</c:v>
                </c:pt>
                <c:pt idx="4">
                  <c:v>146305</c:v>
                </c:pt>
                <c:pt idx="5">
                  <c:v>152999</c:v>
                </c:pt>
                <c:pt idx="6">
                  <c:v>148266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A-4DD2-BE38-2DB061A6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379832"/>
        <c:axId val="686380192"/>
      </c:barChart>
      <c:catAx>
        <c:axId val="68637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86380192"/>
        <c:crosses val="autoZero"/>
        <c:auto val="1"/>
        <c:lblAlgn val="ctr"/>
        <c:lblOffset val="100"/>
        <c:noMultiLvlLbl val="0"/>
      </c:catAx>
      <c:valAx>
        <c:axId val="686380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8637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[Monthly_Sales_Forecasting_Dataset.xlsx]Pvt!PivotTable8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Century Gothic" panose="020B0502020202020204" pitchFamily="34" charset="0"/>
              </a:rPr>
              <a:t>Daily Trends Vs 7-D</a:t>
            </a:r>
            <a:r>
              <a:rPr lang="en-US" sz="1200" b="1" baseline="0">
                <a:latin typeface="Century Gothic" panose="020B0502020202020204" pitchFamily="34" charset="0"/>
              </a:rPr>
              <a:t> Average</a:t>
            </a:r>
            <a:endParaRPr lang="en-US" sz="1200" b="1"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14738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  <a:alpha val="80000"/>
            </a:schemeClr>
          </a:solidFill>
          <a:ln w="6350" cap="flat">
            <a:solidFill>
              <a:schemeClr val="tx2">
                <a:lumMod val="60000"/>
                <a:lumOff val="40000"/>
                <a:alpha val="66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  <a:alpha val="80000"/>
            </a:schemeClr>
          </a:solidFill>
          <a:ln w="6350" cap="flat">
            <a:solidFill>
              <a:schemeClr val="tx2">
                <a:lumMod val="60000"/>
                <a:lumOff val="40000"/>
                <a:alpha val="66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  <a:alpha val="80000"/>
            </a:schemeClr>
          </a:solidFill>
          <a:ln w="6350" cap="flat">
            <a:solidFill>
              <a:schemeClr val="tx2">
                <a:lumMod val="60000"/>
                <a:lumOff val="40000"/>
                <a:alpha val="66000"/>
              </a:schemeClr>
            </a:solidFill>
            <a:beve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805555555555558E-2"/>
          <c:y val="5.0925925925925923E-2"/>
          <c:w val="0.87291666666666656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Pvt!$B$32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  <a:ln w="6350" cap="flat">
              <a:solidFill>
                <a:schemeClr val="tx2">
                  <a:lumMod val="60000"/>
                  <a:lumOff val="40000"/>
                  <a:alpha val="66000"/>
                </a:schemeClr>
              </a:solidFill>
              <a:bevel/>
            </a:ln>
            <a:effectLst/>
          </c:spPr>
          <c:invertIfNegative val="0"/>
          <c:cat>
            <c:strRef>
              <c:f>Pvt!$A$33:$A$81</c:f>
              <c:strCache>
                <c:ptCount val="48"/>
                <c:pt idx="0">
                  <c:v>31/01/2022</c:v>
                </c:pt>
                <c:pt idx="1">
                  <c:v>01/02/2022</c:v>
                </c:pt>
                <c:pt idx="2">
                  <c:v>02/02/2022</c:v>
                </c:pt>
                <c:pt idx="3">
                  <c:v>03/02/2022</c:v>
                </c:pt>
                <c:pt idx="4">
                  <c:v>04/02/2022</c:v>
                </c:pt>
                <c:pt idx="5">
                  <c:v>05/02/2022</c:v>
                </c:pt>
                <c:pt idx="6">
                  <c:v>06/02/2022</c:v>
                </c:pt>
                <c:pt idx="7">
                  <c:v>07/02/2022</c:v>
                </c:pt>
                <c:pt idx="8">
                  <c:v>08/02/2022</c:v>
                </c:pt>
                <c:pt idx="9">
                  <c:v>09/02/2022</c:v>
                </c:pt>
                <c:pt idx="10">
                  <c:v>10/02/2022</c:v>
                </c:pt>
                <c:pt idx="11">
                  <c:v>11/02/2022</c:v>
                </c:pt>
                <c:pt idx="12">
                  <c:v>12/02/2022</c:v>
                </c:pt>
                <c:pt idx="13">
                  <c:v>13/02/2022</c:v>
                </c:pt>
                <c:pt idx="14">
                  <c:v>14/02/2022</c:v>
                </c:pt>
                <c:pt idx="15">
                  <c:v>15/02/2022</c:v>
                </c:pt>
                <c:pt idx="16">
                  <c:v>16/02/2022</c:v>
                </c:pt>
                <c:pt idx="17">
                  <c:v>17/02/2022</c:v>
                </c:pt>
                <c:pt idx="18">
                  <c:v>18/02/2022</c:v>
                </c:pt>
                <c:pt idx="19">
                  <c:v>19/02/2022</c:v>
                </c:pt>
                <c:pt idx="20">
                  <c:v>20/02/2022</c:v>
                </c:pt>
                <c:pt idx="21">
                  <c:v>21/02/2022</c:v>
                </c:pt>
                <c:pt idx="22">
                  <c:v>22/02/2022</c:v>
                </c:pt>
                <c:pt idx="23">
                  <c:v>23/02/2022</c:v>
                </c:pt>
                <c:pt idx="24">
                  <c:v>24/02/2022</c:v>
                </c:pt>
                <c:pt idx="25">
                  <c:v>25/02/2022</c:v>
                </c:pt>
                <c:pt idx="26">
                  <c:v>26/02/2022</c:v>
                </c:pt>
                <c:pt idx="27">
                  <c:v>27/02/2022</c:v>
                </c:pt>
                <c:pt idx="28">
                  <c:v>28/02/2022</c:v>
                </c:pt>
                <c:pt idx="29">
                  <c:v>01/03/2022</c:v>
                </c:pt>
                <c:pt idx="30">
                  <c:v>02/03/2022</c:v>
                </c:pt>
                <c:pt idx="31">
                  <c:v>03/03/2022</c:v>
                </c:pt>
                <c:pt idx="32">
                  <c:v>04/03/2022</c:v>
                </c:pt>
                <c:pt idx="33">
                  <c:v>05/03/2022</c:v>
                </c:pt>
                <c:pt idx="34">
                  <c:v>06/03/2022</c:v>
                </c:pt>
                <c:pt idx="35">
                  <c:v>07/03/2022</c:v>
                </c:pt>
                <c:pt idx="36">
                  <c:v>08/03/2022</c:v>
                </c:pt>
                <c:pt idx="37">
                  <c:v>09/03/2022</c:v>
                </c:pt>
                <c:pt idx="38">
                  <c:v>10/03/2022</c:v>
                </c:pt>
                <c:pt idx="39">
                  <c:v>11/03/2022</c:v>
                </c:pt>
                <c:pt idx="40">
                  <c:v>12/03/2022</c:v>
                </c:pt>
                <c:pt idx="41">
                  <c:v>13/03/2022</c:v>
                </c:pt>
                <c:pt idx="42">
                  <c:v>14/03/2022</c:v>
                </c:pt>
                <c:pt idx="43">
                  <c:v>15/03/2022</c:v>
                </c:pt>
                <c:pt idx="44">
                  <c:v>16/03/2022</c:v>
                </c:pt>
                <c:pt idx="45">
                  <c:v>17/03/2022</c:v>
                </c:pt>
                <c:pt idx="46">
                  <c:v>18/03/2022</c:v>
                </c:pt>
                <c:pt idx="47">
                  <c:v>19/03/2022</c:v>
                </c:pt>
              </c:strCache>
            </c:strRef>
          </c:cat>
          <c:val>
            <c:numRef>
              <c:f>Pvt!$B$33:$B$81</c:f>
              <c:numCache>
                <c:formatCode>#,##0</c:formatCode>
                <c:ptCount val="48"/>
                <c:pt idx="0">
                  <c:v>10688</c:v>
                </c:pt>
                <c:pt idx="1">
                  <c:v>10780</c:v>
                </c:pt>
                <c:pt idx="2">
                  <c:v>14356</c:v>
                </c:pt>
                <c:pt idx="3">
                  <c:v>11822</c:v>
                </c:pt>
                <c:pt idx="4">
                  <c:v>16026</c:v>
                </c:pt>
                <c:pt idx="5">
                  <c:v>14557</c:v>
                </c:pt>
                <c:pt idx="6">
                  <c:v>12573</c:v>
                </c:pt>
                <c:pt idx="7">
                  <c:v>11361</c:v>
                </c:pt>
                <c:pt idx="8">
                  <c:v>9428</c:v>
                </c:pt>
                <c:pt idx="9">
                  <c:v>10336</c:v>
                </c:pt>
                <c:pt idx="10">
                  <c:v>12250</c:v>
                </c:pt>
                <c:pt idx="11">
                  <c:v>15297</c:v>
                </c:pt>
                <c:pt idx="12">
                  <c:v>14770</c:v>
                </c:pt>
                <c:pt idx="13">
                  <c:v>15160</c:v>
                </c:pt>
                <c:pt idx="14">
                  <c:v>19901</c:v>
                </c:pt>
                <c:pt idx="15">
                  <c:v>19846</c:v>
                </c:pt>
                <c:pt idx="16">
                  <c:v>17674</c:v>
                </c:pt>
                <c:pt idx="17">
                  <c:v>21322</c:v>
                </c:pt>
                <c:pt idx="18">
                  <c:v>18742</c:v>
                </c:pt>
                <c:pt idx="19">
                  <c:v>16098</c:v>
                </c:pt>
                <c:pt idx="20">
                  <c:v>17645</c:v>
                </c:pt>
                <c:pt idx="21">
                  <c:v>15453</c:v>
                </c:pt>
                <c:pt idx="22">
                  <c:v>14692</c:v>
                </c:pt>
                <c:pt idx="23">
                  <c:v>17083</c:v>
                </c:pt>
                <c:pt idx="24">
                  <c:v>22521</c:v>
                </c:pt>
                <c:pt idx="25">
                  <c:v>24434</c:v>
                </c:pt>
                <c:pt idx="26">
                  <c:v>22971</c:v>
                </c:pt>
                <c:pt idx="27">
                  <c:v>21735</c:v>
                </c:pt>
                <c:pt idx="28">
                  <c:v>25451</c:v>
                </c:pt>
                <c:pt idx="29">
                  <c:v>24397</c:v>
                </c:pt>
                <c:pt idx="30">
                  <c:v>24048</c:v>
                </c:pt>
                <c:pt idx="31">
                  <c:v>23311</c:v>
                </c:pt>
                <c:pt idx="32">
                  <c:v>24065</c:v>
                </c:pt>
                <c:pt idx="33">
                  <c:v>22621</c:v>
                </c:pt>
                <c:pt idx="34">
                  <c:v>22322</c:v>
                </c:pt>
                <c:pt idx="35">
                  <c:v>25375</c:v>
                </c:pt>
                <c:pt idx="36">
                  <c:v>26180</c:v>
                </c:pt>
                <c:pt idx="37">
                  <c:v>27062</c:v>
                </c:pt>
                <c:pt idx="38">
                  <c:v>28928</c:v>
                </c:pt>
                <c:pt idx="39">
                  <c:v>27032</c:v>
                </c:pt>
                <c:pt idx="40">
                  <c:v>28197</c:v>
                </c:pt>
                <c:pt idx="41">
                  <c:v>30085</c:v>
                </c:pt>
                <c:pt idx="42">
                  <c:v>26124</c:v>
                </c:pt>
                <c:pt idx="43">
                  <c:v>28182</c:v>
                </c:pt>
                <c:pt idx="44">
                  <c:v>21877</c:v>
                </c:pt>
                <c:pt idx="45">
                  <c:v>26151</c:v>
                </c:pt>
                <c:pt idx="46">
                  <c:v>27403</c:v>
                </c:pt>
                <c:pt idx="47">
                  <c:v>29052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F-4E6E-B2D4-D5EC7B34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220720"/>
        <c:axId val="684221080"/>
      </c:barChart>
      <c:lineChart>
        <c:grouping val="standard"/>
        <c:varyColors val="0"/>
        <c:ser>
          <c:idx val="1"/>
          <c:order val="1"/>
          <c:tx>
            <c:strRef>
              <c:f>Pvt!$C$32</c:f>
              <c:strCache>
                <c:ptCount val="1"/>
                <c:pt idx="0">
                  <c:v>Sum of 7-D Average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Pvt!$A$33:$A$81</c:f>
              <c:strCache>
                <c:ptCount val="48"/>
                <c:pt idx="0">
                  <c:v>31/01/2022</c:v>
                </c:pt>
                <c:pt idx="1">
                  <c:v>01/02/2022</c:v>
                </c:pt>
                <c:pt idx="2">
                  <c:v>02/02/2022</c:v>
                </c:pt>
                <c:pt idx="3">
                  <c:v>03/02/2022</c:v>
                </c:pt>
                <c:pt idx="4">
                  <c:v>04/02/2022</c:v>
                </c:pt>
                <c:pt idx="5">
                  <c:v>05/02/2022</c:v>
                </c:pt>
                <c:pt idx="6">
                  <c:v>06/02/2022</c:v>
                </c:pt>
                <c:pt idx="7">
                  <c:v>07/02/2022</c:v>
                </c:pt>
                <c:pt idx="8">
                  <c:v>08/02/2022</c:v>
                </c:pt>
                <c:pt idx="9">
                  <c:v>09/02/2022</c:v>
                </c:pt>
                <c:pt idx="10">
                  <c:v>10/02/2022</c:v>
                </c:pt>
                <c:pt idx="11">
                  <c:v>11/02/2022</c:v>
                </c:pt>
                <c:pt idx="12">
                  <c:v>12/02/2022</c:v>
                </c:pt>
                <c:pt idx="13">
                  <c:v>13/02/2022</c:v>
                </c:pt>
                <c:pt idx="14">
                  <c:v>14/02/2022</c:v>
                </c:pt>
                <c:pt idx="15">
                  <c:v>15/02/2022</c:v>
                </c:pt>
                <c:pt idx="16">
                  <c:v>16/02/2022</c:v>
                </c:pt>
                <c:pt idx="17">
                  <c:v>17/02/2022</c:v>
                </c:pt>
                <c:pt idx="18">
                  <c:v>18/02/2022</c:v>
                </c:pt>
                <c:pt idx="19">
                  <c:v>19/02/2022</c:v>
                </c:pt>
                <c:pt idx="20">
                  <c:v>20/02/2022</c:v>
                </c:pt>
                <c:pt idx="21">
                  <c:v>21/02/2022</c:v>
                </c:pt>
                <c:pt idx="22">
                  <c:v>22/02/2022</c:v>
                </c:pt>
                <c:pt idx="23">
                  <c:v>23/02/2022</c:v>
                </c:pt>
                <c:pt idx="24">
                  <c:v>24/02/2022</c:v>
                </c:pt>
                <c:pt idx="25">
                  <c:v>25/02/2022</c:v>
                </c:pt>
                <c:pt idx="26">
                  <c:v>26/02/2022</c:v>
                </c:pt>
                <c:pt idx="27">
                  <c:v>27/02/2022</c:v>
                </c:pt>
                <c:pt idx="28">
                  <c:v>28/02/2022</c:v>
                </c:pt>
                <c:pt idx="29">
                  <c:v>01/03/2022</c:v>
                </c:pt>
                <c:pt idx="30">
                  <c:v>02/03/2022</c:v>
                </c:pt>
                <c:pt idx="31">
                  <c:v>03/03/2022</c:v>
                </c:pt>
                <c:pt idx="32">
                  <c:v>04/03/2022</c:v>
                </c:pt>
                <c:pt idx="33">
                  <c:v>05/03/2022</c:v>
                </c:pt>
                <c:pt idx="34">
                  <c:v>06/03/2022</c:v>
                </c:pt>
                <c:pt idx="35">
                  <c:v>07/03/2022</c:v>
                </c:pt>
                <c:pt idx="36">
                  <c:v>08/03/2022</c:v>
                </c:pt>
                <c:pt idx="37">
                  <c:v>09/03/2022</c:v>
                </c:pt>
                <c:pt idx="38">
                  <c:v>10/03/2022</c:v>
                </c:pt>
                <c:pt idx="39">
                  <c:v>11/03/2022</c:v>
                </c:pt>
                <c:pt idx="40">
                  <c:v>12/03/2022</c:v>
                </c:pt>
                <c:pt idx="41">
                  <c:v>13/03/2022</c:v>
                </c:pt>
                <c:pt idx="42">
                  <c:v>14/03/2022</c:v>
                </c:pt>
                <c:pt idx="43">
                  <c:v>15/03/2022</c:v>
                </c:pt>
                <c:pt idx="44">
                  <c:v>16/03/2022</c:v>
                </c:pt>
                <c:pt idx="45">
                  <c:v>17/03/2022</c:v>
                </c:pt>
                <c:pt idx="46">
                  <c:v>18/03/2022</c:v>
                </c:pt>
                <c:pt idx="47">
                  <c:v>19/03/2022</c:v>
                </c:pt>
              </c:strCache>
            </c:strRef>
          </c:cat>
          <c:val>
            <c:numRef>
              <c:f>Pvt!$C$33:$C$81</c:f>
              <c:numCache>
                <c:formatCode>_(* #,##0.00_);_(* \(#,##0.00\);_(* "-"??_);_(@_)</c:formatCode>
                <c:ptCount val="48"/>
                <c:pt idx="0">
                  <c:v>10688</c:v>
                </c:pt>
                <c:pt idx="1">
                  <c:v>10734</c:v>
                </c:pt>
                <c:pt idx="2">
                  <c:v>11941.333333333334</c:v>
                </c:pt>
                <c:pt idx="3">
                  <c:v>11911.5</c:v>
                </c:pt>
                <c:pt idx="4">
                  <c:v>12734.4</c:v>
                </c:pt>
                <c:pt idx="5">
                  <c:v>13038.166666666666</c:v>
                </c:pt>
                <c:pt idx="6">
                  <c:v>12971.714285714286</c:v>
                </c:pt>
                <c:pt idx="7">
                  <c:v>13067.857142857143</c:v>
                </c:pt>
                <c:pt idx="8">
                  <c:v>12874.714285714286</c:v>
                </c:pt>
                <c:pt idx="9">
                  <c:v>12300.428571428571</c:v>
                </c:pt>
                <c:pt idx="10">
                  <c:v>12361.571428571429</c:v>
                </c:pt>
                <c:pt idx="11">
                  <c:v>12257.428571428571</c:v>
                </c:pt>
                <c:pt idx="12">
                  <c:v>12287.857142857143</c:v>
                </c:pt>
                <c:pt idx="13">
                  <c:v>12657.428571428571</c:v>
                </c:pt>
                <c:pt idx="14">
                  <c:v>13877.428571428571</c:v>
                </c:pt>
                <c:pt idx="15">
                  <c:v>15365.714285714286</c:v>
                </c:pt>
                <c:pt idx="16">
                  <c:v>16414</c:v>
                </c:pt>
                <c:pt idx="17">
                  <c:v>17710</c:v>
                </c:pt>
                <c:pt idx="18">
                  <c:v>18202.142857142859</c:v>
                </c:pt>
                <c:pt idx="19">
                  <c:v>18391.857142857141</c:v>
                </c:pt>
                <c:pt idx="20">
                  <c:v>18746.857142857141</c:v>
                </c:pt>
                <c:pt idx="21">
                  <c:v>18111.428571428572</c:v>
                </c:pt>
                <c:pt idx="22">
                  <c:v>17375.142857142859</c:v>
                </c:pt>
                <c:pt idx="23">
                  <c:v>17290.714285714286</c:v>
                </c:pt>
                <c:pt idx="24">
                  <c:v>17462</c:v>
                </c:pt>
                <c:pt idx="25">
                  <c:v>18275.142857142859</c:v>
                </c:pt>
                <c:pt idx="26">
                  <c:v>19257</c:v>
                </c:pt>
                <c:pt idx="27">
                  <c:v>19841.285714285714</c:v>
                </c:pt>
                <c:pt idx="28">
                  <c:v>21269.571428571428</c:v>
                </c:pt>
                <c:pt idx="29">
                  <c:v>22656</c:v>
                </c:pt>
                <c:pt idx="30">
                  <c:v>23651</c:v>
                </c:pt>
                <c:pt idx="31">
                  <c:v>23763.857142857141</c:v>
                </c:pt>
                <c:pt idx="32">
                  <c:v>23711.142857142859</c:v>
                </c:pt>
                <c:pt idx="33">
                  <c:v>23661.142857142859</c:v>
                </c:pt>
                <c:pt idx="34">
                  <c:v>23745</c:v>
                </c:pt>
                <c:pt idx="35">
                  <c:v>23734.142857142859</c:v>
                </c:pt>
                <c:pt idx="36">
                  <c:v>23988.857142857141</c:v>
                </c:pt>
                <c:pt idx="37">
                  <c:v>24419.428571428572</c:v>
                </c:pt>
                <c:pt idx="38">
                  <c:v>25221.857142857141</c:v>
                </c:pt>
                <c:pt idx="39">
                  <c:v>25645.714285714286</c:v>
                </c:pt>
                <c:pt idx="40">
                  <c:v>26442.285714285714</c:v>
                </c:pt>
                <c:pt idx="41">
                  <c:v>27551.285714285714</c:v>
                </c:pt>
                <c:pt idx="42">
                  <c:v>27658.285714285714</c:v>
                </c:pt>
                <c:pt idx="43">
                  <c:v>27944.285714285714</c:v>
                </c:pt>
                <c:pt idx="44">
                  <c:v>27203.571428571428</c:v>
                </c:pt>
                <c:pt idx="45">
                  <c:v>26806.857142857141</c:v>
                </c:pt>
                <c:pt idx="46">
                  <c:v>26859.857142857141</c:v>
                </c:pt>
                <c:pt idx="47">
                  <c:v>26982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AF-4E6E-B2D4-D5EC7B34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20720"/>
        <c:axId val="684221080"/>
      </c:lineChart>
      <c:catAx>
        <c:axId val="68422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221080"/>
        <c:crosses val="autoZero"/>
        <c:auto val="1"/>
        <c:lblAlgn val="ctr"/>
        <c:lblOffset val="100"/>
        <c:noMultiLvlLbl val="0"/>
      </c:catAx>
      <c:valAx>
        <c:axId val="6842210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842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9066054243221"/>
          <c:y val="0.87443112752498853"/>
          <c:w val="0.8079300087489065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 b="1" i="0" u="none" strike="noStrike" baseline="0">
                <a:latin typeface="Century Gothic" panose="020B0502020202020204" pitchFamily="34" charset="0"/>
              </a:rPr>
              <a:t>Projected Trends with Seasonal Patterns</a:t>
            </a:r>
            <a:endParaRPr lang="en-US" sz="1100" b="1"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12006120733123148"/>
          <c:y val="6.5113564396508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88213429843"/>
          <c:y val="0.16044679610309148"/>
          <c:w val="0.65938031659086083"/>
          <c:h val="0.68657898104827542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Forecast!$B$2:$B$75</c:f>
              <c:numCache>
                <c:formatCode>General</c:formatCode>
                <c:ptCount val="74"/>
                <c:pt idx="0">
                  <c:v>10688</c:v>
                </c:pt>
                <c:pt idx="1">
                  <c:v>10780</c:v>
                </c:pt>
                <c:pt idx="2">
                  <c:v>14356</c:v>
                </c:pt>
                <c:pt idx="3">
                  <c:v>11822</c:v>
                </c:pt>
                <c:pt idx="4">
                  <c:v>16026</c:v>
                </c:pt>
                <c:pt idx="5">
                  <c:v>14557</c:v>
                </c:pt>
                <c:pt idx="6">
                  <c:v>12573</c:v>
                </c:pt>
                <c:pt idx="7">
                  <c:v>11361</c:v>
                </c:pt>
                <c:pt idx="8">
                  <c:v>9428</c:v>
                </c:pt>
                <c:pt idx="9">
                  <c:v>10336</c:v>
                </c:pt>
                <c:pt idx="10">
                  <c:v>12250</c:v>
                </c:pt>
                <c:pt idx="11">
                  <c:v>15297</c:v>
                </c:pt>
                <c:pt idx="12">
                  <c:v>14770</c:v>
                </c:pt>
                <c:pt idx="13">
                  <c:v>15160</c:v>
                </c:pt>
                <c:pt idx="14">
                  <c:v>19901</c:v>
                </c:pt>
                <c:pt idx="15">
                  <c:v>19846</c:v>
                </c:pt>
                <c:pt idx="16">
                  <c:v>17674</c:v>
                </c:pt>
                <c:pt idx="17">
                  <c:v>21322</c:v>
                </c:pt>
                <c:pt idx="18">
                  <c:v>18742</c:v>
                </c:pt>
                <c:pt idx="19">
                  <c:v>16098</c:v>
                </c:pt>
                <c:pt idx="20">
                  <c:v>17645</c:v>
                </c:pt>
                <c:pt idx="21">
                  <c:v>15453</c:v>
                </c:pt>
                <c:pt idx="22">
                  <c:v>14692</c:v>
                </c:pt>
                <c:pt idx="23">
                  <c:v>17083</c:v>
                </c:pt>
                <c:pt idx="24">
                  <c:v>22521</c:v>
                </c:pt>
                <c:pt idx="25">
                  <c:v>24434</c:v>
                </c:pt>
                <c:pt idx="26">
                  <c:v>22971</c:v>
                </c:pt>
                <c:pt idx="27">
                  <c:v>21735</c:v>
                </c:pt>
                <c:pt idx="28">
                  <c:v>25451</c:v>
                </c:pt>
                <c:pt idx="29">
                  <c:v>24397</c:v>
                </c:pt>
                <c:pt idx="30">
                  <c:v>24048</c:v>
                </c:pt>
                <c:pt idx="31">
                  <c:v>23311</c:v>
                </c:pt>
                <c:pt idx="32">
                  <c:v>24065</c:v>
                </c:pt>
                <c:pt idx="33">
                  <c:v>22621</c:v>
                </c:pt>
                <c:pt idx="34">
                  <c:v>22322</c:v>
                </c:pt>
                <c:pt idx="35">
                  <c:v>25375</c:v>
                </c:pt>
                <c:pt idx="36">
                  <c:v>26180</c:v>
                </c:pt>
                <c:pt idx="37">
                  <c:v>27062</c:v>
                </c:pt>
                <c:pt idx="38">
                  <c:v>28928</c:v>
                </c:pt>
                <c:pt idx="39">
                  <c:v>27032</c:v>
                </c:pt>
                <c:pt idx="40">
                  <c:v>28197</c:v>
                </c:pt>
                <c:pt idx="41">
                  <c:v>30085</c:v>
                </c:pt>
                <c:pt idx="42">
                  <c:v>26124</c:v>
                </c:pt>
                <c:pt idx="43">
                  <c:v>28182</c:v>
                </c:pt>
                <c:pt idx="44">
                  <c:v>21877</c:v>
                </c:pt>
                <c:pt idx="45">
                  <c:v>26151</c:v>
                </c:pt>
                <c:pt idx="46">
                  <c:v>27403</c:v>
                </c:pt>
                <c:pt idx="47">
                  <c:v>29052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0D-4ACC-873F-BC70C4ABD268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Forecast!$A$2:$A$75</c:f>
              <c:numCache>
                <c:formatCode>m/d/yyyy</c:formatCode>
                <c:ptCount val="74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</c:numCache>
            </c:numRef>
          </c:cat>
          <c:val>
            <c:numRef>
              <c:f>Forecast!$C$2:$C$75</c:f>
              <c:numCache>
                <c:formatCode>General</c:formatCode>
                <c:ptCount val="74"/>
                <c:pt idx="47" formatCode="_(* #,##0.00_);_(* \(#,##0.00\);_(* &quot;-&quot;??_);_(@_)">
                  <c:v>29052</c:v>
                </c:pt>
                <c:pt idx="48">
                  <c:v>27026.427410340686</c:v>
                </c:pt>
                <c:pt idx="49">
                  <c:v>28904.797924329472</c:v>
                </c:pt>
                <c:pt idx="50">
                  <c:v>32438.757725504373</c:v>
                </c:pt>
                <c:pt idx="51">
                  <c:v>33480.836670016179</c:v>
                </c:pt>
                <c:pt idx="52">
                  <c:v>32562.569410961449</c:v>
                </c:pt>
                <c:pt idx="53">
                  <c:v>34365.804183877757</c:v>
                </c:pt>
                <c:pt idx="54">
                  <c:v>35836.209759384794</c:v>
                </c:pt>
                <c:pt idx="55">
                  <c:v>33349.349997048892</c:v>
                </c:pt>
                <c:pt idx="56">
                  <c:v>35896.985600244465</c:v>
                </c:pt>
                <c:pt idx="57">
                  <c:v>33086.377240387621</c:v>
                </c:pt>
                <c:pt idx="58">
                  <c:v>32973.977175602202</c:v>
                </c:pt>
                <c:pt idx="59">
                  <c:v>33175.635549725223</c:v>
                </c:pt>
                <c:pt idx="60">
                  <c:v>32370.763884330187</c:v>
                </c:pt>
                <c:pt idx="61">
                  <c:v>32450.788099387399</c:v>
                </c:pt>
                <c:pt idx="62">
                  <c:v>34329.158613376196</c:v>
                </c:pt>
                <c:pt idx="63">
                  <c:v>37863.118414551092</c:v>
                </c:pt>
                <c:pt idx="64">
                  <c:v>38905.197359062891</c:v>
                </c:pt>
                <c:pt idx="65">
                  <c:v>37986.930100008169</c:v>
                </c:pt>
                <c:pt idx="66">
                  <c:v>39790.164872924477</c:v>
                </c:pt>
                <c:pt idx="67">
                  <c:v>41260.570448431507</c:v>
                </c:pt>
                <c:pt idx="68">
                  <c:v>38773.710686095612</c:v>
                </c:pt>
                <c:pt idx="69">
                  <c:v>41321.346289291178</c:v>
                </c:pt>
                <c:pt idx="70">
                  <c:v>38510.737929434334</c:v>
                </c:pt>
                <c:pt idx="71">
                  <c:v>38398.337864648922</c:v>
                </c:pt>
                <c:pt idx="72">
                  <c:v>38599.996238771935</c:v>
                </c:pt>
                <c:pt idx="73">
                  <c:v>37795.124573376903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0D-4ACC-873F-BC70C4ABD268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FF0000">
                  <a:alpha val="74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Forecast!$A$2:$A$75</c:f>
              <c:numCache>
                <c:formatCode>m/d/yyyy</c:formatCode>
                <c:ptCount val="74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</c:numCache>
            </c:numRef>
          </c:cat>
          <c:val>
            <c:numRef>
              <c:f>Forecast!$D$2:$D$75</c:f>
              <c:numCache>
                <c:formatCode>General</c:formatCode>
                <c:ptCount val="74"/>
                <c:pt idx="47" formatCode="0.00">
                  <c:v>29052</c:v>
                </c:pt>
                <c:pt idx="48" formatCode="0.00">
                  <c:v>21797.663354452496</c:v>
                </c:pt>
                <c:pt idx="49" formatCode="0.00">
                  <c:v>23676.010339055974</c:v>
                </c:pt>
                <c:pt idx="50" formatCode="0.00">
                  <c:v>27209.928310473977</c:v>
                </c:pt>
                <c:pt idx="51" formatCode="0.00">
                  <c:v>28251.941896660541</c:v>
                </c:pt>
                <c:pt idx="52" formatCode="0.00">
                  <c:v>27333.580523052642</c:v>
                </c:pt>
                <c:pt idx="53" formatCode="0.00">
                  <c:v>29136.68719832677</c:v>
                </c:pt>
                <c:pt idx="54" formatCode="0.00">
                  <c:v>30606.925467353503</c:v>
                </c:pt>
                <c:pt idx="55" formatCode="0.00">
                  <c:v>28119.853965427592</c:v>
                </c:pt>
                <c:pt idx="56" formatCode="0.00">
                  <c:v>30667.228173546922</c:v>
                </c:pt>
                <c:pt idx="57" formatCode="0.00">
                  <c:v>27856.303543115475</c:v>
                </c:pt>
                <c:pt idx="58" formatCode="0.00">
                  <c:v>27743.527115130404</c:v>
                </c:pt>
                <c:pt idx="59" formatCode="0.00">
                  <c:v>27944.743819759886</c:v>
                </c:pt>
                <c:pt idx="60" formatCode="0.00">
                  <c:v>27139.359968990062</c:v>
                </c:pt>
                <c:pt idx="61" formatCode="0.00">
                  <c:v>27038.992041872334</c:v>
                </c:pt>
                <c:pt idx="62" formatCode="0.00">
                  <c:v>28916.715948426761</c:v>
                </c:pt>
                <c:pt idx="63" formatCode="0.00">
                  <c:v>32449.945883241795</c:v>
                </c:pt>
                <c:pt idx="64" formatCode="0.00">
                  <c:v>33491.206686264093</c:v>
                </c:pt>
                <c:pt idx="65" formatCode="0.00">
                  <c:v>32572.028001576033</c:v>
                </c:pt>
                <c:pt idx="66" formatCode="0.00">
                  <c:v>34374.253063725067</c:v>
                </c:pt>
                <c:pt idx="67" formatCode="0.00">
                  <c:v>35843.545651242363</c:v>
                </c:pt>
                <c:pt idx="68" formatCode="0.00">
                  <c:v>33355.464641427527</c:v>
                </c:pt>
                <c:pt idx="69" formatCode="0.00">
                  <c:v>35901.765766172211</c:v>
                </c:pt>
                <c:pt idx="70" formatCode="0.00">
                  <c:v>33089.704737197222</c:v>
                </c:pt>
                <c:pt idx="71" formatCode="0.00">
                  <c:v>32975.728865762263</c:v>
                </c:pt>
                <c:pt idx="72" formatCode="0.00">
                  <c:v>33175.683362754571</c:v>
                </c:pt>
                <c:pt idx="73" formatCode="0.00">
                  <c:v>32368.97483183389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B0D-4ACC-873F-BC70C4ABD268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FF0000">
                  <a:alpha val="74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Forecast!$A$2:$A$75</c:f>
              <c:numCache>
                <c:formatCode>m/d/yyyy</c:formatCode>
                <c:ptCount val="74"/>
                <c:pt idx="0">
                  <c:v>44592</c:v>
                </c:pt>
                <c:pt idx="1">
                  <c:v>44593</c:v>
                </c:pt>
                <c:pt idx="2">
                  <c:v>44594</c:v>
                </c:pt>
                <c:pt idx="3">
                  <c:v>44595</c:v>
                </c:pt>
                <c:pt idx="4">
                  <c:v>44596</c:v>
                </c:pt>
                <c:pt idx="5">
                  <c:v>44597</c:v>
                </c:pt>
                <c:pt idx="6">
                  <c:v>44598</c:v>
                </c:pt>
                <c:pt idx="7">
                  <c:v>44599</c:v>
                </c:pt>
                <c:pt idx="8">
                  <c:v>44600</c:v>
                </c:pt>
                <c:pt idx="9">
                  <c:v>44601</c:v>
                </c:pt>
                <c:pt idx="10">
                  <c:v>44602</c:v>
                </c:pt>
                <c:pt idx="11">
                  <c:v>44603</c:v>
                </c:pt>
                <c:pt idx="12">
                  <c:v>44604</c:v>
                </c:pt>
                <c:pt idx="13">
                  <c:v>44605</c:v>
                </c:pt>
                <c:pt idx="14">
                  <c:v>44606</c:v>
                </c:pt>
                <c:pt idx="15">
                  <c:v>44607</c:v>
                </c:pt>
                <c:pt idx="16">
                  <c:v>44608</c:v>
                </c:pt>
                <c:pt idx="17">
                  <c:v>44609</c:v>
                </c:pt>
                <c:pt idx="18">
                  <c:v>44610</c:v>
                </c:pt>
                <c:pt idx="19">
                  <c:v>44611</c:v>
                </c:pt>
                <c:pt idx="20">
                  <c:v>44612</c:v>
                </c:pt>
                <c:pt idx="21">
                  <c:v>44613</c:v>
                </c:pt>
                <c:pt idx="22">
                  <c:v>44614</c:v>
                </c:pt>
                <c:pt idx="23">
                  <c:v>44615</c:v>
                </c:pt>
                <c:pt idx="24">
                  <c:v>44616</c:v>
                </c:pt>
                <c:pt idx="25">
                  <c:v>44617</c:v>
                </c:pt>
                <c:pt idx="26">
                  <c:v>44618</c:v>
                </c:pt>
                <c:pt idx="27">
                  <c:v>44619</c:v>
                </c:pt>
                <c:pt idx="28">
                  <c:v>44620</c:v>
                </c:pt>
                <c:pt idx="29">
                  <c:v>44621</c:v>
                </c:pt>
                <c:pt idx="30">
                  <c:v>44622</c:v>
                </c:pt>
                <c:pt idx="31">
                  <c:v>44623</c:v>
                </c:pt>
                <c:pt idx="32">
                  <c:v>44624</c:v>
                </c:pt>
                <c:pt idx="33">
                  <c:v>44625</c:v>
                </c:pt>
                <c:pt idx="34">
                  <c:v>44626</c:v>
                </c:pt>
                <c:pt idx="35">
                  <c:v>44627</c:v>
                </c:pt>
                <c:pt idx="36">
                  <c:v>44628</c:v>
                </c:pt>
                <c:pt idx="37">
                  <c:v>44629</c:v>
                </c:pt>
                <c:pt idx="38">
                  <c:v>44630</c:v>
                </c:pt>
                <c:pt idx="39">
                  <c:v>44631</c:v>
                </c:pt>
                <c:pt idx="40">
                  <c:v>44632</c:v>
                </c:pt>
                <c:pt idx="41">
                  <c:v>44633</c:v>
                </c:pt>
                <c:pt idx="42">
                  <c:v>44634</c:v>
                </c:pt>
                <c:pt idx="43">
                  <c:v>44635</c:v>
                </c:pt>
                <c:pt idx="44">
                  <c:v>44636</c:v>
                </c:pt>
                <c:pt idx="45">
                  <c:v>44637</c:v>
                </c:pt>
                <c:pt idx="46">
                  <c:v>44638</c:v>
                </c:pt>
                <c:pt idx="47">
                  <c:v>44639</c:v>
                </c:pt>
                <c:pt idx="48">
                  <c:v>44640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44646</c:v>
                </c:pt>
                <c:pt idx="55">
                  <c:v>44647</c:v>
                </c:pt>
                <c:pt idx="56">
                  <c:v>44648</c:v>
                </c:pt>
                <c:pt idx="57">
                  <c:v>44649</c:v>
                </c:pt>
                <c:pt idx="58">
                  <c:v>44650</c:v>
                </c:pt>
                <c:pt idx="59">
                  <c:v>44651</c:v>
                </c:pt>
                <c:pt idx="60">
                  <c:v>44652</c:v>
                </c:pt>
                <c:pt idx="61">
                  <c:v>44653</c:v>
                </c:pt>
                <c:pt idx="62">
                  <c:v>44654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44660</c:v>
                </c:pt>
                <c:pt idx="69">
                  <c:v>44661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</c:numCache>
            </c:numRef>
          </c:cat>
          <c:val>
            <c:numRef>
              <c:f>Forecast!$E$2:$E$75</c:f>
              <c:numCache>
                <c:formatCode>General</c:formatCode>
                <c:ptCount val="74"/>
                <c:pt idx="47" formatCode="0.00">
                  <c:v>29052</c:v>
                </c:pt>
                <c:pt idx="48" formatCode="0.00">
                  <c:v>32255.191466228876</c:v>
                </c:pt>
                <c:pt idx="49" formatCode="0.00">
                  <c:v>34133.58550960297</c:v>
                </c:pt>
                <c:pt idx="50" formatCode="0.00">
                  <c:v>37667.587140534772</c:v>
                </c:pt>
                <c:pt idx="51" formatCode="0.00">
                  <c:v>38709.73144337182</c:v>
                </c:pt>
                <c:pt idx="52" formatCode="0.00">
                  <c:v>37791.558298870259</c:v>
                </c:pt>
                <c:pt idx="53" formatCode="0.00">
                  <c:v>39594.921169428744</c:v>
                </c:pt>
                <c:pt idx="54" formatCode="0.00">
                  <c:v>41065.494051416084</c:v>
                </c:pt>
                <c:pt idx="55" formatCode="0.00">
                  <c:v>38578.846028670188</c:v>
                </c:pt>
                <c:pt idx="56" formatCode="0.00">
                  <c:v>41126.743026942007</c:v>
                </c:pt>
                <c:pt idx="57" formatCode="0.00">
                  <c:v>38316.450937659771</c:v>
                </c:pt>
                <c:pt idx="58" formatCode="0.00">
                  <c:v>38204.427236074</c:v>
                </c:pt>
                <c:pt idx="59" formatCode="0.00">
                  <c:v>38406.527279690563</c:v>
                </c:pt>
                <c:pt idx="60" formatCode="0.00">
                  <c:v>37602.167799670307</c:v>
                </c:pt>
                <c:pt idx="61" formatCode="0.00">
                  <c:v>37862.584156902463</c:v>
                </c:pt>
                <c:pt idx="62" formatCode="0.00">
                  <c:v>39741.60127832563</c:v>
                </c:pt>
                <c:pt idx="63" formatCode="0.00">
                  <c:v>43276.29094586039</c:v>
                </c:pt>
                <c:pt idx="64" formatCode="0.00">
                  <c:v>44319.18803186169</c:v>
                </c:pt>
                <c:pt idx="65" formatCode="0.00">
                  <c:v>43401.832198440301</c:v>
                </c:pt>
                <c:pt idx="66" formatCode="0.00">
                  <c:v>45206.076682123887</c:v>
                </c:pt>
                <c:pt idx="67" formatCode="0.00">
                  <c:v>46677.595245620651</c:v>
                </c:pt>
                <c:pt idx="68" formatCode="0.00">
                  <c:v>44191.956730763697</c:v>
                </c:pt>
                <c:pt idx="69" formatCode="0.00">
                  <c:v>46740.926812410144</c:v>
                </c:pt>
                <c:pt idx="70" formatCode="0.00">
                  <c:v>43931.771121671445</c:v>
                </c:pt>
                <c:pt idx="71" formatCode="0.00">
                  <c:v>43820.946863535581</c:v>
                </c:pt>
                <c:pt idx="72" formatCode="0.00">
                  <c:v>44024.309114789299</c:v>
                </c:pt>
                <c:pt idx="73" formatCode="0.00">
                  <c:v>43221.274314919916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0D-4ACC-873F-BC70C4ABD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11720"/>
        <c:axId val="684212080"/>
      </c:lineChart>
      <c:catAx>
        <c:axId val="684211720"/>
        <c:scaling>
          <c:orientation val="minMax"/>
        </c:scaling>
        <c:delete val="1"/>
        <c:axPos val="b"/>
        <c:majorTickMark val="none"/>
        <c:minorTickMark val="none"/>
        <c:tickLblPos val="low"/>
        <c:crossAx val="684212080"/>
        <c:crosses val="autoZero"/>
        <c:auto val="1"/>
        <c:lblAlgn val="ctr"/>
        <c:lblOffset val="100"/>
        <c:noMultiLvlLbl val="0"/>
      </c:catAx>
      <c:valAx>
        <c:axId val="6842120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421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61500207210938"/>
          <c:y val="0.74719246805860984"/>
          <c:w val="0.54111589998618592"/>
          <c:h val="0.20621487629361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8466</xdr:colOff>
      <xdr:row>4</xdr:row>
      <xdr:rowOff>50799</xdr:rowOff>
    </xdr:from>
    <xdr:to>
      <xdr:col>16</xdr:col>
      <xdr:colOff>67733</xdr:colOff>
      <xdr:row>23</xdr:row>
      <xdr:rowOff>60748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24993-FEBF-5DD3-8107-8C4AD46C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140970</xdr:rowOff>
    </xdr:from>
    <xdr:to>
      <xdr:col>8</xdr:col>
      <xdr:colOff>495300</xdr:colOff>
      <xdr:row>13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E93E9-EED5-814A-504F-9127F87C7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15</xdr:row>
      <xdr:rowOff>15240</xdr:rowOff>
    </xdr:from>
    <xdr:to>
      <xdr:col>11</xdr:col>
      <xdr:colOff>0</xdr:colOff>
      <xdr:row>28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87755-D068-B1D0-2471-40CB46AE8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396240</xdr:colOff>
      <xdr:row>30</xdr:row>
      <xdr:rowOff>110490</xdr:rowOff>
    </xdr:from>
    <xdr:to>
      <xdr:col>10</xdr:col>
      <xdr:colOff>541020</xdr:colOff>
      <xdr:row>45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2F86C-D285-D629-EC43-8566A90A1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3</xdr:row>
      <xdr:rowOff>68580</xdr:rowOff>
    </xdr:from>
    <xdr:to>
      <xdr:col>7</xdr:col>
      <xdr:colOff>426720</xdr:colOff>
      <xdr:row>18</xdr:row>
      <xdr:rowOff>83820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C9C69A2-C678-367D-60EE-4B0E75104C76}"/>
            </a:ext>
          </a:extLst>
        </xdr:cNvPr>
        <xdr:cNvSpPr/>
      </xdr:nvSpPr>
      <xdr:spPr>
        <a:xfrm>
          <a:off x="929640" y="617220"/>
          <a:ext cx="3764280" cy="27584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8</xdr:col>
      <xdr:colOff>15240</xdr:colOff>
      <xdr:row>19</xdr:row>
      <xdr:rowOff>68580</xdr:rowOff>
    </xdr:from>
    <xdr:to>
      <xdr:col>14</xdr:col>
      <xdr:colOff>68580</xdr:colOff>
      <xdr:row>34</xdr:row>
      <xdr:rowOff>83820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8AFA5E6-5189-4FF6-9D68-972C0ACBB7BF}"/>
            </a:ext>
          </a:extLst>
        </xdr:cNvPr>
        <xdr:cNvSpPr/>
      </xdr:nvSpPr>
      <xdr:spPr>
        <a:xfrm>
          <a:off x="4892040" y="3543300"/>
          <a:ext cx="3710940" cy="27584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8</xdr:col>
      <xdr:colOff>68580</xdr:colOff>
      <xdr:row>3</xdr:row>
      <xdr:rowOff>144780</xdr:rowOff>
    </xdr:from>
    <xdr:to>
      <xdr:col>14</xdr:col>
      <xdr:colOff>76200</xdr:colOff>
      <xdr:row>18</xdr:row>
      <xdr:rowOff>99060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57C4D5E-2E89-4119-9D0F-6C05D01ACC2C}"/>
            </a:ext>
          </a:extLst>
        </xdr:cNvPr>
        <xdr:cNvSpPr/>
      </xdr:nvSpPr>
      <xdr:spPr>
        <a:xfrm>
          <a:off x="4945380" y="693420"/>
          <a:ext cx="3665220" cy="26974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</xdr:col>
      <xdr:colOff>281940</xdr:colOff>
      <xdr:row>19</xdr:row>
      <xdr:rowOff>22860</xdr:rowOff>
    </xdr:from>
    <xdr:to>
      <xdr:col>7</xdr:col>
      <xdr:colOff>388620</xdr:colOff>
      <xdr:row>34</xdr:row>
      <xdr:rowOff>38100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ABEAE91-CCFF-41EC-B57A-6B77FEA7CFF6}"/>
            </a:ext>
          </a:extLst>
        </xdr:cNvPr>
        <xdr:cNvSpPr/>
      </xdr:nvSpPr>
      <xdr:spPr>
        <a:xfrm>
          <a:off x="891540" y="3497580"/>
          <a:ext cx="3764280" cy="27584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</xdr:col>
      <xdr:colOff>533400</xdr:colOff>
      <xdr:row>4</xdr:row>
      <xdr:rowOff>144780</xdr:rowOff>
    </xdr:from>
    <xdr:to>
      <xdr:col>7</xdr:col>
      <xdr:colOff>205740</xdr:colOff>
      <xdr:row>17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8C488-1227-4499-A9F6-E34A66804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</xdr:row>
      <xdr:rowOff>83820</xdr:rowOff>
    </xdr:from>
    <xdr:to>
      <xdr:col>14</xdr:col>
      <xdr:colOff>53340</xdr:colOff>
      <xdr:row>17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783014-BFBC-410B-8925-93E918A8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20</xdr:row>
      <xdr:rowOff>0</xdr:rowOff>
    </xdr:from>
    <xdr:to>
      <xdr:col>7</xdr:col>
      <xdr:colOff>220980</xdr:colOff>
      <xdr:row>33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B4386F-296D-46E1-A780-3534A09FE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182879</xdr:colOff>
      <xdr:row>20</xdr:row>
      <xdr:rowOff>22860</xdr:rowOff>
    </xdr:from>
    <xdr:to>
      <xdr:col>13</xdr:col>
      <xdr:colOff>563880</xdr:colOff>
      <xdr:row>33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67BE2-AEBC-4155-BD4F-80747E3DB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220133</xdr:colOff>
      <xdr:row>1</xdr:row>
      <xdr:rowOff>50800</xdr:rowOff>
    </xdr:from>
    <xdr:to>
      <xdr:col>12</xdr:col>
      <xdr:colOff>575733</xdr:colOff>
      <xdr:row>2</xdr:row>
      <xdr:rowOff>169334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ECAAC19-FB03-DB32-B524-F40D33754291}"/>
            </a:ext>
          </a:extLst>
        </xdr:cNvPr>
        <xdr:cNvSpPr txBox="1"/>
      </xdr:nvSpPr>
      <xdr:spPr>
        <a:xfrm>
          <a:off x="1439333" y="237067"/>
          <a:ext cx="64516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>
                  <a:lumMod val="75000"/>
                </a:schemeClr>
              </a:solidFill>
              <a:latin typeface="Century Gothic" panose="020B0502020202020204" pitchFamily="34" charset="0"/>
            </a:rPr>
            <a:t>Path2Forecast</a:t>
          </a:r>
          <a:r>
            <a:rPr lang="en-US" b="0" baseline="0"/>
            <a:t> </a:t>
          </a:r>
          <a:r>
            <a:rPr lang="en-US" b="0" baseline="0">
              <a:solidFill>
                <a:sysClr val="windowText" lastClr="000000"/>
              </a:solidFill>
            </a:rPr>
            <a:t>: </a:t>
          </a:r>
          <a:r>
            <a:rPr lang="en-US" b="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T</a:t>
          </a:r>
          <a:r>
            <a:rPr lang="en-US">
              <a:solidFill>
                <a:sysClr val="windowText" lastClr="000000"/>
              </a:solidFill>
              <a:latin typeface="Century Gothic" panose="020B0502020202020204" pitchFamily="34" charset="0"/>
            </a:rPr>
            <a:t>he journey from past performance to future predictions</a:t>
          </a:r>
          <a:r>
            <a:rPr lang="en-US">
              <a:latin typeface="Century Gothic" panose="020B0502020202020204" pitchFamily="34" charset="0"/>
            </a:rPr>
            <a:t>.</a:t>
          </a:r>
        </a:p>
        <a:p>
          <a:endParaRPr lang="en-KE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Omusilwa" refreshedDate="45875.845688194444" createdVersion="8" refreshedVersion="8" minRefreshableVersion="3" recordCount="48" xr:uid="{D38C415D-6D01-4487-8D21-E139AD055271}">
  <cacheSource type="worksheet">
    <worksheetSource ref="A1:E49" sheet="Data"/>
  </cacheSource>
  <cacheFields count="7">
    <cacheField name="Date" numFmtId="14">
      <sharedItems containsSemiMixedTypes="0" containsNonDate="0" containsDate="1" containsString="0" minDate="2022-01-31T00:00:00" maxDate="2022-03-20T00:00:00" count="48"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</sharedItems>
      <fieldGroup par="6"/>
    </cacheField>
    <cacheField name="Sales" numFmtId="0">
      <sharedItems containsSemiMixedTypes="0" containsString="0" containsNumber="1" containsInteger="1" minValue="9428" maxValue="30085"/>
    </cacheField>
    <cacheField name="Months" numFmtId="0">
      <sharedItems count="3">
        <s v="Jan"/>
        <s v="Feb"/>
        <s v="Mar"/>
      </sharedItems>
    </cacheField>
    <cacheField name="Weekdays" numFmtId="0">
      <sharedItems count="7">
        <s v="Mon"/>
        <s v="Tue"/>
        <s v="Wed"/>
        <s v="Thu"/>
        <s v="Fri"/>
        <s v="Sat"/>
        <s v="Sun"/>
      </sharedItems>
    </cacheField>
    <cacheField name="7-D Average" numFmtId="43">
      <sharedItems containsSemiMixedTypes="0" containsString="0" containsNumber="1" minValue="10688" maxValue="27944.285714285714"/>
    </cacheField>
    <cacheField name="Days (Date)" numFmtId="0" databaseField="0">
      <fieldGroup base="0">
        <rangePr groupBy="days" startDate="2022-01-31T00:00:00" endDate="2022-03-20T00:00:00"/>
        <groupItems count="368">
          <s v="&lt;3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03/2022"/>
        </groupItems>
      </fieldGroup>
    </cacheField>
    <cacheField name="Months (Date)" numFmtId="0" databaseField="0">
      <fieldGroup base="0">
        <rangePr groupBy="months" startDate="2022-01-31T00:00:00" endDate="2022-03-20T00:00:00"/>
        <groupItems count="14">
          <s v="&lt;3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0688"/>
    <x v="0"/>
    <x v="0"/>
    <n v="10688"/>
  </r>
  <r>
    <x v="1"/>
    <n v="10780"/>
    <x v="1"/>
    <x v="1"/>
    <n v="10734"/>
  </r>
  <r>
    <x v="2"/>
    <n v="14356"/>
    <x v="1"/>
    <x v="2"/>
    <n v="11941.333333333334"/>
  </r>
  <r>
    <x v="3"/>
    <n v="11822"/>
    <x v="1"/>
    <x v="3"/>
    <n v="11911.5"/>
  </r>
  <r>
    <x v="4"/>
    <n v="16026"/>
    <x v="1"/>
    <x v="4"/>
    <n v="12734.4"/>
  </r>
  <r>
    <x v="5"/>
    <n v="14557"/>
    <x v="1"/>
    <x v="5"/>
    <n v="13038.166666666666"/>
  </r>
  <r>
    <x v="6"/>
    <n v="12573"/>
    <x v="1"/>
    <x v="6"/>
    <n v="12971.714285714286"/>
  </r>
  <r>
    <x v="7"/>
    <n v="11361"/>
    <x v="1"/>
    <x v="0"/>
    <n v="13067.857142857143"/>
  </r>
  <r>
    <x v="8"/>
    <n v="9428"/>
    <x v="1"/>
    <x v="1"/>
    <n v="12874.714285714286"/>
  </r>
  <r>
    <x v="9"/>
    <n v="10336"/>
    <x v="1"/>
    <x v="2"/>
    <n v="12300.428571428571"/>
  </r>
  <r>
    <x v="10"/>
    <n v="12250"/>
    <x v="1"/>
    <x v="3"/>
    <n v="12361.571428571429"/>
  </r>
  <r>
    <x v="11"/>
    <n v="15297"/>
    <x v="1"/>
    <x v="4"/>
    <n v="12257.428571428571"/>
  </r>
  <r>
    <x v="12"/>
    <n v="14770"/>
    <x v="1"/>
    <x v="5"/>
    <n v="12287.857142857143"/>
  </r>
  <r>
    <x v="13"/>
    <n v="15160"/>
    <x v="1"/>
    <x v="6"/>
    <n v="12657.428571428571"/>
  </r>
  <r>
    <x v="14"/>
    <n v="19901"/>
    <x v="1"/>
    <x v="0"/>
    <n v="13877.428571428571"/>
  </r>
  <r>
    <x v="15"/>
    <n v="19846"/>
    <x v="1"/>
    <x v="1"/>
    <n v="15365.714285714286"/>
  </r>
  <r>
    <x v="16"/>
    <n v="17674"/>
    <x v="1"/>
    <x v="2"/>
    <n v="16414"/>
  </r>
  <r>
    <x v="17"/>
    <n v="21322"/>
    <x v="1"/>
    <x v="3"/>
    <n v="17710"/>
  </r>
  <r>
    <x v="18"/>
    <n v="18742"/>
    <x v="1"/>
    <x v="4"/>
    <n v="18202.142857142859"/>
  </r>
  <r>
    <x v="19"/>
    <n v="16098"/>
    <x v="1"/>
    <x v="5"/>
    <n v="18391.857142857141"/>
  </r>
  <r>
    <x v="20"/>
    <n v="17645"/>
    <x v="1"/>
    <x v="6"/>
    <n v="18746.857142857141"/>
  </r>
  <r>
    <x v="21"/>
    <n v="15453"/>
    <x v="1"/>
    <x v="0"/>
    <n v="18111.428571428572"/>
  </r>
  <r>
    <x v="22"/>
    <n v="14692"/>
    <x v="1"/>
    <x v="1"/>
    <n v="17375.142857142859"/>
  </r>
  <r>
    <x v="23"/>
    <n v="17083"/>
    <x v="1"/>
    <x v="2"/>
    <n v="17290.714285714286"/>
  </r>
  <r>
    <x v="24"/>
    <n v="22521"/>
    <x v="1"/>
    <x v="3"/>
    <n v="17462"/>
  </r>
  <r>
    <x v="25"/>
    <n v="24434"/>
    <x v="1"/>
    <x v="4"/>
    <n v="18275.142857142859"/>
  </r>
  <r>
    <x v="26"/>
    <n v="22971"/>
    <x v="1"/>
    <x v="5"/>
    <n v="19257"/>
  </r>
  <r>
    <x v="27"/>
    <n v="21735"/>
    <x v="1"/>
    <x v="6"/>
    <n v="19841.285714285714"/>
  </r>
  <r>
    <x v="28"/>
    <n v="25451"/>
    <x v="1"/>
    <x v="0"/>
    <n v="21269.571428571428"/>
  </r>
  <r>
    <x v="29"/>
    <n v="24397"/>
    <x v="2"/>
    <x v="1"/>
    <n v="22656"/>
  </r>
  <r>
    <x v="30"/>
    <n v="24048"/>
    <x v="2"/>
    <x v="2"/>
    <n v="23651"/>
  </r>
  <r>
    <x v="31"/>
    <n v="23311"/>
    <x v="2"/>
    <x v="3"/>
    <n v="23763.857142857141"/>
  </r>
  <r>
    <x v="32"/>
    <n v="24065"/>
    <x v="2"/>
    <x v="4"/>
    <n v="23711.142857142859"/>
  </r>
  <r>
    <x v="33"/>
    <n v="22621"/>
    <x v="2"/>
    <x v="5"/>
    <n v="23661.142857142859"/>
  </r>
  <r>
    <x v="34"/>
    <n v="22322"/>
    <x v="2"/>
    <x v="6"/>
    <n v="23745"/>
  </r>
  <r>
    <x v="35"/>
    <n v="25375"/>
    <x v="2"/>
    <x v="0"/>
    <n v="23734.142857142859"/>
  </r>
  <r>
    <x v="36"/>
    <n v="26180"/>
    <x v="2"/>
    <x v="1"/>
    <n v="23988.857142857141"/>
  </r>
  <r>
    <x v="37"/>
    <n v="27062"/>
    <x v="2"/>
    <x v="2"/>
    <n v="24419.428571428572"/>
  </r>
  <r>
    <x v="38"/>
    <n v="28928"/>
    <x v="2"/>
    <x v="3"/>
    <n v="25221.857142857141"/>
  </r>
  <r>
    <x v="39"/>
    <n v="27032"/>
    <x v="2"/>
    <x v="4"/>
    <n v="25645.714285714286"/>
  </r>
  <r>
    <x v="40"/>
    <n v="28197"/>
    <x v="2"/>
    <x v="5"/>
    <n v="26442.285714285714"/>
  </r>
  <r>
    <x v="41"/>
    <n v="30085"/>
    <x v="2"/>
    <x v="6"/>
    <n v="27551.285714285714"/>
  </r>
  <r>
    <x v="42"/>
    <n v="26124"/>
    <x v="2"/>
    <x v="0"/>
    <n v="27658.285714285714"/>
  </r>
  <r>
    <x v="43"/>
    <n v="28182"/>
    <x v="2"/>
    <x v="1"/>
    <n v="27944.285714285714"/>
  </r>
  <r>
    <x v="44"/>
    <n v="21877"/>
    <x v="2"/>
    <x v="2"/>
    <n v="27203.571428571428"/>
  </r>
  <r>
    <x v="45"/>
    <n v="26151"/>
    <x v="2"/>
    <x v="3"/>
    <n v="26806.857142857141"/>
  </r>
  <r>
    <x v="46"/>
    <n v="27403"/>
    <x v="2"/>
    <x v="4"/>
    <n v="26859.857142857141"/>
  </r>
  <r>
    <x v="47"/>
    <n v="29052"/>
    <x v="2"/>
    <x v="5"/>
    <n v="26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00A26-CECB-44C0-95A8-FC29FB05E0DC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2:C81" firstHeaderRow="0" firstDataRow="1" firstDataCol="1"/>
  <pivotFields count="7">
    <pivotField axis="axisRow"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>
      <items count="4">
        <item x="0"/>
        <item x="1"/>
        <item x="2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numFmtId="4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2" baseItem="0" numFmtId="3"/>
    <dataField name="Sum of 7-D Average" fld="4" baseField="0" baseItem="0" numFmtId="4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194C9-B389-400E-8180-B2B59B787122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5:B23" firstHeaderRow="1" firstDataRow="1" firstDataCol="1"/>
  <pivotFields count="7"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1" baseField="2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FB1E4-A58A-49A0-A7DB-0E5C087FEC86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7"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numFmtId="43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2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143B4E-8923-4EE9-B58E-9EA1E5FF2EF6}" name="Table3" displayName="Table3" ref="A1:E75" totalsRowShown="0">
  <autoFilter ref="A1:E75" xr:uid="{61143B4E-8923-4EE9-B58E-9EA1E5FF2EF6}"/>
  <tableColumns count="5">
    <tableColumn id="1" xr3:uid="{5827BAE8-F714-4376-9A2F-541DC87E2600}" name="Date" dataDxfId="2"/>
    <tableColumn id="2" xr3:uid="{B0425CA8-E6A0-4AB4-A01C-E37F827F2B80}" name="Sales"/>
    <tableColumn id="3" xr3:uid="{BAA97E67-0959-4B55-9B8A-07DB5994F2A7}" name="Forecast(Sales)">
      <calculatedColumnFormula>_xlfn.FORECAST.ETS(A2,$B$2:$B$49,$A$2:$A$49,1,1)</calculatedColumnFormula>
    </tableColumn>
    <tableColumn id="4" xr3:uid="{1C62AC23-D8F3-4D47-A579-8DAFDFD3E294}" name="Lower Confidence Bound(Sales)" dataDxfId="1">
      <calculatedColumnFormula>C2-_xlfn.FORECAST.ETS.CONFINT(A2,$B$2:$B$49,$A$2:$A$49,0.99,1,1)</calculatedColumnFormula>
    </tableColumn>
    <tableColumn id="5" xr3:uid="{FAE4BFC2-619C-4B36-972A-BCC3620B0D0E}" name="Upper Confidence Bound(Sales)" dataDxfId="0">
      <calculatedColumnFormula>C2+_xlfn.FORECAST.ETS.CONFINT(A2,$B$2:$B$49,$A$2:$A$49,0.99,1,1)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opLeftCell="A13" workbookViewId="0">
      <selection activeCell="M23" sqref="M23"/>
    </sheetView>
  </sheetViews>
  <sheetFormatPr defaultRowHeight="14.4" x14ac:dyDescent="0.3"/>
  <cols>
    <col min="1" max="1" width="10.5546875" bestFit="1" customWidth="1"/>
    <col min="2" max="2" width="9.6640625" bestFit="1" customWidth="1"/>
    <col min="3" max="3" width="12" bestFit="1" customWidth="1"/>
    <col min="4" max="4" width="14.109375" bestFit="1" customWidth="1"/>
    <col min="5" max="5" width="15.6640625" bestFit="1" customWidth="1"/>
    <col min="8" max="8" width="10.5546875" bestFit="1" customWidth="1"/>
    <col min="10" max="10" width="12" bestFit="1" customWidth="1"/>
    <col min="12" max="12" width="10.5546875" bestFit="1" customWidth="1"/>
    <col min="13" max="13" width="11.77734375" bestFit="1" customWidth="1"/>
    <col min="14" max="14" width="11.6640625" bestFit="1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</row>
    <row r="2" spans="1:14" x14ac:dyDescent="0.3">
      <c r="A2" s="7">
        <v>44592</v>
      </c>
      <c r="B2" s="8">
        <v>10688</v>
      </c>
      <c r="C2" s="8" t="str">
        <f>TEXT(Data!$A2,"MMM")</f>
        <v>Jan</v>
      </c>
      <c r="D2" s="8" t="str">
        <f>TEXT(Data!$A2,"ddd")</f>
        <v>Mon</v>
      </c>
      <c r="E2" s="9">
        <f>AVERAGEIFS(Data!$B$2:$B$49,Data!$A$2:$A$49,"&gt;="&amp;Data!$A2-6,Data!$A$2:$A$49,"&lt;="&amp;Data!$A2)</f>
        <v>10688</v>
      </c>
      <c r="H2" s="1">
        <v>44682</v>
      </c>
      <c r="I2">
        <f>_xlfn.FORECAST.LINEAR(H2,$B$2:$B$49,$A$2:$A$49)</f>
        <v>46296.967071931809</v>
      </c>
      <c r="J2" s="4">
        <f>_xlfn.FORECAST.ETS(H2,$B$2:$B$49,$A$2:$A$49)</f>
        <v>49753.918737156331</v>
      </c>
      <c r="K2">
        <f>_xlfn.FORECAST.ETS.SEASONALITY(B2:B49,A2:A49)</f>
        <v>13</v>
      </c>
      <c r="L2" s="4">
        <f>_xlfn.FORECAST.ETS.CONFINT(H2,$B$2:$B$49,$A$2:$A$49,99%)</f>
        <v>5866.6289984730738</v>
      </c>
      <c r="M2" s="15">
        <f>J2+L2</f>
        <v>55620.547735629407</v>
      </c>
      <c r="N2" s="15">
        <f>J2-L2</f>
        <v>43887.289738683256</v>
      </c>
    </row>
    <row r="3" spans="1:14" x14ac:dyDescent="0.3">
      <c r="A3" s="10">
        <v>44593</v>
      </c>
      <c r="B3" s="3">
        <v>10780</v>
      </c>
      <c r="C3" s="3" t="str">
        <f>TEXT(Data!$A3,"MMM")</f>
        <v>Feb</v>
      </c>
      <c r="D3" s="3" t="str">
        <f>TEXT(Data!$A3,"ddd")</f>
        <v>Tue</v>
      </c>
      <c r="E3" s="11">
        <f>AVERAGEIFS(Data!$B$2:$B$49,Data!$A$2:$A$49,"&gt;="&amp;Data!$A3-6,Data!$A$2:$A$49,"&lt;="&amp;Data!$A3)</f>
        <v>10734</v>
      </c>
      <c r="H3" s="1">
        <v>44683</v>
      </c>
      <c r="I3">
        <f t="shared" ref="I3:I15" si="0">_xlfn.FORECAST.LINEAR(H3,$B$2:$B$49,$A$2:$A$49)</f>
        <v>46690.096902590245</v>
      </c>
      <c r="J3" s="4">
        <f t="shared" ref="J3:J15" si="1">_xlfn.FORECAST.ETS(H3,$B$2:$B$49,$A$2:$A$49)</f>
        <v>48835.651478101601</v>
      </c>
      <c r="L3" s="4">
        <f t="shared" ref="L3:L15" si="2">_xlfn.FORECAST.ETS.CONFINT(H3,$B$2:$B$49,$A$2:$A$49,99%)</f>
        <v>5871.3456083054998</v>
      </c>
      <c r="M3" s="15">
        <f t="shared" ref="M3:M15" si="3">J3+L3</f>
        <v>54706.9970864071</v>
      </c>
      <c r="N3" s="15">
        <f t="shared" ref="N3:N15" si="4">J3-L3</f>
        <v>42964.305869796102</v>
      </c>
    </row>
    <row r="4" spans="1:14" x14ac:dyDescent="0.3">
      <c r="A4" s="12">
        <v>44594</v>
      </c>
      <c r="B4" s="2">
        <v>14356</v>
      </c>
      <c r="C4" s="2" t="str">
        <f>TEXT(Data!$A4,"MMM")</f>
        <v>Feb</v>
      </c>
      <c r="D4" s="2" t="str">
        <f>TEXT(Data!$A4,"ddd")</f>
        <v>Wed</v>
      </c>
      <c r="E4" s="13">
        <f>AVERAGEIFS(Data!$B$2:$B$49,Data!$A$2:$A$49,"&gt;="&amp;Data!$A4-6,Data!$A$2:$A$49,"&lt;="&amp;Data!$A4)</f>
        <v>11941.333333333334</v>
      </c>
      <c r="H4" s="1">
        <v>44684</v>
      </c>
      <c r="I4">
        <f t="shared" si="0"/>
        <v>47083.226733244956</v>
      </c>
      <c r="J4" s="4">
        <f t="shared" si="1"/>
        <v>50638.88625101791</v>
      </c>
      <c r="L4" s="4">
        <f t="shared" si="2"/>
        <v>5876.2701296149262</v>
      </c>
      <c r="M4" s="15">
        <f t="shared" si="3"/>
        <v>56515.156380632834</v>
      </c>
      <c r="N4" s="15">
        <f t="shared" si="4"/>
        <v>44762.616121402985</v>
      </c>
    </row>
    <row r="5" spans="1:14" x14ac:dyDescent="0.3">
      <c r="A5" s="10">
        <v>44595</v>
      </c>
      <c r="B5" s="3">
        <v>11822</v>
      </c>
      <c r="C5" s="3" t="str">
        <f>TEXT(Data!$A5,"MMM")</f>
        <v>Feb</v>
      </c>
      <c r="D5" s="3" t="str">
        <f>TEXT(Data!$A5,"ddd")</f>
        <v>Thu</v>
      </c>
      <c r="E5" s="11">
        <f>AVERAGEIFS(Data!$B$2:$B$49,Data!$A$2:$A$49,"&gt;="&amp;Data!$A5-6,Data!$A$2:$A$49,"&lt;="&amp;Data!$A5)</f>
        <v>11911.5</v>
      </c>
      <c r="H5" s="1">
        <v>44685</v>
      </c>
      <c r="I5">
        <f t="shared" si="0"/>
        <v>47476.356563899666</v>
      </c>
      <c r="J5" s="4">
        <f t="shared" si="1"/>
        <v>52109.291826524946</v>
      </c>
      <c r="L5" s="4">
        <f t="shared" si="2"/>
        <v>5881.4066886911778</v>
      </c>
      <c r="M5" s="15">
        <f t="shared" si="3"/>
        <v>57990.698515216121</v>
      </c>
      <c r="N5" s="15">
        <f t="shared" si="4"/>
        <v>46227.885137833771</v>
      </c>
    </row>
    <row r="6" spans="1:14" x14ac:dyDescent="0.3">
      <c r="A6" s="12">
        <v>44596</v>
      </c>
      <c r="B6" s="2">
        <v>16026</v>
      </c>
      <c r="C6" s="2" t="str">
        <f>TEXT(Data!$A6,"MMM")</f>
        <v>Feb</v>
      </c>
      <c r="D6" s="2" t="str">
        <f>TEXT(Data!$A6,"ddd")</f>
        <v>Fri</v>
      </c>
      <c r="E6" s="13">
        <f>AVERAGEIFS(Data!$B$2:$B$49,Data!$A$2:$A$49,"&gt;="&amp;Data!$A6-6,Data!$A$2:$A$49,"&lt;="&amp;Data!$A6)</f>
        <v>12734.4</v>
      </c>
      <c r="H6" s="1">
        <v>44686</v>
      </c>
      <c r="I6">
        <f t="shared" si="0"/>
        <v>47869.486394554377</v>
      </c>
      <c r="J6" s="4">
        <f t="shared" si="1"/>
        <v>49622.432064189044</v>
      </c>
      <c r="L6" s="4">
        <f t="shared" si="2"/>
        <v>5886.7593748042291</v>
      </c>
      <c r="M6" s="15">
        <f t="shared" si="3"/>
        <v>55509.191438993272</v>
      </c>
      <c r="N6" s="15">
        <f t="shared" si="4"/>
        <v>43735.672689384817</v>
      </c>
    </row>
    <row r="7" spans="1:14" x14ac:dyDescent="0.3">
      <c r="A7" s="10">
        <v>44597</v>
      </c>
      <c r="B7" s="3">
        <v>14557</v>
      </c>
      <c r="C7" s="3" t="str">
        <f>TEXT(Data!$A7,"MMM")</f>
        <v>Feb</v>
      </c>
      <c r="D7" s="3" t="str">
        <f>TEXT(Data!$A7,"ddd")</f>
        <v>Sat</v>
      </c>
      <c r="E7" s="11">
        <f>AVERAGEIFS(Data!$B$2:$B$49,Data!$A$2:$A$49,"&gt;="&amp;Data!$A7-6,Data!$A$2:$A$49,"&lt;="&amp;Data!$A7)</f>
        <v>13038.166666666666</v>
      </c>
      <c r="H7" s="1">
        <v>44687</v>
      </c>
      <c r="I7">
        <f t="shared" si="0"/>
        <v>48262.616225212812</v>
      </c>
      <c r="J7" s="4">
        <f t="shared" si="1"/>
        <v>52170.06766738461</v>
      </c>
      <c r="L7" s="4">
        <f t="shared" si="2"/>
        <v>5892.3322388799652</v>
      </c>
      <c r="M7" s="15">
        <f t="shared" si="3"/>
        <v>58062.399906264574</v>
      </c>
      <c r="N7" s="15">
        <f t="shared" si="4"/>
        <v>46277.735428504646</v>
      </c>
    </row>
    <row r="8" spans="1:14" x14ac:dyDescent="0.3">
      <c r="A8" s="12">
        <v>44598</v>
      </c>
      <c r="B8" s="2">
        <v>12573</v>
      </c>
      <c r="C8" s="2" t="str">
        <f>TEXT(Data!$A8,"MMM")</f>
        <v>Feb</v>
      </c>
      <c r="D8" s="2" t="str">
        <f>TEXT(Data!$A8,"ddd")</f>
        <v>Sun</v>
      </c>
      <c r="E8" s="13">
        <f>AVERAGEIFS(Data!$B$2:$B$49,Data!$A$2:$A$49,"&gt;="&amp;Data!$A8-6,Data!$A$2:$A$49,"&lt;="&amp;Data!$A8)</f>
        <v>12971.714285714286</v>
      </c>
      <c r="H8" s="1">
        <v>44688</v>
      </c>
      <c r="I8">
        <f t="shared" si="0"/>
        <v>48655.746055867523</v>
      </c>
      <c r="J8" s="4">
        <f t="shared" si="1"/>
        <v>49359.459307527773</v>
      </c>
      <c r="L8" s="4">
        <f t="shared" si="2"/>
        <v>5898.1292921759996</v>
      </c>
      <c r="M8" s="15">
        <f t="shared" si="3"/>
        <v>55257.588599703769</v>
      </c>
      <c r="N8" s="15">
        <f t="shared" si="4"/>
        <v>43461.330015351778</v>
      </c>
    </row>
    <row r="9" spans="1:14" x14ac:dyDescent="0.3">
      <c r="A9" s="10">
        <v>44599</v>
      </c>
      <c r="B9" s="3">
        <v>11361</v>
      </c>
      <c r="C9" s="3" t="str">
        <f>TEXT(Data!$A9,"MMM")</f>
        <v>Feb</v>
      </c>
      <c r="D9" s="3" t="str">
        <f>TEXT(Data!$A9,"ddd")</f>
        <v>Mon</v>
      </c>
      <c r="E9" s="11">
        <f>AVERAGEIFS(Data!$B$2:$B$49,Data!$A$2:$A$49,"&gt;="&amp;Data!$A9-6,Data!$A$2:$A$49,"&lt;="&amp;Data!$A9)</f>
        <v>13067.857142857143</v>
      </c>
      <c r="H9" s="1">
        <v>44689</v>
      </c>
      <c r="I9">
        <f t="shared" si="0"/>
        <v>49048.875886522233</v>
      </c>
      <c r="J9" s="4">
        <f t="shared" si="1"/>
        <v>49247.059242742354</v>
      </c>
      <c r="L9" s="4">
        <f t="shared" si="2"/>
        <v>5904.1545049595106</v>
      </c>
      <c r="M9" s="15">
        <f t="shared" si="3"/>
        <v>55151.213747701862</v>
      </c>
      <c r="N9" s="15">
        <f t="shared" si="4"/>
        <v>43342.904737782846</v>
      </c>
    </row>
    <row r="10" spans="1:14" x14ac:dyDescent="0.3">
      <c r="A10" s="12">
        <v>44600</v>
      </c>
      <c r="B10" s="2">
        <v>9428</v>
      </c>
      <c r="C10" s="2" t="str">
        <f>TEXT(Data!$A10,"MMM")</f>
        <v>Feb</v>
      </c>
      <c r="D10" s="2" t="str">
        <f>TEXT(Data!$A10,"ddd")</f>
        <v>Tue</v>
      </c>
      <c r="E10" s="13">
        <f>AVERAGEIFS(Data!$B$2:$B$49,Data!$A$2:$A$49,"&gt;="&amp;Data!$A10-6,Data!$A$2:$A$49,"&lt;="&amp;Data!$A10)</f>
        <v>12874.714285714286</v>
      </c>
      <c r="H10" s="1">
        <v>44690</v>
      </c>
      <c r="I10">
        <f t="shared" si="0"/>
        <v>49442.005717176944</v>
      </c>
      <c r="J10" s="4">
        <f t="shared" si="1"/>
        <v>49448.717616865368</v>
      </c>
      <c r="L10" s="4">
        <f t="shared" si="2"/>
        <v>5910.4118051891019</v>
      </c>
      <c r="M10" s="15">
        <f t="shared" si="3"/>
        <v>55359.129422054466</v>
      </c>
      <c r="N10" s="15">
        <f t="shared" si="4"/>
        <v>43538.30581167627</v>
      </c>
    </row>
    <row r="11" spans="1:14" x14ac:dyDescent="0.3">
      <c r="A11" s="10">
        <v>44601</v>
      </c>
      <c r="B11" s="3">
        <v>10336</v>
      </c>
      <c r="C11" s="3" t="str">
        <f>TEXT(Data!$A11,"MMM")</f>
        <v>Feb</v>
      </c>
      <c r="D11" s="3" t="str">
        <f>TEXT(Data!$A11,"ddd")</f>
        <v>Wed</v>
      </c>
      <c r="E11" s="11">
        <f>AVERAGEIFS(Data!$B$2:$B$49,Data!$A$2:$A$49,"&gt;="&amp;Data!$A11-6,Data!$A$2:$A$49,"&lt;="&amp;Data!$A11)</f>
        <v>12300.428571428571</v>
      </c>
      <c r="H11" s="1">
        <v>44691</v>
      </c>
      <c r="I11">
        <f t="shared" si="0"/>
        <v>49835.13554783538</v>
      </c>
      <c r="J11" s="4">
        <f t="shared" si="1"/>
        <v>48643.845951470335</v>
      </c>
      <c r="L11" s="4">
        <f t="shared" si="2"/>
        <v>5916.9050772026649</v>
      </c>
      <c r="M11" s="15">
        <f t="shared" si="3"/>
        <v>54560.751028673003</v>
      </c>
      <c r="N11" s="15">
        <f t="shared" si="4"/>
        <v>42726.940874267668</v>
      </c>
    </row>
    <row r="12" spans="1:14" x14ac:dyDescent="0.3">
      <c r="A12" s="12">
        <v>44602</v>
      </c>
      <c r="B12" s="2">
        <v>12250</v>
      </c>
      <c r="C12" s="2" t="str">
        <f>TEXT(Data!$A12,"MMM")</f>
        <v>Feb</v>
      </c>
      <c r="D12" s="2" t="str">
        <f>TEXT(Data!$A12,"ddd")</f>
        <v>Thu</v>
      </c>
      <c r="E12" s="13">
        <f>AVERAGEIFS(Data!$B$2:$B$49,Data!$A$2:$A$49,"&gt;="&amp;Data!$A12-6,Data!$A$2:$A$49,"&lt;="&amp;Data!$A12)</f>
        <v>12361.571428571429</v>
      </c>
      <c r="H12" s="1">
        <v>44692</v>
      </c>
      <c r="I12">
        <f t="shared" si="0"/>
        <v>50228.26537849009</v>
      </c>
      <c r="J12" s="4">
        <f t="shared" si="1"/>
        <v>48723.870166527551</v>
      </c>
      <c r="L12" s="4">
        <f t="shared" si="2"/>
        <v>6126.6970455884311</v>
      </c>
      <c r="M12" s="15">
        <f t="shared" si="3"/>
        <v>54850.567212115981</v>
      </c>
      <c r="N12" s="15">
        <f t="shared" si="4"/>
        <v>42597.173120939122</v>
      </c>
    </row>
    <row r="13" spans="1:14" x14ac:dyDescent="0.3">
      <c r="A13" s="10">
        <v>44603</v>
      </c>
      <c r="B13" s="3">
        <v>15297</v>
      </c>
      <c r="C13" s="3" t="str">
        <f>TEXT(Data!$A13,"MMM")</f>
        <v>Feb</v>
      </c>
      <c r="D13" s="3" t="str">
        <f>TEXT(Data!$A13,"ddd")</f>
        <v>Fri</v>
      </c>
      <c r="E13" s="11">
        <f>AVERAGEIFS(Data!$B$2:$B$49,Data!$A$2:$A$49,"&gt;="&amp;Data!$A13-6,Data!$A$2:$A$49,"&lt;="&amp;Data!$A13)</f>
        <v>12257.428571428571</v>
      </c>
      <c r="H13" s="1">
        <v>44693</v>
      </c>
      <c r="I13">
        <f t="shared" si="0"/>
        <v>50621.395209144801</v>
      </c>
      <c r="J13" s="4">
        <f t="shared" si="1"/>
        <v>50602.240680516341</v>
      </c>
      <c r="L13" s="4">
        <f t="shared" si="2"/>
        <v>6133.4427614853685</v>
      </c>
      <c r="M13" s="15">
        <f t="shared" si="3"/>
        <v>56735.683442001711</v>
      </c>
      <c r="N13" s="15">
        <f t="shared" si="4"/>
        <v>44468.797919030971</v>
      </c>
    </row>
    <row r="14" spans="1:14" x14ac:dyDescent="0.3">
      <c r="A14" s="12">
        <v>44604</v>
      </c>
      <c r="B14" s="2">
        <v>14770</v>
      </c>
      <c r="C14" s="2" t="str">
        <f>TEXT(Data!$A14,"MMM")</f>
        <v>Feb</v>
      </c>
      <c r="D14" s="2" t="str">
        <f>TEXT(Data!$A14,"ddd")</f>
        <v>Sat</v>
      </c>
      <c r="E14" s="13">
        <f>AVERAGEIFS(Data!$B$2:$B$49,Data!$A$2:$A$49,"&gt;="&amp;Data!$A14-6,Data!$A$2:$A$49,"&lt;="&amp;Data!$A14)</f>
        <v>12287.857142857143</v>
      </c>
      <c r="H14" s="1">
        <v>44694</v>
      </c>
      <c r="I14">
        <f t="shared" si="0"/>
        <v>51014.525039799511</v>
      </c>
      <c r="J14" s="4">
        <f t="shared" si="1"/>
        <v>54136.200481691245</v>
      </c>
      <c r="L14" s="4">
        <f t="shared" si="2"/>
        <v>6140.4281825844037</v>
      </c>
      <c r="M14" s="15">
        <f t="shared" si="3"/>
        <v>60276.628664275646</v>
      </c>
      <c r="N14" s="15">
        <f t="shared" si="4"/>
        <v>47995.772299106844</v>
      </c>
    </row>
    <row r="15" spans="1:14" x14ac:dyDescent="0.3">
      <c r="A15" s="10">
        <v>44605</v>
      </c>
      <c r="B15" s="3">
        <v>15160</v>
      </c>
      <c r="C15" s="3" t="str">
        <f>TEXT(Data!$A15,"MMM")</f>
        <v>Feb</v>
      </c>
      <c r="D15" s="3" t="str">
        <f>TEXT(Data!$A15,"ddd")</f>
        <v>Sun</v>
      </c>
      <c r="E15" s="11">
        <f>AVERAGEIFS(Data!$B$2:$B$49,Data!$A$2:$A$49,"&gt;="&amp;Data!$A15-6,Data!$A$2:$A$49,"&lt;="&amp;Data!$A15)</f>
        <v>12657.428571428571</v>
      </c>
      <c r="H15" s="1">
        <v>44695</v>
      </c>
      <c r="I15">
        <f t="shared" si="0"/>
        <v>51407.654870457947</v>
      </c>
      <c r="J15" s="4">
        <f t="shared" si="1"/>
        <v>55178.279426203044</v>
      </c>
      <c r="L15" s="4">
        <f t="shared" si="2"/>
        <v>6147.6569389929145</v>
      </c>
      <c r="M15" s="15">
        <f t="shared" si="3"/>
        <v>61325.936365195957</v>
      </c>
      <c r="N15" s="15">
        <f t="shared" si="4"/>
        <v>49030.62248721013</v>
      </c>
    </row>
    <row r="16" spans="1:14" x14ac:dyDescent="0.3">
      <c r="A16" s="12">
        <v>44606</v>
      </c>
      <c r="B16" s="2">
        <v>19901</v>
      </c>
      <c r="C16" s="2" t="str">
        <f>TEXT(Data!$A16,"MMM")</f>
        <v>Feb</v>
      </c>
      <c r="D16" s="2" t="str">
        <f>TEXT(Data!$A16,"ddd")</f>
        <v>Mon</v>
      </c>
      <c r="E16" s="13">
        <f>AVERAGEIFS(Data!$B$2:$B$49,Data!$A$2:$A$49,"&gt;="&amp;Data!$A16-6,Data!$A$2:$A$49,"&lt;="&amp;Data!$A16)</f>
        <v>13877.428571428571</v>
      </c>
    </row>
    <row r="17" spans="1:5" x14ac:dyDescent="0.3">
      <c r="A17" s="10">
        <v>44607</v>
      </c>
      <c r="B17" s="3">
        <v>19846</v>
      </c>
      <c r="C17" s="3" t="str">
        <f>TEXT(Data!$A17,"MMM")</f>
        <v>Feb</v>
      </c>
      <c r="D17" s="3" t="str">
        <f>TEXT(Data!$A17,"ddd")</f>
        <v>Tue</v>
      </c>
      <c r="E17" s="11">
        <f>AVERAGEIFS(Data!$B$2:$B$49,Data!$A$2:$A$49,"&gt;="&amp;Data!$A17-6,Data!$A$2:$A$49,"&lt;="&amp;Data!$A17)</f>
        <v>15365.714285714286</v>
      </c>
    </row>
    <row r="18" spans="1:5" x14ac:dyDescent="0.3">
      <c r="A18" s="12">
        <v>44608</v>
      </c>
      <c r="B18" s="2">
        <v>17674</v>
      </c>
      <c r="C18" s="2" t="str">
        <f>TEXT(Data!$A18,"MMM")</f>
        <v>Feb</v>
      </c>
      <c r="D18" s="2" t="str">
        <f>TEXT(Data!$A18,"ddd")</f>
        <v>Wed</v>
      </c>
      <c r="E18" s="13">
        <f>AVERAGEIFS(Data!$B$2:$B$49,Data!$A$2:$A$49,"&gt;="&amp;Data!$A18-6,Data!$A$2:$A$49,"&lt;="&amp;Data!$A18)</f>
        <v>16414</v>
      </c>
    </row>
    <row r="19" spans="1:5" x14ac:dyDescent="0.3">
      <c r="A19" s="10">
        <v>44609</v>
      </c>
      <c r="B19" s="3">
        <v>21322</v>
      </c>
      <c r="C19" s="3" t="str">
        <f>TEXT(Data!$A19,"MMM")</f>
        <v>Feb</v>
      </c>
      <c r="D19" s="3" t="str">
        <f>TEXT(Data!$A19,"ddd")</f>
        <v>Thu</v>
      </c>
      <c r="E19" s="11">
        <f>AVERAGEIFS(Data!$B$2:$B$49,Data!$A$2:$A$49,"&gt;="&amp;Data!$A19-6,Data!$A$2:$A$49,"&lt;="&amp;Data!$A19)</f>
        <v>17710</v>
      </c>
    </row>
    <row r="20" spans="1:5" x14ac:dyDescent="0.3">
      <c r="A20" s="12">
        <v>44610</v>
      </c>
      <c r="B20" s="2">
        <v>18742</v>
      </c>
      <c r="C20" s="2" t="str">
        <f>TEXT(Data!$A20,"MMM")</f>
        <v>Feb</v>
      </c>
      <c r="D20" s="2" t="str">
        <f>TEXT(Data!$A20,"ddd")</f>
        <v>Fri</v>
      </c>
      <c r="E20" s="13">
        <f>AVERAGEIFS(Data!$B$2:$B$49,Data!$A$2:$A$49,"&gt;="&amp;Data!$A20-6,Data!$A$2:$A$49,"&lt;="&amp;Data!$A20)</f>
        <v>18202.142857142859</v>
      </c>
    </row>
    <row r="21" spans="1:5" x14ac:dyDescent="0.3">
      <c r="A21" s="10">
        <v>44611</v>
      </c>
      <c r="B21" s="3">
        <v>16098</v>
      </c>
      <c r="C21" s="3" t="str">
        <f>TEXT(Data!$A21,"MMM")</f>
        <v>Feb</v>
      </c>
      <c r="D21" s="3" t="str">
        <f>TEXT(Data!$A21,"ddd")</f>
        <v>Sat</v>
      </c>
      <c r="E21" s="11">
        <f>AVERAGEIFS(Data!$B$2:$B$49,Data!$A$2:$A$49,"&gt;="&amp;Data!$A21-6,Data!$A$2:$A$49,"&lt;="&amp;Data!$A21)</f>
        <v>18391.857142857141</v>
      </c>
    </row>
    <row r="22" spans="1:5" x14ac:dyDescent="0.3">
      <c r="A22" s="12">
        <v>44612</v>
      </c>
      <c r="B22" s="2">
        <v>17645</v>
      </c>
      <c r="C22" s="2" t="str">
        <f>TEXT(Data!$A22,"MMM")</f>
        <v>Feb</v>
      </c>
      <c r="D22" s="2" t="str">
        <f>TEXT(Data!$A22,"ddd")</f>
        <v>Sun</v>
      </c>
      <c r="E22" s="13">
        <f>AVERAGEIFS(Data!$B$2:$B$49,Data!$A$2:$A$49,"&gt;="&amp;Data!$A22-6,Data!$A$2:$A$49,"&lt;="&amp;Data!$A22)</f>
        <v>18746.857142857141</v>
      </c>
    </row>
    <row r="23" spans="1:5" x14ac:dyDescent="0.3">
      <c r="A23" s="10">
        <v>44613</v>
      </c>
      <c r="B23" s="3">
        <v>15453</v>
      </c>
      <c r="C23" s="3" t="str">
        <f>TEXT(Data!$A23,"MMM")</f>
        <v>Feb</v>
      </c>
      <c r="D23" s="3" t="str">
        <f>TEXT(Data!$A23,"ddd")</f>
        <v>Mon</v>
      </c>
      <c r="E23" s="11">
        <f>AVERAGEIFS(Data!$B$2:$B$49,Data!$A$2:$A$49,"&gt;="&amp;Data!$A23-6,Data!$A$2:$A$49,"&lt;="&amp;Data!$A23)</f>
        <v>18111.428571428572</v>
      </c>
    </row>
    <row r="24" spans="1:5" x14ac:dyDescent="0.3">
      <c r="A24" s="12">
        <v>44614</v>
      </c>
      <c r="B24" s="2">
        <v>14692</v>
      </c>
      <c r="C24" s="2" t="str">
        <f>TEXT(Data!$A24,"MMM")</f>
        <v>Feb</v>
      </c>
      <c r="D24" s="2" t="str">
        <f>TEXT(Data!$A24,"ddd")</f>
        <v>Tue</v>
      </c>
      <c r="E24" s="13">
        <f>AVERAGEIFS(Data!$B$2:$B$49,Data!$A$2:$A$49,"&gt;="&amp;Data!$A24-6,Data!$A$2:$A$49,"&lt;="&amp;Data!$A24)</f>
        <v>17375.142857142859</v>
      </c>
    </row>
    <row r="25" spans="1:5" x14ac:dyDescent="0.3">
      <c r="A25" s="10">
        <v>44615</v>
      </c>
      <c r="B25" s="3">
        <v>17083</v>
      </c>
      <c r="C25" s="3" t="str">
        <f>TEXT(Data!$A25,"MMM")</f>
        <v>Feb</v>
      </c>
      <c r="D25" s="3" t="str">
        <f>TEXT(Data!$A25,"ddd")</f>
        <v>Wed</v>
      </c>
      <c r="E25" s="11">
        <f>AVERAGEIFS(Data!$B$2:$B$49,Data!$A$2:$A$49,"&gt;="&amp;Data!$A25-6,Data!$A$2:$A$49,"&lt;="&amp;Data!$A25)</f>
        <v>17290.714285714286</v>
      </c>
    </row>
    <row r="26" spans="1:5" x14ac:dyDescent="0.3">
      <c r="A26" s="12">
        <v>44616</v>
      </c>
      <c r="B26" s="2">
        <v>22521</v>
      </c>
      <c r="C26" s="2" t="str">
        <f>TEXT(Data!$A26,"MMM")</f>
        <v>Feb</v>
      </c>
      <c r="D26" s="2" t="str">
        <f>TEXT(Data!$A26,"ddd")</f>
        <v>Thu</v>
      </c>
      <c r="E26" s="13">
        <f>AVERAGEIFS(Data!$B$2:$B$49,Data!$A$2:$A$49,"&gt;="&amp;Data!$A26-6,Data!$A$2:$A$49,"&lt;="&amp;Data!$A26)</f>
        <v>17462</v>
      </c>
    </row>
    <row r="27" spans="1:5" x14ac:dyDescent="0.3">
      <c r="A27" s="10">
        <v>44617</v>
      </c>
      <c r="B27" s="3">
        <v>24434</v>
      </c>
      <c r="C27" s="3" t="str">
        <f>TEXT(Data!$A27,"MMM")</f>
        <v>Feb</v>
      </c>
      <c r="D27" s="3" t="str">
        <f>TEXT(Data!$A27,"ddd")</f>
        <v>Fri</v>
      </c>
      <c r="E27" s="11">
        <f>AVERAGEIFS(Data!$B$2:$B$49,Data!$A$2:$A$49,"&gt;="&amp;Data!$A27-6,Data!$A$2:$A$49,"&lt;="&amp;Data!$A27)</f>
        <v>18275.142857142859</v>
      </c>
    </row>
    <row r="28" spans="1:5" x14ac:dyDescent="0.3">
      <c r="A28" s="12">
        <v>44618</v>
      </c>
      <c r="B28" s="2">
        <v>22971</v>
      </c>
      <c r="C28" s="2" t="str">
        <f>TEXT(Data!$A28,"MMM")</f>
        <v>Feb</v>
      </c>
      <c r="D28" s="2" t="str">
        <f>TEXT(Data!$A28,"ddd")</f>
        <v>Sat</v>
      </c>
      <c r="E28" s="13">
        <f>AVERAGEIFS(Data!$B$2:$B$49,Data!$A$2:$A$49,"&gt;="&amp;Data!$A28-6,Data!$A$2:$A$49,"&lt;="&amp;Data!$A28)</f>
        <v>19257</v>
      </c>
    </row>
    <row r="29" spans="1:5" x14ac:dyDescent="0.3">
      <c r="A29" s="10">
        <v>44619</v>
      </c>
      <c r="B29" s="3">
        <v>21735</v>
      </c>
      <c r="C29" s="3" t="str">
        <f>TEXT(Data!$A29,"MMM")</f>
        <v>Feb</v>
      </c>
      <c r="D29" s="3" t="str">
        <f>TEXT(Data!$A29,"ddd")</f>
        <v>Sun</v>
      </c>
      <c r="E29" s="11">
        <f>AVERAGEIFS(Data!$B$2:$B$49,Data!$A$2:$A$49,"&gt;="&amp;Data!$A29-6,Data!$A$2:$A$49,"&lt;="&amp;Data!$A29)</f>
        <v>19841.285714285714</v>
      </c>
    </row>
    <row r="30" spans="1:5" x14ac:dyDescent="0.3">
      <c r="A30" s="12">
        <v>44620</v>
      </c>
      <c r="B30" s="2">
        <v>25451</v>
      </c>
      <c r="C30" s="2" t="str">
        <f>TEXT(Data!$A30,"MMM")</f>
        <v>Feb</v>
      </c>
      <c r="D30" s="2" t="str">
        <f>TEXT(Data!$A30,"ddd")</f>
        <v>Mon</v>
      </c>
      <c r="E30" s="13">
        <f>AVERAGEIFS(Data!$B$2:$B$49,Data!$A$2:$A$49,"&gt;="&amp;Data!$A30-6,Data!$A$2:$A$49,"&lt;="&amp;Data!$A30)</f>
        <v>21269.571428571428</v>
      </c>
    </row>
    <row r="31" spans="1:5" x14ac:dyDescent="0.3">
      <c r="A31" s="10">
        <v>44621</v>
      </c>
      <c r="B31" s="3">
        <v>24397</v>
      </c>
      <c r="C31" s="3" t="str">
        <f>TEXT(Data!$A31,"MMM")</f>
        <v>Mar</v>
      </c>
      <c r="D31" s="3" t="str">
        <f>TEXT(Data!$A31,"ddd")</f>
        <v>Tue</v>
      </c>
      <c r="E31" s="11">
        <f>AVERAGEIFS(Data!$B$2:$B$49,Data!$A$2:$A$49,"&gt;="&amp;Data!$A31-6,Data!$A$2:$A$49,"&lt;="&amp;Data!$A31)</f>
        <v>22656</v>
      </c>
    </row>
    <row r="32" spans="1:5" x14ac:dyDescent="0.3">
      <c r="A32" s="12">
        <v>44622</v>
      </c>
      <c r="B32" s="2">
        <v>24048</v>
      </c>
      <c r="C32" s="2" t="str">
        <f>TEXT(Data!$A32,"MMM")</f>
        <v>Mar</v>
      </c>
      <c r="D32" s="2" t="str">
        <f>TEXT(Data!$A32,"ddd")</f>
        <v>Wed</v>
      </c>
      <c r="E32" s="13">
        <f>AVERAGEIFS(Data!$B$2:$B$49,Data!$A$2:$A$49,"&gt;="&amp;Data!$A32-6,Data!$A$2:$A$49,"&lt;="&amp;Data!$A32)</f>
        <v>23651</v>
      </c>
    </row>
    <row r="33" spans="1:5" x14ac:dyDescent="0.3">
      <c r="A33" s="10">
        <v>44623</v>
      </c>
      <c r="B33" s="3">
        <v>23311</v>
      </c>
      <c r="C33" s="3" t="str">
        <f>TEXT(Data!$A33,"MMM")</f>
        <v>Mar</v>
      </c>
      <c r="D33" s="3" t="str">
        <f>TEXT(Data!$A33,"ddd")</f>
        <v>Thu</v>
      </c>
      <c r="E33" s="11">
        <f>AVERAGEIFS(Data!$B$2:$B$49,Data!$A$2:$A$49,"&gt;="&amp;Data!$A33-6,Data!$A$2:$A$49,"&lt;="&amp;Data!$A33)</f>
        <v>23763.857142857141</v>
      </c>
    </row>
    <row r="34" spans="1:5" x14ac:dyDescent="0.3">
      <c r="A34" s="12">
        <v>44624</v>
      </c>
      <c r="B34" s="2">
        <v>24065</v>
      </c>
      <c r="C34" s="2" t="str">
        <f>TEXT(Data!$A34,"MMM")</f>
        <v>Mar</v>
      </c>
      <c r="D34" s="2" t="str">
        <f>TEXT(Data!$A34,"ddd")</f>
        <v>Fri</v>
      </c>
      <c r="E34" s="13">
        <f>AVERAGEIFS(Data!$B$2:$B$49,Data!$A$2:$A$49,"&gt;="&amp;Data!$A34-6,Data!$A$2:$A$49,"&lt;="&amp;Data!$A34)</f>
        <v>23711.142857142859</v>
      </c>
    </row>
    <row r="35" spans="1:5" x14ac:dyDescent="0.3">
      <c r="A35" s="10">
        <v>44625</v>
      </c>
      <c r="B35" s="3">
        <v>22621</v>
      </c>
      <c r="C35" s="3" t="str">
        <f>TEXT(Data!$A35,"MMM")</f>
        <v>Mar</v>
      </c>
      <c r="D35" s="3" t="str">
        <f>TEXT(Data!$A35,"ddd")</f>
        <v>Sat</v>
      </c>
      <c r="E35" s="11">
        <f>AVERAGEIFS(Data!$B$2:$B$49,Data!$A$2:$A$49,"&gt;="&amp;Data!$A35-6,Data!$A$2:$A$49,"&lt;="&amp;Data!$A35)</f>
        <v>23661.142857142859</v>
      </c>
    </row>
    <row r="36" spans="1:5" x14ac:dyDescent="0.3">
      <c r="A36" s="12">
        <v>44626</v>
      </c>
      <c r="B36" s="2">
        <v>22322</v>
      </c>
      <c r="C36" s="2" t="str">
        <f>TEXT(Data!$A36,"MMM")</f>
        <v>Mar</v>
      </c>
      <c r="D36" s="2" t="str">
        <f>TEXT(Data!$A36,"ddd")</f>
        <v>Sun</v>
      </c>
      <c r="E36" s="13">
        <f>AVERAGEIFS(Data!$B$2:$B$49,Data!$A$2:$A$49,"&gt;="&amp;Data!$A36-6,Data!$A$2:$A$49,"&lt;="&amp;Data!$A36)</f>
        <v>23745</v>
      </c>
    </row>
    <row r="37" spans="1:5" x14ac:dyDescent="0.3">
      <c r="A37" s="10">
        <v>44627</v>
      </c>
      <c r="B37" s="3">
        <v>25375</v>
      </c>
      <c r="C37" s="3" t="str">
        <f>TEXT(Data!$A37,"MMM")</f>
        <v>Mar</v>
      </c>
      <c r="D37" s="3" t="str">
        <f>TEXT(Data!$A37,"ddd")</f>
        <v>Mon</v>
      </c>
      <c r="E37" s="11">
        <f>AVERAGEIFS(Data!$B$2:$B$49,Data!$A$2:$A$49,"&gt;="&amp;Data!$A37-6,Data!$A$2:$A$49,"&lt;="&amp;Data!$A37)</f>
        <v>23734.142857142859</v>
      </c>
    </row>
    <row r="38" spans="1:5" x14ac:dyDescent="0.3">
      <c r="A38" s="12">
        <v>44628</v>
      </c>
      <c r="B38" s="2">
        <v>26180</v>
      </c>
      <c r="C38" s="2" t="str">
        <f>TEXT(Data!$A38,"MMM")</f>
        <v>Mar</v>
      </c>
      <c r="D38" s="2" t="str">
        <f>TEXT(Data!$A38,"ddd")</f>
        <v>Tue</v>
      </c>
      <c r="E38" s="13">
        <f>AVERAGEIFS(Data!$B$2:$B$49,Data!$A$2:$A$49,"&gt;="&amp;Data!$A38-6,Data!$A$2:$A$49,"&lt;="&amp;Data!$A38)</f>
        <v>23988.857142857141</v>
      </c>
    </row>
    <row r="39" spans="1:5" x14ac:dyDescent="0.3">
      <c r="A39" s="10">
        <v>44629</v>
      </c>
      <c r="B39" s="3">
        <v>27062</v>
      </c>
      <c r="C39" s="3" t="str">
        <f>TEXT(Data!$A39,"MMM")</f>
        <v>Mar</v>
      </c>
      <c r="D39" s="3" t="str">
        <f>TEXT(Data!$A39,"ddd")</f>
        <v>Wed</v>
      </c>
      <c r="E39" s="11">
        <f>AVERAGEIFS(Data!$B$2:$B$49,Data!$A$2:$A$49,"&gt;="&amp;Data!$A39-6,Data!$A$2:$A$49,"&lt;="&amp;Data!$A39)</f>
        <v>24419.428571428572</v>
      </c>
    </row>
    <row r="40" spans="1:5" x14ac:dyDescent="0.3">
      <c r="A40" s="12">
        <v>44630</v>
      </c>
      <c r="B40" s="2">
        <v>28928</v>
      </c>
      <c r="C40" s="2" t="str">
        <f>TEXT(Data!$A40,"MMM")</f>
        <v>Mar</v>
      </c>
      <c r="D40" s="2" t="str">
        <f>TEXT(Data!$A40,"ddd")</f>
        <v>Thu</v>
      </c>
      <c r="E40" s="13">
        <f>AVERAGEIFS(Data!$B$2:$B$49,Data!$A$2:$A$49,"&gt;="&amp;Data!$A40-6,Data!$A$2:$A$49,"&lt;="&amp;Data!$A40)</f>
        <v>25221.857142857141</v>
      </c>
    </row>
    <row r="41" spans="1:5" x14ac:dyDescent="0.3">
      <c r="A41" s="10">
        <v>44631</v>
      </c>
      <c r="B41" s="3">
        <v>27032</v>
      </c>
      <c r="C41" s="3" t="str">
        <f>TEXT(Data!$A41,"MMM")</f>
        <v>Mar</v>
      </c>
      <c r="D41" s="3" t="str">
        <f>TEXT(Data!$A41,"ddd")</f>
        <v>Fri</v>
      </c>
      <c r="E41" s="11">
        <f>AVERAGEIFS(Data!$B$2:$B$49,Data!$A$2:$A$49,"&gt;="&amp;Data!$A41-6,Data!$A$2:$A$49,"&lt;="&amp;Data!$A41)</f>
        <v>25645.714285714286</v>
      </c>
    </row>
    <row r="42" spans="1:5" x14ac:dyDescent="0.3">
      <c r="A42" s="12">
        <v>44632</v>
      </c>
      <c r="B42" s="2">
        <v>28197</v>
      </c>
      <c r="C42" s="2" t="str">
        <f>TEXT(Data!$A42,"MMM")</f>
        <v>Mar</v>
      </c>
      <c r="D42" s="2" t="str">
        <f>TEXT(Data!$A42,"ddd")</f>
        <v>Sat</v>
      </c>
      <c r="E42" s="13">
        <f>AVERAGEIFS(Data!$B$2:$B$49,Data!$A$2:$A$49,"&gt;="&amp;Data!$A42-6,Data!$A$2:$A$49,"&lt;="&amp;Data!$A42)</f>
        <v>26442.285714285714</v>
      </c>
    </row>
    <row r="43" spans="1:5" x14ac:dyDescent="0.3">
      <c r="A43" s="10">
        <v>44633</v>
      </c>
      <c r="B43" s="3">
        <v>30085</v>
      </c>
      <c r="C43" s="3" t="str">
        <f>TEXT(Data!$A43,"MMM")</f>
        <v>Mar</v>
      </c>
      <c r="D43" s="3" t="str">
        <f>TEXT(Data!$A43,"ddd")</f>
        <v>Sun</v>
      </c>
      <c r="E43" s="11">
        <f>AVERAGEIFS(Data!$B$2:$B$49,Data!$A$2:$A$49,"&gt;="&amp;Data!$A43-6,Data!$A$2:$A$49,"&lt;="&amp;Data!$A43)</f>
        <v>27551.285714285714</v>
      </c>
    </row>
    <row r="44" spans="1:5" x14ac:dyDescent="0.3">
      <c r="A44" s="12">
        <v>44634</v>
      </c>
      <c r="B44" s="2">
        <v>26124</v>
      </c>
      <c r="C44" s="2" t="str">
        <f>TEXT(Data!$A44,"MMM")</f>
        <v>Mar</v>
      </c>
      <c r="D44" s="2" t="str">
        <f>TEXT(Data!$A44,"ddd")</f>
        <v>Mon</v>
      </c>
      <c r="E44" s="13">
        <f>AVERAGEIFS(Data!$B$2:$B$49,Data!$A$2:$A$49,"&gt;="&amp;Data!$A44-6,Data!$A$2:$A$49,"&lt;="&amp;Data!$A44)</f>
        <v>27658.285714285714</v>
      </c>
    </row>
    <row r="45" spans="1:5" x14ac:dyDescent="0.3">
      <c r="A45" s="10">
        <v>44635</v>
      </c>
      <c r="B45" s="3">
        <v>28182</v>
      </c>
      <c r="C45" s="3" t="str">
        <f>TEXT(Data!$A45,"MMM")</f>
        <v>Mar</v>
      </c>
      <c r="D45" s="3" t="str">
        <f>TEXT(Data!$A45,"ddd")</f>
        <v>Tue</v>
      </c>
      <c r="E45" s="11">
        <f>AVERAGEIFS(Data!$B$2:$B$49,Data!$A$2:$A$49,"&gt;="&amp;Data!$A45-6,Data!$A$2:$A$49,"&lt;="&amp;Data!$A45)</f>
        <v>27944.285714285714</v>
      </c>
    </row>
    <row r="46" spans="1:5" x14ac:dyDescent="0.3">
      <c r="A46" s="12">
        <v>44636</v>
      </c>
      <c r="B46" s="2">
        <v>21877</v>
      </c>
      <c r="C46" s="2" t="str">
        <f>TEXT(Data!$A46,"MMM")</f>
        <v>Mar</v>
      </c>
      <c r="D46" s="2" t="str">
        <f>TEXT(Data!$A46,"ddd")</f>
        <v>Wed</v>
      </c>
      <c r="E46" s="13">
        <f>AVERAGEIFS(Data!$B$2:$B$49,Data!$A$2:$A$49,"&gt;="&amp;Data!$A46-6,Data!$A$2:$A$49,"&lt;="&amp;Data!$A46)</f>
        <v>27203.571428571428</v>
      </c>
    </row>
    <row r="47" spans="1:5" x14ac:dyDescent="0.3">
      <c r="A47" s="10">
        <v>44637</v>
      </c>
      <c r="B47" s="3">
        <v>26151</v>
      </c>
      <c r="C47" s="3" t="str">
        <f>TEXT(Data!$A47,"MMM")</f>
        <v>Mar</v>
      </c>
      <c r="D47" s="3" t="str">
        <f>TEXT(Data!$A47,"ddd")</f>
        <v>Thu</v>
      </c>
      <c r="E47" s="11">
        <f>AVERAGEIFS(Data!$B$2:$B$49,Data!$A$2:$A$49,"&gt;="&amp;Data!$A47-6,Data!$A$2:$A$49,"&lt;="&amp;Data!$A47)</f>
        <v>26806.857142857141</v>
      </c>
    </row>
    <row r="48" spans="1:5" x14ac:dyDescent="0.3">
      <c r="A48" s="12">
        <v>44638</v>
      </c>
      <c r="B48" s="2">
        <v>27403</v>
      </c>
      <c r="C48" s="2" t="str">
        <f>TEXT(Data!$A48,"MMM")</f>
        <v>Mar</v>
      </c>
      <c r="D48" s="2" t="str">
        <f>TEXT(Data!$A48,"ddd")</f>
        <v>Fri</v>
      </c>
      <c r="E48" s="13">
        <f>AVERAGEIFS(Data!$B$2:$B$49,Data!$A$2:$A$49,"&gt;="&amp;Data!$A48-6,Data!$A$2:$A$49,"&lt;="&amp;Data!$A48)</f>
        <v>26859.857142857141</v>
      </c>
    </row>
    <row r="49" spans="1:5" x14ac:dyDescent="0.3">
      <c r="A49" s="10">
        <v>44639</v>
      </c>
      <c r="B49" s="3">
        <v>29052</v>
      </c>
      <c r="C49" s="3" t="str">
        <f>TEXT(Data!$A49,"MMM")</f>
        <v>Mar</v>
      </c>
      <c r="D49" s="3" t="str">
        <f>TEXT(Data!$A49,"ddd")</f>
        <v>Sat</v>
      </c>
      <c r="E49" s="11">
        <f>AVERAGEIFS(Data!$B$2:$B$49,Data!$A$2:$A$49,"&gt;="&amp;Data!$A49-6,Data!$A$2:$A$49,"&lt;="&amp;Data!$A49)</f>
        <v>26982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90C0-FD5E-4CD4-8C7E-0F2DC1463167}">
  <dimension ref="A1:E75"/>
  <sheetViews>
    <sheetView topLeftCell="D4" zoomScale="90" zoomScaleNormal="90" workbookViewId="0">
      <selection activeCell="R6" sqref="R6"/>
    </sheetView>
  </sheetViews>
  <sheetFormatPr defaultRowHeight="14.4" x14ac:dyDescent="0.3"/>
  <cols>
    <col min="1" max="1" width="11.6640625" bestFit="1" customWidth="1"/>
    <col min="2" max="2" width="9" bestFit="1" customWidth="1"/>
    <col min="3" max="3" width="15.44140625" customWidth="1"/>
    <col min="4" max="4" width="29.5546875" customWidth="1"/>
    <col min="5" max="5" width="29.6640625" customWidth="1"/>
  </cols>
  <sheetData>
    <row r="1" spans="1:5" x14ac:dyDescent="0.3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3">
      <c r="A2" s="1">
        <v>44592</v>
      </c>
      <c r="B2">
        <v>10688</v>
      </c>
    </row>
    <row r="3" spans="1:5" x14ac:dyDescent="0.3">
      <c r="A3" s="1">
        <v>44593</v>
      </c>
      <c r="B3">
        <v>10780</v>
      </c>
    </row>
    <row r="4" spans="1:5" x14ac:dyDescent="0.3">
      <c r="A4" s="1">
        <v>44594</v>
      </c>
      <c r="B4">
        <v>14356</v>
      </c>
    </row>
    <row r="5" spans="1:5" x14ac:dyDescent="0.3">
      <c r="A5" s="1">
        <v>44595</v>
      </c>
      <c r="B5">
        <v>11822</v>
      </c>
    </row>
    <row r="6" spans="1:5" x14ac:dyDescent="0.3">
      <c r="A6" s="1">
        <v>44596</v>
      </c>
      <c r="B6">
        <v>16026</v>
      </c>
    </row>
    <row r="7" spans="1:5" x14ac:dyDescent="0.3">
      <c r="A7" s="1">
        <v>44597</v>
      </c>
      <c r="B7">
        <v>14557</v>
      </c>
    </row>
    <row r="8" spans="1:5" x14ac:dyDescent="0.3">
      <c r="A8" s="1">
        <v>44598</v>
      </c>
      <c r="B8">
        <v>12573</v>
      </c>
    </row>
    <row r="9" spans="1:5" x14ac:dyDescent="0.3">
      <c r="A9" s="1">
        <v>44599</v>
      </c>
      <c r="B9">
        <v>11361</v>
      </c>
    </row>
    <row r="10" spans="1:5" x14ac:dyDescent="0.3">
      <c r="A10" s="1">
        <v>44600</v>
      </c>
      <c r="B10">
        <v>9428</v>
      </c>
    </row>
    <row r="11" spans="1:5" x14ac:dyDescent="0.3">
      <c r="A11" s="1">
        <v>44601</v>
      </c>
      <c r="B11">
        <v>10336</v>
      </c>
    </row>
    <row r="12" spans="1:5" x14ac:dyDescent="0.3">
      <c r="A12" s="1">
        <v>44602</v>
      </c>
      <c r="B12">
        <v>12250</v>
      </c>
    </row>
    <row r="13" spans="1:5" x14ac:dyDescent="0.3">
      <c r="A13" s="1">
        <v>44603</v>
      </c>
      <c r="B13">
        <v>15297</v>
      </c>
    </row>
    <row r="14" spans="1:5" x14ac:dyDescent="0.3">
      <c r="A14" s="1">
        <v>44604</v>
      </c>
      <c r="B14">
        <v>14770</v>
      </c>
    </row>
    <row r="15" spans="1:5" x14ac:dyDescent="0.3">
      <c r="A15" s="1">
        <v>44605</v>
      </c>
      <c r="B15">
        <v>15160</v>
      </c>
    </row>
    <row r="16" spans="1:5" x14ac:dyDescent="0.3">
      <c r="A16" s="1">
        <v>44606</v>
      </c>
      <c r="B16">
        <v>19901</v>
      </c>
    </row>
    <row r="17" spans="1:2" x14ac:dyDescent="0.3">
      <c r="A17" s="1">
        <v>44607</v>
      </c>
      <c r="B17">
        <v>19846</v>
      </c>
    </row>
    <row r="18" spans="1:2" x14ac:dyDescent="0.3">
      <c r="A18" s="1">
        <v>44608</v>
      </c>
      <c r="B18">
        <v>17674</v>
      </c>
    </row>
    <row r="19" spans="1:2" x14ac:dyDescent="0.3">
      <c r="A19" s="1">
        <v>44609</v>
      </c>
      <c r="B19">
        <v>21322</v>
      </c>
    </row>
    <row r="20" spans="1:2" x14ac:dyDescent="0.3">
      <c r="A20" s="1">
        <v>44610</v>
      </c>
      <c r="B20">
        <v>18742</v>
      </c>
    </row>
    <row r="21" spans="1:2" x14ac:dyDescent="0.3">
      <c r="A21" s="1">
        <v>44611</v>
      </c>
      <c r="B21">
        <v>16098</v>
      </c>
    </row>
    <row r="22" spans="1:2" x14ac:dyDescent="0.3">
      <c r="A22" s="1">
        <v>44612</v>
      </c>
      <c r="B22">
        <v>17645</v>
      </c>
    </row>
    <row r="23" spans="1:2" x14ac:dyDescent="0.3">
      <c r="A23" s="1">
        <v>44613</v>
      </c>
      <c r="B23">
        <v>15453</v>
      </c>
    </row>
    <row r="24" spans="1:2" x14ac:dyDescent="0.3">
      <c r="A24" s="1">
        <v>44614</v>
      </c>
      <c r="B24">
        <v>14692</v>
      </c>
    </row>
    <row r="25" spans="1:2" x14ac:dyDescent="0.3">
      <c r="A25" s="1">
        <v>44615</v>
      </c>
      <c r="B25">
        <v>17083</v>
      </c>
    </row>
    <row r="26" spans="1:2" x14ac:dyDescent="0.3">
      <c r="A26" s="1">
        <v>44616</v>
      </c>
      <c r="B26">
        <v>22521</v>
      </c>
    </row>
    <row r="27" spans="1:2" x14ac:dyDescent="0.3">
      <c r="A27" s="1">
        <v>44617</v>
      </c>
      <c r="B27">
        <v>24434</v>
      </c>
    </row>
    <row r="28" spans="1:2" x14ac:dyDescent="0.3">
      <c r="A28" s="1">
        <v>44618</v>
      </c>
      <c r="B28">
        <v>22971</v>
      </c>
    </row>
    <row r="29" spans="1:2" x14ac:dyDescent="0.3">
      <c r="A29" s="1">
        <v>44619</v>
      </c>
      <c r="B29">
        <v>21735</v>
      </c>
    </row>
    <row r="30" spans="1:2" x14ac:dyDescent="0.3">
      <c r="A30" s="1">
        <v>44620</v>
      </c>
      <c r="B30">
        <v>25451</v>
      </c>
    </row>
    <row r="31" spans="1:2" x14ac:dyDescent="0.3">
      <c r="A31" s="1">
        <v>44621</v>
      </c>
      <c r="B31">
        <v>24397</v>
      </c>
    </row>
    <row r="32" spans="1:2" x14ac:dyDescent="0.3">
      <c r="A32" s="1">
        <v>44622</v>
      </c>
      <c r="B32">
        <v>24048</v>
      </c>
    </row>
    <row r="33" spans="1:2" x14ac:dyDescent="0.3">
      <c r="A33" s="1">
        <v>44623</v>
      </c>
      <c r="B33">
        <v>23311</v>
      </c>
    </row>
    <row r="34" spans="1:2" x14ac:dyDescent="0.3">
      <c r="A34" s="1">
        <v>44624</v>
      </c>
      <c r="B34">
        <v>24065</v>
      </c>
    </row>
    <row r="35" spans="1:2" x14ac:dyDescent="0.3">
      <c r="A35" s="1">
        <v>44625</v>
      </c>
      <c r="B35">
        <v>22621</v>
      </c>
    </row>
    <row r="36" spans="1:2" x14ac:dyDescent="0.3">
      <c r="A36" s="1">
        <v>44626</v>
      </c>
      <c r="B36">
        <v>22322</v>
      </c>
    </row>
    <row r="37" spans="1:2" x14ac:dyDescent="0.3">
      <c r="A37" s="1">
        <v>44627</v>
      </c>
      <c r="B37">
        <v>25375</v>
      </c>
    </row>
    <row r="38" spans="1:2" x14ac:dyDescent="0.3">
      <c r="A38" s="1">
        <v>44628</v>
      </c>
      <c r="B38">
        <v>26180</v>
      </c>
    </row>
    <row r="39" spans="1:2" x14ac:dyDescent="0.3">
      <c r="A39" s="1">
        <v>44629</v>
      </c>
      <c r="B39">
        <v>27062</v>
      </c>
    </row>
    <row r="40" spans="1:2" x14ac:dyDescent="0.3">
      <c r="A40" s="1">
        <v>44630</v>
      </c>
      <c r="B40">
        <v>28928</v>
      </c>
    </row>
    <row r="41" spans="1:2" x14ac:dyDescent="0.3">
      <c r="A41" s="1">
        <v>44631</v>
      </c>
      <c r="B41">
        <v>27032</v>
      </c>
    </row>
    <row r="42" spans="1:2" x14ac:dyDescent="0.3">
      <c r="A42" s="1">
        <v>44632</v>
      </c>
      <c r="B42">
        <v>28197</v>
      </c>
    </row>
    <row r="43" spans="1:2" x14ac:dyDescent="0.3">
      <c r="A43" s="1">
        <v>44633</v>
      </c>
      <c r="B43">
        <v>30085</v>
      </c>
    </row>
    <row r="44" spans="1:2" x14ac:dyDescent="0.3">
      <c r="A44" s="1">
        <v>44634</v>
      </c>
      <c r="B44">
        <v>26124</v>
      </c>
    </row>
    <row r="45" spans="1:2" x14ac:dyDescent="0.3">
      <c r="A45" s="1">
        <v>44635</v>
      </c>
      <c r="B45">
        <v>28182</v>
      </c>
    </row>
    <row r="46" spans="1:2" x14ac:dyDescent="0.3">
      <c r="A46" s="1">
        <v>44636</v>
      </c>
      <c r="B46">
        <v>21877</v>
      </c>
    </row>
    <row r="47" spans="1:2" x14ac:dyDescent="0.3">
      <c r="A47" s="1">
        <v>44637</v>
      </c>
      <c r="B47">
        <v>26151</v>
      </c>
    </row>
    <row r="48" spans="1:2" x14ac:dyDescent="0.3">
      <c r="A48" s="1">
        <v>44638</v>
      </c>
      <c r="B48">
        <v>27403</v>
      </c>
    </row>
    <row r="49" spans="1:5" x14ac:dyDescent="0.3">
      <c r="A49" s="1">
        <v>44639</v>
      </c>
      <c r="B49">
        <v>29052</v>
      </c>
      <c r="C49" s="4">
        <v>29052</v>
      </c>
      <c r="D49" s="16">
        <v>29052</v>
      </c>
      <c r="E49" s="16">
        <v>29052</v>
      </c>
    </row>
    <row r="50" spans="1:5" x14ac:dyDescent="0.3">
      <c r="A50" s="1">
        <v>44640</v>
      </c>
      <c r="C50">
        <f>_xlfn.FORECAST.ETS(A50,$B$2:$B$49,$A$2:$A$49,1,1)</f>
        <v>27026.427410340686</v>
      </c>
      <c r="D50" s="16">
        <f>C50-_xlfn.FORECAST.ETS.CONFINT(A50,$B$2:$B$49,$A$2:$A$49,0.99,1,1)</f>
        <v>21797.663354452496</v>
      </c>
      <c r="E50" s="16">
        <f>C50+_xlfn.FORECAST.ETS.CONFINT(A50,$B$2:$B$49,$A$2:$A$49,0.99,1,1)</f>
        <v>32255.191466228876</v>
      </c>
    </row>
    <row r="51" spans="1:5" x14ac:dyDescent="0.3">
      <c r="A51" s="1">
        <v>44641</v>
      </c>
      <c r="C51">
        <f>_xlfn.FORECAST.ETS(A51,$B$2:$B$49,$A$2:$A$49,1,1)</f>
        <v>28904.797924329472</v>
      </c>
      <c r="D51" s="16">
        <f>C51-_xlfn.FORECAST.ETS.CONFINT(A51,$B$2:$B$49,$A$2:$A$49,0.99,1,1)</f>
        <v>23676.010339055974</v>
      </c>
      <c r="E51" s="16">
        <f>C51+_xlfn.FORECAST.ETS.CONFINT(A51,$B$2:$B$49,$A$2:$A$49,0.99,1,1)</f>
        <v>34133.58550960297</v>
      </c>
    </row>
    <row r="52" spans="1:5" x14ac:dyDescent="0.3">
      <c r="A52" s="1">
        <v>44642</v>
      </c>
      <c r="C52">
        <f>_xlfn.FORECAST.ETS(A52,$B$2:$B$49,$A$2:$A$49,1,1)</f>
        <v>32438.757725504373</v>
      </c>
      <c r="D52" s="16">
        <f>C52-_xlfn.FORECAST.ETS.CONFINT(A52,$B$2:$B$49,$A$2:$A$49,0.99,1,1)</f>
        <v>27209.928310473977</v>
      </c>
      <c r="E52" s="16">
        <f>C52+_xlfn.FORECAST.ETS.CONFINT(A52,$B$2:$B$49,$A$2:$A$49,0.99,1,1)</f>
        <v>37667.587140534772</v>
      </c>
    </row>
    <row r="53" spans="1:5" x14ac:dyDescent="0.3">
      <c r="A53" s="1">
        <v>44643</v>
      </c>
      <c r="C53">
        <f>_xlfn.FORECAST.ETS(A53,$B$2:$B$49,$A$2:$A$49,1,1)</f>
        <v>33480.836670016179</v>
      </c>
      <c r="D53" s="16">
        <f>C53-_xlfn.FORECAST.ETS.CONFINT(A53,$B$2:$B$49,$A$2:$A$49,0.99,1,1)</f>
        <v>28251.941896660541</v>
      </c>
      <c r="E53" s="16">
        <f>C53+_xlfn.FORECAST.ETS.CONFINT(A53,$B$2:$B$49,$A$2:$A$49,0.99,1,1)</f>
        <v>38709.73144337182</v>
      </c>
    </row>
    <row r="54" spans="1:5" x14ac:dyDescent="0.3">
      <c r="A54" s="1">
        <v>44644</v>
      </c>
      <c r="C54">
        <f>_xlfn.FORECAST.ETS(A54,$B$2:$B$49,$A$2:$A$49,1,1)</f>
        <v>32562.569410961449</v>
      </c>
      <c r="D54" s="16">
        <f>C54-_xlfn.FORECAST.ETS.CONFINT(A54,$B$2:$B$49,$A$2:$A$49,0.99,1,1)</f>
        <v>27333.580523052642</v>
      </c>
      <c r="E54" s="16">
        <f>C54+_xlfn.FORECAST.ETS.CONFINT(A54,$B$2:$B$49,$A$2:$A$49,0.99,1,1)</f>
        <v>37791.558298870259</v>
      </c>
    </row>
    <row r="55" spans="1:5" x14ac:dyDescent="0.3">
      <c r="A55" s="1">
        <v>44645</v>
      </c>
      <c r="C55">
        <f>_xlfn.FORECAST.ETS(A55,$B$2:$B$49,$A$2:$A$49,1,1)</f>
        <v>34365.804183877757</v>
      </c>
      <c r="D55" s="16">
        <f>C55-_xlfn.FORECAST.ETS.CONFINT(A55,$B$2:$B$49,$A$2:$A$49,0.99,1,1)</f>
        <v>29136.68719832677</v>
      </c>
      <c r="E55" s="16">
        <f>C55+_xlfn.FORECAST.ETS.CONFINT(A55,$B$2:$B$49,$A$2:$A$49,0.99,1,1)</f>
        <v>39594.921169428744</v>
      </c>
    </row>
    <row r="56" spans="1:5" x14ac:dyDescent="0.3">
      <c r="A56" s="1">
        <v>44646</v>
      </c>
      <c r="C56">
        <f>_xlfn.FORECAST.ETS(A56,$B$2:$B$49,$A$2:$A$49,1,1)</f>
        <v>35836.209759384794</v>
      </c>
      <c r="D56" s="16">
        <f>C56-_xlfn.FORECAST.ETS.CONFINT(A56,$B$2:$B$49,$A$2:$A$49,0.99,1,1)</f>
        <v>30606.925467353503</v>
      </c>
      <c r="E56" s="16">
        <f>C56+_xlfn.FORECAST.ETS.CONFINT(A56,$B$2:$B$49,$A$2:$A$49,0.99,1,1)</f>
        <v>41065.494051416084</v>
      </c>
    </row>
    <row r="57" spans="1:5" x14ac:dyDescent="0.3">
      <c r="A57" s="1">
        <v>44647</v>
      </c>
      <c r="C57">
        <f>_xlfn.FORECAST.ETS(A57,$B$2:$B$49,$A$2:$A$49,1,1)</f>
        <v>33349.349997048892</v>
      </c>
      <c r="D57" s="16">
        <f>C57-_xlfn.FORECAST.ETS.CONFINT(A57,$B$2:$B$49,$A$2:$A$49,0.99,1,1)</f>
        <v>28119.853965427592</v>
      </c>
      <c r="E57" s="16">
        <f>C57+_xlfn.FORECAST.ETS.CONFINT(A57,$B$2:$B$49,$A$2:$A$49,0.99,1,1)</f>
        <v>38578.846028670188</v>
      </c>
    </row>
    <row r="58" spans="1:5" x14ac:dyDescent="0.3">
      <c r="A58" s="1">
        <v>44648</v>
      </c>
      <c r="C58">
        <f>_xlfn.FORECAST.ETS(A58,$B$2:$B$49,$A$2:$A$49,1,1)</f>
        <v>35896.985600244465</v>
      </c>
      <c r="D58" s="16">
        <f>C58-_xlfn.FORECAST.ETS.CONFINT(A58,$B$2:$B$49,$A$2:$A$49,0.99,1,1)</f>
        <v>30667.228173546922</v>
      </c>
      <c r="E58" s="16">
        <f>C58+_xlfn.FORECAST.ETS.CONFINT(A58,$B$2:$B$49,$A$2:$A$49,0.99,1,1)</f>
        <v>41126.743026942007</v>
      </c>
    </row>
    <row r="59" spans="1:5" x14ac:dyDescent="0.3">
      <c r="A59" s="1">
        <v>44649</v>
      </c>
      <c r="C59">
        <f>_xlfn.FORECAST.ETS(A59,$B$2:$B$49,$A$2:$A$49,1,1)</f>
        <v>33086.377240387621</v>
      </c>
      <c r="D59" s="16">
        <f>C59-_xlfn.FORECAST.ETS.CONFINT(A59,$B$2:$B$49,$A$2:$A$49,0.99,1,1)</f>
        <v>27856.303543115475</v>
      </c>
      <c r="E59" s="16">
        <f>C59+_xlfn.FORECAST.ETS.CONFINT(A59,$B$2:$B$49,$A$2:$A$49,0.99,1,1)</f>
        <v>38316.450937659771</v>
      </c>
    </row>
    <row r="60" spans="1:5" x14ac:dyDescent="0.3">
      <c r="A60" s="1">
        <v>44650</v>
      </c>
      <c r="C60">
        <f>_xlfn.FORECAST.ETS(A60,$B$2:$B$49,$A$2:$A$49,1,1)</f>
        <v>32973.977175602202</v>
      </c>
      <c r="D60" s="16">
        <f>C60-_xlfn.FORECAST.ETS.CONFINT(A60,$B$2:$B$49,$A$2:$A$49,0.99,1,1)</f>
        <v>27743.527115130404</v>
      </c>
      <c r="E60" s="16">
        <f>C60+_xlfn.FORECAST.ETS.CONFINT(A60,$B$2:$B$49,$A$2:$A$49,0.99,1,1)</f>
        <v>38204.427236074</v>
      </c>
    </row>
    <row r="61" spans="1:5" x14ac:dyDescent="0.3">
      <c r="A61" s="1">
        <v>44651</v>
      </c>
      <c r="C61">
        <f>_xlfn.FORECAST.ETS(A61,$B$2:$B$49,$A$2:$A$49,1,1)</f>
        <v>33175.635549725223</v>
      </c>
      <c r="D61" s="16">
        <f>C61-_xlfn.FORECAST.ETS.CONFINT(A61,$B$2:$B$49,$A$2:$A$49,0.99,1,1)</f>
        <v>27944.743819759886</v>
      </c>
      <c r="E61" s="16">
        <f>C61+_xlfn.FORECAST.ETS.CONFINT(A61,$B$2:$B$49,$A$2:$A$49,0.99,1,1)</f>
        <v>38406.527279690563</v>
      </c>
    </row>
    <row r="62" spans="1:5" x14ac:dyDescent="0.3">
      <c r="A62" s="1">
        <v>44652</v>
      </c>
      <c r="C62">
        <f>_xlfn.FORECAST.ETS(A62,$B$2:$B$49,$A$2:$A$49,1,1)</f>
        <v>32370.763884330187</v>
      </c>
      <c r="D62" s="16">
        <f>C62-_xlfn.FORECAST.ETS.CONFINT(A62,$B$2:$B$49,$A$2:$A$49,0.99,1,1)</f>
        <v>27139.359968990062</v>
      </c>
      <c r="E62" s="16">
        <f>C62+_xlfn.FORECAST.ETS.CONFINT(A62,$B$2:$B$49,$A$2:$A$49,0.99,1,1)</f>
        <v>37602.167799670307</v>
      </c>
    </row>
    <row r="63" spans="1:5" x14ac:dyDescent="0.3">
      <c r="A63" s="1">
        <v>44653</v>
      </c>
      <c r="C63">
        <f>_xlfn.FORECAST.ETS(A63,$B$2:$B$49,$A$2:$A$49,1,1)</f>
        <v>32450.788099387399</v>
      </c>
      <c r="D63" s="16">
        <f>C63-_xlfn.FORECAST.ETS.CONFINT(A63,$B$2:$B$49,$A$2:$A$49,0.99,1,1)</f>
        <v>27038.992041872334</v>
      </c>
      <c r="E63" s="16">
        <f>C63+_xlfn.FORECAST.ETS.CONFINT(A63,$B$2:$B$49,$A$2:$A$49,0.99,1,1)</f>
        <v>37862.584156902463</v>
      </c>
    </row>
    <row r="64" spans="1:5" x14ac:dyDescent="0.3">
      <c r="A64" s="1">
        <v>44654</v>
      </c>
      <c r="C64">
        <f>_xlfn.FORECAST.ETS(A64,$B$2:$B$49,$A$2:$A$49,1,1)</f>
        <v>34329.158613376196</v>
      </c>
      <c r="D64" s="16">
        <f>C64-_xlfn.FORECAST.ETS.CONFINT(A64,$B$2:$B$49,$A$2:$A$49,0.99,1,1)</f>
        <v>28916.715948426761</v>
      </c>
      <c r="E64" s="16">
        <f>C64+_xlfn.FORECAST.ETS.CONFINT(A64,$B$2:$B$49,$A$2:$A$49,0.99,1,1)</f>
        <v>39741.60127832563</v>
      </c>
    </row>
    <row r="65" spans="1:5" x14ac:dyDescent="0.3">
      <c r="A65" s="1">
        <v>44655</v>
      </c>
      <c r="C65">
        <f>_xlfn.FORECAST.ETS(A65,$B$2:$B$49,$A$2:$A$49,1,1)</f>
        <v>37863.118414551092</v>
      </c>
      <c r="D65" s="16">
        <f>C65-_xlfn.FORECAST.ETS.CONFINT(A65,$B$2:$B$49,$A$2:$A$49,0.99,1,1)</f>
        <v>32449.945883241795</v>
      </c>
      <c r="E65" s="16">
        <f>C65+_xlfn.FORECAST.ETS.CONFINT(A65,$B$2:$B$49,$A$2:$A$49,0.99,1,1)</f>
        <v>43276.29094586039</v>
      </c>
    </row>
    <row r="66" spans="1:5" x14ac:dyDescent="0.3">
      <c r="A66" s="1">
        <v>44656</v>
      </c>
      <c r="C66">
        <f>_xlfn.FORECAST.ETS(A66,$B$2:$B$49,$A$2:$A$49,1,1)</f>
        <v>38905.197359062891</v>
      </c>
      <c r="D66" s="16">
        <f>C66-_xlfn.FORECAST.ETS.CONFINT(A66,$B$2:$B$49,$A$2:$A$49,0.99,1,1)</f>
        <v>33491.206686264093</v>
      </c>
      <c r="E66" s="16">
        <f>C66+_xlfn.FORECAST.ETS.CONFINT(A66,$B$2:$B$49,$A$2:$A$49,0.99,1,1)</f>
        <v>44319.18803186169</v>
      </c>
    </row>
    <row r="67" spans="1:5" x14ac:dyDescent="0.3">
      <c r="A67" s="1">
        <v>44657</v>
      </c>
      <c r="C67">
        <f>_xlfn.FORECAST.ETS(A67,$B$2:$B$49,$A$2:$A$49,1,1)</f>
        <v>37986.930100008169</v>
      </c>
      <c r="D67" s="16">
        <f>C67-_xlfn.FORECAST.ETS.CONFINT(A67,$B$2:$B$49,$A$2:$A$49,0.99,1,1)</f>
        <v>32572.028001576033</v>
      </c>
      <c r="E67" s="16">
        <f>C67+_xlfn.FORECAST.ETS.CONFINT(A67,$B$2:$B$49,$A$2:$A$49,0.99,1,1)</f>
        <v>43401.832198440301</v>
      </c>
    </row>
    <row r="68" spans="1:5" x14ac:dyDescent="0.3">
      <c r="A68" s="1">
        <v>44658</v>
      </c>
      <c r="C68">
        <f>_xlfn.FORECAST.ETS(A68,$B$2:$B$49,$A$2:$A$49,1,1)</f>
        <v>39790.164872924477</v>
      </c>
      <c r="D68" s="16">
        <f>C68-_xlfn.FORECAST.ETS.CONFINT(A68,$B$2:$B$49,$A$2:$A$49,0.99,1,1)</f>
        <v>34374.253063725067</v>
      </c>
      <c r="E68" s="16">
        <f>C68+_xlfn.FORECAST.ETS.CONFINT(A68,$B$2:$B$49,$A$2:$A$49,0.99,1,1)</f>
        <v>45206.076682123887</v>
      </c>
    </row>
    <row r="69" spans="1:5" x14ac:dyDescent="0.3">
      <c r="A69" s="1">
        <v>44659</v>
      </c>
      <c r="C69">
        <f>_xlfn.FORECAST.ETS(A69,$B$2:$B$49,$A$2:$A$49,1,1)</f>
        <v>41260.570448431507</v>
      </c>
      <c r="D69" s="16">
        <f>C69-_xlfn.FORECAST.ETS.CONFINT(A69,$B$2:$B$49,$A$2:$A$49,0.99,1,1)</f>
        <v>35843.545651242363</v>
      </c>
      <c r="E69" s="16">
        <f>C69+_xlfn.FORECAST.ETS.CONFINT(A69,$B$2:$B$49,$A$2:$A$49,0.99,1,1)</f>
        <v>46677.595245620651</v>
      </c>
    </row>
    <row r="70" spans="1:5" x14ac:dyDescent="0.3">
      <c r="A70" s="1">
        <v>44660</v>
      </c>
      <c r="C70">
        <f>_xlfn.FORECAST.ETS(A70,$B$2:$B$49,$A$2:$A$49,1,1)</f>
        <v>38773.710686095612</v>
      </c>
      <c r="D70" s="16">
        <f>C70-_xlfn.FORECAST.ETS.CONFINT(A70,$B$2:$B$49,$A$2:$A$49,0.99,1,1)</f>
        <v>33355.464641427527</v>
      </c>
      <c r="E70" s="16">
        <f>C70+_xlfn.FORECAST.ETS.CONFINT(A70,$B$2:$B$49,$A$2:$A$49,0.99,1,1)</f>
        <v>44191.956730763697</v>
      </c>
    </row>
    <row r="71" spans="1:5" x14ac:dyDescent="0.3">
      <c r="A71" s="1">
        <v>44661</v>
      </c>
      <c r="C71">
        <f>_xlfn.FORECAST.ETS(A71,$B$2:$B$49,$A$2:$A$49,1,1)</f>
        <v>41321.346289291178</v>
      </c>
      <c r="D71" s="16">
        <f>C71-_xlfn.FORECAST.ETS.CONFINT(A71,$B$2:$B$49,$A$2:$A$49,0.99,1,1)</f>
        <v>35901.765766172211</v>
      </c>
      <c r="E71" s="16">
        <f>C71+_xlfn.FORECAST.ETS.CONFINT(A71,$B$2:$B$49,$A$2:$A$49,0.99,1,1)</f>
        <v>46740.926812410144</v>
      </c>
    </row>
    <row r="72" spans="1:5" x14ac:dyDescent="0.3">
      <c r="A72" s="1">
        <v>44662</v>
      </c>
      <c r="C72">
        <f>_xlfn.FORECAST.ETS(A72,$B$2:$B$49,$A$2:$A$49,1,1)</f>
        <v>38510.737929434334</v>
      </c>
      <c r="D72" s="16">
        <f>C72-_xlfn.FORECAST.ETS.CONFINT(A72,$B$2:$B$49,$A$2:$A$49,0.99,1,1)</f>
        <v>33089.704737197222</v>
      </c>
      <c r="E72" s="16">
        <f>C72+_xlfn.FORECAST.ETS.CONFINT(A72,$B$2:$B$49,$A$2:$A$49,0.99,1,1)</f>
        <v>43931.771121671445</v>
      </c>
    </row>
    <row r="73" spans="1:5" x14ac:dyDescent="0.3">
      <c r="A73" s="1">
        <v>44663</v>
      </c>
      <c r="C73">
        <f>_xlfn.FORECAST.ETS(A73,$B$2:$B$49,$A$2:$A$49,1,1)</f>
        <v>38398.337864648922</v>
      </c>
      <c r="D73" s="16">
        <f>C73-_xlfn.FORECAST.ETS.CONFINT(A73,$B$2:$B$49,$A$2:$A$49,0.99,1,1)</f>
        <v>32975.728865762263</v>
      </c>
      <c r="E73" s="16">
        <f>C73+_xlfn.FORECAST.ETS.CONFINT(A73,$B$2:$B$49,$A$2:$A$49,0.99,1,1)</f>
        <v>43820.946863535581</v>
      </c>
    </row>
    <row r="74" spans="1:5" x14ac:dyDescent="0.3">
      <c r="A74" s="1">
        <v>44664</v>
      </c>
      <c r="C74">
        <f>_xlfn.FORECAST.ETS(A74,$B$2:$B$49,$A$2:$A$49,1,1)</f>
        <v>38599.996238771935</v>
      </c>
      <c r="D74" s="16">
        <f>C74-_xlfn.FORECAST.ETS.CONFINT(A74,$B$2:$B$49,$A$2:$A$49,0.99,1,1)</f>
        <v>33175.683362754571</v>
      </c>
      <c r="E74" s="16">
        <f>C74+_xlfn.FORECAST.ETS.CONFINT(A74,$B$2:$B$49,$A$2:$A$49,0.99,1,1)</f>
        <v>44024.309114789299</v>
      </c>
    </row>
    <row r="75" spans="1:5" x14ac:dyDescent="0.3">
      <c r="A75" s="1">
        <v>44665</v>
      </c>
      <c r="C75">
        <f>_xlfn.FORECAST.ETS(A75,$B$2:$B$49,$A$2:$A$49,1,1)</f>
        <v>37795.124573376903</v>
      </c>
      <c r="D75" s="16">
        <f>C75-_xlfn.FORECAST.ETS.CONFINT(A75,$B$2:$B$49,$A$2:$A$49,0.99,1,1)</f>
        <v>32368.97483183389</v>
      </c>
      <c r="E75" s="16">
        <f>C75+_xlfn.FORECAST.ETS.CONFINT(A75,$B$2:$B$49,$A$2:$A$49,0.99,1,1)</f>
        <v>43221.274314919916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2307-7488-4C45-89AB-8AA2BBE64844}">
  <dimension ref="A3:C81"/>
  <sheetViews>
    <sheetView tabSelected="1" topLeftCell="A22" workbookViewId="0">
      <selection activeCell="M39" sqref="M39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7.88671875" bestFit="1" customWidth="1"/>
  </cols>
  <sheetData>
    <row r="3" spans="1:2" x14ac:dyDescent="0.3">
      <c r="A3" s="17" t="s">
        <v>15</v>
      </c>
      <c r="B3" t="s">
        <v>21</v>
      </c>
    </row>
    <row r="4" spans="1:2" x14ac:dyDescent="0.3">
      <c r="A4" s="18" t="s">
        <v>17</v>
      </c>
      <c r="B4" s="19">
        <v>10688</v>
      </c>
    </row>
    <row r="5" spans="1:2" x14ac:dyDescent="0.3">
      <c r="A5" s="18" t="s">
        <v>18</v>
      </c>
      <c r="B5" s="19">
        <v>464284</v>
      </c>
    </row>
    <row r="6" spans="1:2" x14ac:dyDescent="0.3">
      <c r="A6" s="18" t="s">
        <v>19</v>
      </c>
      <c r="B6" s="19">
        <v>492412</v>
      </c>
    </row>
    <row r="7" spans="1:2" x14ac:dyDescent="0.3">
      <c r="A7" s="18" t="s">
        <v>20</v>
      </c>
      <c r="B7" s="19">
        <v>967384</v>
      </c>
    </row>
    <row r="15" spans="1:2" x14ac:dyDescent="0.3">
      <c r="A15" s="17" t="s">
        <v>15</v>
      </c>
      <c r="B15" t="s">
        <v>21</v>
      </c>
    </row>
    <row r="16" spans="1:2" x14ac:dyDescent="0.3">
      <c r="A16" s="18" t="s">
        <v>22</v>
      </c>
      <c r="B16" s="19">
        <v>119520</v>
      </c>
    </row>
    <row r="17" spans="1:3" x14ac:dyDescent="0.3">
      <c r="A17" s="18" t="s">
        <v>23</v>
      </c>
      <c r="B17" s="19">
        <v>134353</v>
      </c>
    </row>
    <row r="18" spans="1:3" x14ac:dyDescent="0.3">
      <c r="A18" s="18" t="s">
        <v>24</v>
      </c>
      <c r="B18" s="19">
        <v>133505</v>
      </c>
    </row>
    <row r="19" spans="1:3" x14ac:dyDescent="0.3">
      <c r="A19" s="18" t="s">
        <v>25</v>
      </c>
      <c r="B19" s="19">
        <v>132436</v>
      </c>
    </row>
    <row r="20" spans="1:3" x14ac:dyDescent="0.3">
      <c r="A20" s="18" t="s">
        <v>26</v>
      </c>
      <c r="B20" s="19">
        <v>146305</v>
      </c>
    </row>
    <row r="21" spans="1:3" x14ac:dyDescent="0.3">
      <c r="A21" s="18" t="s">
        <v>27</v>
      </c>
      <c r="B21" s="19">
        <v>152999</v>
      </c>
    </row>
    <row r="22" spans="1:3" x14ac:dyDescent="0.3">
      <c r="A22" s="18" t="s">
        <v>28</v>
      </c>
      <c r="B22" s="19">
        <v>148266</v>
      </c>
    </row>
    <row r="23" spans="1:3" x14ac:dyDescent="0.3">
      <c r="A23" s="18" t="s">
        <v>20</v>
      </c>
      <c r="B23" s="19">
        <v>967384</v>
      </c>
    </row>
    <row r="32" spans="1:3" x14ac:dyDescent="0.3">
      <c r="A32" s="17" t="s">
        <v>15</v>
      </c>
      <c r="B32" t="s">
        <v>21</v>
      </c>
      <c r="C32" t="s">
        <v>16</v>
      </c>
    </row>
    <row r="33" spans="1:3" x14ac:dyDescent="0.3">
      <c r="A33" s="20">
        <v>44592</v>
      </c>
      <c r="B33" s="19">
        <v>10688</v>
      </c>
      <c r="C33" s="15">
        <v>10688</v>
      </c>
    </row>
    <row r="34" spans="1:3" x14ac:dyDescent="0.3">
      <c r="A34" s="20">
        <v>44593</v>
      </c>
      <c r="B34" s="19">
        <v>10780</v>
      </c>
      <c r="C34" s="15">
        <v>10734</v>
      </c>
    </row>
    <row r="35" spans="1:3" x14ac:dyDescent="0.3">
      <c r="A35" s="20">
        <v>44594</v>
      </c>
      <c r="B35" s="19">
        <v>14356</v>
      </c>
      <c r="C35" s="15">
        <v>11941.333333333334</v>
      </c>
    </row>
    <row r="36" spans="1:3" x14ac:dyDescent="0.3">
      <c r="A36" s="20">
        <v>44595</v>
      </c>
      <c r="B36" s="19">
        <v>11822</v>
      </c>
      <c r="C36" s="15">
        <v>11911.5</v>
      </c>
    </row>
    <row r="37" spans="1:3" x14ac:dyDescent="0.3">
      <c r="A37" s="20">
        <v>44596</v>
      </c>
      <c r="B37" s="19">
        <v>16026</v>
      </c>
      <c r="C37" s="15">
        <v>12734.4</v>
      </c>
    </row>
    <row r="38" spans="1:3" x14ac:dyDescent="0.3">
      <c r="A38" s="20">
        <v>44597</v>
      </c>
      <c r="B38" s="19">
        <v>14557</v>
      </c>
      <c r="C38" s="15">
        <v>13038.166666666666</v>
      </c>
    </row>
    <row r="39" spans="1:3" x14ac:dyDescent="0.3">
      <c r="A39" s="20">
        <v>44598</v>
      </c>
      <c r="B39" s="19">
        <v>12573</v>
      </c>
      <c r="C39" s="15">
        <v>12971.714285714286</v>
      </c>
    </row>
    <row r="40" spans="1:3" x14ac:dyDescent="0.3">
      <c r="A40" s="20">
        <v>44599</v>
      </c>
      <c r="B40" s="19">
        <v>11361</v>
      </c>
      <c r="C40" s="15">
        <v>13067.857142857143</v>
      </c>
    </row>
    <row r="41" spans="1:3" x14ac:dyDescent="0.3">
      <c r="A41" s="20">
        <v>44600</v>
      </c>
      <c r="B41" s="19">
        <v>9428</v>
      </c>
      <c r="C41" s="15">
        <v>12874.714285714286</v>
      </c>
    </row>
    <row r="42" spans="1:3" x14ac:dyDescent="0.3">
      <c r="A42" s="20">
        <v>44601</v>
      </c>
      <c r="B42" s="19">
        <v>10336</v>
      </c>
      <c r="C42" s="15">
        <v>12300.428571428571</v>
      </c>
    </row>
    <row r="43" spans="1:3" x14ac:dyDescent="0.3">
      <c r="A43" s="20">
        <v>44602</v>
      </c>
      <c r="B43" s="19">
        <v>12250</v>
      </c>
      <c r="C43" s="15">
        <v>12361.571428571429</v>
      </c>
    </row>
    <row r="44" spans="1:3" x14ac:dyDescent="0.3">
      <c r="A44" s="20">
        <v>44603</v>
      </c>
      <c r="B44" s="19">
        <v>15297</v>
      </c>
      <c r="C44" s="15">
        <v>12257.428571428571</v>
      </c>
    </row>
    <row r="45" spans="1:3" x14ac:dyDescent="0.3">
      <c r="A45" s="20">
        <v>44604</v>
      </c>
      <c r="B45" s="19">
        <v>14770</v>
      </c>
      <c r="C45" s="15">
        <v>12287.857142857143</v>
      </c>
    </row>
    <row r="46" spans="1:3" x14ac:dyDescent="0.3">
      <c r="A46" s="20">
        <v>44605</v>
      </c>
      <c r="B46" s="19">
        <v>15160</v>
      </c>
      <c r="C46" s="15">
        <v>12657.428571428571</v>
      </c>
    </row>
    <row r="47" spans="1:3" x14ac:dyDescent="0.3">
      <c r="A47" s="20">
        <v>44606</v>
      </c>
      <c r="B47" s="19">
        <v>19901</v>
      </c>
      <c r="C47" s="15">
        <v>13877.428571428571</v>
      </c>
    </row>
    <row r="48" spans="1:3" x14ac:dyDescent="0.3">
      <c r="A48" s="20">
        <v>44607</v>
      </c>
      <c r="B48" s="19">
        <v>19846</v>
      </c>
      <c r="C48" s="15">
        <v>15365.714285714286</v>
      </c>
    </row>
    <row r="49" spans="1:3" x14ac:dyDescent="0.3">
      <c r="A49" s="20">
        <v>44608</v>
      </c>
      <c r="B49" s="19">
        <v>17674</v>
      </c>
      <c r="C49" s="15">
        <v>16414</v>
      </c>
    </row>
    <row r="50" spans="1:3" x14ac:dyDescent="0.3">
      <c r="A50" s="20">
        <v>44609</v>
      </c>
      <c r="B50" s="19">
        <v>21322</v>
      </c>
      <c r="C50" s="15">
        <v>17710</v>
      </c>
    </row>
    <row r="51" spans="1:3" x14ac:dyDescent="0.3">
      <c r="A51" s="20">
        <v>44610</v>
      </c>
      <c r="B51" s="19">
        <v>18742</v>
      </c>
      <c r="C51" s="15">
        <v>18202.142857142859</v>
      </c>
    </row>
    <row r="52" spans="1:3" x14ac:dyDescent="0.3">
      <c r="A52" s="20">
        <v>44611</v>
      </c>
      <c r="B52" s="19">
        <v>16098</v>
      </c>
      <c r="C52" s="15">
        <v>18391.857142857141</v>
      </c>
    </row>
    <row r="53" spans="1:3" x14ac:dyDescent="0.3">
      <c r="A53" s="20">
        <v>44612</v>
      </c>
      <c r="B53" s="19">
        <v>17645</v>
      </c>
      <c r="C53" s="15">
        <v>18746.857142857141</v>
      </c>
    </row>
    <row r="54" spans="1:3" x14ac:dyDescent="0.3">
      <c r="A54" s="20">
        <v>44613</v>
      </c>
      <c r="B54" s="19">
        <v>15453</v>
      </c>
      <c r="C54" s="15">
        <v>18111.428571428572</v>
      </c>
    </row>
    <row r="55" spans="1:3" x14ac:dyDescent="0.3">
      <c r="A55" s="20">
        <v>44614</v>
      </c>
      <c r="B55" s="19">
        <v>14692</v>
      </c>
      <c r="C55" s="15">
        <v>17375.142857142859</v>
      </c>
    </row>
    <row r="56" spans="1:3" x14ac:dyDescent="0.3">
      <c r="A56" s="20">
        <v>44615</v>
      </c>
      <c r="B56" s="19">
        <v>17083</v>
      </c>
      <c r="C56" s="15">
        <v>17290.714285714286</v>
      </c>
    </row>
    <row r="57" spans="1:3" x14ac:dyDescent="0.3">
      <c r="A57" s="20">
        <v>44616</v>
      </c>
      <c r="B57" s="19">
        <v>22521</v>
      </c>
      <c r="C57" s="15">
        <v>17462</v>
      </c>
    </row>
    <row r="58" spans="1:3" x14ac:dyDescent="0.3">
      <c r="A58" s="20">
        <v>44617</v>
      </c>
      <c r="B58" s="19">
        <v>24434</v>
      </c>
      <c r="C58" s="15">
        <v>18275.142857142859</v>
      </c>
    </row>
    <row r="59" spans="1:3" x14ac:dyDescent="0.3">
      <c r="A59" s="20">
        <v>44618</v>
      </c>
      <c r="B59" s="19">
        <v>22971</v>
      </c>
      <c r="C59" s="15">
        <v>19257</v>
      </c>
    </row>
    <row r="60" spans="1:3" x14ac:dyDescent="0.3">
      <c r="A60" s="20">
        <v>44619</v>
      </c>
      <c r="B60" s="19">
        <v>21735</v>
      </c>
      <c r="C60" s="15">
        <v>19841.285714285714</v>
      </c>
    </row>
    <row r="61" spans="1:3" x14ac:dyDescent="0.3">
      <c r="A61" s="20">
        <v>44620</v>
      </c>
      <c r="B61" s="19">
        <v>25451</v>
      </c>
      <c r="C61" s="15">
        <v>21269.571428571428</v>
      </c>
    </row>
    <row r="62" spans="1:3" x14ac:dyDescent="0.3">
      <c r="A62" s="20">
        <v>44621</v>
      </c>
      <c r="B62" s="19">
        <v>24397</v>
      </c>
      <c r="C62" s="15">
        <v>22656</v>
      </c>
    </row>
    <row r="63" spans="1:3" x14ac:dyDescent="0.3">
      <c r="A63" s="20">
        <v>44622</v>
      </c>
      <c r="B63" s="19">
        <v>24048</v>
      </c>
      <c r="C63" s="15">
        <v>23651</v>
      </c>
    </row>
    <row r="64" spans="1:3" x14ac:dyDescent="0.3">
      <c r="A64" s="20">
        <v>44623</v>
      </c>
      <c r="B64" s="19">
        <v>23311</v>
      </c>
      <c r="C64" s="15">
        <v>23763.857142857141</v>
      </c>
    </row>
    <row r="65" spans="1:3" x14ac:dyDescent="0.3">
      <c r="A65" s="20">
        <v>44624</v>
      </c>
      <c r="B65" s="19">
        <v>24065</v>
      </c>
      <c r="C65" s="15">
        <v>23711.142857142859</v>
      </c>
    </row>
    <row r="66" spans="1:3" x14ac:dyDescent="0.3">
      <c r="A66" s="20">
        <v>44625</v>
      </c>
      <c r="B66" s="19">
        <v>22621</v>
      </c>
      <c r="C66" s="15">
        <v>23661.142857142859</v>
      </c>
    </row>
    <row r="67" spans="1:3" x14ac:dyDescent="0.3">
      <c r="A67" s="20">
        <v>44626</v>
      </c>
      <c r="B67" s="19">
        <v>22322</v>
      </c>
      <c r="C67" s="15">
        <v>23745</v>
      </c>
    </row>
    <row r="68" spans="1:3" x14ac:dyDescent="0.3">
      <c r="A68" s="20">
        <v>44627</v>
      </c>
      <c r="B68" s="19">
        <v>25375</v>
      </c>
      <c r="C68" s="15">
        <v>23734.142857142859</v>
      </c>
    </row>
    <row r="69" spans="1:3" x14ac:dyDescent="0.3">
      <c r="A69" s="20">
        <v>44628</v>
      </c>
      <c r="B69" s="19">
        <v>26180</v>
      </c>
      <c r="C69" s="15">
        <v>23988.857142857141</v>
      </c>
    </row>
    <row r="70" spans="1:3" x14ac:dyDescent="0.3">
      <c r="A70" s="20">
        <v>44629</v>
      </c>
      <c r="B70" s="19">
        <v>27062</v>
      </c>
      <c r="C70" s="15">
        <v>24419.428571428572</v>
      </c>
    </row>
    <row r="71" spans="1:3" x14ac:dyDescent="0.3">
      <c r="A71" s="20">
        <v>44630</v>
      </c>
      <c r="B71" s="19">
        <v>28928</v>
      </c>
      <c r="C71" s="15">
        <v>25221.857142857141</v>
      </c>
    </row>
    <row r="72" spans="1:3" x14ac:dyDescent="0.3">
      <c r="A72" s="20">
        <v>44631</v>
      </c>
      <c r="B72" s="19">
        <v>27032</v>
      </c>
      <c r="C72" s="15">
        <v>25645.714285714286</v>
      </c>
    </row>
    <row r="73" spans="1:3" x14ac:dyDescent="0.3">
      <c r="A73" s="20">
        <v>44632</v>
      </c>
      <c r="B73" s="19">
        <v>28197</v>
      </c>
      <c r="C73" s="15">
        <v>26442.285714285714</v>
      </c>
    </row>
    <row r="74" spans="1:3" x14ac:dyDescent="0.3">
      <c r="A74" s="20">
        <v>44633</v>
      </c>
      <c r="B74" s="19">
        <v>30085</v>
      </c>
      <c r="C74" s="15">
        <v>27551.285714285714</v>
      </c>
    </row>
    <row r="75" spans="1:3" x14ac:dyDescent="0.3">
      <c r="A75" s="20">
        <v>44634</v>
      </c>
      <c r="B75" s="19">
        <v>26124</v>
      </c>
      <c r="C75" s="15">
        <v>27658.285714285714</v>
      </c>
    </row>
    <row r="76" spans="1:3" x14ac:dyDescent="0.3">
      <c r="A76" s="20">
        <v>44635</v>
      </c>
      <c r="B76" s="19">
        <v>28182</v>
      </c>
      <c r="C76" s="15">
        <v>27944.285714285714</v>
      </c>
    </row>
    <row r="77" spans="1:3" x14ac:dyDescent="0.3">
      <c r="A77" s="20">
        <v>44636</v>
      </c>
      <c r="B77" s="19">
        <v>21877</v>
      </c>
      <c r="C77" s="15">
        <v>27203.571428571428</v>
      </c>
    </row>
    <row r="78" spans="1:3" x14ac:dyDescent="0.3">
      <c r="A78" s="20">
        <v>44637</v>
      </c>
      <c r="B78" s="19">
        <v>26151</v>
      </c>
      <c r="C78" s="15">
        <v>26806.857142857141</v>
      </c>
    </row>
    <row r="79" spans="1:3" x14ac:dyDescent="0.3">
      <c r="A79" s="20">
        <v>44638</v>
      </c>
      <c r="B79" s="19">
        <v>27403</v>
      </c>
      <c r="C79" s="15">
        <v>26859.857142857141</v>
      </c>
    </row>
    <row r="80" spans="1:3" x14ac:dyDescent="0.3">
      <c r="A80" s="20">
        <v>44639</v>
      </c>
      <c r="B80" s="19">
        <v>29052</v>
      </c>
      <c r="C80" s="15">
        <v>26982</v>
      </c>
    </row>
    <row r="81" spans="1:3" x14ac:dyDescent="0.3">
      <c r="A81" s="20" t="s">
        <v>20</v>
      </c>
      <c r="B81" s="19">
        <v>967384</v>
      </c>
      <c r="C81" s="15">
        <v>921063.25714285718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E01F-536A-44C3-B887-3FE1C3EDF31D}">
  <dimension ref="B2:O36"/>
  <sheetViews>
    <sheetView zoomScale="80" zoomScaleNormal="80" workbookViewId="0">
      <selection activeCell="S8" sqref="S8"/>
    </sheetView>
  </sheetViews>
  <sheetFormatPr defaultRowHeight="14.4" x14ac:dyDescent="0.3"/>
  <sheetData>
    <row r="2" spans="2:15" x14ac:dyDescent="0.3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15" x14ac:dyDescent="0.3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15" x14ac:dyDescent="0.3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2:15" x14ac:dyDescent="0.3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2:15" x14ac:dyDescent="0.3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5" x14ac:dyDescent="0.3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x14ac:dyDescent="0.3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2:15" x14ac:dyDescent="0.3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x14ac:dyDescent="0.3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2:15" x14ac:dyDescent="0.3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2:15" x14ac:dyDescent="0.3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2:15" x14ac:dyDescent="0.3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2:15" x14ac:dyDescent="0.3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2:15" x14ac:dyDescent="0.3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2:15" x14ac:dyDescent="0.3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2:15" x14ac:dyDescent="0.3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2:15" x14ac:dyDescent="0.3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2:15" x14ac:dyDescent="0.3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2:15" x14ac:dyDescent="0.3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2:15" x14ac:dyDescent="0.3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2:15" x14ac:dyDescent="0.3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x14ac:dyDescent="0.3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2:15" x14ac:dyDescent="0.3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2:15" x14ac:dyDescent="0.3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15" x14ac:dyDescent="0.3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2:15" x14ac:dyDescent="0.3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15" x14ac:dyDescent="0.3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15" x14ac:dyDescent="0.3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5" x14ac:dyDescent="0.3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2:15" x14ac:dyDescent="0.3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2:15" x14ac:dyDescent="0.3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2:15" x14ac:dyDescent="0.3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2:15" x14ac:dyDescent="0.3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2:15" x14ac:dyDescent="0.3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2:15" x14ac:dyDescent="0.3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Forecast</vt:lpstr>
      <vt:lpstr>Pvt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Victor Omusilwa</cp:lastModifiedBy>
  <dcterms:created xsi:type="dcterms:W3CDTF">2025-08-06T16:33:30Z</dcterms:created>
  <dcterms:modified xsi:type="dcterms:W3CDTF">2025-08-06T19:02:26Z</dcterms:modified>
</cp:coreProperties>
</file>