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vic\Documents\Excel\"/>
    </mc:Choice>
  </mc:AlternateContent>
  <xr:revisionPtr revIDLastSave="0" documentId="13_ncr:1_{86E17AD8-4D2C-4156-BF30-AB0A036A29C0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Data" sheetId="1" r:id="rId1"/>
    <sheet name="pvt" sheetId="4" r:id="rId2"/>
    <sheet name="Forecast" sheetId="5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  <c r="H8" i="5"/>
  <c r="H7" i="5"/>
  <c r="H6" i="5"/>
  <c r="H5" i="5"/>
  <c r="H4" i="5"/>
  <c r="H3" i="5"/>
  <c r="H2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D219" i="5"/>
  <c r="E219" i="5"/>
  <c r="D218" i="5"/>
  <c r="E218" i="5"/>
  <c r="D217" i="5"/>
  <c r="E217" i="5"/>
  <c r="D216" i="5"/>
  <c r="E216" i="5"/>
  <c r="D215" i="5"/>
  <c r="E215" i="5"/>
  <c r="D214" i="5"/>
  <c r="E214" i="5"/>
  <c r="D213" i="5"/>
  <c r="E213" i="5"/>
  <c r="D212" i="5"/>
  <c r="E212" i="5"/>
  <c r="D211" i="5"/>
  <c r="E211" i="5"/>
  <c r="D210" i="5"/>
  <c r="E210" i="5"/>
  <c r="D209" i="5"/>
  <c r="E209" i="5"/>
  <c r="D208" i="5"/>
  <c r="E208" i="5"/>
  <c r="D207" i="5"/>
  <c r="E207" i="5"/>
  <c r="D206" i="5"/>
  <c r="E206" i="5"/>
  <c r="D205" i="5"/>
  <c r="E205" i="5"/>
  <c r="D204" i="5"/>
  <c r="E204" i="5"/>
  <c r="D203" i="5"/>
  <c r="E203" i="5"/>
  <c r="D202" i="5"/>
  <c r="E202" i="5"/>
  <c r="D201" i="5"/>
  <c r="E201" i="5"/>
  <c r="D200" i="5"/>
  <c r="E200" i="5"/>
  <c r="D199" i="5"/>
  <c r="E199" i="5"/>
  <c r="D198" i="5"/>
  <c r="E198" i="5"/>
  <c r="D197" i="5"/>
  <c r="E197" i="5"/>
  <c r="D196" i="5"/>
  <c r="E196" i="5"/>
  <c r="D195" i="5"/>
  <c r="E195" i="5"/>
  <c r="D194" i="5"/>
  <c r="E194" i="5"/>
  <c r="D193" i="5"/>
  <c r="E193" i="5"/>
  <c r="D192" i="5"/>
  <c r="E192" i="5"/>
  <c r="D191" i="5"/>
  <c r="E191" i="5"/>
  <c r="D190" i="5"/>
  <c r="E190" i="5"/>
  <c r="D189" i="5"/>
  <c r="E189" i="5"/>
  <c r="D188" i="5"/>
  <c r="E188" i="5"/>
  <c r="D187" i="5"/>
  <c r="E187" i="5"/>
  <c r="D186" i="5"/>
  <c r="E186" i="5"/>
  <c r="D185" i="5"/>
  <c r="E185" i="5"/>
  <c r="D184" i="5"/>
  <c r="E184" i="5"/>
  <c r="D183" i="5"/>
  <c r="E183" i="5"/>
  <c r="D182" i="5"/>
  <c r="E182" i="5"/>
  <c r="D181" i="5"/>
  <c r="E181" i="5"/>
  <c r="D180" i="5"/>
  <c r="E180" i="5"/>
  <c r="D179" i="5"/>
  <c r="E179" i="5"/>
  <c r="D178" i="5"/>
  <c r="E178" i="5"/>
  <c r="D177" i="5"/>
  <c r="E177" i="5"/>
  <c r="D176" i="5"/>
  <c r="E176" i="5"/>
  <c r="D175" i="5"/>
  <c r="E175" i="5"/>
  <c r="D174" i="5"/>
  <c r="E174" i="5"/>
  <c r="D173" i="5"/>
  <c r="E173" i="5"/>
  <c r="D172" i="5"/>
  <c r="E172" i="5"/>
  <c r="D171" i="5"/>
  <c r="E171" i="5"/>
  <c r="D170" i="5"/>
  <c r="E170" i="5"/>
  <c r="D169" i="5"/>
  <c r="E169" i="5"/>
  <c r="D168" i="5"/>
  <c r="E168" i="5"/>
  <c r="D167" i="5"/>
  <c r="E167" i="5"/>
  <c r="D166" i="5"/>
  <c r="E166" i="5"/>
  <c r="D165" i="5"/>
  <c r="E165" i="5"/>
  <c r="D164" i="5"/>
  <c r="E164" i="5"/>
  <c r="D163" i="5"/>
  <c r="E163" i="5"/>
  <c r="D162" i="5"/>
  <c r="E162" i="5"/>
  <c r="D161" i="5"/>
  <c r="E161" i="5"/>
  <c r="D160" i="5"/>
  <c r="E160" i="5"/>
  <c r="D159" i="5"/>
  <c r="E159" i="5"/>
  <c r="D158" i="5"/>
  <c r="E158" i="5"/>
  <c r="D157" i="5"/>
  <c r="E157" i="5"/>
  <c r="D156" i="5"/>
  <c r="E156" i="5"/>
  <c r="D155" i="5"/>
  <c r="E155" i="5"/>
  <c r="D154" i="5"/>
  <c r="E154" i="5"/>
  <c r="D153" i="5"/>
  <c r="E153" i="5"/>
  <c r="D152" i="5"/>
  <c r="E152" i="5"/>
  <c r="D151" i="5"/>
  <c r="E151" i="5"/>
  <c r="D150" i="5"/>
  <c r="E150" i="5"/>
  <c r="D149" i="5"/>
  <c r="E149" i="5"/>
  <c r="D148" i="5"/>
  <c r="E148" i="5"/>
  <c r="D147" i="5"/>
  <c r="E147" i="5"/>
  <c r="D146" i="5"/>
  <c r="E146" i="5"/>
  <c r="D145" i="5"/>
  <c r="E145" i="5"/>
  <c r="D144" i="5"/>
  <c r="E144" i="5"/>
  <c r="D143" i="5"/>
  <c r="E143" i="5"/>
  <c r="D142" i="5"/>
  <c r="E142" i="5"/>
  <c r="D141" i="5"/>
  <c r="E141" i="5"/>
  <c r="D140" i="5"/>
  <c r="E140" i="5"/>
  <c r="D139" i="5"/>
  <c r="E139" i="5"/>
  <c r="D138" i="5"/>
  <c r="E138" i="5"/>
  <c r="D137" i="5"/>
  <c r="E137" i="5"/>
  <c r="D136" i="5"/>
  <c r="E136" i="5"/>
  <c r="D135" i="5"/>
  <c r="E135" i="5"/>
  <c r="D134" i="5"/>
  <c r="E134" i="5"/>
  <c r="D133" i="5"/>
  <c r="E133" i="5"/>
  <c r="D132" i="5"/>
  <c r="E132" i="5"/>
  <c r="D131" i="5"/>
  <c r="E131" i="5"/>
  <c r="D130" i="5"/>
  <c r="E130" i="5"/>
  <c r="D129" i="5"/>
  <c r="E129" i="5"/>
  <c r="D128" i="5"/>
  <c r="E128" i="5"/>
  <c r="D127" i="5"/>
  <c r="E127" i="5"/>
  <c r="D126" i="5"/>
  <c r="E126" i="5"/>
  <c r="D125" i="5"/>
  <c r="E125" i="5"/>
  <c r="D124" i="5"/>
  <c r="E124" i="5"/>
  <c r="D123" i="5"/>
  <c r="E123" i="5"/>
  <c r="D122" i="5"/>
  <c r="E122" i="5"/>
  <c r="L7" i="1"/>
  <c r="L8" i="1"/>
  <c r="L9" i="1"/>
  <c r="L10" i="1"/>
  <c r="L11" i="1"/>
  <c r="L12" i="1"/>
  <c r="L13" i="1"/>
  <c r="L14" i="1"/>
  <c r="L15" i="1"/>
  <c r="L16" i="1"/>
  <c r="L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2" i="1"/>
  <c r="M7" i="1"/>
  <c r="M15" i="1"/>
  <c r="M8" i="1"/>
  <c r="M9" i="1"/>
  <c r="M10" i="1"/>
  <c r="M11" i="1"/>
  <c r="M13" i="1"/>
  <c r="M12" i="1"/>
  <c r="M14" i="1"/>
  <c r="M16" i="1"/>
  <c r="M6" i="1"/>
</calcChain>
</file>

<file path=xl/sharedStrings.xml><?xml version="1.0" encoding="utf-8"?>
<sst xmlns="http://schemas.openxmlformats.org/spreadsheetml/2006/main" count="38" uniqueCount="33">
  <si>
    <t>Date</t>
  </si>
  <si>
    <t>Sales</t>
  </si>
  <si>
    <t>Month</t>
  </si>
  <si>
    <t>Weekday</t>
  </si>
  <si>
    <t>Months</t>
  </si>
  <si>
    <t>Grand Total</t>
  </si>
  <si>
    <t>Row Labels</t>
  </si>
  <si>
    <t>Jan</t>
  </si>
  <si>
    <t>Feb</t>
  </si>
  <si>
    <t>Mar</t>
  </si>
  <si>
    <t>Apr</t>
  </si>
  <si>
    <t>Sum of Sales</t>
  </si>
  <si>
    <t>7-D Average</t>
  </si>
  <si>
    <t>Sum of 7-D Average</t>
  </si>
  <si>
    <t>DATE</t>
  </si>
  <si>
    <t>Linear</t>
  </si>
  <si>
    <t xml:space="preserve">Seasonal </t>
  </si>
  <si>
    <t>Forecast(7-D Average)</t>
  </si>
  <si>
    <t>Lower Confidence Bound(7-D Average)</t>
  </si>
  <si>
    <t>Upper Confidence Bound(7-D Average)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</si>
  <si>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</si>
  <si>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</si>
  <si>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</si>
  <si>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</si>
  <si>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</si>
  <si>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</si>
  <si>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</si>
  <si>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</si>
  <si>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</si>
  <si>
    <t xml:space="preserve">Seasonality - Exponential </t>
  </si>
  <si>
    <t>Seasonal - Pesks and Lows Moments in activity</t>
  </si>
  <si>
    <t>Linear - Maintain your routine activity</t>
  </si>
  <si>
    <t>confidence value - is the confidence amount, Bound sala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</si>
</sst>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/>
        <bgColor theme="4"/>
      </patternFill>
    </fill>
    <fill>
      <patternFill patternType="solid">
        <fgColor theme="3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0"/>
      </left>
      <right/>
      <top style="thin">
        <color auto="1"/>
      </top>
      <bottom/>
      <diagonal/>
    </border>
    <border>
      <left/>
      <right/>
      <top style="thin">
        <color theme="0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14" fontId="0" fillId="0" borderId="0" xfId="0" applyNumberFormat="1" applyAlignment="1">
      <alignment horizontal="left"/>
    </xf>
    <xf numFmtId="2" fontId="0" fillId="0" borderId="0" xfId="0" applyNumberFormat="1"/>
    <xf numFmtId="0" fontId="3" fillId="5" borderId="0" xfId="0" applyFont="1" applyFill="1"/>
    <xf numFmtId="0" fontId="1" fillId="4" borderId="3" xfId="0" applyFont="1" applyFill="1" applyBorder="1" applyAlignment="1">
      <alignment horizontal="center" vertical="top"/>
    </xf>
    <xf numFmtId="0" fontId="1" fillId="4" borderId="4" xfId="0" applyFont="1" applyFill="1" applyBorder="1" applyAlignment="1">
      <alignment horizontal="center" vertical="top"/>
    </xf>
    <xf numFmtId="14" fontId="0" fillId="3" borderId="2" xfId="0" applyNumberFormat="1" applyFont="1" applyFill="1" applyBorder="1"/>
    <xf numFmtId="0" fontId="0" fillId="3" borderId="5" xfId="0" applyFont="1" applyFill="1" applyBorder="1"/>
    <xf numFmtId="2" fontId="0" fillId="3" borderId="5" xfId="0" applyNumberFormat="1" applyFont="1" applyFill="1" applyBorder="1"/>
    <xf numFmtId="14" fontId="0" fillId="2" borderId="6" xfId="0" applyNumberFormat="1" applyFont="1" applyFill="1" applyBorder="1"/>
    <xf numFmtId="0" fontId="0" fillId="2" borderId="1" xfId="0" applyFont="1" applyFill="1" applyBorder="1"/>
    <xf numFmtId="2" fontId="0" fillId="2" borderId="1" xfId="0" applyNumberFormat="1" applyFont="1" applyFill="1" applyBorder="1"/>
    <xf numFmtId="14" fontId="0" fillId="3" borderId="6" xfId="0" applyNumberFormat="1" applyFont="1" applyFill="1" applyBorder="1"/>
    <xf numFmtId="0" fontId="0" fillId="3" borderId="1" xfId="0" applyFont="1" applyFill="1" applyBorder="1"/>
    <xf numFmtId="2" fontId="0" fillId="3" borderId="1" xfId="0" applyNumberFormat="1" applyFont="1" applyFill="1" applyBorder="1"/>
    <xf numFmtId="43" fontId="0" fillId="0" borderId="0" xfId="1" applyFont="1"/>
  </cellXfs>
  <cellStyles count="2">
    <cellStyle name="Comma" xfId="1" builtinId="3"/>
    <cellStyle name="Normal" xfId="0" builtinId="0"/>
  </cellStyles>
  <dxfs count="5">
    <dxf>
      <numFmt numFmtId="4" formatCode="#,##0.00"/>
    </dxf>
    <dxf>
      <numFmt numFmtId="2" formatCode="0.00"/>
    </dxf>
    <dxf>
      <numFmt numFmtId="2" formatCode="0.00"/>
    </dxf>
    <dxf>
      <numFmt numFmtId="2" formatCode="0.00"/>
    </dxf>
    <dxf>
      <numFmt numFmtId="19" formatCode="dd/mm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[sales_report.xlsx]pvt!PivotTable4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latin typeface="Century Gothic" panose="020B0502020202020204" pitchFamily="34" charset="0"/>
              </a:rPr>
              <a:t>Monthly Sales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ln w="28575" cap="rnd">
            <a:solidFill>
              <a:schemeClr val="tx2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pvt!$B$3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pvt!$A$4:$A$8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pvt!$B$4:$B$8</c:f>
              <c:numCache>
                <c:formatCode>#,##0.00</c:formatCode>
                <c:ptCount val="4"/>
                <c:pt idx="0">
                  <c:v>139191</c:v>
                </c:pt>
                <c:pt idx="1">
                  <c:v>166734</c:v>
                </c:pt>
                <c:pt idx="2">
                  <c:v>159031</c:v>
                </c:pt>
                <c:pt idx="3">
                  <c:v>154511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72A-4F0D-8D4B-1C05186F1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464648"/>
        <c:axId val="679457808"/>
      </c:lineChart>
      <c:catAx>
        <c:axId val="679464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rgbClr val="002060">
                <a:alpha val="99000"/>
              </a:srgb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679457808"/>
        <c:crosses val="autoZero"/>
        <c:auto val="1"/>
        <c:lblAlgn val="ctr"/>
        <c:lblOffset val="100"/>
        <c:noMultiLvlLbl val="0"/>
      </c:catAx>
      <c:valAx>
        <c:axId val="6794578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" sourceLinked="1"/>
        <c:majorTickMark val="out"/>
        <c:minorTickMark val="none"/>
        <c:tickLblPos val="nextTo"/>
        <c:spPr>
          <a:noFill/>
          <a:ln w="12700">
            <a:solidFill>
              <a:srgbClr val="002060">
                <a:alpha val="87000"/>
              </a:srgb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679464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[sales_report.xlsx]pvt!PivotTable5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Century Gothic" panose="020B0502020202020204" pitchFamily="34" charset="0"/>
              </a:rPr>
              <a:t>Daily</a:t>
            </a:r>
            <a:r>
              <a:rPr lang="en-US" b="1" baseline="0">
                <a:latin typeface="Century Gothic" panose="020B0502020202020204" pitchFamily="34" charset="0"/>
              </a:rPr>
              <a:t> Sales Vs 7-D Average</a:t>
            </a:r>
            <a:endParaRPr lang="en-US" b="1">
              <a:latin typeface="Century Gothic" panose="020B0502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tx2">
              <a:lumMod val="75000"/>
              <a:alpha val="87000"/>
            </a:schemeClr>
          </a:solidFill>
          <a:ln>
            <a:noFill/>
          </a:ln>
          <a:effectLst>
            <a:softEdge rad="0"/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967825896762906"/>
          <c:y val="0.11574074074074074"/>
          <c:w val="0.72582064741907248"/>
          <c:h val="0.76851851851851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pvt!$B$21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chemeClr val="tx2">
                <a:lumMod val="75000"/>
                <a:alpha val="87000"/>
              </a:schemeClr>
            </a:solidFill>
            <a:ln>
              <a:noFill/>
            </a:ln>
            <a:effectLst>
              <a:softEdge rad="0"/>
            </a:effectLst>
          </c:spPr>
          <c:invertIfNegative val="0"/>
          <c:cat>
            <c:strRef>
              <c:f>pvt!$A$22:$A$142</c:f>
              <c:strCache>
                <c:ptCount val="120"/>
                <c:pt idx="0">
                  <c:v>01/01/2025</c:v>
                </c:pt>
                <c:pt idx="1">
                  <c:v>02/01/2025</c:v>
                </c:pt>
                <c:pt idx="2">
                  <c:v>03/01/2025</c:v>
                </c:pt>
                <c:pt idx="3">
                  <c:v>04/01/2025</c:v>
                </c:pt>
                <c:pt idx="4">
                  <c:v>05/01/2025</c:v>
                </c:pt>
                <c:pt idx="5">
                  <c:v>06/01/2025</c:v>
                </c:pt>
                <c:pt idx="6">
                  <c:v>07/01/2025</c:v>
                </c:pt>
                <c:pt idx="7">
                  <c:v>08/01/2025</c:v>
                </c:pt>
                <c:pt idx="8">
                  <c:v>09/01/2025</c:v>
                </c:pt>
                <c:pt idx="9">
                  <c:v>10/01/2025</c:v>
                </c:pt>
                <c:pt idx="10">
                  <c:v>11/01/2025</c:v>
                </c:pt>
                <c:pt idx="11">
                  <c:v>12/01/2025</c:v>
                </c:pt>
                <c:pt idx="12">
                  <c:v>13/01/2025</c:v>
                </c:pt>
                <c:pt idx="13">
                  <c:v>14/01/2025</c:v>
                </c:pt>
                <c:pt idx="14">
                  <c:v>15/01/2025</c:v>
                </c:pt>
                <c:pt idx="15">
                  <c:v>16/01/2025</c:v>
                </c:pt>
                <c:pt idx="16">
                  <c:v>17/01/2025</c:v>
                </c:pt>
                <c:pt idx="17">
                  <c:v>18/01/2025</c:v>
                </c:pt>
                <c:pt idx="18">
                  <c:v>19/01/2025</c:v>
                </c:pt>
                <c:pt idx="19">
                  <c:v>20/01/2025</c:v>
                </c:pt>
                <c:pt idx="20">
                  <c:v>21/01/2025</c:v>
                </c:pt>
                <c:pt idx="21">
                  <c:v>22/01/2025</c:v>
                </c:pt>
                <c:pt idx="22">
                  <c:v>23/01/2025</c:v>
                </c:pt>
                <c:pt idx="23">
                  <c:v>24/01/2025</c:v>
                </c:pt>
                <c:pt idx="24">
                  <c:v>25/01/2025</c:v>
                </c:pt>
                <c:pt idx="25">
                  <c:v>26/01/2025</c:v>
                </c:pt>
                <c:pt idx="26">
                  <c:v>27/01/2025</c:v>
                </c:pt>
                <c:pt idx="27">
                  <c:v>28/01/2025</c:v>
                </c:pt>
                <c:pt idx="28">
                  <c:v>29/01/2025</c:v>
                </c:pt>
                <c:pt idx="29">
                  <c:v>30/01/2025</c:v>
                </c:pt>
                <c:pt idx="30">
                  <c:v>31/01/2025</c:v>
                </c:pt>
                <c:pt idx="31">
                  <c:v>01/02/2025</c:v>
                </c:pt>
                <c:pt idx="32">
                  <c:v>02/02/2025</c:v>
                </c:pt>
                <c:pt idx="33">
                  <c:v>03/02/2025</c:v>
                </c:pt>
                <c:pt idx="34">
                  <c:v>04/02/2025</c:v>
                </c:pt>
                <c:pt idx="35">
                  <c:v>05/02/2025</c:v>
                </c:pt>
                <c:pt idx="36">
                  <c:v>06/02/2025</c:v>
                </c:pt>
                <c:pt idx="37">
                  <c:v>07/02/2025</c:v>
                </c:pt>
                <c:pt idx="38">
                  <c:v>08/02/2025</c:v>
                </c:pt>
                <c:pt idx="39">
                  <c:v>09/02/2025</c:v>
                </c:pt>
                <c:pt idx="40">
                  <c:v>10/02/2025</c:v>
                </c:pt>
                <c:pt idx="41">
                  <c:v>11/02/2025</c:v>
                </c:pt>
                <c:pt idx="42">
                  <c:v>12/02/2025</c:v>
                </c:pt>
                <c:pt idx="43">
                  <c:v>13/02/2025</c:v>
                </c:pt>
                <c:pt idx="44">
                  <c:v>14/02/2025</c:v>
                </c:pt>
                <c:pt idx="45">
                  <c:v>15/02/2025</c:v>
                </c:pt>
                <c:pt idx="46">
                  <c:v>16/02/2025</c:v>
                </c:pt>
                <c:pt idx="47">
                  <c:v>17/02/2025</c:v>
                </c:pt>
                <c:pt idx="48">
                  <c:v>18/02/2025</c:v>
                </c:pt>
                <c:pt idx="49">
                  <c:v>19/02/2025</c:v>
                </c:pt>
                <c:pt idx="50">
                  <c:v>20/02/2025</c:v>
                </c:pt>
                <c:pt idx="51">
                  <c:v>21/02/2025</c:v>
                </c:pt>
                <c:pt idx="52">
                  <c:v>22/02/2025</c:v>
                </c:pt>
                <c:pt idx="53">
                  <c:v>23/02/2025</c:v>
                </c:pt>
                <c:pt idx="54">
                  <c:v>24/02/2025</c:v>
                </c:pt>
                <c:pt idx="55">
                  <c:v>25/02/2025</c:v>
                </c:pt>
                <c:pt idx="56">
                  <c:v>26/02/2025</c:v>
                </c:pt>
                <c:pt idx="57">
                  <c:v>27/02/2025</c:v>
                </c:pt>
                <c:pt idx="58">
                  <c:v>28/02/2025</c:v>
                </c:pt>
                <c:pt idx="59">
                  <c:v>01/03/2025</c:v>
                </c:pt>
                <c:pt idx="60">
                  <c:v>02/03/2025</c:v>
                </c:pt>
                <c:pt idx="61">
                  <c:v>03/03/2025</c:v>
                </c:pt>
                <c:pt idx="62">
                  <c:v>04/03/2025</c:v>
                </c:pt>
                <c:pt idx="63">
                  <c:v>05/03/2025</c:v>
                </c:pt>
                <c:pt idx="64">
                  <c:v>06/03/2025</c:v>
                </c:pt>
                <c:pt idx="65">
                  <c:v>07/03/2025</c:v>
                </c:pt>
                <c:pt idx="66">
                  <c:v>08/03/2025</c:v>
                </c:pt>
                <c:pt idx="67">
                  <c:v>09/03/2025</c:v>
                </c:pt>
                <c:pt idx="68">
                  <c:v>10/03/2025</c:v>
                </c:pt>
                <c:pt idx="69">
                  <c:v>11/03/2025</c:v>
                </c:pt>
                <c:pt idx="70">
                  <c:v>12/03/2025</c:v>
                </c:pt>
                <c:pt idx="71">
                  <c:v>13/03/2025</c:v>
                </c:pt>
                <c:pt idx="72">
                  <c:v>14/03/2025</c:v>
                </c:pt>
                <c:pt idx="73">
                  <c:v>15/03/2025</c:v>
                </c:pt>
                <c:pt idx="74">
                  <c:v>16/03/2025</c:v>
                </c:pt>
                <c:pt idx="75">
                  <c:v>17/03/2025</c:v>
                </c:pt>
                <c:pt idx="76">
                  <c:v>18/03/2025</c:v>
                </c:pt>
                <c:pt idx="77">
                  <c:v>19/03/2025</c:v>
                </c:pt>
                <c:pt idx="78">
                  <c:v>20/03/2025</c:v>
                </c:pt>
                <c:pt idx="79">
                  <c:v>21/03/2025</c:v>
                </c:pt>
                <c:pt idx="80">
                  <c:v>22/03/2025</c:v>
                </c:pt>
                <c:pt idx="81">
                  <c:v>23/03/2025</c:v>
                </c:pt>
                <c:pt idx="82">
                  <c:v>24/03/2025</c:v>
                </c:pt>
                <c:pt idx="83">
                  <c:v>25/03/2025</c:v>
                </c:pt>
                <c:pt idx="84">
                  <c:v>26/03/2025</c:v>
                </c:pt>
                <c:pt idx="85">
                  <c:v>27/03/2025</c:v>
                </c:pt>
                <c:pt idx="86">
                  <c:v>28/03/2025</c:v>
                </c:pt>
                <c:pt idx="87">
                  <c:v>29/03/2025</c:v>
                </c:pt>
                <c:pt idx="88">
                  <c:v>30/03/2025</c:v>
                </c:pt>
                <c:pt idx="89">
                  <c:v>31/03/2025</c:v>
                </c:pt>
                <c:pt idx="90">
                  <c:v>01/04/2025</c:v>
                </c:pt>
                <c:pt idx="91">
                  <c:v>02/04/2025</c:v>
                </c:pt>
                <c:pt idx="92">
                  <c:v>03/04/2025</c:v>
                </c:pt>
                <c:pt idx="93">
                  <c:v>04/04/2025</c:v>
                </c:pt>
                <c:pt idx="94">
                  <c:v>05/04/2025</c:v>
                </c:pt>
                <c:pt idx="95">
                  <c:v>06/04/2025</c:v>
                </c:pt>
                <c:pt idx="96">
                  <c:v>07/04/2025</c:v>
                </c:pt>
                <c:pt idx="97">
                  <c:v>08/04/2025</c:v>
                </c:pt>
                <c:pt idx="98">
                  <c:v>09/04/2025</c:v>
                </c:pt>
                <c:pt idx="99">
                  <c:v>10/04/2025</c:v>
                </c:pt>
                <c:pt idx="100">
                  <c:v>11/04/2025</c:v>
                </c:pt>
                <c:pt idx="101">
                  <c:v>12/04/2025</c:v>
                </c:pt>
                <c:pt idx="102">
                  <c:v>13/04/2025</c:v>
                </c:pt>
                <c:pt idx="103">
                  <c:v>14/04/2025</c:v>
                </c:pt>
                <c:pt idx="104">
                  <c:v>15/04/2025</c:v>
                </c:pt>
                <c:pt idx="105">
                  <c:v>16/04/2025</c:v>
                </c:pt>
                <c:pt idx="106">
                  <c:v>17/04/2025</c:v>
                </c:pt>
                <c:pt idx="107">
                  <c:v>18/04/2025</c:v>
                </c:pt>
                <c:pt idx="108">
                  <c:v>19/04/2025</c:v>
                </c:pt>
                <c:pt idx="109">
                  <c:v>20/04/2025</c:v>
                </c:pt>
                <c:pt idx="110">
                  <c:v>21/04/2025</c:v>
                </c:pt>
                <c:pt idx="111">
                  <c:v>22/04/2025</c:v>
                </c:pt>
                <c:pt idx="112">
                  <c:v>23/04/2025</c:v>
                </c:pt>
                <c:pt idx="113">
                  <c:v>24/04/2025</c:v>
                </c:pt>
                <c:pt idx="114">
                  <c:v>25/04/2025</c:v>
                </c:pt>
                <c:pt idx="115">
                  <c:v>26/04/2025</c:v>
                </c:pt>
                <c:pt idx="116">
                  <c:v>27/04/2025</c:v>
                </c:pt>
                <c:pt idx="117">
                  <c:v>28/04/2025</c:v>
                </c:pt>
                <c:pt idx="118">
                  <c:v>29/04/2025</c:v>
                </c:pt>
                <c:pt idx="119">
                  <c:v>30/04/2025</c:v>
                </c:pt>
              </c:strCache>
            </c:strRef>
          </c:cat>
          <c:val>
            <c:numRef>
              <c:f>pvt!$B$22:$B$142</c:f>
              <c:numCache>
                <c:formatCode>#,##0.00</c:formatCode>
                <c:ptCount val="120"/>
                <c:pt idx="0">
                  <c:v>4118</c:v>
                </c:pt>
                <c:pt idx="1">
                  <c:v>4925</c:v>
                </c:pt>
                <c:pt idx="2">
                  <c:v>3453</c:v>
                </c:pt>
                <c:pt idx="3">
                  <c:v>5286</c:v>
                </c:pt>
                <c:pt idx="4">
                  <c:v>2341</c:v>
                </c:pt>
                <c:pt idx="5">
                  <c:v>2440</c:v>
                </c:pt>
                <c:pt idx="6">
                  <c:v>6647</c:v>
                </c:pt>
                <c:pt idx="7">
                  <c:v>7439</c:v>
                </c:pt>
                <c:pt idx="8">
                  <c:v>5026</c:v>
                </c:pt>
                <c:pt idx="9">
                  <c:v>2778</c:v>
                </c:pt>
                <c:pt idx="10">
                  <c:v>6631</c:v>
                </c:pt>
                <c:pt idx="11">
                  <c:v>6356</c:v>
                </c:pt>
                <c:pt idx="12">
                  <c:v>1130</c:v>
                </c:pt>
                <c:pt idx="13">
                  <c:v>1355</c:v>
                </c:pt>
                <c:pt idx="14">
                  <c:v>5996</c:v>
                </c:pt>
                <c:pt idx="15">
                  <c:v>3514</c:v>
                </c:pt>
                <c:pt idx="16">
                  <c:v>4003</c:v>
                </c:pt>
                <c:pt idx="17">
                  <c:v>5789</c:v>
                </c:pt>
                <c:pt idx="18">
                  <c:v>7624</c:v>
                </c:pt>
                <c:pt idx="19">
                  <c:v>3280</c:v>
                </c:pt>
                <c:pt idx="20">
                  <c:v>2024</c:v>
                </c:pt>
                <c:pt idx="21">
                  <c:v>1369</c:v>
                </c:pt>
                <c:pt idx="22">
                  <c:v>5168</c:v>
                </c:pt>
                <c:pt idx="23">
                  <c:v>5712</c:v>
                </c:pt>
                <c:pt idx="24">
                  <c:v>2163</c:v>
                </c:pt>
                <c:pt idx="25">
                  <c:v>4439</c:v>
                </c:pt>
                <c:pt idx="26">
                  <c:v>4465</c:v>
                </c:pt>
                <c:pt idx="27">
                  <c:v>6671</c:v>
                </c:pt>
                <c:pt idx="28">
                  <c:v>5174</c:v>
                </c:pt>
                <c:pt idx="29">
                  <c:v>6120</c:v>
                </c:pt>
                <c:pt idx="30">
                  <c:v>5755</c:v>
                </c:pt>
                <c:pt idx="31">
                  <c:v>4803</c:v>
                </c:pt>
                <c:pt idx="32">
                  <c:v>7307</c:v>
                </c:pt>
                <c:pt idx="33">
                  <c:v>9854</c:v>
                </c:pt>
                <c:pt idx="34">
                  <c:v>8234</c:v>
                </c:pt>
                <c:pt idx="35">
                  <c:v>2913</c:v>
                </c:pt>
                <c:pt idx="36">
                  <c:v>8751</c:v>
                </c:pt>
                <c:pt idx="37">
                  <c:v>5309</c:v>
                </c:pt>
                <c:pt idx="38">
                  <c:v>1833</c:v>
                </c:pt>
                <c:pt idx="39">
                  <c:v>1212</c:v>
                </c:pt>
                <c:pt idx="40">
                  <c:v>8856</c:v>
                </c:pt>
                <c:pt idx="41">
                  <c:v>4151</c:v>
                </c:pt>
                <c:pt idx="42">
                  <c:v>2530</c:v>
                </c:pt>
                <c:pt idx="43">
                  <c:v>7016</c:v>
                </c:pt>
                <c:pt idx="44">
                  <c:v>9149</c:v>
                </c:pt>
                <c:pt idx="45">
                  <c:v>4603</c:v>
                </c:pt>
                <c:pt idx="46">
                  <c:v>4828</c:v>
                </c:pt>
                <c:pt idx="47">
                  <c:v>9417</c:v>
                </c:pt>
                <c:pt idx="48">
                  <c:v>4593</c:v>
                </c:pt>
                <c:pt idx="49">
                  <c:v>3113</c:v>
                </c:pt>
                <c:pt idx="50">
                  <c:v>9680</c:v>
                </c:pt>
                <c:pt idx="51">
                  <c:v>7253</c:v>
                </c:pt>
                <c:pt idx="52">
                  <c:v>9182</c:v>
                </c:pt>
                <c:pt idx="53">
                  <c:v>3360</c:v>
                </c:pt>
                <c:pt idx="54">
                  <c:v>5484</c:v>
                </c:pt>
                <c:pt idx="55">
                  <c:v>9341</c:v>
                </c:pt>
                <c:pt idx="56">
                  <c:v>6778</c:v>
                </c:pt>
                <c:pt idx="57">
                  <c:v>5300</c:v>
                </c:pt>
                <c:pt idx="58">
                  <c:v>1884</c:v>
                </c:pt>
                <c:pt idx="59">
                  <c:v>8128</c:v>
                </c:pt>
                <c:pt idx="60">
                  <c:v>2754</c:v>
                </c:pt>
                <c:pt idx="61">
                  <c:v>8131</c:v>
                </c:pt>
                <c:pt idx="62">
                  <c:v>7575</c:v>
                </c:pt>
                <c:pt idx="63">
                  <c:v>6508</c:v>
                </c:pt>
                <c:pt idx="64">
                  <c:v>1583</c:v>
                </c:pt>
                <c:pt idx="65">
                  <c:v>6418</c:v>
                </c:pt>
                <c:pt idx="66">
                  <c:v>1839</c:v>
                </c:pt>
                <c:pt idx="67">
                  <c:v>4741</c:v>
                </c:pt>
                <c:pt idx="68">
                  <c:v>1193</c:v>
                </c:pt>
                <c:pt idx="69">
                  <c:v>2633</c:v>
                </c:pt>
                <c:pt idx="70">
                  <c:v>5256</c:v>
                </c:pt>
                <c:pt idx="71">
                  <c:v>8943</c:v>
                </c:pt>
                <c:pt idx="72">
                  <c:v>6113</c:v>
                </c:pt>
                <c:pt idx="73">
                  <c:v>9215</c:v>
                </c:pt>
                <c:pt idx="74">
                  <c:v>9599</c:v>
                </c:pt>
                <c:pt idx="75">
                  <c:v>4843</c:v>
                </c:pt>
                <c:pt idx="76">
                  <c:v>3856</c:v>
                </c:pt>
                <c:pt idx="77">
                  <c:v>3292</c:v>
                </c:pt>
                <c:pt idx="78">
                  <c:v>3173</c:v>
                </c:pt>
                <c:pt idx="79">
                  <c:v>1856</c:v>
                </c:pt>
                <c:pt idx="80">
                  <c:v>3178</c:v>
                </c:pt>
                <c:pt idx="81">
                  <c:v>3203</c:v>
                </c:pt>
                <c:pt idx="82">
                  <c:v>8964</c:v>
                </c:pt>
                <c:pt idx="83">
                  <c:v>5376</c:v>
                </c:pt>
                <c:pt idx="84">
                  <c:v>3899</c:v>
                </c:pt>
                <c:pt idx="85">
                  <c:v>5535</c:v>
                </c:pt>
                <c:pt idx="86">
                  <c:v>3373</c:v>
                </c:pt>
                <c:pt idx="87">
                  <c:v>3757</c:v>
                </c:pt>
                <c:pt idx="88">
                  <c:v>8073</c:v>
                </c:pt>
                <c:pt idx="89">
                  <c:v>6024</c:v>
                </c:pt>
                <c:pt idx="90">
                  <c:v>1238</c:v>
                </c:pt>
                <c:pt idx="91">
                  <c:v>1812</c:v>
                </c:pt>
                <c:pt idx="92">
                  <c:v>1813</c:v>
                </c:pt>
                <c:pt idx="93">
                  <c:v>5855</c:v>
                </c:pt>
                <c:pt idx="94">
                  <c:v>6892</c:v>
                </c:pt>
                <c:pt idx="95">
                  <c:v>8603</c:v>
                </c:pt>
                <c:pt idx="96">
                  <c:v>8706</c:v>
                </c:pt>
                <c:pt idx="97">
                  <c:v>1277</c:v>
                </c:pt>
                <c:pt idx="98">
                  <c:v>7722</c:v>
                </c:pt>
                <c:pt idx="99">
                  <c:v>7280</c:v>
                </c:pt>
                <c:pt idx="100">
                  <c:v>4044</c:v>
                </c:pt>
                <c:pt idx="101">
                  <c:v>9406</c:v>
                </c:pt>
                <c:pt idx="102">
                  <c:v>6416</c:v>
                </c:pt>
                <c:pt idx="103">
                  <c:v>4571</c:v>
                </c:pt>
                <c:pt idx="104">
                  <c:v>7355</c:v>
                </c:pt>
                <c:pt idx="105">
                  <c:v>7362</c:v>
                </c:pt>
                <c:pt idx="106">
                  <c:v>2058</c:v>
                </c:pt>
                <c:pt idx="107">
                  <c:v>5576</c:v>
                </c:pt>
                <c:pt idx="108">
                  <c:v>5577</c:v>
                </c:pt>
                <c:pt idx="109">
                  <c:v>1521</c:v>
                </c:pt>
                <c:pt idx="110">
                  <c:v>4337</c:v>
                </c:pt>
                <c:pt idx="111">
                  <c:v>3834</c:v>
                </c:pt>
                <c:pt idx="112">
                  <c:v>3572</c:v>
                </c:pt>
                <c:pt idx="113">
                  <c:v>2513</c:v>
                </c:pt>
                <c:pt idx="114">
                  <c:v>7474</c:v>
                </c:pt>
                <c:pt idx="115">
                  <c:v>7886</c:v>
                </c:pt>
                <c:pt idx="116">
                  <c:v>2782</c:v>
                </c:pt>
                <c:pt idx="117">
                  <c:v>8401</c:v>
                </c:pt>
                <c:pt idx="118">
                  <c:v>1698</c:v>
                </c:pt>
                <c:pt idx="119">
                  <c:v>6930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29-49A1-9D5C-CCF5FF92B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9"/>
        <c:overlap val="-27"/>
        <c:axId val="706419680"/>
        <c:axId val="706422200"/>
      </c:barChart>
      <c:lineChart>
        <c:grouping val="standard"/>
        <c:varyColors val="0"/>
        <c:ser>
          <c:idx val="1"/>
          <c:order val="1"/>
          <c:tx>
            <c:strRef>
              <c:f>pvt!$C$21</c:f>
              <c:strCache>
                <c:ptCount val="1"/>
                <c:pt idx="0">
                  <c:v>Sum of 7-D Average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pvt!$A$22:$A$142</c:f>
              <c:strCache>
                <c:ptCount val="120"/>
                <c:pt idx="0">
                  <c:v>01/01/2025</c:v>
                </c:pt>
                <c:pt idx="1">
                  <c:v>02/01/2025</c:v>
                </c:pt>
                <c:pt idx="2">
                  <c:v>03/01/2025</c:v>
                </c:pt>
                <c:pt idx="3">
                  <c:v>04/01/2025</c:v>
                </c:pt>
                <c:pt idx="4">
                  <c:v>05/01/2025</c:v>
                </c:pt>
                <c:pt idx="5">
                  <c:v>06/01/2025</c:v>
                </c:pt>
                <c:pt idx="6">
                  <c:v>07/01/2025</c:v>
                </c:pt>
                <c:pt idx="7">
                  <c:v>08/01/2025</c:v>
                </c:pt>
                <c:pt idx="8">
                  <c:v>09/01/2025</c:v>
                </c:pt>
                <c:pt idx="9">
                  <c:v>10/01/2025</c:v>
                </c:pt>
                <c:pt idx="10">
                  <c:v>11/01/2025</c:v>
                </c:pt>
                <c:pt idx="11">
                  <c:v>12/01/2025</c:v>
                </c:pt>
                <c:pt idx="12">
                  <c:v>13/01/2025</c:v>
                </c:pt>
                <c:pt idx="13">
                  <c:v>14/01/2025</c:v>
                </c:pt>
                <c:pt idx="14">
                  <c:v>15/01/2025</c:v>
                </c:pt>
                <c:pt idx="15">
                  <c:v>16/01/2025</c:v>
                </c:pt>
                <c:pt idx="16">
                  <c:v>17/01/2025</c:v>
                </c:pt>
                <c:pt idx="17">
                  <c:v>18/01/2025</c:v>
                </c:pt>
                <c:pt idx="18">
                  <c:v>19/01/2025</c:v>
                </c:pt>
                <c:pt idx="19">
                  <c:v>20/01/2025</c:v>
                </c:pt>
                <c:pt idx="20">
                  <c:v>21/01/2025</c:v>
                </c:pt>
                <c:pt idx="21">
                  <c:v>22/01/2025</c:v>
                </c:pt>
                <c:pt idx="22">
                  <c:v>23/01/2025</c:v>
                </c:pt>
                <c:pt idx="23">
                  <c:v>24/01/2025</c:v>
                </c:pt>
                <c:pt idx="24">
                  <c:v>25/01/2025</c:v>
                </c:pt>
                <c:pt idx="25">
                  <c:v>26/01/2025</c:v>
                </c:pt>
                <c:pt idx="26">
                  <c:v>27/01/2025</c:v>
                </c:pt>
                <c:pt idx="27">
                  <c:v>28/01/2025</c:v>
                </c:pt>
                <c:pt idx="28">
                  <c:v>29/01/2025</c:v>
                </c:pt>
                <c:pt idx="29">
                  <c:v>30/01/2025</c:v>
                </c:pt>
                <c:pt idx="30">
                  <c:v>31/01/2025</c:v>
                </c:pt>
                <c:pt idx="31">
                  <c:v>01/02/2025</c:v>
                </c:pt>
                <c:pt idx="32">
                  <c:v>02/02/2025</c:v>
                </c:pt>
                <c:pt idx="33">
                  <c:v>03/02/2025</c:v>
                </c:pt>
                <c:pt idx="34">
                  <c:v>04/02/2025</c:v>
                </c:pt>
                <c:pt idx="35">
                  <c:v>05/02/2025</c:v>
                </c:pt>
                <c:pt idx="36">
                  <c:v>06/02/2025</c:v>
                </c:pt>
                <c:pt idx="37">
                  <c:v>07/02/2025</c:v>
                </c:pt>
                <c:pt idx="38">
                  <c:v>08/02/2025</c:v>
                </c:pt>
                <c:pt idx="39">
                  <c:v>09/02/2025</c:v>
                </c:pt>
                <c:pt idx="40">
                  <c:v>10/02/2025</c:v>
                </c:pt>
                <c:pt idx="41">
                  <c:v>11/02/2025</c:v>
                </c:pt>
                <c:pt idx="42">
                  <c:v>12/02/2025</c:v>
                </c:pt>
                <c:pt idx="43">
                  <c:v>13/02/2025</c:v>
                </c:pt>
                <c:pt idx="44">
                  <c:v>14/02/2025</c:v>
                </c:pt>
                <c:pt idx="45">
                  <c:v>15/02/2025</c:v>
                </c:pt>
                <c:pt idx="46">
                  <c:v>16/02/2025</c:v>
                </c:pt>
                <c:pt idx="47">
                  <c:v>17/02/2025</c:v>
                </c:pt>
                <c:pt idx="48">
                  <c:v>18/02/2025</c:v>
                </c:pt>
                <c:pt idx="49">
                  <c:v>19/02/2025</c:v>
                </c:pt>
                <c:pt idx="50">
                  <c:v>20/02/2025</c:v>
                </c:pt>
                <c:pt idx="51">
                  <c:v>21/02/2025</c:v>
                </c:pt>
                <c:pt idx="52">
                  <c:v>22/02/2025</c:v>
                </c:pt>
                <c:pt idx="53">
                  <c:v>23/02/2025</c:v>
                </c:pt>
                <c:pt idx="54">
                  <c:v>24/02/2025</c:v>
                </c:pt>
                <c:pt idx="55">
                  <c:v>25/02/2025</c:v>
                </c:pt>
                <c:pt idx="56">
                  <c:v>26/02/2025</c:v>
                </c:pt>
                <c:pt idx="57">
                  <c:v>27/02/2025</c:v>
                </c:pt>
                <c:pt idx="58">
                  <c:v>28/02/2025</c:v>
                </c:pt>
                <c:pt idx="59">
                  <c:v>01/03/2025</c:v>
                </c:pt>
                <c:pt idx="60">
                  <c:v>02/03/2025</c:v>
                </c:pt>
                <c:pt idx="61">
                  <c:v>03/03/2025</c:v>
                </c:pt>
                <c:pt idx="62">
                  <c:v>04/03/2025</c:v>
                </c:pt>
                <c:pt idx="63">
                  <c:v>05/03/2025</c:v>
                </c:pt>
                <c:pt idx="64">
                  <c:v>06/03/2025</c:v>
                </c:pt>
                <c:pt idx="65">
                  <c:v>07/03/2025</c:v>
                </c:pt>
                <c:pt idx="66">
                  <c:v>08/03/2025</c:v>
                </c:pt>
                <c:pt idx="67">
                  <c:v>09/03/2025</c:v>
                </c:pt>
                <c:pt idx="68">
                  <c:v>10/03/2025</c:v>
                </c:pt>
                <c:pt idx="69">
                  <c:v>11/03/2025</c:v>
                </c:pt>
                <c:pt idx="70">
                  <c:v>12/03/2025</c:v>
                </c:pt>
                <c:pt idx="71">
                  <c:v>13/03/2025</c:v>
                </c:pt>
                <c:pt idx="72">
                  <c:v>14/03/2025</c:v>
                </c:pt>
                <c:pt idx="73">
                  <c:v>15/03/2025</c:v>
                </c:pt>
                <c:pt idx="74">
                  <c:v>16/03/2025</c:v>
                </c:pt>
                <c:pt idx="75">
                  <c:v>17/03/2025</c:v>
                </c:pt>
                <c:pt idx="76">
                  <c:v>18/03/2025</c:v>
                </c:pt>
                <c:pt idx="77">
                  <c:v>19/03/2025</c:v>
                </c:pt>
                <c:pt idx="78">
                  <c:v>20/03/2025</c:v>
                </c:pt>
                <c:pt idx="79">
                  <c:v>21/03/2025</c:v>
                </c:pt>
                <c:pt idx="80">
                  <c:v>22/03/2025</c:v>
                </c:pt>
                <c:pt idx="81">
                  <c:v>23/03/2025</c:v>
                </c:pt>
                <c:pt idx="82">
                  <c:v>24/03/2025</c:v>
                </c:pt>
                <c:pt idx="83">
                  <c:v>25/03/2025</c:v>
                </c:pt>
                <c:pt idx="84">
                  <c:v>26/03/2025</c:v>
                </c:pt>
                <c:pt idx="85">
                  <c:v>27/03/2025</c:v>
                </c:pt>
                <c:pt idx="86">
                  <c:v>28/03/2025</c:v>
                </c:pt>
                <c:pt idx="87">
                  <c:v>29/03/2025</c:v>
                </c:pt>
                <c:pt idx="88">
                  <c:v>30/03/2025</c:v>
                </c:pt>
                <c:pt idx="89">
                  <c:v>31/03/2025</c:v>
                </c:pt>
                <c:pt idx="90">
                  <c:v>01/04/2025</c:v>
                </c:pt>
                <c:pt idx="91">
                  <c:v>02/04/2025</c:v>
                </c:pt>
                <c:pt idx="92">
                  <c:v>03/04/2025</c:v>
                </c:pt>
                <c:pt idx="93">
                  <c:v>04/04/2025</c:v>
                </c:pt>
                <c:pt idx="94">
                  <c:v>05/04/2025</c:v>
                </c:pt>
                <c:pt idx="95">
                  <c:v>06/04/2025</c:v>
                </c:pt>
                <c:pt idx="96">
                  <c:v>07/04/2025</c:v>
                </c:pt>
                <c:pt idx="97">
                  <c:v>08/04/2025</c:v>
                </c:pt>
                <c:pt idx="98">
                  <c:v>09/04/2025</c:v>
                </c:pt>
                <c:pt idx="99">
                  <c:v>10/04/2025</c:v>
                </c:pt>
                <c:pt idx="100">
                  <c:v>11/04/2025</c:v>
                </c:pt>
                <c:pt idx="101">
                  <c:v>12/04/2025</c:v>
                </c:pt>
                <c:pt idx="102">
                  <c:v>13/04/2025</c:v>
                </c:pt>
                <c:pt idx="103">
                  <c:v>14/04/2025</c:v>
                </c:pt>
                <c:pt idx="104">
                  <c:v>15/04/2025</c:v>
                </c:pt>
                <c:pt idx="105">
                  <c:v>16/04/2025</c:v>
                </c:pt>
                <c:pt idx="106">
                  <c:v>17/04/2025</c:v>
                </c:pt>
                <c:pt idx="107">
                  <c:v>18/04/2025</c:v>
                </c:pt>
                <c:pt idx="108">
                  <c:v>19/04/2025</c:v>
                </c:pt>
                <c:pt idx="109">
                  <c:v>20/04/2025</c:v>
                </c:pt>
                <c:pt idx="110">
                  <c:v>21/04/2025</c:v>
                </c:pt>
                <c:pt idx="111">
                  <c:v>22/04/2025</c:v>
                </c:pt>
                <c:pt idx="112">
                  <c:v>23/04/2025</c:v>
                </c:pt>
                <c:pt idx="113">
                  <c:v>24/04/2025</c:v>
                </c:pt>
                <c:pt idx="114">
                  <c:v>25/04/2025</c:v>
                </c:pt>
                <c:pt idx="115">
                  <c:v>26/04/2025</c:v>
                </c:pt>
                <c:pt idx="116">
                  <c:v>27/04/2025</c:v>
                </c:pt>
                <c:pt idx="117">
                  <c:v>28/04/2025</c:v>
                </c:pt>
                <c:pt idx="118">
                  <c:v>29/04/2025</c:v>
                </c:pt>
                <c:pt idx="119">
                  <c:v>30/04/2025</c:v>
                </c:pt>
              </c:strCache>
            </c:strRef>
          </c:cat>
          <c:val>
            <c:numRef>
              <c:f>pvt!$C$22:$C$142</c:f>
              <c:numCache>
                <c:formatCode>0.00</c:formatCode>
                <c:ptCount val="120"/>
                <c:pt idx="0">
                  <c:v>4118</c:v>
                </c:pt>
                <c:pt idx="1">
                  <c:v>4521.5</c:v>
                </c:pt>
                <c:pt idx="2">
                  <c:v>4165.333333333333</c:v>
                </c:pt>
                <c:pt idx="3">
                  <c:v>4445.5</c:v>
                </c:pt>
                <c:pt idx="4">
                  <c:v>4024.6</c:v>
                </c:pt>
                <c:pt idx="5">
                  <c:v>3760.5</c:v>
                </c:pt>
                <c:pt idx="6">
                  <c:v>4172.8571428571431</c:v>
                </c:pt>
                <c:pt idx="7">
                  <c:v>4647.2857142857147</c:v>
                </c:pt>
                <c:pt idx="8">
                  <c:v>4661.7142857142853</c:v>
                </c:pt>
                <c:pt idx="9">
                  <c:v>4565.2857142857147</c:v>
                </c:pt>
                <c:pt idx="10">
                  <c:v>4757.4285714285716</c:v>
                </c:pt>
                <c:pt idx="11">
                  <c:v>5331</c:v>
                </c:pt>
                <c:pt idx="12">
                  <c:v>5143.8571428571431</c:v>
                </c:pt>
                <c:pt idx="13">
                  <c:v>4387.8571428571431</c:v>
                </c:pt>
                <c:pt idx="14">
                  <c:v>4181.7142857142853</c:v>
                </c:pt>
                <c:pt idx="15">
                  <c:v>3965.7142857142858</c:v>
                </c:pt>
                <c:pt idx="16">
                  <c:v>4140.7142857142853</c:v>
                </c:pt>
                <c:pt idx="17">
                  <c:v>4020.4285714285716</c:v>
                </c:pt>
                <c:pt idx="18">
                  <c:v>4201.5714285714284</c:v>
                </c:pt>
                <c:pt idx="19">
                  <c:v>4508.7142857142853</c:v>
                </c:pt>
                <c:pt idx="20">
                  <c:v>4604.2857142857147</c:v>
                </c:pt>
                <c:pt idx="21">
                  <c:v>3943.2857142857142</c:v>
                </c:pt>
                <c:pt idx="22">
                  <c:v>4179.5714285714284</c:v>
                </c:pt>
                <c:pt idx="23">
                  <c:v>4423.7142857142853</c:v>
                </c:pt>
                <c:pt idx="24">
                  <c:v>3905.7142857142858</c:v>
                </c:pt>
                <c:pt idx="25">
                  <c:v>3450.7142857142858</c:v>
                </c:pt>
                <c:pt idx="26">
                  <c:v>3620</c:v>
                </c:pt>
                <c:pt idx="27">
                  <c:v>4283.8571428571431</c:v>
                </c:pt>
                <c:pt idx="28">
                  <c:v>4827.4285714285716</c:v>
                </c:pt>
                <c:pt idx="29">
                  <c:v>4963.4285714285716</c:v>
                </c:pt>
                <c:pt idx="30">
                  <c:v>4969.5714285714284</c:v>
                </c:pt>
                <c:pt idx="31">
                  <c:v>5346.7142857142853</c:v>
                </c:pt>
                <c:pt idx="32">
                  <c:v>5756.4285714285716</c:v>
                </c:pt>
                <c:pt idx="33">
                  <c:v>6526.2857142857147</c:v>
                </c:pt>
                <c:pt idx="34">
                  <c:v>6749.5714285714284</c:v>
                </c:pt>
                <c:pt idx="35">
                  <c:v>6426.5714285714284</c:v>
                </c:pt>
                <c:pt idx="36">
                  <c:v>6802.4285714285716</c:v>
                </c:pt>
                <c:pt idx="37">
                  <c:v>6738.7142857142853</c:v>
                </c:pt>
                <c:pt idx="38">
                  <c:v>6314.4285714285716</c:v>
                </c:pt>
                <c:pt idx="39">
                  <c:v>5443.7142857142853</c:v>
                </c:pt>
                <c:pt idx="40">
                  <c:v>5301.1428571428569</c:v>
                </c:pt>
                <c:pt idx="41">
                  <c:v>4717.8571428571431</c:v>
                </c:pt>
                <c:pt idx="42">
                  <c:v>4663.1428571428569</c:v>
                </c:pt>
                <c:pt idx="43">
                  <c:v>4415.2857142857147</c:v>
                </c:pt>
                <c:pt idx="44">
                  <c:v>4963.8571428571431</c:v>
                </c:pt>
                <c:pt idx="45">
                  <c:v>5359.5714285714284</c:v>
                </c:pt>
                <c:pt idx="46">
                  <c:v>5876.1428571428569</c:v>
                </c:pt>
                <c:pt idx="47">
                  <c:v>5956.2857142857147</c:v>
                </c:pt>
                <c:pt idx="48">
                  <c:v>6019.4285714285716</c:v>
                </c:pt>
                <c:pt idx="49">
                  <c:v>6102.7142857142853</c:v>
                </c:pt>
                <c:pt idx="50">
                  <c:v>6483.2857142857147</c:v>
                </c:pt>
                <c:pt idx="51">
                  <c:v>6212.4285714285716</c:v>
                </c:pt>
                <c:pt idx="52">
                  <c:v>6866.5714285714284</c:v>
                </c:pt>
                <c:pt idx="53">
                  <c:v>6656.8571428571431</c:v>
                </c:pt>
                <c:pt idx="54">
                  <c:v>6095</c:v>
                </c:pt>
                <c:pt idx="55">
                  <c:v>6773.2857142857147</c:v>
                </c:pt>
                <c:pt idx="56">
                  <c:v>7296.8571428571431</c:v>
                </c:pt>
                <c:pt idx="57">
                  <c:v>6671.1428571428569</c:v>
                </c:pt>
                <c:pt idx="58">
                  <c:v>5904.1428571428569</c:v>
                </c:pt>
                <c:pt idx="59">
                  <c:v>5753.5714285714284</c:v>
                </c:pt>
                <c:pt idx="60">
                  <c:v>5667</c:v>
                </c:pt>
                <c:pt idx="61">
                  <c:v>6045.1428571428569</c:v>
                </c:pt>
                <c:pt idx="62">
                  <c:v>5792.8571428571431</c:v>
                </c:pt>
                <c:pt idx="63">
                  <c:v>5754.2857142857147</c:v>
                </c:pt>
                <c:pt idx="64">
                  <c:v>5223.2857142857147</c:v>
                </c:pt>
                <c:pt idx="65">
                  <c:v>5871</c:v>
                </c:pt>
                <c:pt idx="66">
                  <c:v>4972.5714285714284</c:v>
                </c:pt>
                <c:pt idx="67">
                  <c:v>5256.4285714285716</c:v>
                </c:pt>
                <c:pt idx="68">
                  <c:v>4265.2857142857147</c:v>
                </c:pt>
                <c:pt idx="69">
                  <c:v>3559.2857142857142</c:v>
                </c:pt>
                <c:pt idx="70">
                  <c:v>3380.4285714285716</c:v>
                </c:pt>
                <c:pt idx="71">
                  <c:v>4431.8571428571431</c:v>
                </c:pt>
                <c:pt idx="72">
                  <c:v>4388.2857142857147</c:v>
                </c:pt>
                <c:pt idx="73">
                  <c:v>5442</c:v>
                </c:pt>
                <c:pt idx="74">
                  <c:v>6136</c:v>
                </c:pt>
                <c:pt idx="75">
                  <c:v>6657.4285714285716</c:v>
                </c:pt>
                <c:pt idx="76">
                  <c:v>6832.1428571428569</c:v>
                </c:pt>
                <c:pt idx="77">
                  <c:v>6551.5714285714284</c:v>
                </c:pt>
                <c:pt idx="78">
                  <c:v>5727.2857142857147</c:v>
                </c:pt>
                <c:pt idx="79">
                  <c:v>5119.1428571428569</c:v>
                </c:pt>
                <c:pt idx="80">
                  <c:v>4256.7142857142853</c:v>
                </c:pt>
                <c:pt idx="81">
                  <c:v>3343</c:v>
                </c:pt>
                <c:pt idx="82">
                  <c:v>3931.7142857142858</c:v>
                </c:pt>
                <c:pt idx="83">
                  <c:v>4148.8571428571431</c:v>
                </c:pt>
                <c:pt idx="84">
                  <c:v>4235.5714285714284</c:v>
                </c:pt>
                <c:pt idx="85">
                  <c:v>4573</c:v>
                </c:pt>
                <c:pt idx="86">
                  <c:v>4789.7142857142853</c:v>
                </c:pt>
                <c:pt idx="87">
                  <c:v>4872.4285714285716</c:v>
                </c:pt>
                <c:pt idx="88">
                  <c:v>5568.1428571428569</c:v>
                </c:pt>
                <c:pt idx="89">
                  <c:v>5148.1428571428569</c:v>
                </c:pt>
                <c:pt idx="90">
                  <c:v>4557</c:v>
                </c:pt>
                <c:pt idx="91">
                  <c:v>4258.8571428571431</c:v>
                </c:pt>
                <c:pt idx="92">
                  <c:v>3727.1428571428573</c:v>
                </c:pt>
                <c:pt idx="93">
                  <c:v>4081.7142857142858</c:v>
                </c:pt>
                <c:pt idx="94">
                  <c:v>4529.5714285714284</c:v>
                </c:pt>
                <c:pt idx="95">
                  <c:v>4605.2857142857147</c:v>
                </c:pt>
                <c:pt idx="96">
                  <c:v>4988.4285714285716</c:v>
                </c:pt>
                <c:pt idx="97">
                  <c:v>4994</c:v>
                </c:pt>
                <c:pt idx="98">
                  <c:v>5838.2857142857147</c:v>
                </c:pt>
                <c:pt idx="99">
                  <c:v>6619.2857142857147</c:v>
                </c:pt>
                <c:pt idx="100">
                  <c:v>6360.5714285714284</c:v>
                </c:pt>
                <c:pt idx="101">
                  <c:v>6719.7142857142853</c:v>
                </c:pt>
                <c:pt idx="102">
                  <c:v>6407.2857142857147</c:v>
                </c:pt>
                <c:pt idx="103">
                  <c:v>5816.5714285714284</c:v>
                </c:pt>
                <c:pt idx="104">
                  <c:v>6684.8571428571431</c:v>
                </c:pt>
                <c:pt idx="105">
                  <c:v>6633.4285714285716</c:v>
                </c:pt>
                <c:pt idx="106">
                  <c:v>5887.4285714285716</c:v>
                </c:pt>
                <c:pt idx="107">
                  <c:v>6106.2857142857147</c:v>
                </c:pt>
                <c:pt idx="108">
                  <c:v>5559.2857142857147</c:v>
                </c:pt>
                <c:pt idx="109">
                  <c:v>4860</c:v>
                </c:pt>
                <c:pt idx="110">
                  <c:v>4826.5714285714284</c:v>
                </c:pt>
                <c:pt idx="111">
                  <c:v>4323.5714285714284</c:v>
                </c:pt>
                <c:pt idx="112">
                  <c:v>3782.1428571428573</c:v>
                </c:pt>
                <c:pt idx="113">
                  <c:v>3847.1428571428573</c:v>
                </c:pt>
                <c:pt idx="114">
                  <c:v>4118.2857142857147</c:v>
                </c:pt>
                <c:pt idx="115">
                  <c:v>4448.1428571428569</c:v>
                </c:pt>
                <c:pt idx="116">
                  <c:v>4628.2857142857147</c:v>
                </c:pt>
                <c:pt idx="117">
                  <c:v>5208.8571428571431</c:v>
                </c:pt>
                <c:pt idx="118">
                  <c:v>4903.7142857142853</c:v>
                </c:pt>
                <c:pt idx="119">
                  <c:v>5383.4285714285716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129-49A1-9D5C-CCF5FF92B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6419680"/>
        <c:axId val="706422200"/>
      </c:lineChart>
      <c:catAx>
        <c:axId val="7064196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06422200"/>
        <c:crosses val="autoZero"/>
        <c:auto val="1"/>
        <c:lblAlgn val="ctr"/>
        <c:lblOffset val="100"/>
        <c:noMultiLvlLbl val="0"/>
      </c:catAx>
      <c:valAx>
        <c:axId val="706422200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crossAx val="70641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631277340332459"/>
          <c:y val="0.89409667541557303"/>
          <c:w val="0.70237445319335079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283643892339534E-2"/>
          <c:y val="0.13506493506493505"/>
          <c:w val="0.50973084886128361"/>
          <c:h val="0.67266346252173026"/>
        </c:manualLayout>
      </c:layout>
      <c:lineChart>
        <c:grouping val="standard"/>
        <c:varyColors val="0"/>
        <c:ser>
          <c:idx val="0"/>
          <c:order val="0"/>
          <c:tx>
            <c:strRef>
              <c:f>Forecast!$B$1</c:f>
              <c:strCache>
                <c:ptCount val="1"/>
                <c:pt idx="0">
                  <c:v>7-D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Forecast!$B$2:$B$219</c:f>
              <c:numCache>
                <c:formatCode>0.00</c:formatCode>
                <c:ptCount val="218"/>
                <c:pt idx="0">
                  <c:v>4118</c:v>
                </c:pt>
                <c:pt idx="1">
                  <c:v>4521.5</c:v>
                </c:pt>
                <c:pt idx="2">
                  <c:v>4165.333333333333</c:v>
                </c:pt>
                <c:pt idx="3">
                  <c:v>4445.5</c:v>
                </c:pt>
                <c:pt idx="4">
                  <c:v>4024.6</c:v>
                </c:pt>
                <c:pt idx="5">
                  <c:v>3760.5</c:v>
                </c:pt>
                <c:pt idx="6">
                  <c:v>4172.8571428571431</c:v>
                </c:pt>
                <c:pt idx="7">
                  <c:v>4647.2857142857147</c:v>
                </c:pt>
                <c:pt idx="8">
                  <c:v>4661.7142857142853</c:v>
                </c:pt>
                <c:pt idx="9">
                  <c:v>4565.2857142857147</c:v>
                </c:pt>
                <c:pt idx="10">
                  <c:v>4757.4285714285716</c:v>
                </c:pt>
                <c:pt idx="11">
                  <c:v>5331</c:v>
                </c:pt>
                <c:pt idx="12">
                  <c:v>5143.8571428571431</c:v>
                </c:pt>
                <c:pt idx="13">
                  <c:v>4387.8571428571431</c:v>
                </c:pt>
                <c:pt idx="14">
                  <c:v>4181.7142857142853</c:v>
                </c:pt>
                <c:pt idx="15">
                  <c:v>3965.7142857142858</c:v>
                </c:pt>
                <c:pt idx="16">
                  <c:v>4140.7142857142853</c:v>
                </c:pt>
                <c:pt idx="17">
                  <c:v>4020.4285714285716</c:v>
                </c:pt>
                <c:pt idx="18">
                  <c:v>4201.5714285714284</c:v>
                </c:pt>
                <c:pt idx="19">
                  <c:v>4508.7142857142853</c:v>
                </c:pt>
                <c:pt idx="20">
                  <c:v>4604.2857142857147</c:v>
                </c:pt>
                <c:pt idx="21">
                  <c:v>3943.2857142857142</c:v>
                </c:pt>
                <c:pt idx="22">
                  <c:v>4179.5714285714284</c:v>
                </c:pt>
                <c:pt idx="23">
                  <c:v>4423.7142857142853</c:v>
                </c:pt>
                <c:pt idx="24">
                  <c:v>3905.7142857142858</c:v>
                </c:pt>
                <c:pt idx="25">
                  <c:v>3450.7142857142858</c:v>
                </c:pt>
                <c:pt idx="26">
                  <c:v>3620</c:v>
                </c:pt>
                <c:pt idx="27">
                  <c:v>4283.8571428571431</c:v>
                </c:pt>
                <c:pt idx="28">
                  <c:v>4827.4285714285716</c:v>
                </c:pt>
                <c:pt idx="29">
                  <c:v>4963.4285714285716</c:v>
                </c:pt>
                <c:pt idx="30">
                  <c:v>4969.5714285714284</c:v>
                </c:pt>
                <c:pt idx="31">
                  <c:v>5346.7142857142853</c:v>
                </c:pt>
                <c:pt idx="32">
                  <c:v>5756.4285714285716</c:v>
                </c:pt>
                <c:pt idx="33">
                  <c:v>6526.2857142857147</c:v>
                </c:pt>
                <c:pt idx="34">
                  <c:v>6749.5714285714284</c:v>
                </c:pt>
                <c:pt idx="35">
                  <c:v>6426.5714285714284</c:v>
                </c:pt>
                <c:pt idx="36">
                  <c:v>6802.4285714285716</c:v>
                </c:pt>
                <c:pt idx="37">
                  <c:v>6738.7142857142853</c:v>
                </c:pt>
                <c:pt idx="38">
                  <c:v>6314.4285714285716</c:v>
                </c:pt>
                <c:pt idx="39">
                  <c:v>5443.7142857142853</c:v>
                </c:pt>
                <c:pt idx="40">
                  <c:v>5301.1428571428569</c:v>
                </c:pt>
                <c:pt idx="41">
                  <c:v>4717.8571428571431</c:v>
                </c:pt>
                <c:pt idx="42">
                  <c:v>4663.1428571428569</c:v>
                </c:pt>
                <c:pt idx="43">
                  <c:v>4415.2857142857147</c:v>
                </c:pt>
                <c:pt idx="44">
                  <c:v>4963.8571428571431</c:v>
                </c:pt>
                <c:pt idx="45">
                  <c:v>5359.5714285714284</c:v>
                </c:pt>
                <c:pt idx="46">
                  <c:v>5876.1428571428569</c:v>
                </c:pt>
                <c:pt idx="47">
                  <c:v>5956.2857142857147</c:v>
                </c:pt>
                <c:pt idx="48">
                  <c:v>6019.4285714285716</c:v>
                </c:pt>
                <c:pt idx="49">
                  <c:v>6102.7142857142853</c:v>
                </c:pt>
                <c:pt idx="50">
                  <c:v>6483.2857142857147</c:v>
                </c:pt>
                <c:pt idx="51">
                  <c:v>6212.4285714285716</c:v>
                </c:pt>
                <c:pt idx="52">
                  <c:v>6866.5714285714284</c:v>
                </c:pt>
                <c:pt idx="53">
                  <c:v>6656.8571428571431</c:v>
                </c:pt>
                <c:pt idx="54">
                  <c:v>6095</c:v>
                </c:pt>
                <c:pt idx="55">
                  <c:v>6773.2857142857147</c:v>
                </c:pt>
                <c:pt idx="56">
                  <c:v>7296.8571428571431</c:v>
                </c:pt>
                <c:pt idx="57">
                  <c:v>6671.1428571428569</c:v>
                </c:pt>
                <c:pt idx="58">
                  <c:v>5904.1428571428569</c:v>
                </c:pt>
                <c:pt idx="59">
                  <c:v>5753.5714285714284</c:v>
                </c:pt>
                <c:pt idx="60">
                  <c:v>5667</c:v>
                </c:pt>
                <c:pt idx="61">
                  <c:v>6045.1428571428569</c:v>
                </c:pt>
                <c:pt idx="62">
                  <c:v>5792.8571428571431</c:v>
                </c:pt>
                <c:pt idx="63">
                  <c:v>5754.2857142857147</c:v>
                </c:pt>
                <c:pt idx="64">
                  <c:v>5223.2857142857147</c:v>
                </c:pt>
                <c:pt idx="65">
                  <c:v>5871</c:v>
                </c:pt>
                <c:pt idx="66">
                  <c:v>4972.5714285714284</c:v>
                </c:pt>
                <c:pt idx="67">
                  <c:v>5256.4285714285716</c:v>
                </c:pt>
                <c:pt idx="68">
                  <c:v>4265.2857142857147</c:v>
                </c:pt>
                <c:pt idx="69">
                  <c:v>3559.2857142857142</c:v>
                </c:pt>
                <c:pt idx="70">
                  <c:v>3380.4285714285716</c:v>
                </c:pt>
                <c:pt idx="71">
                  <c:v>4431.8571428571431</c:v>
                </c:pt>
                <c:pt idx="72">
                  <c:v>4388.2857142857147</c:v>
                </c:pt>
                <c:pt idx="73">
                  <c:v>5442</c:v>
                </c:pt>
                <c:pt idx="74">
                  <c:v>6136</c:v>
                </c:pt>
                <c:pt idx="75">
                  <c:v>6657.4285714285716</c:v>
                </c:pt>
                <c:pt idx="76">
                  <c:v>6832.1428571428569</c:v>
                </c:pt>
                <c:pt idx="77">
                  <c:v>6551.5714285714284</c:v>
                </c:pt>
                <c:pt idx="78">
                  <c:v>5727.2857142857147</c:v>
                </c:pt>
                <c:pt idx="79">
                  <c:v>5119.1428571428569</c:v>
                </c:pt>
                <c:pt idx="80">
                  <c:v>4256.7142857142853</c:v>
                </c:pt>
                <c:pt idx="81">
                  <c:v>3343</c:v>
                </c:pt>
                <c:pt idx="82">
                  <c:v>3931.7142857142858</c:v>
                </c:pt>
                <c:pt idx="83">
                  <c:v>4148.8571428571431</c:v>
                </c:pt>
                <c:pt idx="84">
                  <c:v>4235.5714285714284</c:v>
                </c:pt>
                <c:pt idx="85">
                  <c:v>4573</c:v>
                </c:pt>
                <c:pt idx="86">
                  <c:v>4789.7142857142853</c:v>
                </c:pt>
                <c:pt idx="87">
                  <c:v>4872.4285714285716</c:v>
                </c:pt>
                <c:pt idx="88">
                  <c:v>5568.1428571428569</c:v>
                </c:pt>
                <c:pt idx="89">
                  <c:v>5148.1428571428569</c:v>
                </c:pt>
                <c:pt idx="90">
                  <c:v>4557</c:v>
                </c:pt>
                <c:pt idx="91">
                  <c:v>4258.8571428571431</c:v>
                </c:pt>
                <c:pt idx="92">
                  <c:v>3727.1428571428573</c:v>
                </c:pt>
                <c:pt idx="93">
                  <c:v>4081.7142857142858</c:v>
                </c:pt>
                <c:pt idx="94">
                  <c:v>4529.5714285714284</c:v>
                </c:pt>
                <c:pt idx="95">
                  <c:v>4605.2857142857147</c:v>
                </c:pt>
                <c:pt idx="96">
                  <c:v>4988.4285714285716</c:v>
                </c:pt>
                <c:pt idx="97">
                  <c:v>4994</c:v>
                </c:pt>
                <c:pt idx="98">
                  <c:v>5838.2857142857147</c:v>
                </c:pt>
                <c:pt idx="99">
                  <c:v>6619.2857142857147</c:v>
                </c:pt>
                <c:pt idx="100">
                  <c:v>6360.5714285714284</c:v>
                </c:pt>
                <c:pt idx="101">
                  <c:v>6719.7142857142853</c:v>
                </c:pt>
                <c:pt idx="102">
                  <c:v>6407.2857142857147</c:v>
                </c:pt>
                <c:pt idx="103">
                  <c:v>5816.5714285714284</c:v>
                </c:pt>
                <c:pt idx="104">
                  <c:v>6684.8571428571431</c:v>
                </c:pt>
                <c:pt idx="105">
                  <c:v>6633.4285714285716</c:v>
                </c:pt>
                <c:pt idx="106">
                  <c:v>5887.4285714285716</c:v>
                </c:pt>
                <c:pt idx="107">
                  <c:v>6106.2857142857147</c:v>
                </c:pt>
                <c:pt idx="108">
                  <c:v>5559.2857142857147</c:v>
                </c:pt>
                <c:pt idx="109">
                  <c:v>4860</c:v>
                </c:pt>
                <c:pt idx="110">
                  <c:v>4826.5714285714284</c:v>
                </c:pt>
                <c:pt idx="111">
                  <c:v>4323.5714285714284</c:v>
                </c:pt>
                <c:pt idx="112">
                  <c:v>3782.1428571428573</c:v>
                </c:pt>
                <c:pt idx="113">
                  <c:v>3847.1428571428573</c:v>
                </c:pt>
                <c:pt idx="114">
                  <c:v>4118.2857142857147</c:v>
                </c:pt>
                <c:pt idx="115">
                  <c:v>4448.1428571428569</c:v>
                </c:pt>
                <c:pt idx="116">
                  <c:v>4628.2857142857147</c:v>
                </c:pt>
                <c:pt idx="117">
                  <c:v>5208.8571428571431</c:v>
                </c:pt>
                <c:pt idx="118">
                  <c:v>4903.7142857142853</c:v>
                </c:pt>
                <c:pt idx="119">
                  <c:v>5383.4285714285716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330-4A74-8756-8501EC4646F8}"/>
            </c:ext>
          </c:extLst>
        </c:ser>
        <c:ser>
          <c:idx val="1"/>
          <c:order val="1"/>
          <c:tx>
            <c:strRef>
              <c:f>Forecast!$C$1</c:f>
              <c:strCache>
                <c:ptCount val="1"/>
                <c:pt idx="0">
                  <c:v>Forecast(7-D Average)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Forecast!$A$2:$A$219</c:f>
              <c:numCache>
                <c:formatCode>m/d/yyyy</c:formatCode>
                <c:ptCount val="218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  <c:pt idx="120">
                  <c:v>45778</c:v>
                </c:pt>
                <c:pt idx="121">
                  <c:v>45779</c:v>
                </c:pt>
                <c:pt idx="122">
                  <c:v>45780</c:v>
                </c:pt>
                <c:pt idx="123">
                  <c:v>45781</c:v>
                </c:pt>
                <c:pt idx="124">
                  <c:v>45782</c:v>
                </c:pt>
                <c:pt idx="125">
                  <c:v>45783</c:v>
                </c:pt>
                <c:pt idx="126">
                  <c:v>45784</c:v>
                </c:pt>
                <c:pt idx="127">
                  <c:v>45785</c:v>
                </c:pt>
                <c:pt idx="128">
                  <c:v>45786</c:v>
                </c:pt>
                <c:pt idx="129">
                  <c:v>45787</c:v>
                </c:pt>
                <c:pt idx="130">
                  <c:v>45788</c:v>
                </c:pt>
                <c:pt idx="131">
                  <c:v>45789</c:v>
                </c:pt>
                <c:pt idx="132">
                  <c:v>45790</c:v>
                </c:pt>
                <c:pt idx="133">
                  <c:v>45791</c:v>
                </c:pt>
                <c:pt idx="134">
                  <c:v>45792</c:v>
                </c:pt>
                <c:pt idx="135">
                  <c:v>45793</c:v>
                </c:pt>
                <c:pt idx="136">
                  <c:v>45794</c:v>
                </c:pt>
                <c:pt idx="137">
                  <c:v>45795</c:v>
                </c:pt>
                <c:pt idx="138">
                  <c:v>45796</c:v>
                </c:pt>
                <c:pt idx="139">
                  <c:v>45797</c:v>
                </c:pt>
                <c:pt idx="140">
                  <c:v>45798</c:v>
                </c:pt>
                <c:pt idx="141">
                  <c:v>45799</c:v>
                </c:pt>
                <c:pt idx="142">
                  <c:v>45800</c:v>
                </c:pt>
                <c:pt idx="143">
                  <c:v>45801</c:v>
                </c:pt>
                <c:pt idx="144">
                  <c:v>45802</c:v>
                </c:pt>
                <c:pt idx="145">
                  <c:v>45803</c:v>
                </c:pt>
                <c:pt idx="146">
                  <c:v>45804</c:v>
                </c:pt>
                <c:pt idx="147">
                  <c:v>45805</c:v>
                </c:pt>
                <c:pt idx="148">
                  <c:v>45806</c:v>
                </c:pt>
                <c:pt idx="149">
                  <c:v>45807</c:v>
                </c:pt>
                <c:pt idx="150">
                  <c:v>45808</c:v>
                </c:pt>
                <c:pt idx="151">
                  <c:v>45809</c:v>
                </c:pt>
                <c:pt idx="152">
                  <c:v>45810</c:v>
                </c:pt>
                <c:pt idx="153">
                  <c:v>45811</c:v>
                </c:pt>
                <c:pt idx="154">
                  <c:v>45812</c:v>
                </c:pt>
                <c:pt idx="155">
                  <c:v>45813</c:v>
                </c:pt>
                <c:pt idx="156">
                  <c:v>45814</c:v>
                </c:pt>
                <c:pt idx="157">
                  <c:v>45815</c:v>
                </c:pt>
                <c:pt idx="158">
                  <c:v>45816</c:v>
                </c:pt>
                <c:pt idx="159">
                  <c:v>45817</c:v>
                </c:pt>
                <c:pt idx="160">
                  <c:v>45818</c:v>
                </c:pt>
                <c:pt idx="161">
                  <c:v>45819</c:v>
                </c:pt>
                <c:pt idx="162">
                  <c:v>45820</c:v>
                </c:pt>
                <c:pt idx="163">
                  <c:v>45821</c:v>
                </c:pt>
                <c:pt idx="164">
                  <c:v>45822</c:v>
                </c:pt>
                <c:pt idx="165">
                  <c:v>45823</c:v>
                </c:pt>
                <c:pt idx="166">
                  <c:v>45824</c:v>
                </c:pt>
                <c:pt idx="167">
                  <c:v>45825</c:v>
                </c:pt>
                <c:pt idx="168">
                  <c:v>45826</c:v>
                </c:pt>
                <c:pt idx="169">
                  <c:v>45827</c:v>
                </c:pt>
                <c:pt idx="170">
                  <c:v>45828</c:v>
                </c:pt>
                <c:pt idx="171">
                  <c:v>45829</c:v>
                </c:pt>
                <c:pt idx="172">
                  <c:v>45830</c:v>
                </c:pt>
                <c:pt idx="173">
                  <c:v>45831</c:v>
                </c:pt>
                <c:pt idx="174">
                  <c:v>45832</c:v>
                </c:pt>
                <c:pt idx="175">
                  <c:v>45833</c:v>
                </c:pt>
                <c:pt idx="176">
                  <c:v>45834</c:v>
                </c:pt>
                <c:pt idx="177">
                  <c:v>45835</c:v>
                </c:pt>
                <c:pt idx="178">
                  <c:v>45836</c:v>
                </c:pt>
                <c:pt idx="179">
                  <c:v>45837</c:v>
                </c:pt>
                <c:pt idx="180">
                  <c:v>45838</c:v>
                </c:pt>
                <c:pt idx="181">
                  <c:v>45839</c:v>
                </c:pt>
                <c:pt idx="182">
                  <c:v>45840</c:v>
                </c:pt>
                <c:pt idx="183">
                  <c:v>45841</c:v>
                </c:pt>
                <c:pt idx="184">
                  <c:v>45842</c:v>
                </c:pt>
                <c:pt idx="185">
                  <c:v>45843</c:v>
                </c:pt>
                <c:pt idx="186">
                  <c:v>45844</c:v>
                </c:pt>
                <c:pt idx="187">
                  <c:v>45845</c:v>
                </c:pt>
                <c:pt idx="188">
                  <c:v>45846</c:v>
                </c:pt>
                <c:pt idx="189">
                  <c:v>45847</c:v>
                </c:pt>
                <c:pt idx="190">
                  <c:v>45848</c:v>
                </c:pt>
                <c:pt idx="191">
                  <c:v>45849</c:v>
                </c:pt>
                <c:pt idx="192">
                  <c:v>45850</c:v>
                </c:pt>
                <c:pt idx="193">
                  <c:v>45851</c:v>
                </c:pt>
                <c:pt idx="194">
                  <c:v>45852</c:v>
                </c:pt>
                <c:pt idx="195">
                  <c:v>45853</c:v>
                </c:pt>
                <c:pt idx="196">
                  <c:v>45854</c:v>
                </c:pt>
                <c:pt idx="197">
                  <c:v>45855</c:v>
                </c:pt>
                <c:pt idx="198">
                  <c:v>45856</c:v>
                </c:pt>
                <c:pt idx="199">
                  <c:v>45857</c:v>
                </c:pt>
                <c:pt idx="200">
                  <c:v>45858</c:v>
                </c:pt>
                <c:pt idx="201">
                  <c:v>45859</c:v>
                </c:pt>
                <c:pt idx="202">
                  <c:v>45860</c:v>
                </c:pt>
                <c:pt idx="203">
                  <c:v>45861</c:v>
                </c:pt>
                <c:pt idx="204">
                  <c:v>45862</c:v>
                </c:pt>
                <c:pt idx="205">
                  <c:v>45863</c:v>
                </c:pt>
                <c:pt idx="206">
                  <c:v>45864</c:v>
                </c:pt>
                <c:pt idx="207">
                  <c:v>45865</c:v>
                </c:pt>
                <c:pt idx="208">
                  <c:v>45866</c:v>
                </c:pt>
                <c:pt idx="209">
                  <c:v>45867</c:v>
                </c:pt>
                <c:pt idx="210">
                  <c:v>45868</c:v>
                </c:pt>
                <c:pt idx="211">
                  <c:v>45869</c:v>
                </c:pt>
                <c:pt idx="212">
                  <c:v>45870</c:v>
                </c:pt>
                <c:pt idx="213">
                  <c:v>45871</c:v>
                </c:pt>
                <c:pt idx="214">
                  <c:v>45872</c:v>
                </c:pt>
                <c:pt idx="215">
                  <c:v>45873</c:v>
                </c:pt>
                <c:pt idx="216">
                  <c:v>45874</c:v>
                </c:pt>
                <c:pt idx="217">
                  <c:v>45875</c:v>
                </c:pt>
              </c:numCache>
            </c:numRef>
          </c:cat>
          <c:val>
            <c:numRef>
              <c:f>Forecast!$C$2:$C$219</c:f>
              <c:numCache>
                <c:formatCode>General</c:formatCode>
                <c:ptCount val="218"/>
                <c:pt idx="119" formatCode="0.00">
                  <c:v>5383.4285714285716</c:v>
                </c:pt>
                <c:pt idx="120" formatCode="0.00">
                  <c:v>4724.5829769921929</c:v>
                </c:pt>
                <c:pt idx="121" formatCode="0.00">
                  <c:v>4486.5248814463866</c:v>
                </c:pt>
                <c:pt idx="122" formatCode="0.00">
                  <c:v>3865.3144477120495</c:v>
                </c:pt>
                <c:pt idx="123" formatCode="0.00">
                  <c:v>3546.0089294882519</c:v>
                </c:pt>
                <c:pt idx="124" formatCode="0.00">
                  <c:v>3416.3852480531214</c:v>
                </c:pt>
                <c:pt idx="125" formatCode="0.00">
                  <c:v>3941.1590715314705</c:v>
                </c:pt>
                <c:pt idx="126" formatCode="0.00">
                  <c:v>4135.9133519038814</c:v>
                </c:pt>
                <c:pt idx="127" formatCode="0.00">
                  <c:v>4660.7527394992085</c:v>
                </c:pt>
                <c:pt idx="128" formatCode="0.00">
                  <c:v>5027.4608523629095</c:v>
                </c:pt>
                <c:pt idx="129" formatCode="0.00">
                  <c:v>5000.8921047125623</c:v>
                </c:pt>
                <c:pt idx="130" formatCode="0.00">
                  <c:v>5131.1570210572045</c:v>
                </c:pt>
                <c:pt idx="131" formatCode="0.00">
                  <c:v>5390.3606828768015</c:v>
                </c:pt>
                <c:pt idx="132" formatCode="0.00">
                  <c:v>4642.3507424457039</c:v>
                </c:pt>
                <c:pt idx="133" formatCode="0.00">
                  <c:v>4520.9381301214789</c:v>
                </c:pt>
                <c:pt idx="134" formatCode="0.00">
                  <c:v>4535.9507071394564</c:v>
                </c:pt>
                <c:pt idx="135" formatCode="0.00">
                  <c:v>4519.6161479722332</c:v>
                </c:pt>
                <c:pt idx="136" formatCode="0.00">
                  <c:v>5140.8714809879002</c:v>
                </c:pt>
                <c:pt idx="137" formatCode="0.00">
                  <c:v>5532.8864534644235</c:v>
                </c:pt>
                <c:pt idx="138" formatCode="0.00">
                  <c:v>5350.0340894641768</c:v>
                </c:pt>
                <c:pt idx="139" formatCode="0.00">
                  <c:v>5140.3669101657824</c:v>
                </c:pt>
                <c:pt idx="140" formatCode="0.00">
                  <c:v>5231.7248886227244</c:v>
                </c:pt>
                <c:pt idx="141" formatCode="0.00">
                  <c:v>5542.8340679905723</c:v>
                </c:pt>
                <c:pt idx="142" formatCode="0.00">
                  <c:v>5891.6788286854571</c:v>
                </c:pt>
                <c:pt idx="143" formatCode="0.00">
                  <c:v>5599.5956052811744</c:v>
                </c:pt>
                <c:pt idx="144" formatCode="0.00">
                  <c:v>5658.2237844400588</c:v>
                </c:pt>
                <c:pt idx="145" formatCode="0.00">
                  <c:v>5382.2034656676715</c:v>
                </c:pt>
                <c:pt idx="146" formatCode="0.00">
                  <c:v>5491.1666169442924</c:v>
                </c:pt>
                <c:pt idx="147" formatCode="0.00">
                  <c:v>4832.3210225079138</c:v>
                </c:pt>
                <c:pt idx="148" formatCode="0.00">
                  <c:v>4594.2629269621075</c:v>
                </c:pt>
                <c:pt idx="149" formatCode="0.00">
                  <c:v>3973.0524932277704</c:v>
                </c:pt>
                <c:pt idx="150" formatCode="0.00">
                  <c:v>3653.7469750039727</c:v>
                </c:pt>
                <c:pt idx="151" formatCode="0.00">
                  <c:v>3524.1232935688422</c:v>
                </c:pt>
                <c:pt idx="152" formatCode="0.00">
                  <c:v>4048.8971170471914</c:v>
                </c:pt>
                <c:pt idx="153" formatCode="0.00">
                  <c:v>4243.6513974196023</c:v>
                </c:pt>
                <c:pt idx="154" formatCode="0.00">
                  <c:v>4768.4907850149293</c:v>
                </c:pt>
                <c:pt idx="155" formatCode="0.00">
                  <c:v>5135.1988978786303</c:v>
                </c:pt>
                <c:pt idx="156" formatCode="0.00">
                  <c:v>5108.6301502282831</c:v>
                </c:pt>
                <c:pt idx="157" formatCode="0.00">
                  <c:v>5238.8950665729253</c:v>
                </c:pt>
                <c:pt idx="158" formatCode="0.00">
                  <c:v>5498.0987283925224</c:v>
                </c:pt>
                <c:pt idx="159" formatCode="0.00">
                  <c:v>4750.0887879614247</c:v>
                </c:pt>
                <c:pt idx="160" formatCode="0.00">
                  <c:v>4628.6761756371998</c:v>
                </c:pt>
                <c:pt idx="161" formatCode="0.00">
                  <c:v>4643.6887526551773</c:v>
                </c:pt>
                <c:pt idx="162" formatCode="0.00">
                  <c:v>4627.354193487954</c:v>
                </c:pt>
                <c:pt idx="163" formatCode="0.00">
                  <c:v>5248.6095265036211</c:v>
                </c:pt>
                <c:pt idx="164" formatCode="0.00">
                  <c:v>5640.6244989801444</c:v>
                </c:pt>
                <c:pt idx="165" formatCode="0.00">
                  <c:v>5457.7721349798976</c:v>
                </c:pt>
                <c:pt idx="166" formatCode="0.00">
                  <c:v>5248.1049556815033</c:v>
                </c:pt>
                <c:pt idx="167" formatCode="0.00">
                  <c:v>5339.4629341384452</c:v>
                </c:pt>
                <c:pt idx="168" formatCode="0.00">
                  <c:v>5650.5721135062931</c:v>
                </c:pt>
                <c:pt idx="169" formatCode="0.00">
                  <c:v>5999.416874201178</c:v>
                </c:pt>
                <c:pt idx="170" formatCode="0.00">
                  <c:v>5707.3336507968961</c:v>
                </c:pt>
                <c:pt idx="171" formatCode="0.00">
                  <c:v>5765.9618299557796</c:v>
                </c:pt>
                <c:pt idx="172" formatCode="0.00">
                  <c:v>5489.9415111833923</c:v>
                </c:pt>
                <c:pt idx="173" formatCode="0.00">
                  <c:v>5598.9046624600132</c:v>
                </c:pt>
                <c:pt idx="174" formatCode="0.00">
                  <c:v>4940.0590680236346</c:v>
                </c:pt>
                <c:pt idx="175" formatCode="0.00">
                  <c:v>4702.0009724778283</c:v>
                </c:pt>
                <c:pt idx="176" formatCode="0.00">
                  <c:v>4080.7905387434912</c:v>
                </c:pt>
                <c:pt idx="177" formatCode="0.00">
                  <c:v>3761.4850205196935</c:v>
                </c:pt>
                <c:pt idx="178" formatCode="0.00">
                  <c:v>3631.861339084563</c:v>
                </c:pt>
                <c:pt idx="179" formatCode="0.00">
                  <c:v>4156.6351625629122</c:v>
                </c:pt>
                <c:pt idx="180" formatCode="0.00">
                  <c:v>4351.3894429353231</c:v>
                </c:pt>
                <c:pt idx="181" formatCode="0.00">
                  <c:v>4876.2288305306511</c:v>
                </c:pt>
                <c:pt idx="182" formatCode="0.00">
                  <c:v>5242.9369433943511</c:v>
                </c:pt>
                <c:pt idx="183" formatCode="0.00">
                  <c:v>5216.368195744004</c:v>
                </c:pt>
                <c:pt idx="184" formatCode="0.00">
                  <c:v>5346.6331120886462</c:v>
                </c:pt>
                <c:pt idx="185" formatCode="0.00">
                  <c:v>5605.8367739082432</c:v>
                </c:pt>
                <c:pt idx="186" formatCode="0.00">
                  <c:v>4857.8268334771456</c:v>
                </c:pt>
                <c:pt idx="187" formatCode="0.00">
                  <c:v>4736.4142211529206</c:v>
                </c:pt>
                <c:pt idx="188" formatCode="0.00">
                  <c:v>4751.4267981708981</c:v>
                </c:pt>
                <c:pt idx="189" formatCode="0.00">
                  <c:v>4735.0922390036749</c:v>
                </c:pt>
                <c:pt idx="190" formatCode="0.00">
                  <c:v>5356.3475720193419</c:v>
                </c:pt>
                <c:pt idx="191" formatCode="0.00">
                  <c:v>5748.3625444958652</c:v>
                </c:pt>
                <c:pt idx="192" formatCode="0.00">
                  <c:v>5565.5101804956184</c:v>
                </c:pt>
                <c:pt idx="193" formatCode="0.00">
                  <c:v>5355.8430011972241</c:v>
                </c:pt>
                <c:pt idx="194" formatCode="0.00">
                  <c:v>5447.2009796541661</c:v>
                </c:pt>
                <c:pt idx="195" formatCode="0.00">
                  <c:v>5758.310159022014</c:v>
                </c:pt>
                <c:pt idx="196" formatCode="0.00">
                  <c:v>6107.1549197168988</c:v>
                </c:pt>
                <c:pt idx="197" formatCode="0.00">
                  <c:v>5815.071696312616</c:v>
                </c:pt>
                <c:pt idx="198" formatCode="0.00">
                  <c:v>5873.6998754715005</c:v>
                </c:pt>
                <c:pt idx="199" formatCode="0.00">
                  <c:v>5597.6795566991132</c:v>
                </c:pt>
                <c:pt idx="200" formatCode="0.00">
                  <c:v>5706.6427079757341</c:v>
                </c:pt>
                <c:pt idx="201" formatCode="0.00">
                  <c:v>5047.7971135393555</c:v>
                </c:pt>
                <c:pt idx="202" formatCode="0.00">
                  <c:v>4809.7390179935492</c:v>
                </c:pt>
                <c:pt idx="203" formatCode="0.00">
                  <c:v>4188.528584259212</c:v>
                </c:pt>
                <c:pt idx="204" formatCode="0.00">
                  <c:v>3869.2230660354144</c:v>
                </c:pt>
                <c:pt idx="205" formatCode="0.00">
                  <c:v>3739.5993846002839</c:v>
                </c:pt>
                <c:pt idx="206" formatCode="0.00">
                  <c:v>4264.3732080786331</c:v>
                </c:pt>
                <c:pt idx="207" formatCode="0.00">
                  <c:v>4459.127488451044</c:v>
                </c:pt>
                <c:pt idx="208" formatCode="0.00">
                  <c:v>4983.9668760463719</c:v>
                </c:pt>
                <c:pt idx="209" formatCode="0.00">
                  <c:v>5350.674988910072</c:v>
                </c:pt>
                <c:pt idx="210" formatCode="0.00">
                  <c:v>5324.1062412597248</c:v>
                </c:pt>
                <c:pt idx="211" formatCode="0.00">
                  <c:v>5454.371157604367</c:v>
                </c:pt>
                <c:pt idx="212" formatCode="0.00">
                  <c:v>5713.5748194239641</c:v>
                </c:pt>
                <c:pt idx="213" formatCode="0.00">
                  <c:v>4965.5648789928673</c:v>
                </c:pt>
                <c:pt idx="214" formatCode="0.00">
                  <c:v>4844.1522666686415</c:v>
                </c:pt>
                <c:pt idx="215" formatCode="0.00">
                  <c:v>4859.164843686619</c:v>
                </c:pt>
                <c:pt idx="216" formatCode="0.00">
                  <c:v>4842.8302845193957</c:v>
                </c:pt>
                <c:pt idx="217" formatCode="0.00">
                  <c:v>5464.0856175350627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330-4A74-8756-8501EC4646F8}"/>
            </c:ext>
          </c:extLst>
        </c:ser>
        <c:ser>
          <c:idx val="2"/>
          <c:order val="2"/>
          <c:tx>
            <c:strRef>
              <c:f>Forecast!$D$1</c:f>
              <c:strCache>
                <c:ptCount val="1"/>
                <c:pt idx="0">
                  <c:v>Lower Confidence Bound(7-D Average)</c:v>
                </c:pt>
              </c:strCache>
            </c:strRef>
          </c:tx>
          <c:spPr>
            <a:ln w="12700" cap="rnd">
              <a:solidFill>
                <a:schemeClr val="accent3">
                  <a:lumMod val="7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Forecast!$A$2:$A$219</c:f>
              <c:numCache>
                <c:formatCode>m/d/yyyy</c:formatCode>
                <c:ptCount val="218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  <c:pt idx="120">
                  <c:v>45778</c:v>
                </c:pt>
                <c:pt idx="121">
                  <c:v>45779</c:v>
                </c:pt>
                <c:pt idx="122">
                  <c:v>45780</c:v>
                </c:pt>
                <c:pt idx="123">
                  <c:v>45781</c:v>
                </c:pt>
                <c:pt idx="124">
                  <c:v>45782</c:v>
                </c:pt>
                <c:pt idx="125">
                  <c:v>45783</c:v>
                </c:pt>
                <c:pt idx="126">
                  <c:v>45784</c:v>
                </c:pt>
                <c:pt idx="127">
                  <c:v>45785</c:v>
                </c:pt>
                <c:pt idx="128">
                  <c:v>45786</c:v>
                </c:pt>
                <c:pt idx="129">
                  <c:v>45787</c:v>
                </c:pt>
                <c:pt idx="130">
                  <c:v>45788</c:v>
                </c:pt>
                <c:pt idx="131">
                  <c:v>45789</c:v>
                </c:pt>
                <c:pt idx="132">
                  <c:v>45790</c:v>
                </c:pt>
                <c:pt idx="133">
                  <c:v>45791</c:v>
                </c:pt>
                <c:pt idx="134">
                  <c:v>45792</c:v>
                </c:pt>
                <c:pt idx="135">
                  <c:v>45793</c:v>
                </c:pt>
                <c:pt idx="136">
                  <c:v>45794</c:v>
                </c:pt>
                <c:pt idx="137">
                  <c:v>45795</c:v>
                </c:pt>
                <c:pt idx="138">
                  <c:v>45796</c:v>
                </c:pt>
                <c:pt idx="139">
                  <c:v>45797</c:v>
                </c:pt>
                <c:pt idx="140">
                  <c:v>45798</c:v>
                </c:pt>
                <c:pt idx="141">
                  <c:v>45799</c:v>
                </c:pt>
                <c:pt idx="142">
                  <c:v>45800</c:v>
                </c:pt>
                <c:pt idx="143">
                  <c:v>45801</c:v>
                </c:pt>
                <c:pt idx="144">
                  <c:v>45802</c:v>
                </c:pt>
                <c:pt idx="145">
                  <c:v>45803</c:v>
                </c:pt>
                <c:pt idx="146">
                  <c:v>45804</c:v>
                </c:pt>
                <c:pt idx="147">
                  <c:v>45805</c:v>
                </c:pt>
                <c:pt idx="148">
                  <c:v>45806</c:v>
                </c:pt>
                <c:pt idx="149">
                  <c:v>45807</c:v>
                </c:pt>
                <c:pt idx="150">
                  <c:v>45808</c:v>
                </c:pt>
                <c:pt idx="151">
                  <c:v>45809</c:v>
                </c:pt>
                <c:pt idx="152">
                  <c:v>45810</c:v>
                </c:pt>
                <c:pt idx="153">
                  <c:v>45811</c:v>
                </c:pt>
                <c:pt idx="154">
                  <c:v>45812</c:v>
                </c:pt>
                <c:pt idx="155">
                  <c:v>45813</c:v>
                </c:pt>
                <c:pt idx="156">
                  <c:v>45814</c:v>
                </c:pt>
                <c:pt idx="157">
                  <c:v>45815</c:v>
                </c:pt>
                <c:pt idx="158">
                  <c:v>45816</c:v>
                </c:pt>
                <c:pt idx="159">
                  <c:v>45817</c:v>
                </c:pt>
                <c:pt idx="160">
                  <c:v>45818</c:v>
                </c:pt>
                <c:pt idx="161">
                  <c:v>45819</c:v>
                </c:pt>
                <c:pt idx="162">
                  <c:v>45820</c:v>
                </c:pt>
                <c:pt idx="163">
                  <c:v>45821</c:v>
                </c:pt>
                <c:pt idx="164">
                  <c:v>45822</c:v>
                </c:pt>
                <c:pt idx="165">
                  <c:v>45823</c:v>
                </c:pt>
                <c:pt idx="166">
                  <c:v>45824</c:v>
                </c:pt>
                <c:pt idx="167">
                  <c:v>45825</c:v>
                </c:pt>
                <c:pt idx="168">
                  <c:v>45826</c:v>
                </c:pt>
                <c:pt idx="169">
                  <c:v>45827</c:v>
                </c:pt>
                <c:pt idx="170">
                  <c:v>45828</c:v>
                </c:pt>
                <c:pt idx="171">
                  <c:v>45829</c:v>
                </c:pt>
                <c:pt idx="172">
                  <c:v>45830</c:v>
                </c:pt>
                <c:pt idx="173">
                  <c:v>45831</c:v>
                </c:pt>
                <c:pt idx="174">
                  <c:v>45832</c:v>
                </c:pt>
                <c:pt idx="175">
                  <c:v>45833</c:v>
                </c:pt>
                <c:pt idx="176">
                  <c:v>45834</c:v>
                </c:pt>
                <c:pt idx="177">
                  <c:v>45835</c:v>
                </c:pt>
                <c:pt idx="178">
                  <c:v>45836</c:v>
                </c:pt>
                <c:pt idx="179">
                  <c:v>45837</c:v>
                </c:pt>
                <c:pt idx="180">
                  <c:v>45838</c:v>
                </c:pt>
                <c:pt idx="181">
                  <c:v>45839</c:v>
                </c:pt>
                <c:pt idx="182">
                  <c:v>45840</c:v>
                </c:pt>
                <c:pt idx="183">
                  <c:v>45841</c:v>
                </c:pt>
                <c:pt idx="184">
                  <c:v>45842</c:v>
                </c:pt>
                <c:pt idx="185">
                  <c:v>45843</c:v>
                </c:pt>
                <c:pt idx="186">
                  <c:v>45844</c:v>
                </c:pt>
                <c:pt idx="187">
                  <c:v>45845</c:v>
                </c:pt>
                <c:pt idx="188">
                  <c:v>45846</c:v>
                </c:pt>
                <c:pt idx="189">
                  <c:v>45847</c:v>
                </c:pt>
                <c:pt idx="190">
                  <c:v>45848</c:v>
                </c:pt>
                <c:pt idx="191">
                  <c:v>45849</c:v>
                </c:pt>
                <c:pt idx="192">
                  <c:v>45850</c:v>
                </c:pt>
                <c:pt idx="193">
                  <c:v>45851</c:v>
                </c:pt>
                <c:pt idx="194">
                  <c:v>45852</c:v>
                </c:pt>
                <c:pt idx="195">
                  <c:v>45853</c:v>
                </c:pt>
                <c:pt idx="196">
                  <c:v>45854</c:v>
                </c:pt>
                <c:pt idx="197">
                  <c:v>45855</c:v>
                </c:pt>
                <c:pt idx="198">
                  <c:v>45856</c:v>
                </c:pt>
                <c:pt idx="199">
                  <c:v>45857</c:v>
                </c:pt>
                <c:pt idx="200">
                  <c:v>45858</c:v>
                </c:pt>
                <c:pt idx="201">
                  <c:v>45859</c:v>
                </c:pt>
                <c:pt idx="202">
                  <c:v>45860</c:v>
                </c:pt>
                <c:pt idx="203">
                  <c:v>45861</c:v>
                </c:pt>
                <c:pt idx="204">
                  <c:v>45862</c:v>
                </c:pt>
                <c:pt idx="205">
                  <c:v>45863</c:v>
                </c:pt>
                <c:pt idx="206">
                  <c:v>45864</c:v>
                </c:pt>
                <c:pt idx="207">
                  <c:v>45865</c:v>
                </c:pt>
                <c:pt idx="208">
                  <c:v>45866</c:v>
                </c:pt>
                <c:pt idx="209">
                  <c:v>45867</c:v>
                </c:pt>
                <c:pt idx="210">
                  <c:v>45868</c:v>
                </c:pt>
                <c:pt idx="211">
                  <c:v>45869</c:v>
                </c:pt>
                <c:pt idx="212">
                  <c:v>45870</c:v>
                </c:pt>
                <c:pt idx="213">
                  <c:v>45871</c:v>
                </c:pt>
                <c:pt idx="214">
                  <c:v>45872</c:v>
                </c:pt>
                <c:pt idx="215">
                  <c:v>45873</c:v>
                </c:pt>
                <c:pt idx="216">
                  <c:v>45874</c:v>
                </c:pt>
                <c:pt idx="217">
                  <c:v>45875</c:v>
                </c:pt>
              </c:numCache>
            </c:numRef>
          </c:cat>
          <c:val>
            <c:numRef>
              <c:f>Forecast!$D$2:$D$219</c:f>
              <c:numCache>
                <c:formatCode>General</c:formatCode>
                <c:ptCount val="218"/>
                <c:pt idx="119" formatCode="0.00">
                  <c:v>5383.4285714285716</c:v>
                </c:pt>
                <c:pt idx="120" formatCode="0.00">
                  <c:v>3495.2108931572752</c:v>
                </c:pt>
                <c:pt idx="121" formatCode="0.00">
                  <c:v>2885.4540207069176</c:v>
                </c:pt>
                <c:pt idx="122" formatCode="0.00">
                  <c:v>1963.2041614862781</c:v>
                </c:pt>
                <c:pt idx="123" formatCode="0.00">
                  <c:v>1383.8004143827743</c:v>
                </c:pt>
                <c:pt idx="124" formatCode="0.00">
                  <c:v>1021.6415688033544</c:v>
                </c:pt>
                <c:pt idx="125" formatCode="0.00">
                  <c:v>1334.0569555387819</c:v>
                </c:pt>
                <c:pt idx="126" formatCode="0.00">
                  <c:v>1332.040824982123</c:v>
                </c:pt>
                <c:pt idx="127" formatCode="0.00">
                  <c:v>1672.6162928058325</c:v>
                </c:pt>
                <c:pt idx="128" formatCode="0.00">
                  <c:v>1865.3793707408577</c:v>
                </c:pt>
                <c:pt idx="129" formatCode="0.00">
                  <c:v>1673.5652817182481</c:v>
                </c:pt>
                <c:pt idx="130" formatCode="0.00">
                  <c:v>1646.0464175655825</c:v>
                </c:pt>
                <c:pt idx="131" formatCode="0.00">
                  <c:v>1753.9560417806742</c:v>
                </c:pt>
                <c:pt idx="132" formatCode="0.00">
                  <c:v>860.36248289544119</c:v>
                </c:pt>
                <c:pt idx="133" formatCode="0.00">
                  <c:v>598.44040723458147</c:v>
                </c:pt>
                <c:pt idx="134" formatCode="0.00">
                  <c:v>477.49024675210603</c:v>
                </c:pt>
                <c:pt idx="135" formatCode="0.00">
                  <c:v>329.29671080383469</c:v>
                </c:pt>
                <c:pt idx="136" formatCode="0.00">
                  <c:v>822.42055042081847</c:v>
                </c:pt>
                <c:pt idx="137" formatCode="0.00">
                  <c:v>1089.7086836861135</c:v>
                </c:pt>
                <c:pt idx="138" formatCode="0.00">
                  <c:v>785.25471137457134</c:v>
                </c:pt>
                <c:pt idx="139" formatCode="0.00">
                  <c:v>456.86739668582049</c:v>
                </c:pt>
                <c:pt idx="140" formatCode="0.00">
                  <c:v>432.17256752356479</c:v>
                </c:pt>
                <c:pt idx="141" formatCode="0.00">
                  <c:v>629.70694120589542</c:v>
                </c:pt>
                <c:pt idx="142" formatCode="0.00">
                  <c:v>867.2865511641412</c:v>
                </c:pt>
                <c:pt idx="143" formatCode="0.00">
                  <c:v>466.09735466445363</c:v>
                </c:pt>
                <c:pt idx="144" formatCode="0.00">
                  <c:v>417.64358958890352</c:v>
                </c:pt>
                <c:pt idx="145" formatCode="0.00">
                  <c:v>36.443440201601334</c:v>
                </c:pt>
                <c:pt idx="146" formatCode="0.00">
                  <c:v>42.018451826109413</c:v>
                </c:pt>
                <c:pt idx="147" formatCode="0.00">
                  <c:v>-738.95236804374781</c:v>
                </c:pt>
                <c:pt idx="148" formatCode="0.00">
                  <c:v>-1076.7470134817686</c:v>
                </c:pt>
                <c:pt idx="149" formatCode="0.00">
                  <c:v>-1796.1957567114587</c:v>
                </c:pt>
                <c:pt idx="150" formatCode="0.00">
                  <c:v>-2212.3168747526297</c:v>
                </c:pt>
                <c:pt idx="151" formatCode="0.00">
                  <c:v>-2437.4030149622095</c:v>
                </c:pt>
                <c:pt idx="152" formatCode="0.00">
                  <c:v>-2006.8027521502709</c:v>
                </c:pt>
                <c:pt idx="153" formatCode="0.00">
                  <c:v>-1904.992603301499</c:v>
                </c:pt>
                <c:pt idx="154" formatCode="0.00">
                  <c:v>-1471.9230935219393</c:v>
                </c:pt>
                <c:pt idx="155" formatCode="0.00">
                  <c:v>-1195.8619067579457</c:v>
                </c:pt>
                <c:pt idx="156" formatCode="0.00">
                  <c:v>-1312.0024260857481</c:v>
                </c:pt>
                <c:pt idx="157" formatCode="0.00">
                  <c:v>-1270.2787444575688</c:v>
                </c:pt>
                <c:pt idx="158" formatCode="0.00">
                  <c:v>-1098.6275052219871</c:v>
                </c:pt>
                <c:pt idx="159" formatCode="0.00">
                  <c:v>-1933.2401430350319</c:v>
                </c:pt>
                <c:pt idx="160" formatCode="0.00">
                  <c:v>-2140.3424032134908</c:v>
                </c:pt>
                <c:pt idx="161" formatCode="0.00">
                  <c:v>-2210.1408911836652</c:v>
                </c:pt>
                <c:pt idx="162" formatCode="0.00">
                  <c:v>-2310.4403710995839</c:v>
                </c:pt>
                <c:pt idx="163" formatCode="0.00">
                  <c:v>-1772.3343875656437</c:v>
                </c:pt>
                <c:pt idx="164" formatCode="0.00">
                  <c:v>-1462.6820466880799</c:v>
                </c:pt>
                <c:pt idx="165" formatCode="0.00">
                  <c:v>-1727.1375899096411</c:v>
                </c:pt>
                <c:pt idx="166" formatCode="0.00">
                  <c:v>-2017.6742927167952</c:v>
                </c:pt>
                <c:pt idx="167" formatCode="0.00">
                  <c:v>-2006.476617707438</c:v>
                </c:pt>
                <c:pt idx="168" formatCode="0.00">
                  <c:v>-1774.8416942406393</c:v>
                </c:pt>
                <c:pt idx="169" formatCode="0.00">
                  <c:v>-1504.8071403043914</c:v>
                </c:pt>
                <c:pt idx="170" formatCode="0.00">
                  <c:v>-1875.0574267521224</c:v>
                </c:pt>
                <c:pt idx="171" formatCode="0.00">
                  <c:v>-1893.9730534507962</c:v>
                </c:pt>
                <c:pt idx="172" formatCode="0.00">
                  <c:v>-2246.9328562853825</c:v>
                </c:pt>
                <c:pt idx="173" formatCode="0.00">
                  <c:v>-2214.3229136128693</c:v>
                </c:pt>
                <c:pt idx="174" formatCode="0.00">
                  <c:v>-2963.7700062646736</c:v>
                </c:pt>
                <c:pt idx="175" formatCode="0.00">
                  <c:v>-3276.9199142271982</c:v>
                </c:pt>
                <c:pt idx="176" formatCode="0.00">
                  <c:v>-3972.6888138536569</c:v>
                </c:pt>
                <c:pt idx="177" formatCode="0.00">
                  <c:v>-4366.0343155083128</c:v>
                </c:pt>
                <c:pt idx="178" formatCode="0.00">
                  <c:v>-4569.1937249551129</c:v>
                </c:pt>
                <c:pt idx="179" formatCode="0.00">
                  <c:v>-4117.4650013899663</c:v>
                </c:pt>
                <c:pt idx="180" formatCode="0.00">
                  <c:v>-3995.2782549764224</c:v>
                </c:pt>
                <c:pt idx="181" formatCode="0.00">
                  <c:v>-3542.5413643871971</c:v>
                </c:pt>
                <c:pt idx="182" formatCode="0.00">
                  <c:v>-3247.4827371784404</c:v>
                </c:pt>
                <c:pt idx="183" formatCode="0.00">
                  <c:v>-3345.2595089822862</c:v>
                </c:pt>
                <c:pt idx="184" formatCode="0.00">
                  <c:v>-3285.7722551184324</c:v>
                </c:pt>
                <c:pt idx="185" formatCode="0.00">
                  <c:v>-3096.9265678881775</c:v>
                </c:pt>
                <c:pt idx="186" formatCode="0.00">
                  <c:v>-3914.8850651114717</c:v>
                </c:pt>
                <c:pt idx="187" formatCode="0.00">
                  <c:v>-4105.8467037160763</c:v>
                </c:pt>
                <c:pt idx="188" formatCode="0.00">
                  <c:v>-4159.9931464567526</c:v>
                </c:pt>
                <c:pt idx="189" formatCode="0.00">
                  <c:v>-4245.1058978125084</c:v>
                </c:pt>
                <c:pt idx="190" formatCode="0.00">
                  <c:v>-3692.2567804255505</c:v>
                </c:pt>
                <c:pt idx="191" formatCode="0.00">
                  <c:v>-3368.2845861131882</c:v>
                </c:pt>
                <c:pt idx="192" formatCode="0.00">
                  <c:v>-3618.824533029433</c:v>
                </c:pt>
                <c:pt idx="193" formatCode="0.00">
                  <c:v>-3895.8320594527677</c:v>
                </c:pt>
                <c:pt idx="194" formatCode="0.00">
                  <c:v>-3871.4748822979491</c:v>
                </c:pt>
                <c:pt idx="195" formatCode="0.00">
                  <c:v>-3627.034391371466</c:v>
                </c:pt>
                <c:pt idx="196" formatCode="0.00">
                  <c:v>-3344.5333939643788</c:v>
                </c:pt>
                <c:pt idx="197" formatCode="0.00">
                  <c:v>-3702.6424090267756</c:v>
                </c:pt>
                <c:pt idx="198" formatCode="0.00">
                  <c:v>-3709.7287796760702</c:v>
                </c:pt>
                <c:pt idx="199" formatCode="0.00">
                  <c:v>-4051.1589222926523</c:v>
                </c:pt>
                <c:pt idx="200" formatCode="0.00">
                  <c:v>-4007.3071801899205</c:v>
                </c:pt>
                <c:pt idx="201" formatCode="0.00">
                  <c:v>-4743.2769991254436</c:v>
                </c:pt>
                <c:pt idx="202" formatCode="0.00">
                  <c:v>-5045.7872614831695</c:v>
                </c:pt>
                <c:pt idx="203" formatCode="0.00">
                  <c:v>-5731.1706304400313</c:v>
                </c:pt>
                <c:pt idx="204" formatCode="0.00">
                  <c:v>-6114.3753882470883</c:v>
                </c:pt>
                <c:pt idx="205" formatCode="0.00">
                  <c:v>-6307.6299860724703</c:v>
                </c:pt>
                <c:pt idx="206" formatCode="0.00">
                  <c:v>-5846.2239713409863</c:v>
                </c:pt>
                <c:pt idx="207" formatCode="0.00">
                  <c:v>-5714.5794569941427</c:v>
                </c:pt>
                <c:pt idx="208" formatCode="0.00">
                  <c:v>-5252.5967129494802</c:v>
                </c:pt>
                <c:pt idx="209" formatCode="0.00">
                  <c:v>-4948.4969023862159</c:v>
                </c:pt>
                <c:pt idx="210" formatCode="0.00">
                  <c:v>-5037.4302586637614</c:v>
                </c:pt>
                <c:pt idx="211" formatCode="0.00">
                  <c:v>-4969.2907763133107</c:v>
                </c:pt>
                <c:pt idx="212" formatCode="0.00">
                  <c:v>-4771.9777692216339</c:v>
                </c:pt>
                <c:pt idx="213" formatCode="0.00">
                  <c:v>-5581.6478614377484</c:v>
                </c:pt>
                <c:pt idx="214" formatCode="0.00">
                  <c:v>-5764.4942842946093</c:v>
                </c:pt>
                <c:pt idx="215" formatCode="0.00">
                  <c:v>-5810.693227817962</c:v>
                </c:pt>
                <c:pt idx="216" formatCode="0.00">
                  <c:v>-5888.0209623749706</c:v>
                </c:pt>
                <c:pt idx="217" formatCode="0.00">
                  <c:v>-5327.5443018397045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30-4A74-8756-8501EC4646F8}"/>
            </c:ext>
          </c:extLst>
        </c:ser>
        <c:ser>
          <c:idx val="3"/>
          <c:order val="3"/>
          <c:tx>
            <c:strRef>
              <c:f>Forecast!$E$1</c:f>
              <c:strCache>
                <c:ptCount val="1"/>
                <c:pt idx="0">
                  <c:v>Upper Confidence Bound(7-D Average)</c:v>
                </c:pt>
              </c:strCache>
            </c:strRef>
          </c:tx>
          <c:spPr>
            <a:ln w="12700" cap="rnd">
              <a:solidFill>
                <a:schemeClr val="bg2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Forecast!$A$2:$A$219</c:f>
              <c:numCache>
                <c:formatCode>m/d/yyyy</c:formatCode>
                <c:ptCount val="218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  <c:pt idx="120">
                  <c:v>45778</c:v>
                </c:pt>
                <c:pt idx="121">
                  <c:v>45779</c:v>
                </c:pt>
                <c:pt idx="122">
                  <c:v>45780</c:v>
                </c:pt>
                <c:pt idx="123">
                  <c:v>45781</c:v>
                </c:pt>
                <c:pt idx="124">
                  <c:v>45782</c:v>
                </c:pt>
                <c:pt idx="125">
                  <c:v>45783</c:v>
                </c:pt>
                <c:pt idx="126">
                  <c:v>45784</c:v>
                </c:pt>
                <c:pt idx="127">
                  <c:v>45785</c:v>
                </c:pt>
                <c:pt idx="128">
                  <c:v>45786</c:v>
                </c:pt>
                <c:pt idx="129">
                  <c:v>45787</c:v>
                </c:pt>
                <c:pt idx="130">
                  <c:v>45788</c:v>
                </c:pt>
                <c:pt idx="131">
                  <c:v>45789</c:v>
                </c:pt>
                <c:pt idx="132">
                  <c:v>45790</c:v>
                </c:pt>
                <c:pt idx="133">
                  <c:v>45791</c:v>
                </c:pt>
                <c:pt idx="134">
                  <c:v>45792</c:v>
                </c:pt>
                <c:pt idx="135">
                  <c:v>45793</c:v>
                </c:pt>
                <c:pt idx="136">
                  <c:v>45794</c:v>
                </c:pt>
                <c:pt idx="137">
                  <c:v>45795</c:v>
                </c:pt>
                <c:pt idx="138">
                  <c:v>45796</c:v>
                </c:pt>
                <c:pt idx="139">
                  <c:v>45797</c:v>
                </c:pt>
                <c:pt idx="140">
                  <c:v>45798</c:v>
                </c:pt>
                <c:pt idx="141">
                  <c:v>45799</c:v>
                </c:pt>
                <c:pt idx="142">
                  <c:v>45800</c:v>
                </c:pt>
                <c:pt idx="143">
                  <c:v>45801</c:v>
                </c:pt>
                <c:pt idx="144">
                  <c:v>45802</c:v>
                </c:pt>
                <c:pt idx="145">
                  <c:v>45803</c:v>
                </c:pt>
                <c:pt idx="146">
                  <c:v>45804</c:v>
                </c:pt>
                <c:pt idx="147">
                  <c:v>45805</c:v>
                </c:pt>
                <c:pt idx="148">
                  <c:v>45806</c:v>
                </c:pt>
                <c:pt idx="149">
                  <c:v>45807</c:v>
                </c:pt>
                <c:pt idx="150">
                  <c:v>45808</c:v>
                </c:pt>
                <c:pt idx="151">
                  <c:v>45809</c:v>
                </c:pt>
                <c:pt idx="152">
                  <c:v>45810</c:v>
                </c:pt>
                <c:pt idx="153">
                  <c:v>45811</c:v>
                </c:pt>
                <c:pt idx="154">
                  <c:v>45812</c:v>
                </c:pt>
                <c:pt idx="155">
                  <c:v>45813</c:v>
                </c:pt>
                <c:pt idx="156">
                  <c:v>45814</c:v>
                </c:pt>
                <c:pt idx="157">
                  <c:v>45815</c:v>
                </c:pt>
                <c:pt idx="158">
                  <c:v>45816</c:v>
                </c:pt>
                <c:pt idx="159">
                  <c:v>45817</c:v>
                </c:pt>
                <c:pt idx="160">
                  <c:v>45818</c:v>
                </c:pt>
                <c:pt idx="161">
                  <c:v>45819</c:v>
                </c:pt>
                <c:pt idx="162">
                  <c:v>45820</c:v>
                </c:pt>
                <c:pt idx="163">
                  <c:v>45821</c:v>
                </c:pt>
                <c:pt idx="164">
                  <c:v>45822</c:v>
                </c:pt>
                <c:pt idx="165">
                  <c:v>45823</c:v>
                </c:pt>
                <c:pt idx="166">
                  <c:v>45824</c:v>
                </c:pt>
                <c:pt idx="167">
                  <c:v>45825</c:v>
                </c:pt>
                <c:pt idx="168">
                  <c:v>45826</c:v>
                </c:pt>
                <c:pt idx="169">
                  <c:v>45827</c:v>
                </c:pt>
                <c:pt idx="170">
                  <c:v>45828</c:v>
                </c:pt>
                <c:pt idx="171">
                  <c:v>45829</c:v>
                </c:pt>
                <c:pt idx="172">
                  <c:v>45830</c:v>
                </c:pt>
                <c:pt idx="173">
                  <c:v>45831</c:v>
                </c:pt>
                <c:pt idx="174">
                  <c:v>45832</c:v>
                </c:pt>
                <c:pt idx="175">
                  <c:v>45833</c:v>
                </c:pt>
                <c:pt idx="176">
                  <c:v>45834</c:v>
                </c:pt>
                <c:pt idx="177">
                  <c:v>45835</c:v>
                </c:pt>
                <c:pt idx="178">
                  <c:v>45836</c:v>
                </c:pt>
                <c:pt idx="179">
                  <c:v>45837</c:v>
                </c:pt>
                <c:pt idx="180">
                  <c:v>45838</c:v>
                </c:pt>
                <c:pt idx="181">
                  <c:v>45839</c:v>
                </c:pt>
                <c:pt idx="182">
                  <c:v>45840</c:v>
                </c:pt>
                <c:pt idx="183">
                  <c:v>45841</c:v>
                </c:pt>
                <c:pt idx="184">
                  <c:v>45842</c:v>
                </c:pt>
                <c:pt idx="185">
                  <c:v>45843</c:v>
                </c:pt>
                <c:pt idx="186">
                  <c:v>45844</c:v>
                </c:pt>
                <c:pt idx="187">
                  <c:v>45845</c:v>
                </c:pt>
                <c:pt idx="188">
                  <c:v>45846</c:v>
                </c:pt>
                <c:pt idx="189">
                  <c:v>45847</c:v>
                </c:pt>
                <c:pt idx="190">
                  <c:v>45848</c:v>
                </c:pt>
                <c:pt idx="191">
                  <c:v>45849</c:v>
                </c:pt>
                <c:pt idx="192">
                  <c:v>45850</c:v>
                </c:pt>
                <c:pt idx="193">
                  <c:v>45851</c:v>
                </c:pt>
                <c:pt idx="194">
                  <c:v>45852</c:v>
                </c:pt>
                <c:pt idx="195">
                  <c:v>45853</c:v>
                </c:pt>
                <c:pt idx="196">
                  <c:v>45854</c:v>
                </c:pt>
                <c:pt idx="197">
                  <c:v>45855</c:v>
                </c:pt>
                <c:pt idx="198">
                  <c:v>45856</c:v>
                </c:pt>
                <c:pt idx="199">
                  <c:v>45857</c:v>
                </c:pt>
                <c:pt idx="200">
                  <c:v>45858</c:v>
                </c:pt>
                <c:pt idx="201">
                  <c:v>45859</c:v>
                </c:pt>
                <c:pt idx="202">
                  <c:v>45860</c:v>
                </c:pt>
                <c:pt idx="203">
                  <c:v>45861</c:v>
                </c:pt>
                <c:pt idx="204">
                  <c:v>45862</c:v>
                </c:pt>
                <c:pt idx="205">
                  <c:v>45863</c:v>
                </c:pt>
                <c:pt idx="206">
                  <c:v>45864</c:v>
                </c:pt>
                <c:pt idx="207">
                  <c:v>45865</c:v>
                </c:pt>
                <c:pt idx="208">
                  <c:v>45866</c:v>
                </c:pt>
                <c:pt idx="209">
                  <c:v>45867</c:v>
                </c:pt>
                <c:pt idx="210">
                  <c:v>45868</c:v>
                </c:pt>
                <c:pt idx="211">
                  <c:v>45869</c:v>
                </c:pt>
                <c:pt idx="212">
                  <c:v>45870</c:v>
                </c:pt>
                <c:pt idx="213">
                  <c:v>45871</c:v>
                </c:pt>
                <c:pt idx="214">
                  <c:v>45872</c:v>
                </c:pt>
                <c:pt idx="215">
                  <c:v>45873</c:v>
                </c:pt>
                <c:pt idx="216">
                  <c:v>45874</c:v>
                </c:pt>
                <c:pt idx="217">
                  <c:v>45875</c:v>
                </c:pt>
              </c:numCache>
            </c:numRef>
          </c:cat>
          <c:val>
            <c:numRef>
              <c:f>Forecast!$E$2:$E$219</c:f>
              <c:numCache>
                <c:formatCode>General</c:formatCode>
                <c:ptCount val="218"/>
                <c:pt idx="119" formatCode="0.00">
                  <c:v>5383.4285714285716</c:v>
                </c:pt>
                <c:pt idx="120" formatCode="0.00">
                  <c:v>5953.9550608271111</c:v>
                </c:pt>
                <c:pt idx="121" formatCode="0.00">
                  <c:v>6087.5957421858557</c:v>
                </c:pt>
                <c:pt idx="122" formatCode="0.00">
                  <c:v>5767.4247339378207</c:v>
                </c:pt>
                <c:pt idx="123" formatCode="0.00">
                  <c:v>5708.2174445937289</c:v>
                </c:pt>
                <c:pt idx="124" formatCode="0.00">
                  <c:v>5811.1289273028888</c:v>
                </c:pt>
                <c:pt idx="125" formatCode="0.00">
                  <c:v>6548.2611875241591</c:v>
                </c:pt>
                <c:pt idx="126" formatCode="0.00">
                  <c:v>6939.7858788256399</c:v>
                </c:pt>
                <c:pt idx="127" formatCode="0.00">
                  <c:v>7648.889186192584</c:v>
                </c:pt>
                <c:pt idx="128" formatCode="0.00">
                  <c:v>8189.5423339849613</c:v>
                </c:pt>
                <c:pt idx="129" formatCode="0.00">
                  <c:v>8328.2189277068755</c:v>
                </c:pt>
                <c:pt idx="130" formatCode="0.00">
                  <c:v>8616.2676245488256</c:v>
                </c:pt>
                <c:pt idx="131" formatCode="0.00">
                  <c:v>9026.7653239729298</c:v>
                </c:pt>
                <c:pt idx="132" formatCode="0.00">
                  <c:v>8424.3390019959661</c:v>
                </c:pt>
                <c:pt idx="133" formatCode="0.00">
                  <c:v>8443.4358530083773</c:v>
                </c:pt>
                <c:pt idx="134" formatCode="0.00">
                  <c:v>8594.4111675268068</c:v>
                </c:pt>
                <c:pt idx="135" formatCode="0.00">
                  <c:v>8709.9355851406326</c:v>
                </c:pt>
                <c:pt idx="136" formatCode="0.00">
                  <c:v>9459.322411554982</c:v>
                </c:pt>
                <c:pt idx="137" formatCode="0.00">
                  <c:v>9976.0642232427344</c:v>
                </c:pt>
                <c:pt idx="138" formatCode="0.00">
                  <c:v>9914.8134675537822</c:v>
                </c:pt>
                <c:pt idx="139" formatCode="0.00">
                  <c:v>9823.8664236457444</c:v>
                </c:pt>
                <c:pt idx="140" formatCode="0.00">
                  <c:v>10031.277209721884</c:v>
                </c:pt>
                <c:pt idx="141" formatCode="0.00">
                  <c:v>10455.961194775249</c:v>
                </c:pt>
                <c:pt idx="142" formatCode="0.00">
                  <c:v>10916.071106206773</c:v>
                </c:pt>
                <c:pt idx="143" formatCode="0.00">
                  <c:v>10733.093855897896</c:v>
                </c:pt>
                <c:pt idx="144" formatCode="0.00">
                  <c:v>10898.803979291213</c:v>
                </c:pt>
                <c:pt idx="145" formatCode="0.00">
                  <c:v>10727.963491133742</c:v>
                </c:pt>
                <c:pt idx="146" formatCode="0.00">
                  <c:v>10940.314782062476</c:v>
                </c:pt>
                <c:pt idx="147" formatCode="0.00">
                  <c:v>10403.594413059574</c:v>
                </c:pt>
                <c:pt idx="148" formatCode="0.00">
                  <c:v>10265.272867405984</c:v>
                </c:pt>
                <c:pt idx="149" formatCode="0.00">
                  <c:v>9742.3007431669994</c:v>
                </c:pt>
                <c:pt idx="150" formatCode="0.00">
                  <c:v>9519.8108247605742</c:v>
                </c:pt>
                <c:pt idx="151" formatCode="0.00">
                  <c:v>9485.6496020998929</c:v>
                </c:pt>
                <c:pt idx="152" formatCode="0.00">
                  <c:v>10104.596986244655</c:v>
                </c:pt>
                <c:pt idx="153" formatCode="0.00">
                  <c:v>10392.295398140704</c:v>
                </c:pt>
                <c:pt idx="154" formatCode="0.00">
                  <c:v>11008.904663551799</c:v>
                </c:pt>
                <c:pt idx="155" formatCode="0.00">
                  <c:v>11466.259702515206</c:v>
                </c:pt>
                <c:pt idx="156" formatCode="0.00">
                  <c:v>11529.262726542314</c:v>
                </c:pt>
                <c:pt idx="157" formatCode="0.00">
                  <c:v>11748.068877603419</c:v>
                </c:pt>
                <c:pt idx="158" formatCode="0.00">
                  <c:v>12094.824962007031</c:v>
                </c:pt>
                <c:pt idx="159" formatCode="0.00">
                  <c:v>11433.41771895788</c:v>
                </c:pt>
                <c:pt idx="160" formatCode="0.00">
                  <c:v>11397.694754487889</c:v>
                </c:pt>
                <c:pt idx="161" formatCode="0.00">
                  <c:v>11497.518396494019</c:v>
                </c:pt>
                <c:pt idx="162" formatCode="0.00">
                  <c:v>11565.148758075491</c:v>
                </c:pt>
                <c:pt idx="163" formatCode="0.00">
                  <c:v>12269.553440572887</c:v>
                </c:pt>
                <c:pt idx="164" formatCode="0.00">
                  <c:v>12743.931044648369</c:v>
                </c:pt>
                <c:pt idx="165" formatCode="0.00">
                  <c:v>12642.681859869437</c:v>
                </c:pt>
                <c:pt idx="166" formatCode="0.00">
                  <c:v>12513.884204079801</c:v>
                </c:pt>
                <c:pt idx="167" formatCode="0.00">
                  <c:v>12685.402485984328</c:v>
                </c:pt>
                <c:pt idx="168" formatCode="0.00">
                  <c:v>13075.985921253225</c:v>
                </c:pt>
                <c:pt idx="169" formatCode="0.00">
                  <c:v>13503.640888706748</c:v>
                </c:pt>
                <c:pt idx="170" formatCode="0.00">
                  <c:v>13289.724728345915</c:v>
                </c:pt>
                <c:pt idx="171" formatCode="0.00">
                  <c:v>13425.896713362356</c:v>
                </c:pt>
                <c:pt idx="172" formatCode="0.00">
                  <c:v>13226.815878652167</c:v>
                </c:pt>
                <c:pt idx="173" formatCode="0.00">
                  <c:v>13412.132238532897</c:v>
                </c:pt>
                <c:pt idx="174" formatCode="0.00">
                  <c:v>12843.888142311942</c:v>
                </c:pt>
                <c:pt idx="175" formatCode="0.00">
                  <c:v>12680.921859182854</c:v>
                </c:pt>
                <c:pt idx="176" formatCode="0.00">
                  <c:v>12134.269891340638</c:v>
                </c:pt>
                <c:pt idx="177" formatCode="0.00">
                  <c:v>11889.004356547699</c:v>
                </c:pt>
                <c:pt idx="178" formatCode="0.00">
                  <c:v>11832.91640312424</c:v>
                </c:pt>
                <c:pt idx="179" formatCode="0.00">
                  <c:v>12430.735326515791</c:v>
                </c:pt>
                <c:pt idx="180" formatCode="0.00">
                  <c:v>12698.057140847068</c:v>
                </c:pt>
                <c:pt idx="181" formatCode="0.00">
                  <c:v>13294.999025448498</c:v>
                </c:pt>
                <c:pt idx="182" formatCode="0.00">
                  <c:v>13733.356623967142</c:v>
                </c:pt>
                <c:pt idx="183" formatCode="0.00">
                  <c:v>13777.995900470294</c:v>
                </c:pt>
                <c:pt idx="184" formatCode="0.00">
                  <c:v>13979.038479295725</c:v>
                </c:pt>
                <c:pt idx="185" formatCode="0.00">
                  <c:v>14308.600115704663</c:v>
                </c:pt>
                <c:pt idx="186" formatCode="0.00">
                  <c:v>13630.538732065763</c:v>
                </c:pt>
                <c:pt idx="187" formatCode="0.00">
                  <c:v>13578.675146021917</c:v>
                </c:pt>
                <c:pt idx="188" formatCode="0.00">
                  <c:v>13662.846742798549</c:v>
                </c:pt>
                <c:pt idx="189" formatCode="0.00">
                  <c:v>13715.290375819859</c:v>
                </c:pt>
                <c:pt idx="190" formatCode="0.00">
                  <c:v>14404.951924464234</c:v>
                </c:pt>
                <c:pt idx="191" formatCode="0.00">
                  <c:v>14865.009675104919</c:v>
                </c:pt>
                <c:pt idx="192" formatCode="0.00">
                  <c:v>14749.844894020669</c:v>
                </c:pt>
                <c:pt idx="193" formatCode="0.00">
                  <c:v>14607.518061847215</c:v>
                </c:pt>
                <c:pt idx="194" formatCode="0.00">
                  <c:v>14765.876841606281</c:v>
                </c:pt>
                <c:pt idx="195" formatCode="0.00">
                  <c:v>15143.654709415494</c:v>
                </c:pt>
                <c:pt idx="196" formatCode="0.00">
                  <c:v>15558.843233398176</c:v>
                </c:pt>
                <c:pt idx="197" formatCode="0.00">
                  <c:v>15332.785801652008</c:v>
                </c:pt>
                <c:pt idx="198" formatCode="0.00">
                  <c:v>15457.128530619071</c:v>
                </c:pt>
                <c:pt idx="199" formatCode="0.00">
                  <c:v>15246.518035690879</c:v>
                </c:pt>
                <c:pt idx="200" formatCode="0.00">
                  <c:v>15420.592596141389</c:v>
                </c:pt>
                <c:pt idx="201" formatCode="0.00">
                  <c:v>14838.871226204155</c:v>
                </c:pt>
                <c:pt idx="202" formatCode="0.00">
                  <c:v>14665.265297470269</c:v>
                </c:pt>
                <c:pt idx="203" formatCode="0.00">
                  <c:v>14108.227798958455</c:v>
                </c:pt>
                <c:pt idx="204" formatCode="0.00">
                  <c:v>13852.821520317917</c:v>
                </c:pt>
                <c:pt idx="205" formatCode="0.00">
                  <c:v>13786.828755273038</c:v>
                </c:pt>
                <c:pt idx="206" formatCode="0.00">
                  <c:v>14374.970387498252</c:v>
                </c:pt>
                <c:pt idx="207" formatCode="0.00">
                  <c:v>14632.834433896231</c:v>
                </c:pt>
                <c:pt idx="208" formatCode="0.00">
                  <c:v>15220.530465042224</c:v>
                </c:pt>
                <c:pt idx="209" formatCode="0.00">
                  <c:v>15649.84688020636</c:v>
                </c:pt>
                <c:pt idx="210" formatCode="0.00">
                  <c:v>15685.642741183212</c:v>
                </c:pt>
                <c:pt idx="211" formatCode="0.00">
                  <c:v>15878.033091522044</c:v>
                </c:pt>
                <c:pt idx="212" formatCode="0.00">
                  <c:v>16199.127408069562</c:v>
                </c:pt>
                <c:pt idx="213" formatCode="0.00">
                  <c:v>15512.777619423483</c:v>
                </c:pt>
                <c:pt idx="214" formatCode="0.00">
                  <c:v>15452.798817631892</c:v>
                </c:pt>
                <c:pt idx="215" formatCode="0.00">
                  <c:v>15529.022915191199</c:v>
                </c:pt>
                <c:pt idx="216" formatCode="0.00">
                  <c:v>15573.681531413762</c:v>
                </c:pt>
                <c:pt idx="217" formatCode="0.00">
                  <c:v>16255.715536909829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F330-4A74-8756-8501EC464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1557040"/>
        <c:axId val="691553440"/>
      </c:lineChart>
      <c:catAx>
        <c:axId val="691557040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KE"/>
          </a:p>
        </c:txPr>
        <c:crossAx val="691553440"/>
        <c:crosses val="autoZero"/>
        <c:auto val="1"/>
        <c:lblAlgn val="ctr"/>
        <c:lblOffset val="100"/>
        <c:noMultiLvlLbl val="0"/>
      </c:catAx>
      <c:valAx>
        <c:axId val="691553440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691557040"/>
        <c:crossesAt val="1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812745145987186"/>
          <c:y val="0.18571333128813444"/>
          <c:w val="0.27549573694592522"/>
          <c:h val="0.45541289157037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716280</xdr:colOff>
      <xdr:row>0</xdr:row>
      <xdr:rowOff>0</xdr:rowOff>
    </xdr:from>
    <xdr:to>
      <xdr:col>7</xdr:col>
      <xdr:colOff>365760</xdr:colOff>
      <xdr:row>12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37C1E0-AF58-FC50-1838-52D202549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</xdr:colOff>
      <xdr:row>14</xdr:row>
      <xdr:rowOff>72390</xdr:rowOff>
    </xdr:from>
    <xdr:to>
      <xdr:col>11</xdr:col>
      <xdr:colOff>335280</xdr:colOff>
      <xdr:row>29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A82A70-F655-BE77-C7EB-FA17BE0B70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1706880</xdr:colOff>
      <xdr:row>6</xdr:row>
      <xdr:rowOff>41910</xdr:rowOff>
    </xdr:from>
    <xdr:to>
      <xdr:col>12</xdr:col>
      <xdr:colOff>268605</xdr:colOff>
      <xdr:row>26</xdr:row>
      <xdr:rowOff>51435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3811E8-61C2-B39C-DBDD-A9BA1DF09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tor Omusilwa" refreshedDate="45875.281229050925" createdVersion="8" refreshedVersion="8" minRefreshableVersion="3" recordCount="120" xr:uid="{C3C9B48D-04C3-401F-BCC0-80439E10DBD2}">
  <cacheSource type="worksheet">
    <worksheetSource ref="A1:F121" sheet="Data"/>
  </cacheSource>
  <cacheFields count="8">
    <cacheField name="Date" numFmtId="14">
      <sharedItems containsSemiMixedTypes="0" containsNonDate="0" containsDate="1" containsString="0" minDate="2025-01-01T00:00:00" maxDate="2025-05-01T00:00:00" count="120">
        <d v="2025-01-01T00:00:00"/>
        <d v="2025-01-02T00:00:00"/>
        <d v="2025-01-03T00:00:00"/>
        <d v="2025-01-04T00:00:00"/>
        <d v="2025-01-05T00:00:00"/>
        <d v="2025-01-06T00:00:00"/>
        <d v="2025-01-07T00:00:00"/>
        <d v="2025-01-08T00:00:00"/>
        <d v="2025-01-09T00:00:00"/>
        <d v="2025-01-10T00:00:00"/>
        <d v="2025-01-11T00:00:00"/>
        <d v="2025-01-12T00:00:00"/>
        <d v="2025-01-13T00:00:00"/>
        <d v="2025-01-14T00:00:00"/>
        <d v="2025-01-15T00:00:00"/>
        <d v="2025-01-16T00:00:00"/>
        <d v="2025-01-17T00:00:00"/>
        <d v="2025-01-18T00:00:00"/>
        <d v="2025-01-19T00:00:00"/>
        <d v="2025-01-20T00:00:00"/>
        <d v="2025-01-21T00:00:00"/>
        <d v="2025-01-22T00:00:00"/>
        <d v="2025-01-23T00:00:00"/>
        <d v="2025-01-24T00:00:00"/>
        <d v="2025-01-25T00:00:00"/>
        <d v="2025-01-26T00:00:00"/>
        <d v="2025-01-27T00:00:00"/>
        <d v="2025-01-28T00:00:00"/>
        <d v="2025-01-29T00:00:00"/>
        <d v="2025-01-30T00:00:00"/>
        <d v="2025-01-31T00:00:00"/>
        <d v="2025-02-01T00:00:00"/>
        <d v="2025-02-02T00:00:00"/>
        <d v="2025-02-03T00:00:00"/>
        <d v="2025-02-04T00:00:00"/>
        <d v="2025-02-05T00:00:00"/>
        <d v="2025-02-06T00:00:00"/>
        <d v="2025-02-07T00:00:00"/>
        <d v="2025-02-08T00:00:00"/>
        <d v="2025-02-09T00:00:00"/>
        <d v="2025-02-10T00:00:00"/>
        <d v="2025-02-11T00:00:00"/>
        <d v="2025-02-12T00:00:00"/>
        <d v="2025-02-13T00:00:00"/>
        <d v="2025-02-14T00:00:00"/>
        <d v="2025-02-15T00:00:00"/>
        <d v="2025-02-16T00:00:00"/>
        <d v="2025-02-17T00:00:00"/>
        <d v="2025-02-18T00:00:00"/>
        <d v="2025-02-19T00:00:00"/>
        <d v="2025-02-20T00:00:00"/>
        <d v="2025-02-21T00:00:00"/>
        <d v="2025-02-22T00:00:00"/>
        <d v="2025-02-23T00:00:00"/>
        <d v="2025-02-24T00:00:00"/>
        <d v="2025-02-25T00:00:00"/>
        <d v="2025-02-26T00:00:00"/>
        <d v="2025-02-27T00:00:00"/>
        <d v="2025-02-28T00:00:00"/>
        <d v="2025-03-01T00:00:00"/>
        <d v="2025-03-02T00:00:00"/>
        <d v="2025-03-03T00:00:00"/>
        <d v="2025-03-04T00:00:00"/>
        <d v="2025-03-05T00:00:00"/>
        <d v="2025-03-06T00:00:00"/>
        <d v="2025-03-07T00:00:00"/>
        <d v="2025-03-08T00:00:00"/>
        <d v="2025-03-09T00:00:00"/>
        <d v="2025-03-10T00:00:00"/>
        <d v="2025-03-11T00:00:00"/>
        <d v="2025-03-12T00:00:00"/>
        <d v="2025-03-13T00:00:00"/>
        <d v="2025-03-14T00:00:00"/>
        <d v="2025-03-15T00:00:00"/>
        <d v="2025-03-16T00:00:00"/>
        <d v="2025-03-17T00:00:00"/>
        <d v="2025-03-18T00:00:00"/>
        <d v="2025-03-19T00:00:00"/>
        <d v="2025-03-20T00:00:00"/>
        <d v="2025-03-21T00:00:00"/>
        <d v="2025-03-22T00:00:00"/>
        <d v="2025-03-23T00:00:00"/>
        <d v="2025-03-24T00:00:00"/>
        <d v="2025-03-25T00:00:00"/>
        <d v="2025-03-26T00:00:00"/>
        <d v="2025-03-27T00:00:00"/>
        <d v="2025-03-28T00:00:00"/>
        <d v="2025-03-29T00:00:00"/>
        <d v="2025-03-30T00:00:00"/>
        <d v="2025-03-31T00:00:00"/>
        <d v="2025-04-01T00:00:00"/>
        <d v="2025-04-02T00:00:00"/>
        <d v="2025-04-03T00:00:00"/>
        <d v="2025-04-04T00:00:00"/>
        <d v="2025-04-05T00:00:00"/>
        <d v="2025-04-06T00:00:00"/>
        <d v="2025-04-07T00:00:00"/>
        <d v="2025-04-08T00:00:00"/>
        <d v="2025-04-09T00:00:00"/>
        <d v="2025-04-10T00:00:00"/>
        <d v="2025-04-11T00:00:00"/>
        <d v="2025-04-12T00:00:00"/>
        <d v="2025-04-13T00:00:00"/>
        <d v="2025-04-14T00:00:00"/>
        <d v="2025-04-15T00:00:00"/>
        <d v="2025-04-16T00:00:00"/>
        <d v="2025-04-17T00:00:00"/>
        <d v="2025-04-18T00:00:00"/>
        <d v="2025-04-19T00:00:00"/>
        <d v="2025-04-20T00:00:00"/>
        <d v="2025-04-21T00:00:00"/>
        <d v="2025-04-22T00:00:00"/>
        <d v="2025-04-23T00:00:00"/>
        <d v="2025-04-24T00:00:00"/>
        <d v="2025-04-25T00:00:00"/>
        <d v="2025-04-26T00:00:00"/>
        <d v="2025-04-27T00:00:00"/>
        <d v="2025-04-28T00:00:00"/>
        <d v="2025-04-29T00:00:00"/>
        <d v="2025-04-30T00:00:00"/>
      </sharedItems>
      <fieldGroup par="7"/>
    </cacheField>
    <cacheField name="Sales" numFmtId="0">
      <sharedItems containsSemiMixedTypes="0" containsString="0" containsNumber="1" containsInteger="1" minValue="1130" maxValue="9854"/>
    </cacheField>
    <cacheField name="Month" numFmtId="0">
      <sharedItems containsSemiMixedTypes="0" containsString="0" containsNumber="1" containsInteger="1" minValue="1" maxValue="4"/>
    </cacheField>
    <cacheField name="Months" numFmtId="0">
      <sharedItems count="4">
        <s v="Jan"/>
        <s v="Feb"/>
        <s v="Mar"/>
        <s v="Apr"/>
      </sharedItems>
    </cacheField>
    <cacheField name="Weekday" numFmtId="0">
      <sharedItems count="7">
        <s v="Wed"/>
        <s v="Thu"/>
        <s v="Fri"/>
        <s v="Sat"/>
        <s v="Sun"/>
        <s v="Mon"/>
        <s v="Tue"/>
      </sharedItems>
    </cacheField>
    <cacheField name="7-D Average" numFmtId="2">
      <sharedItems containsSemiMixedTypes="0" containsString="0" containsNumber="1" minValue="3343" maxValue="7296.8571428571431"/>
    </cacheField>
    <cacheField name="Days (Date)" numFmtId="0" databaseField="0">
      <fieldGroup base="0">
        <rangePr groupBy="days" startDate="2025-01-01T00:00:00" endDate="2025-05-01T00:00:00"/>
        <groupItems count="368">
          <s v="&lt;01/01/2025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/05/2025"/>
        </groupItems>
      </fieldGroup>
    </cacheField>
    <cacheField name="Months (Date)" numFmtId="0" databaseField="0">
      <fieldGroup base="0">
        <rangePr groupBy="months" startDate="2025-01-01T00:00:00" endDate="2025-05-01T00:00:00"/>
        <groupItems count="14">
          <s v="&lt;01/01/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5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  <n v="4118"/>
    <n v="1"/>
    <x v="0"/>
    <x v="0"/>
    <n v="4118"/>
  </r>
  <r>
    <x v="1"/>
    <n v="4925"/>
    <n v="1"/>
    <x v="0"/>
    <x v="1"/>
    <n v="4521.5"/>
  </r>
  <r>
    <x v="2"/>
    <n v="3453"/>
    <n v="1"/>
    <x v="0"/>
    <x v="2"/>
    <n v="4165.333333333333"/>
  </r>
  <r>
    <x v="3"/>
    <n v="5286"/>
    <n v="1"/>
    <x v="0"/>
    <x v="3"/>
    <n v="4445.5"/>
  </r>
  <r>
    <x v="4"/>
    <n v="2341"/>
    <n v="1"/>
    <x v="0"/>
    <x v="4"/>
    <n v="4024.6"/>
  </r>
  <r>
    <x v="5"/>
    <n v="2440"/>
    <n v="1"/>
    <x v="0"/>
    <x v="5"/>
    <n v="3760.5"/>
  </r>
  <r>
    <x v="6"/>
    <n v="6647"/>
    <n v="1"/>
    <x v="0"/>
    <x v="6"/>
    <n v="4172.8571428571431"/>
  </r>
  <r>
    <x v="7"/>
    <n v="7439"/>
    <n v="1"/>
    <x v="0"/>
    <x v="0"/>
    <n v="4647.2857142857147"/>
  </r>
  <r>
    <x v="8"/>
    <n v="5026"/>
    <n v="1"/>
    <x v="0"/>
    <x v="1"/>
    <n v="4661.7142857142853"/>
  </r>
  <r>
    <x v="9"/>
    <n v="2778"/>
    <n v="1"/>
    <x v="0"/>
    <x v="2"/>
    <n v="4565.2857142857147"/>
  </r>
  <r>
    <x v="10"/>
    <n v="6631"/>
    <n v="1"/>
    <x v="0"/>
    <x v="3"/>
    <n v="4757.4285714285716"/>
  </r>
  <r>
    <x v="11"/>
    <n v="6356"/>
    <n v="1"/>
    <x v="0"/>
    <x v="4"/>
    <n v="5331"/>
  </r>
  <r>
    <x v="12"/>
    <n v="1130"/>
    <n v="1"/>
    <x v="0"/>
    <x v="5"/>
    <n v="5143.8571428571431"/>
  </r>
  <r>
    <x v="13"/>
    <n v="1355"/>
    <n v="1"/>
    <x v="0"/>
    <x v="6"/>
    <n v="4387.8571428571431"/>
  </r>
  <r>
    <x v="14"/>
    <n v="5996"/>
    <n v="1"/>
    <x v="0"/>
    <x v="0"/>
    <n v="4181.7142857142853"/>
  </r>
  <r>
    <x v="15"/>
    <n v="3514"/>
    <n v="1"/>
    <x v="0"/>
    <x v="1"/>
    <n v="3965.7142857142858"/>
  </r>
  <r>
    <x v="16"/>
    <n v="4003"/>
    <n v="1"/>
    <x v="0"/>
    <x v="2"/>
    <n v="4140.7142857142853"/>
  </r>
  <r>
    <x v="17"/>
    <n v="5789"/>
    <n v="1"/>
    <x v="0"/>
    <x v="3"/>
    <n v="4020.4285714285716"/>
  </r>
  <r>
    <x v="18"/>
    <n v="7624"/>
    <n v="1"/>
    <x v="0"/>
    <x v="4"/>
    <n v="4201.5714285714284"/>
  </r>
  <r>
    <x v="19"/>
    <n v="3280"/>
    <n v="1"/>
    <x v="0"/>
    <x v="5"/>
    <n v="4508.7142857142853"/>
  </r>
  <r>
    <x v="20"/>
    <n v="2024"/>
    <n v="1"/>
    <x v="0"/>
    <x v="6"/>
    <n v="4604.2857142857147"/>
  </r>
  <r>
    <x v="21"/>
    <n v="1369"/>
    <n v="1"/>
    <x v="0"/>
    <x v="0"/>
    <n v="3943.2857142857142"/>
  </r>
  <r>
    <x v="22"/>
    <n v="5168"/>
    <n v="1"/>
    <x v="0"/>
    <x v="1"/>
    <n v="4179.5714285714284"/>
  </r>
  <r>
    <x v="23"/>
    <n v="5712"/>
    <n v="1"/>
    <x v="0"/>
    <x v="2"/>
    <n v="4423.7142857142853"/>
  </r>
  <r>
    <x v="24"/>
    <n v="2163"/>
    <n v="1"/>
    <x v="0"/>
    <x v="3"/>
    <n v="3905.7142857142858"/>
  </r>
  <r>
    <x v="25"/>
    <n v="4439"/>
    <n v="1"/>
    <x v="0"/>
    <x v="4"/>
    <n v="3450.7142857142858"/>
  </r>
  <r>
    <x v="26"/>
    <n v="4465"/>
    <n v="1"/>
    <x v="0"/>
    <x v="5"/>
    <n v="3620"/>
  </r>
  <r>
    <x v="27"/>
    <n v="6671"/>
    <n v="1"/>
    <x v="0"/>
    <x v="6"/>
    <n v="4283.8571428571431"/>
  </r>
  <r>
    <x v="28"/>
    <n v="5174"/>
    <n v="1"/>
    <x v="0"/>
    <x v="0"/>
    <n v="4827.4285714285716"/>
  </r>
  <r>
    <x v="29"/>
    <n v="6120"/>
    <n v="1"/>
    <x v="0"/>
    <x v="1"/>
    <n v="4963.4285714285716"/>
  </r>
  <r>
    <x v="30"/>
    <n v="5755"/>
    <n v="1"/>
    <x v="0"/>
    <x v="2"/>
    <n v="4969.5714285714284"/>
  </r>
  <r>
    <x v="31"/>
    <n v="4803"/>
    <n v="2"/>
    <x v="1"/>
    <x v="3"/>
    <n v="5346.7142857142853"/>
  </r>
  <r>
    <x v="32"/>
    <n v="7307"/>
    <n v="2"/>
    <x v="1"/>
    <x v="4"/>
    <n v="5756.4285714285716"/>
  </r>
  <r>
    <x v="33"/>
    <n v="9854"/>
    <n v="2"/>
    <x v="1"/>
    <x v="5"/>
    <n v="6526.2857142857147"/>
  </r>
  <r>
    <x v="34"/>
    <n v="8234"/>
    <n v="2"/>
    <x v="1"/>
    <x v="6"/>
    <n v="6749.5714285714284"/>
  </r>
  <r>
    <x v="35"/>
    <n v="2913"/>
    <n v="2"/>
    <x v="1"/>
    <x v="0"/>
    <n v="6426.5714285714284"/>
  </r>
  <r>
    <x v="36"/>
    <n v="8751"/>
    <n v="2"/>
    <x v="1"/>
    <x v="1"/>
    <n v="6802.4285714285716"/>
  </r>
  <r>
    <x v="37"/>
    <n v="5309"/>
    <n v="2"/>
    <x v="1"/>
    <x v="2"/>
    <n v="6738.7142857142853"/>
  </r>
  <r>
    <x v="38"/>
    <n v="1833"/>
    <n v="2"/>
    <x v="1"/>
    <x v="3"/>
    <n v="6314.4285714285716"/>
  </r>
  <r>
    <x v="39"/>
    <n v="1212"/>
    <n v="2"/>
    <x v="1"/>
    <x v="4"/>
    <n v="5443.7142857142853"/>
  </r>
  <r>
    <x v="40"/>
    <n v="8856"/>
    <n v="2"/>
    <x v="1"/>
    <x v="5"/>
    <n v="5301.1428571428569"/>
  </r>
  <r>
    <x v="41"/>
    <n v="4151"/>
    <n v="2"/>
    <x v="1"/>
    <x v="6"/>
    <n v="4717.8571428571431"/>
  </r>
  <r>
    <x v="42"/>
    <n v="2530"/>
    <n v="2"/>
    <x v="1"/>
    <x v="0"/>
    <n v="4663.1428571428569"/>
  </r>
  <r>
    <x v="43"/>
    <n v="7016"/>
    <n v="2"/>
    <x v="1"/>
    <x v="1"/>
    <n v="4415.2857142857147"/>
  </r>
  <r>
    <x v="44"/>
    <n v="9149"/>
    <n v="2"/>
    <x v="1"/>
    <x v="2"/>
    <n v="4963.8571428571431"/>
  </r>
  <r>
    <x v="45"/>
    <n v="4603"/>
    <n v="2"/>
    <x v="1"/>
    <x v="3"/>
    <n v="5359.5714285714284"/>
  </r>
  <r>
    <x v="46"/>
    <n v="4828"/>
    <n v="2"/>
    <x v="1"/>
    <x v="4"/>
    <n v="5876.1428571428569"/>
  </r>
  <r>
    <x v="47"/>
    <n v="9417"/>
    <n v="2"/>
    <x v="1"/>
    <x v="5"/>
    <n v="5956.2857142857147"/>
  </r>
  <r>
    <x v="48"/>
    <n v="4593"/>
    <n v="2"/>
    <x v="1"/>
    <x v="6"/>
    <n v="6019.4285714285716"/>
  </r>
  <r>
    <x v="49"/>
    <n v="3113"/>
    <n v="2"/>
    <x v="1"/>
    <x v="0"/>
    <n v="6102.7142857142853"/>
  </r>
  <r>
    <x v="50"/>
    <n v="9680"/>
    <n v="2"/>
    <x v="1"/>
    <x v="1"/>
    <n v="6483.2857142857147"/>
  </r>
  <r>
    <x v="51"/>
    <n v="7253"/>
    <n v="2"/>
    <x v="1"/>
    <x v="2"/>
    <n v="6212.4285714285716"/>
  </r>
  <r>
    <x v="52"/>
    <n v="9182"/>
    <n v="2"/>
    <x v="1"/>
    <x v="3"/>
    <n v="6866.5714285714284"/>
  </r>
  <r>
    <x v="53"/>
    <n v="3360"/>
    <n v="2"/>
    <x v="1"/>
    <x v="4"/>
    <n v="6656.8571428571431"/>
  </r>
  <r>
    <x v="54"/>
    <n v="5484"/>
    <n v="2"/>
    <x v="1"/>
    <x v="5"/>
    <n v="6095"/>
  </r>
  <r>
    <x v="55"/>
    <n v="9341"/>
    <n v="2"/>
    <x v="1"/>
    <x v="6"/>
    <n v="6773.2857142857147"/>
  </r>
  <r>
    <x v="56"/>
    <n v="6778"/>
    <n v="2"/>
    <x v="1"/>
    <x v="0"/>
    <n v="7296.8571428571431"/>
  </r>
  <r>
    <x v="57"/>
    <n v="5300"/>
    <n v="2"/>
    <x v="1"/>
    <x v="1"/>
    <n v="6671.1428571428569"/>
  </r>
  <r>
    <x v="58"/>
    <n v="1884"/>
    <n v="2"/>
    <x v="1"/>
    <x v="2"/>
    <n v="5904.1428571428569"/>
  </r>
  <r>
    <x v="59"/>
    <n v="8128"/>
    <n v="3"/>
    <x v="2"/>
    <x v="3"/>
    <n v="5753.5714285714284"/>
  </r>
  <r>
    <x v="60"/>
    <n v="2754"/>
    <n v="3"/>
    <x v="2"/>
    <x v="4"/>
    <n v="5667"/>
  </r>
  <r>
    <x v="61"/>
    <n v="8131"/>
    <n v="3"/>
    <x v="2"/>
    <x v="5"/>
    <n v="6045.1428571428569"/>
  </r>
  <r>
    <x v="62"/>
    <n v="7575"/>
    <n v="3"/>
    <x v="2"/>
    <x v="6"/>
    <n v="5792.8571428571431"/>
  </r>
  <r>
    <x v="63"/>
    <n v="6508"/>
    <n v="3"/>
    <x v="2"/>
    <x v="0"/>
    <n v="5754.2857142857147"/>
  </r>
  <r>
    <x v="64"/>
    <n v="1583"/>
    <n v="3"/>
    <x v="2"/>
    <x v="1"/>
    <n v="5223.2857142857147"/>
  </r>
  <r>
    <x v="65"/>
    <n v="6418"/>
    <n v="3"/>
    <x v="2"/>
    <x v="2"/>
    <n v="5871"/>
  </r>
  <r>
    <x v="66"/>
    <n v="1839"/>
    <n v="3"/>
    <x v="2"/>
    <x v="3"/>
    <n v="4972.5714285714284"/>
  </r>
  <r>
    <x v="67"/>
    <n v="4741"/>
    <n v="3"/>
    <x v="2"/>
    <x v="4"/>
    <n v="5256.4285714285716"/>
  </r>
  <r>
    <x v="68"/>
    <n v="1193"/>
    <n v="3"/>
    <x v="2"/>
    <x v="5"/>
    <n v="4265.2857142857147"/>
  </r>
  <r>
    <x v="69"/>
    <n v="2633"/>
    <n v="3"/>
    <x v="2"/>
    <x v="6"/>
    <n v="3559.2857142857142"/>
  </r>
  <r>
    <x v="70"/>
    <n v="5256"/>
    <n v="3"/>
    <x v="2"/>
    <x v="0"/>
    <n v="3380.4285714285716"/>
  </r>
  <r>
    <x v="71"/>
    <n v="8943"/>
    <n v="3"/>
    <x v="2"/>
    <x v="1"/>
    <n v="4431.8571428571431"/>
  </r>
  <r>
    <x v="72"/>
    <n v="6113"/>
    <n v="3"/>
    <x v="2"/>
    <x v="2"/>
    <n v="4388.2857142857147"/>
  </r>
  <r>
    <x v="73"/>
    <n v="9215"/>
    <n v="3"/>
    <x v="2"/>
    <x v="3"/>
    <n v="5442"/>
  </r>
  <r>
    <x v="74"/>
    <n v="9599"/>
    <n v="3"/>
    <x v="2"/>
    <x v="4"/>
    <n v="6136"/>
  </r>
  <r>
    <x v="75"/>
    <n v="4843"/>
    <n v="3"/>
    <x v="2"/>
    <x v="5"/>
    <n v="6657.4285714285716"/>
  </r>
  <r>
    <x v="76"/>
    <n v="3856"/>
    <n v="3"/>
    <x v="2"/>
    <x v="6"/>
    <n v="6832.1428571428569"/>
  </r>
  <r>
    <x v="77"/>
    <n v="3292"/>
    <n v="3"/>
    <x v="2"/>
    <x v="0"/>
    <n v="6551.5714285714284"/>
  </r>
  <r>
    <x v="78"/>
    <n v="3173"/>
    <n v="3"/>
    <x v="2"/>
    <x v="1"/>
    <n v="5727.2857142857147"/>
  </r>
  <r>
    <x v="79"/>
    <n v="1856"/>
    <n v="3"/>
    <x v="2"/>
    <x v="2"/>
    <n v="5119.1428571428569"/>
  </r>
  <r>
    <x v="80"/>
    <n v="3178"/>
    <n v="3"/>
    <x v="2"/>
    <x v="3"/>
    <n v="4256.7142857142853"/>
  </r>
  <r>
    <x v="81"/>
    <n v="3203"/>
    <n v="3"/>
    <x v="2"/>
    <x v="4"/>
    <n v="3343"/>
  </r>
  <r>
    <x v="82"/>
    <n v="8964"/>
    <n v="3"/>
    <x v="2"/>
    <x v="5"/>
    <n v="3931.7142857142858"/>
  </r>
  <r>
    <x v="83"/>
    <n v="5376"/>
    <n v="3"/>
    <x v="2"/>
    <x v="6"/>
    <n v="4148.8571428571431"/>
  </r>
  <r>
    <x v="84"/>
    <n v="3899"/>
    <n v="3"/>
    <x v="2"/>
    <x v="0"/>
    <n v="4235.5714285714284"/>
  </r>
  <r>
    <x v="85"/>
    <n v="5535"/>
    <n v="3"/>
    <x v="2"/>
    <x v="1"/>
    <n v="4573"/>
  </r>
  <r>
    <x v="86"/>
    <n v="3373"/>
    <n v="3"/>
    <x v="2"/>
    <x v="2"/>
    <n v="4789.7142857142853"/>
  </r>
  <r>
    <x v="87"/>
    <n v="3757"/>
    <n v="3"/>
    <x v="2"/>
    <x v="3"/>
    <n v="4872.4285714285716"/>
  </r>
  <r>
    <x v="88"/>
    <n v="8073"/>
    <n v="3"/>
    <x v="2"/>
    <x v="4"/>
    <n v="5568.1428571428569"/>
  </r>
  <r>
    <x v="89"/>
    <n v="6024"/>
    <n v="3"/>
    <x v="2"/>
    <x v="5"/>
    <n v="5148.1428571428569"/>
  </r>
  <r>
    <x v="90"/>
    <n v="1238"/>
    <n v="4"/>
    <x v="3"/>
    <x v="6"/>
    <n v="4557"/>
  </r>
  <r>
    <x v="91"/>
    <n v="1812"/>
    <n v="4"/>
    <x v="3"/>
    <x v="0"/>
    <n v="4258.8571428571431"/>
  </r>
  <r>
    <x v="92"/>
    <n v="1813"/>
    <n v="4"/>
    <x v="3"/>
    <x v="1"/>
    <n v="3727.1428571428573"/>
  </r>
  <r>
    <x v="93"/>
    <n v="5855"/>
    <n v="4"/>
    <x v="3"/>
    <x v="2"/>
    <n v="4081.7142857142858"/>
  </r>
  <r>
    <x v="94"/>
    <n v="6892"/>
    <n v="4"/>
    <x v="3"/>
    <x v="3"/>
    <n v="4529.5714285714284"/>
  </r>
  <r>
    <x v="95"/>
    <n v="8603"/>
    <n v="4"/>
    <x v="3"/>
    <x v="4"/>
    <n v="4605.2857142857147"/>
  </r>
  <r>
    <x v="96"/>
    <n v="8706"/>
    <n v="4"/>
    <x v="3"/>
    <x v="5"/>
    <n v="4988.4285714285716"/>
  </r>
  <r>
    <x v="97"/>
    <n v="1277"/>
    <n v="4"/>
    <x v="3"/>
    <x v="6"/>
    <n v="4994"/>
  </r>
  <r>
    <x v="98"/>
    <n v="7722"/>
    <n v="4"/>
    <x v="3"/>
    <x v="0"/>
    <n v="5838.2857142857147"/>
  </r>
  <r>
    <x v="99"/>
    <n v="7280"/>
    <n v="4"/>
    <x v="3"/>
    <x v="1"/>
    <n v="6619.2857142857147"/>
  </r>
  <r>
    <x v="100"/>
    <n v="4044"/>
    <n v="4"/>
    <x v="3"/>
    <x v="2"/>
    <n v="6360.5714285714284"/>
  </r>
  <r>
    <x v="101"/>
    <n v="9406"/>
    <n v="4"/>
    <x v="3"/>
    <x v="3"/>
    <n v="6719.7142857142853"/>
  </r>
  <r>
    <x v="102"/>
    <n v="6416"/>
    <n v="4"/>
    <x v="3"/>
    <x v="4"/>
    <n v="6407.2857142857147"/>
  </r>
  <r>
    <x v="103"/>
    <n v="4571"/>
    <n v="4"/>
    <x v="3"/>
    <x v="5"/>
    <n v="5816.5714285714284"/>
  </r>
  <r>
    <x v="104"/>
    <n v="7355"/>
    <n v="4"/>
    <x v="3"/>
    <x v="6"/>
    <n v="6684.8571428571431"/>
  </r>
  <r>
    <x v="105"/>
    <n v="7362"/>
    <n v="4"/>
    <x v="3"/>
    <x v="0"/>
    <n v="6633.4285714285716"/>
  </r>
  <r>
    <x v="106"/>
    <n v="2058"/>
    <n v="4"/>
    <x v="3"/>
    <x v="1"/>
    <n v="5887.4285714285716"/>
  </r>
  <r>
    <x v="107"/>
    <n v="5576"/>
    <n v="4"/>
    <x v="3"/>
    <x v="2"/>
    <n v="6106.2857142857147"/>
  </r>
  <r>
    <x v="108"/>
    <n v="5577"/>
    <n v="4"/>
    <x v="3"/>
    <x v="3"/>
    <n v="5559.2857142857147"/>
  </r>
  <r>
    <x v="109"/>
    <n v="1521"/>
    <n v="4"/>
    <x v="3"/>
    <x v="4"/>
    <n v="4860"/>
  </r>
  <r>
    <x v="110"/>
    <n v="4337"/>
    <n v="4"/>
    <x v="3"/>
    <x v="5"/>
    <n v="4826.5714285714284"/>
  </r>
  <r>
    <x v="111"/>
    <n v="3834"/>
    <n v="4"/>
    <x v="3"/>
    <x v="6"/>
    <n v="4323.5714285714284"/>
  </r>
  <r>
    <x v="112"/>
    <n v="3572"/>
    <n v="4"/>
    <x v="3"/>
    <x v="0"/>
    <n v="3782.1428571428573"/>
  </r>
  <r>
    <x v="113"/>
    <n v="2513"/>
    <n v="4"/>
    <x v="3"/>
    <x v="1"/>
    <n v="3847.1428571428573"/>
  </r>
  <r>
    <x v="114"/>
    <n v="7474"/>
    <n v="4"/>
    <x v="3"/>
    <x v="2"/>
    <n v="4118.2857142857147"/>
  </r>
  <r>
    <x v="115"/>
    <n v="7886"/>
    <n v="4"/>
    <x v="3"/>
    <x v="3"/>
    <n v="4448.1428571428569"/>
  </r>
  <r>
    <x v="116"/>
    <n v="2782"/>
    <n v="4"/>
    <x v="3"/>
    <x v="4"/>
    <n v="4628.2857142857147"/>
  </r>
  <r>
    <x v="117"/>
    <n v="8401"/>
    <n v="4"/>
    <x v="3"/>
    <x v="5"/>
    <n v="5208.8571428571431"/>
  </r>
  <r>
    <x v="118"/>
    <n v="1698"/>
    <n v="4"/>
    <x v="3"/>
    <x v="6"/>
    <n v="4903.7142857142853"/>
  </r>
  <r>
    <x v="119"/>
    <n v="6930"/>
    <n v="4"/>
    <x v="3"/>
    <x v="0"/>
    <n v="5383.42857142857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1B73CF-3D46-4C8F-AAB6-3CEE4B4CE445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8" firstHeaderRow="1" firstDataRow="1" firstDataCol="1"/>
  <pivotFields count="8">
    <pivotField numFmtId="14" showAll="0">
      <items count="1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t="default"/>
      </items>
    </pivotField>
    <pivotField dataField="1"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numFmtId="2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1" baseField="3" baseItem="0" numFmtId="4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91AB7A-90FC-4D2F-8C5C-6E286E9B6AA9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21:C142" firstHeaderRow="0" firstDataRow="1" firstDataCol="1"/>
  <pivotFields count="8">
    <pivotField axis="axisRow" numFmtId="14" showAll="0">
      <items count="1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t="default"/>
      </items>
    </pivotField>
    <pivotField dataField="1" showAll="0"/>
    <pivotField showAll="0"/>
    <pivotField showAll="0"/>
    <pivotField showAll="0"/>
    <pivotField dataField="1" numFmtId="2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1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1" baseField="3" baseItem="0" numFmtId="4"/>
    <dataField name="Sum of 7-D Average" fld="5" baseField="0" baseItem="0" numFmtId="2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1B1EFF-AA14-4550-A897-87005FD86E0C}" name="Table1" displayName="Table1" ref="A1:E219" totalsRowShown="0">
  <autoFilter ref="A1:E219" xr:uid="{A81B1EFF-AA14-4550-A897-87005FD86E0C}"/>
  <tableColumns count="5">
    <tableColumn id="1" xr3:uid="{91E1A9B3-388B-4ECE-845D-642DD164CF65}" name="Date" dataDxfId="4"/>
    <tableColumn id="2" xr3:uid="{B9E9BFFF-D0B1-4A70-8757-2DCB57E57AAC}" name="7-D Average"/>
    <tableColumn id="3" xr3:uid="{DE69CD50-CA35-4D47-A3A6-9117571127D3}" name="Forecast(7-D Average)" dataDxfId="3">
      <calculatedColumnFormula>_xlfn.FORECAST.ETS(A2,$B$2:$B$121,$A$2:$A$121,27,1)</calculatedColumnFormula>
    </tableColumn>
    <tableColumn id="4" xr3:uid="{5E1C60E6-970D-4EF2-A8A1-997F49048B4C}" name="Lower Confidence Bound(7-D Average)" dataDxfId="2">
      <calculatedColumnFormula>C2-_xlfn.FORECAST.ETS.CONFINT(A2,$B$2:$B$121,$A$2:$A$121,0.99,27,1)</calculatedColumnFormula>
    </tableColumn>
    <tableColumn id="5" xr3:uid="{542A1411-74B3-4281-9EBC-0261E78C2236}" name="Upper Confidence Bound(7-D Average)" dataDxfId="1">
      <calculatedColumnFormula>C2+_xlfn.FORECAST.ETS.CONFINT(A2,$B$2:$B$121,$A$2:$A$121,0.99,27,1)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BD99D44-6AF4-409F-9FE8-DE7DE01D4366}" name="Table2" displayName="Table2" ref="G1:H8" totalsRowShown="0">
  <autoFilter ref="G1:H8" xr:uid="{8BD99D44-6AF4-409F-9FE8-DE7DE01D4366}"/>
  <tableColumns count="2">
    <tableColumn id="1" xr3:uid="{07294C21-F2D5-4CBC-97BD-086A593B7B6B}" name="Statistic"/>
    <tableColumn id="2" xr3:uid="{49E71600-A43E-40BE-B55C-D9A983443510}" name="Valu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1"/>
  <sheetViews>
    <sheetView tabSelected="1" topLeftCell="D4" zoomScale="80" zoomScaleNormal="80" workbookViewId="0">
      <selection activeCell="L22" sqref="L22"/>
    </sheetView>
  </sheetViews>
  <sheetFormatPr defaultRowHeight="14.4" x14ac:dyDescent="0.3"/>
  <cols>
    <col min="1" max="1" width="18.109375" bestFit="1" customWidth="1"/>
    <col min="2" max="2" width="9.6640625" bestFit="1" customWidth="1"/>
    <col min="3" max="3" width="11.21875" bestFit="1" customWidth="1"/>
    <col min="4" max="4" width="12" bestFit="1" customWidth="1"/>
    <col min="5" max="5" width="13.33203125" bestFit="1" customWidth="1"/>
    <col min="6" max="6" width="15.6640625" bestFit="1" customWidth="1"/>
    <col min="11" max="11" width="10.5546875" bestFit="1" customWidth="1"/>
    <col min="12" max="13" width="9.33203125" bestFit="1" customWidth="1"/>
  </cols>
  <sheetData>
    <row r="1" spans="1:14" x14ac:dyDescent="0.3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  <c r="F1" s="9" t="s">
        <v>12</v>
      </c>
    </row>
    <row r="2" spans="1:14" x14ac:dyDescent="0.3">
      <c r="A2" s="10">
        <v>45658</v>
      </c>
      <c r="B2" s="11">
        <v>8000</v>
      </c>
      <c r="C2" s="11">
        <v>1</v>
      </c>
      <c r="D2" s="11" t="str">
        <f>TEXT(Data!$A2,"MMM")</f>
        <v>Jan</v>
      </c>
      <c r="E2" s="11" t="str">
        <f>TEXT(Data!$A2,"ddd")</f>
        <v>Wed</v>
      </c>
      <c r="F2" s="12">
        <f>AVERAGEIFS(Data!$B$2:$B$121,Data!$A$2:$A$121,"&gt;="&amp;Data!$A2-6,Data!$A$2:$A$121,"&lt;="&amp;Data!$A2)</f>
        <v>8000</v>
      </c>
    </row>
    <row r="3" spans="1:14" x14ac:dyDescent="0.3">
      <c r="A3" s="13">
        <v>45659</v>
      </c>
      <c r="B3" s="14">
        <v>4925</v>
      </c>
      <c r="C3" s="14">
        <v>1</v>
      </c>
      <c r="D3" s="14" t="str">
        <f>TEXT(Data!$A3,"MMM")</f>
        <v>Jan</v>
      </c>
      <c r="E3" s="14" t="str">
        <f>TEXT(Data!$A3,"ddd")</f>
        <v>Thu</v>
      </c>
      <c r="F3" s="15">
        <f>AVERAGEIFS(Data!$B$2:$B$121,Data!$A$2:$A$121,"&gt;="&amp;Data!$A3-6,Data!$A$2:$A$121,"&lt;="&amp;Data!$A3)</f>
        <v>6462.5</v>
      </c>
    </row>
    <row r="4" spans="1:14" x14ac:dyDescent="0.3">
      <c r="A4" s="16">
        <v>45660</v>
      </c>
      <c r="B4" s="17">
        <v>7934</v>
      </c>
      <c r="C4" s="17">
        <v>1</v>
      </c>
      <c r="D4" s="17" t="str">
        <f>TEXT(Data!$A4,"MMM")</f>
        <v>Jan</v>
      </c>
      <c r="E4" s="17" t="str">
        <f>TEXT(Data!$A4,"ddd")</f>
        <v>Fri</v>
      </c>
      <c r="F4" s="18">
        <f>AVERAGEIFS(Data!$B$2:$B$121,Data!$A$2:$A$121,"&gt;="&amp;Data!$A4-6,Data!$A$2:$A$121,"&lt;="&amp;Data!$A4)</f>
        <v>6953</v>
      </c>
    </row>
    <row r="5" spans="1:14" x14ac:dyDescent="0.3">
      <c r="A5" s="13">
        <v>45661</v>
      </c>
      <c r="B5" s="14">
        <v>5286</v>
      </c>
      <c r="C5" s="14">
        <v>1</v>
      </c>
      <c r="D5" s="14" t="str">
        <f>TEXT(Data!$A5,"MMM")</f>
        <v>Jan</v>
      </c>
      <c r="E5" s="14" t="str">
        <f>TEXT(Data!$A5,"ddd")</f>
        <v>Sat</v>
      </c>
      <c r="F5" s="15">
        <f>AVERAGEIFS(Data!$B$2:$B$121,Data!$A$2:$A$121,"&gt;="&amp;Data!$A5-6,Data!$A$2:$A$121,"&lt;="&amp;Data!$A5)</f>
        <v>6536.25</v>
      </c>
      <c r="K5" s="7" t="s">
        <v>14</v>
      </c>
      <c r="L5" s="7" t="s">
        <v>15</v>
      </c>
      <c r="M5" s="7" t="s">
        <v>16</v>
      </c>
    </row>
    <row r="6" spans="1:14" x14ac:dyDescent="0.3">
      <c r="A6" s="16">
        <v>45662</v>
      </c>
      <c r="B6" s="17">
        <v>2341</v>
      </c>
      <c r="C6" s="17">
        <v>1</v>
      </c>
      <c r="D6" s="17" t="str">
        <f>TEXT(Data!$A6,"MMM")</f>
        <v>Jan</v>
      </c>
      <c r="E6" s="17" t="str">
        <f>TEXT(Data!$A6,"ddd")</f>
        <v>Sun</v>
      </c>
      <c r="F6" s="18">
        <f>AVERAGEIFS(Data!$B$2:$B$121,Data!$A$2:$A$121,"&gt;="&amp;Data!$A6-6,Data!$A$2:$A$121,"&lt;="&amp;Data!$A6)</f>
        <v>5697.2</v>
      </c>
      <c r="K6" s="1">
        <v>45809</v>
      </c>
      <c r="L6" s="19">
        <f>_xlfn.FORECAST.LINEAR(K6,$B$2:$B$121,$A$2:$A$121)</f>
        <v>4448.9247586637503</v>
      </c>
      <c r="M6" s="19">
        <f>_xlfn.FORECAST.ETS(K6,$B$2:$B$121,$A$2:$A$121)</f>
        <v>4487.0361146323921</v>
      </c>
      <c r="N6">
        <f>_xlfn.FORECAST.ETS.SEASONALITY(B2:B121,A2:A121)</f>
        <v>0</v>
      </c>
    </row>
    <row r="7" spans="1:14" x14ac:dyDescent="0.3">
      <c r="A7" s="13">
        <v>45663</v>
      </c>
      <c r="B7" s="14">
        <v>10256</v>
      </c>
      <c r="C7" s="14">
        <v>1</v>
      </c>
      <c r="D7" s="14" t="str">
        <f>TEXT(Data!$A7,"MMM")</f>
        <v>Jan</v>
      </c>
      <c r="E7" s="14" t="str">
        <f>TEXT(Data!$A7,"ddd")</f>
        <v>Mon</v>
      </c>
      <c r="F7" s="15">
        <f>AVERAGEIFS(Data!$B$2:$B$121,Data!$A$2:$A$121,"&gt;="&amp;Data!$A7-6,Data!$A$2:$A$121,"&lt;="&amp;Data!$A7)</f>
        <v>6457</v>
      </c>
      <c r="K7" s="1">
        <v>45810</v>
      </c>
      <c r="L7" s="19">
        <f t="shared" ref="L7:L16" si="0">_xlfn.FORECAST.LINEAR(K7,$B$2:$B$121,$A$2:$A$121)</f>
        <v>4437.0818598513724</v>
      </c>
      <c r="M7" s="19">
        <f t="shared" ref="M7:M16" si="1">_xlfn.FORECAST.ETS(K7,$B$2:$B$121,$A$2:$A$121)</f>
        <v>4471.6293380550524</v>
      </c>
    </row>
    <row r="8" spans="1:14" x14ac:dyDescent="0.3">
      <c r="A8" s="16">
        <v>45664</v>
      </c>
      <c r="B8" s="17">
        <v>6647</v>
      </c>
      <c r="C8" s="17">
        <v>1</v>
      </c>
      <c r="D8" s="17" t="str">
        <f>TEXT(Data!$A8,"MMM")</f>
        <v>Jan</v>
      </c>
      <c r="E8" s="17" t="str">
        <f>TEXT(Data!$A8,"ddd")</f>
        <v>Tue</v>
      </c>
      <c r="F8" s="18">
        <f>AVERAGEIFS(Data!$B$2:$B$121,Data!$A$2:$A$121,"&gt;="&amp;Data!$A8-6,Data!$A$2:$A$121,"&lt;="&amp;Data!$A8)</f>
        <v>6484.1428571428569</v>
      </c>
      <c r="K8" s="1">
        <v>45811</v>
      </c>
      <c r="L8" s="19">
        <f t="shared" si="0"/>
        <v>4425.2389610389946</v>
      </c>
      <c r="M8" s="19">
        <f t="shared" si="1"/>
        <v>4456.2225614777317</v>
      </c>
    </row>
    <row r="9" spans="1:14" x14ac:dyDescent="0.3">
      <c r="A9" s="13">
        <v>45665</v>
      </c>
      <c r="B9" s="14">
        <v>4578</v>
      </c>
      <c r="C9" s="14">
        <v>1</v>
      </c>
      <c r="D9" s="14" t="str">
        <f>TEXT(Data!$A9,"MMM")</f>
        <v>Jan</v>
      </c>
      <c r="E9" s="14" t="str">
        <f>TEXT(Data!$A9,"ddd")</f>
        <v>Wed</v>
      </c>
      <c r="F9" s="15">
        <f>AVERAGEIFS(Data!$B$2:$B$121,Data!$A$2:$A$121,"&gt;="&amp;Data!$A9-6,Data!$A$2:$A$121,"&lt;="&amp;Data!$A9)</f>
        <v>5995.2857142857147</v>
      </c>
      <c r="K9" s="1">
        <v>45812</v>
      </c>
      <c r="L9" s="19">
        <f t="shared" si="0"/>
        <v>4413.3960622265004</v>
      </c>
      <c r="M9" s="19">
        <f t="shared" si="1"/>
        <v>4440.8157849003928</v>
      </c>
    </row>
    <row r="10" spans="1:14" x14ac:dyDescent="0.3">
      <c r="A10" s="16">
        <v>45666</v>
      </c>
      <c r="B10" s="17">
        <v>5026</v>
      </c>
      <c r="C10" s="17">
        <v>1</v>
      </c>
      <c r="D10" s="17" t="str">
        <f>TEXT(Data!$A10,"MMM")</f>
        <v>Jan</v>
      </c>
      <c r="E10" s="17" t="str">
        <f>TEXT(Data!$A10,"ddd")</f>
        <v>Thu</v>
      </c>
      <c r="F10" s="18">
        <f>AVERAGEIFS(Data!$B$2:$B$121,Data!$A$2:$A$121,"&gt;="&amp;Data!$A10-6,Data!$A$2:$A$121,"&lt;="&amp;Data!$A10)</f>
        <v>6009.7142857142853</v>
      </c>
      <c r="K10" s="1">
        <v>45813</v>
      </c>
      <c r="L10" s="19">
        <f t="shared" si="0"/>
        <v>4401.5531634141225</v>
      </c>
      <c r="M10" s="19">
        <f t="shared" si="1"/>
        <v>4425.4090083230722</v>
      </c>
    </row>
    <row r="11" spans="1:14" x14ac:dyDescent="0.3">
      <c r="A11" s="13">
        <v>45667</v>
      </c>
      <c r="B11" s="14">
        <v>11945</v>
      </c>
      <c r="C11" s="14">
        <v>1</v>
      </c>
      <c r="D11" s="14" t="str">
        <f>TEXT(Data!$A11,"MMM")</f>
        <v>Jan</v>
      </c>
      <c r="E11" s="14" t="str">
        <f>TEXT(Data!$A11,"ddd")</f>
        <v>Fri</v>
      </c>
      <c r="F11" s="15">
        <f>AVERAGEIFS(Data!$B$2:$B$121,Data!$A$2:$A$121,"&gt;="&amp;Data!$A11-6,Data!$A$2:$A$121,"&lt;="&amp;Data!$A11)</f>
        <v>6582.7142857142853</v>
      </c>
      <c r="K11" s="1">
        <v>45814</v>
      </c>
      <c r="L11" s="19">
        <f t="shared" si="0"/>
        <v>4389.7102646017447</v>
      </c>
      <c r="M11" s="19">
        <f t="shared" si="1"/>
        <v>4410.0022317457324</v>
      </c>
    </row>
    <row r="12" spans="1:14" x14ac:dyDescent="0.3">
      <c r="A12" s="16">
        <v>45668</v>
      </c>
      <c r="B12" s="17">
        <v>6631</v>
      </c>
      <c r="C12" s="17">
        <v>1</v>
      </c>
      <c r="D12" s="17" t="str">
        <f>TEXT(Data!$A12,"MMM")</f>
        <v>Jan</v>
      </c>
      <c r="E12" s="17" t="str">
        <f>TEXT(Data!$A12,"ddd")</f>
        <v>Sat</v>
      </c>
      <c r="F12" s="18">
        <f>AVERAGEIFS(Data!$B$2:$B$121,Data!$A$2:$A$121,"&gt;="&amp;Data!$A12-6,Data!$A$2:$A$121,"&lt;="&amp;Data!$A12)</f>
        <v>6774.8571428571431</v>
      </c>
      <c r="K12" s="1">
        <v>45815</v>
      </c>
      <c r="L12" s="19">
        <f t="shared" si="0"/>
        <v>4377.8673657892505</v>
      </c>
      <c r="M12" s="19">
        <f t="shared" si="1"/>
        <v>4394.5954551684117</v>
      </c>
    </row>
    <row r="13" spans="1:14" x14ac:dyDescent="0.3">
      <c r="A13" s="13">
        <v>45669</v>
      </c>
      <c r="B13" s="14">
        <v>25984</v>
      </c>
      <c r="C13" s="14">
        <v>1</v>
      </c>
      <c r="D13" s="14" t="str">
        <f>TEXT(Data!$A13,"MMM")</f>
        <v>Jan</v>
      </c>
      <c r="E13" s="14" t="str">
        <f>TEXT(Data!$A13,"ddd")</f>
        <v>Sun</v>
      </c>
      <c r="F13" s="15">
        <f>AVERAGEIFS(Data!$B$2:$B$121,Data!$A$2:$A$121,"&gt;="&amp;Data!$A13-6,Data!$A$2:$A$121,"&lt;="&amp;Data!$A13)</f>
        <v>10152.428571428571</v>
      </c>
      <c r="K13" s="1">
        <v>45816</v>
      </c>
      <c r="L13" s="19">
        <f t="shared" si="0"/>
        <v>4366.0244669768726</v>
      </c>
      <c r="M13" s="19">
        <f t="shared" si="1"/>
        <v>4379.1886785910729</v>
      </c>
    </row>
    <row r="14" spans="1:14" x14ac:dyDescent="0.3">
      <c r="A14" s="16">
        <v>45670</v>
      </c>
      <c r="B14" s="17">
        <v>3456</v>
      </c>
      <c r="C14" s="17">
        <v>1</v>
      </c>
      <c r="D14" s="17" t="str">
        <f>TEXT(Data!$A14,"MMM")</f>
        <v>Jan</v>
      </c>
      <c r="E14" s="17" t="str">
        <f>TEXT(Data!$A14,"ddd")</f>
        <v>Mon</v>
      </c>
      <c r="F14" s="18">
        <f>AVERAGEIFS(Data!$B$2:$B$121,Data!$A$2:$A$121,"&gt;="&amp;Data!$A14-6,Data!$A$2:$A$121,"&lt;="&amp;Data!$A14)</f>
        <v>9181</v>
      </c>
      <c r="K14" s="1">
        <v>45817</v>
      </c>
      <c r="L14" s="19">
        <f t="shared" si="0"/>
        <v>4354.1815681644948</v>
      </c>
      <c r="M14" s="19">
        <f t="shared" si="1"/>
        <v>4363.7819020137513</v>
      </c>
    </row>
    <row r="15" spans="1:14" x14ac:dyDescent="0.3">
      <c r="A15" s="13">
        <v>45671</v>
      </c>
      <c r="B15" s="14">
        <v>1355</v>
      </c>
      <c r="C15" s="14">
        <v>1</v>
      </c>
      <c r="D15" s="14" t="str">
        <f>TEXT(Data!$A15,"MMM")</f>
        <v>Jan</v>
      </c>
      <c r="E15" s="14" t="str">
        <f>TEXT(Data!$A15,"ddd")</f>
        <v>Tue</v>
      </c>
      <c r="F15" s="15">
        <f>AVERAGEIFS(Data!$B$2:$B$121,Data!$A$2:$A$121,"&gt;="&amp;Data!$A15-6,Data!$A$2:$A$121,"&lt;="&amp;Data!$A15)</f>
        <v>8425</v>
      </c>
      <c r="K15" s="1">
        <v>45818</v>
      </c>
      <c r="L15" s="19">
        <f t="shared" si="0"/>
        <v>4342.3386693520006</v>
      </c>
      <c r="M15" s="19">
        <f t="shared" si="1"/>
        <v>4348.3751254364124</v>
      </c>
    </row>
    <row r="16" spans="1:14" x14ac:dyDescent="0.3">
      <c r="A16" s="16">
        <v>45672</v>
      </c>
      <c r="B16" s="17">
        <v>5996</v>
      </c>
      <c r="C16" s="17">
        <v>1</v>
      </c>
      <c r="D16" s="17" t="str">
        <f>TEXT(Data!$A16,"MMM")</f>
        <v>Jan</v>
      </c>
      <c r="E16" s="17" t="str">
        <f>TEXT(Data!$A16,"ddd")</f>
        <v>Wed</v>
      </c>
      <c r="F16" s="18">
        <f>AVERAGEIFS(Data!$B$2:$B$121,Data!$A$2:$A$121,"&gt;="&amp;Data!$A16-6,Data!$A$2:$A$121,"&lt;="&amp;Data!$A16)</f>
        <v>8627.5714285714294</v>
      </c>
      <c r="K16" s="1">
        <v>45819</v>
      </c>
      <c r="L16" s="19">
        <f t="shared" si="0"/>
        <v>4330.4957705396228</v>
      </c>
      <c r="M16" s="19">
        <f t="shared" si="1"/>
        <v>4332.9683488590917</v>
      </c>
    </row>
    <row r="17" spans="1:12" x14ac:dyDescent="0.3">
      <c r="A17" s="13">
        <v>45673</v>
      </c>
      <c r="B17" s="14">
        <v>3514</v>
      </c>
      <c r="C17" s="14">
        <v>1</v>
      </c>
      <c r="D17" s="14" t="str">
        <f>TEXT(Data!$A17,"MMM")</f>
        <v>Jan</v>
      </c>
      <c r="E17" s="14" t="str">
        <f>TEXT(Data!$A17,"ddd")</f>
        <v>Thu</v>
      </c>
      <c r="F17" s="15">
        <f>AVERAGEIFS(Data!$B$2:$B$121,Data!$A$2:$A$121,"&gt;="&amp;Data!$A17-6,Data!$A$2:$A$121,"&lt;="&amp;Data!$A17)</f>
        <v>8411.5714285714294</v>
      </c>
    </row>
    <row r="18" spans="1:12" x14ac:dyDescent="0.3">
      <c r="A18" s="16">
        <v>45674</v>
      </c>
      <c r="B18" s="17">
        <v>4003</v>
      </c>
      <c r="C18" s="17">
        <v>1</v>
      </c>
      <c r="D18" s="17" t="str">
        <f>TEXT(Data!$A18,"MMM")</f>
        <v>Jan</v>
      </c>
      <c r="E18" s="17" t="str">
        <f>TEXT(Data!$A18,"ddd")</f>
        <v>Fri</v>
      </c>
      <c r="F18" s="18">
        <f>AVERAGEIFS(Data!$B$2:$B$121,Data!$A$2:$A$121,"&gt;="&amp;Data!$A18-6,Data!$A$2:$A$121,"&lt;="&amp;Data!$A18)</f>
        <v>7277</v>
      </c>
      <c r="L18" t="s">
        <v>31</v>
      </c>
    </row>
    <row r="19" spans="1:12" x14ac:dyDescent="0.3">
      <c r="A19" s="13">
        <v>45675</v>
      </c>
      <c r="B19" s="14">
        <v>5789</v>
      </c>
      <c r="C19" s="14">
        <v>1</v>
      </c>
      <c r="D19" s="14" t="str">
        <f>TEXT(Data!$A19,"MMM")</f>
        <v>Jan</v>
      </c>
      <c r="E19" s="14" t="str">
        <f>TEXT(Data!$A19,"ddd")</f>
        <v>Sat</v>
      </c>
      <c r="F19" s="15">
        <f>AVERAGEIFS(Data!$B$2:$B$121,Data!$A$2:$A$121,"&gt;="&amp;Data!$A19-6,Data!$A$2:$A$121,"&lt;="&amp;Data!$A19)</f>
        <v>7156.7142857142853</v>
      </c>
      <c r="L19" t="s">
        <v>30</v>
      </c>
    </row>
    <row r="20" spans="1:12" x14ac:dyDescent="0.3">
      <c r="A20" s="16">
        <v>45676</v>
      </c>
      <c r="B20" s="17">
        <v>7624</v>
      </c>
      <c r="C20" s="17">
        <v>1</v>
      </c>
      <c r="D20" s="17" t="str">
        <f>TEXT(Data!$A20,"MMM")</f>
        <v>Jan</v>
      </c>
      <c r="E20" s="17" t="str">
        <f>TEXT(Data!$A20,"ddd")</f>
        <v>Sun</v>
      </c>
      <c r="F20" s="18">
        <f>AVERAGEIFS(Data!$B$2:$B$121,Data!$A$2:$A$121,"&gt;="&amp;Data!$A20-6,Data!$A$2:$A$121,"&lt;="&amp;Data!$A20)</f>
        <v>4533.8571428571431</v>
      </c>
      <c r="L20" t="s">
        <v>29</v>
      </c>
    </row>
    <row r="21" spans="1:12" x14ac:dyDescent="0.3">
      <c r="A21" s="13">
        <v>45677</v>
      </c>
      <c r="B21" s="14">
        <v>3280</v>
      </c>
      <c r="C21" s="14">
        <v>1</v>
      </c>
      <c r="D21" s="14" t="str">
        <f>TEXT(Data!$A21,"MMM")</f>
        <v>Jan</v>
      </c>
      <c r="E21" s="14" t="str">
        <f>TEXT(Data!$A21,"ddd")</f>
        <v>Mon</v>
      </c>
      <c r="F21" s="15">
        <f>AVERAGEIFS(Data!$B$2:$B$121,Data!$A$2:$A$121,"&gt;="&amp;Data!$A21-6,Data!$A$2:$A$121,"&lt;="&amp;Data!$A21)</f>
        <v>4508.7142857142853</v>
      </c>
      <c r="L21" t="s">
        <v>32</v>
      </c>
    </row>
    <row r="22" spans="1:12" x14ac:dyDescent="0.3">
      <c r="A22" s="16">
        <v>45678</v>
      </c>
      <c r="B22" s="17">
        <v>2024</v>
      </c>
      <c r="C22" s="17">
        <v>1</v>
      </c>
      <c r="D22" s="17" t="str">
        <f>TEXT(Data!$A22,"MMM")</f>
        <v>Jan</v>
      </c>
      <c r="E22" s="17" t="str">
        <f>TEXT(Data!$A22,"ddd")</f>
        <v>Tue</v>
      </c>
      <c r="F22" s="18">
        <f>AVERAGEIFS(Data!$B$2:$B$121,Data!$A$2:$A$121,"&gt;="&amp;Data!$A22-6,Data!$A$2:$A$121,"&lt;="&amp;Data!$A22)</f>
        <v>4604.2857142857147</v>
      </c>
    </row>
    <row r="23" spans="1:12" x14ac:dyDescent="0.3">
      <c r="A23" s="13">
        <v>45679</v>
      </c>
      <c r="B23" s="14">
        <v>1369</v>
      </c>
      <c r="C23" s="14">
        <v>1</v>
      </c>
      <c r="D23" s="14" t="str">
        <f>TEXT(Data!$A23,"MMM")</f>
        <v>Jan</v>
      </c>
      <c r="E23" s="14" t="str">
        <f>TEXT(Data!$A23,"ddd")</f>
        <v>Wed</v>
      </c>
      <c r="F23" s="15">
        <f>AVERAGEIFS(Data!$B$2:$B$121,Data!$A$2:$A$121,"&gt;="&amp;Data!$A23-6,Data!$A$2:$A$121,"&lt;="&amp;Data!$A23)</f>
        <v>3943.2857142857142</v>
      </c>
    </row>
    <row r="24" spans="1:12" x14ac:dyDescent="0.3">
      <c r="A24" s="16">
        <v>45680</v>
      </c>
      <c r="B24" s="17">
        <v>5168</v>
      </c>
      <c r="C24" s="17">
        <v>1</v>
      </c>
      <c r="D24" s="17" t="str">
        <f>TEXT(Data!$A24,"MMM")</f>
        <v>Jan</v>
      </c>
      <c r="E24" s="17" t="str">
        <f>TEXT(Data!$A24,"ddd")</f>
        <v>Thu</v>
      </c>
      <c r="F24" s="18">
        <f>AVERAGEIFS(Data!$B$2:$B$121,Data!$A$2:$A$121,"&gt;="&amp;Data!$A24-6,Data!$A$2:$A$121,"&lt;="&amp;Data!$A24)</f>
        <v>4179.5714285714284</v>
      </c>
    </row>
    <row r="25" spans="1:12" x14ac:dyDescent="0.3">
      <c r="A25" s="13">
        <v>45681</v>
      </c>
      <c r="B25" s="14">
        <v>5712</v>
      </c>
      <c r="C25" s="14">
        <v>1</v>
      </c>
      <c r="D25" s="14" t="str">
        <f>TEXT(Data!$A25,"MMM")</f>
        <v>Jan</v>
      </c>
      <c r="E25" s="14" t="str">
        <f>TEXT(Data!$A25,"ddd")</f>
        <v>Fri</v>
      </c>
      <c r="F25" s="15">
        <f>AVERAGEIFS(Data!$B$2:$B$121,Data!$A$2:$A$121,"&gt;="&amp;Data!$A25-6,Data!$A$2:$A$121,"&lt;="&amp;Data!$A25)</f>
        <v>4423.7142857142853</v>
      </c>
    </row>
    <row r="26" spans="1:12" x14ac:dyDescent="0.3">
      <c r="A26" s="16">
        <v>45682</v>
      </c>
      <c r="B26" s="17">
        <v>2163</v>
      </c>
      <c r="C26" s="17">
        <v>1</v>
      </c>
      <c r="D26" s="17" t="str">
        <f>TEXT(Data!$A26,"MMM")</f>
        <v>Jan</v>
      </c>
      <c r="E26" s="17" t="str">
        <f>TEXT(Data!$A26,"ddd")</f>
        <v>Sat</v>
      </c>
      <c r="F26" s="18">
        <f>AVERAGEIFS(Data!$B$2:$B$121,Data!$A$2:$A$121,"&gt;="&amp;Data!$A26-6,Data!$A$2:$A$121,"&lt;="&amp;Data!$A26)</f>
        <v>3905.7142857142858</v>
      </c>
    </row>
    <row r="27" spans="1:12" x14ac:dyDescent="0.3">
      <c r="A27" s="13">
        <v>45683</v>
      </c>
      <c r="B27" s="14">
        <v>4439</v>
      </c>
      <c r="C27" s="14">
        <v>1</v>
      </c>
      <c r="D27" s="14" t="str">
        <f>TEXT(Data!$A27,"MMM")</f>
        <v>Jan</v>
      </c>
      <c r="E27" s="14" t="str">
        <f>TEXT(Data!$A27,"ddd")</f>
        <v>Sun</v>
      </c>
      <c r="F27" s="15">
        <f>AVERAGEIFS(Data!$B$2:$B$121,Data!$A$2:$A$121,"&gt;="&amp;Data!$A27-6,Data!$A$2:$A$121,"&lt;="&amp;Data!$A27)</f>
        <v>3450.7142857142858</v>
      </c>
    </row>
    <row r="28" spans="1:12" x14ac:dyDescent="0.3">
      <c r="A28" s="16">
        <v>45684</v>
      </c>
      <c r="B28" s="17">
        <v>4465</v>
      </c>
      <c r="C28" s="17">
        <v>1</v>
      </c>
      <c r="D28" s="17" t="str">
        <f>TEXT(Data!$A28,"MMM")</f>
        <v>Jan</v>
      </c>
      <c r="E28" s="17" t="str">
        <f>TEXT(Data!$A28,"ddd")</f>
        <v>Mon</v>
      </c>
      <c r="F28" s="18">
        <f>AVERAGEIFS(Data!$B$2:$B$121,Data!$A$2:$A$121,"&gt;="&amp;Data!$A28-6,Data!$A$2:$A$121,"&lt;="&amp;Data!$A28)</f>
        <v>3620</v>
      </c>
    </row>
    <row r="29" spans="1:12" x14ac:dyDescent="0.3">
      <c r="A29" s="13">
        <v>45685</v>
      </c>
      <c r="B29" s="14">
        <v>6671</v>
      </c>
      <c r="C29" s="14">
        <v>1</v>
      </c>
      <c r="D29" s="14" t="str">
        <f>TEXT(Data!$A29,"MMM")</f>
        <v>Jan</v>
      </c>
      <c r="E29" s="14" t="str">
        <f>TEXT(Data!$A29,"ddd")</f>
        <v>Tue</v>
      </c>
      <c r="F29" s="15">
        <f>AVERAGEIFS(Data!$B$2:$B$121,Data!$A$2:$A$121,"&gt;="&amp;Data!$A29-6,Data!$A$2:$A$121,"&lt;="&amp;Data!$A29)</f>
        <v>4283.8571428571431</v>
      </c>
    </row>
    <row r="30" spans="1:12" x14ac:dyDescent="0.3">
      <c r="A30" s="16">
        <v>45686</v>
      </c>
      <c r="B30" s="17">
        <v>5174</v>
      </c>
      <c r="C30" s="17">
        <v>1</v>
      </c>
      <c r="D30" s="17" t="str">
        <f>TEXT(Data!$A30,"MMM")</f>
        <v>Jan</v>
      </c>
      <c r="E30" s="17" t="str">
        <f>TEXT(Data!$A30,"ddd")</f>
        <v>Wed</v>
      </c>
      <c r="F30" s="18">
        <f>AVERAGEIFS(Data!$B$2:$B$121,Data!$A$2:$A$121,"&gt;="&amp;Data!$A30-6,Data!$A$2:$A$121,"&lt;="&amp;Data!$A30)</f>
        <v>4827.4285714285716</v>
      </c>
    </row>
    <row r="31" spans="1:12" x14ac:dyDescent="0.3">
      <c r="A31" s="13">
        <v>45687</v>
      </c>
      <c r="B31" s="14">
        <v>6120</v>
      </c>
      <c r="C31" s="14">
        <v>1</v>
      </c>
      <c r="D31" s="14" t="str">
        <f>TEXT(Data!$A31,"MMM")</f>
        <v>Jan</v>
      </c>
      <c r="E31" s="14" t="str">
        <f>TEXT(Data!$A31,"ddd")</f>
        <v>Thu</v>
      </c>
      <c r="F31" s="15">
        <f>AVERAGEIFS(Data!$B$2:$B$121,Data!$A$2:$A$121,"&gt;="&amp;Data!$A31-6,Data!$A$2:$A$121,"&lt;="&amp;Data!$A31)</f>
        <v>4963.4285714285716</v>
      </c>
    </row>
    <row r="32" spans="1:12" x14ac:dyDescent="0.3">
      <c r="A32" s="16">
        <v>45688</v>
      </c>
      <c r="B32" s="17">
        <v>5755</v>
      </c>
      <c r="C32" s="17">
        <v>1</v>
      </c>
      <c r="D32" s="17" t="str">
        <f>TEXT(Data!$A32,"MMM")</f>
        <v>Jan</v>
      </c>
      <c r="E32" s="17" t="str">
        <f>TEXT(Data!$A32,"ddd")</f>
        <v>Fri</v>
      </c>
      <c r="F32" s="18">
        <f>AVERAGEIFS(Data!$B$2:$B$121,Data!$A$2:$A$121,"&gt;="&amp;Data!$A32-6,Data!$A$2:$A$121,"&lt;="&amp;Data!$A32)</f>
        <v>4969.5714285714284</v>
      </c>
    </row>
    <row r="33" spans="1:6" x14ac:dyDescent="0.3">
      <c r="A33" s="13">
        <v>45689</v>
      </c>
      <c r="B33" s="14">
        <v>4803</v>
      </c>
      <c r="C33" s="14">
        <v>2</v>
      </c>
      <c r="D33" s="14" t="str">
        <f>TEXT(Data!$A33,"MMM")</f>
        <v>Feb</v>
      </c>
      <c r="E33" s="14" t="str">
        <f>TEXT(Data!$A33,"ddd")</f>
        <v>Sat</v>
      </c>
      <c r="F33" s="15">
        <f>AVERAGEIFS(Data!$B$2:$B$121,Data!$A$2:$A$121,"&gt;="&amp;Data!$A33-6,Data!$A$2:$A$121,"&lt;="&amp;Data!$A33)</f>
        <v>5346.7142857142853</v>
      </c>
    </row>
    <row r="34" spans="1:6" x14ac:dyDescent="0.3">
      <c r="A34" s="16">
        <v>45690</v>
      </c>
      <c r="B34" s="17">
        <v>7307</v>
      </c>
      <c r="C34" s="17">
        <v>2</v>
      </c>
      <c r="D34" s="17" t="str">
        <f>TEXT(Data!$A34,"MMM")</f>
        <v>Feb</v>
      </c>
      <c r="E34" s="17" t="str">
        <f>TEXT(Data!$A34,"ddd")</f>
        <v>Sun</v>
      </c>
      <c r="F34" s="18">
        <f>AVERAGEIFS(Data!$B$2:$B$121,Data!$A$2:$A$121,"&gt;="&amp;Data!$A34-6,Data!$A$2:$A$121,"&lt;="&amp;Data!$A34)</f>
        <v>5756.4285714285716</v>
      </c>
    </row>
    <row r="35" spans="1:6" x14ac:dyDescent="0.3">
      <c r="A35" s="13">
        <v>45691</v>
      </c>
      <c r="B35" s="14">
        <v>9854</v>
      </c>
      <c r="C35" s="14">
        <v>2</v>
      </c>
      <c r="D35" s="14" t="str">
        <f>TEXT(Data!$A35,"MMM")</f>
        <v>Feb</v>
      </c>
      <c r="E35" s="14" t="str">
        <f>TEXT(Data!$A35,"ddd")</f>
        <v>Mon</v>
      </c>
      <c r="F35" s="15">
        <f>AVERAGEIFS(Data!$B$2:$B$121,Data!$A$2:$A$121,"&gt;="&amp;Data!$A35-6,Data!$A$2:$A$121,"&lt;="&amp;Data!$A35)</f>
        <v>6526.2857142857147</v>
      </c>
    </row>
    <row r="36" spans="1:6" x14ac:dyDescent="0.3">
      <c r="A36" s="16">
        <v>45692</v>
      </c>
      <c r="B36" s="17">
        <v>8234</v>
      </c>
      <c r="C36" s="17">
        <v>2</v>
      </c>
      <c r="D36" s="17" t="str">
        <f>TEXT(Data!$A36,"MMM")</f>
        <v>Feb</v>
      </c>
      <c r="E36" s="17" t="str">
        <f>TEXT(Data!$A36,"ddd")</f>
        <v>Tue</v>
      </c>
      <c r="F36" s="18">
        <f>AVERAGEIFS(Data!$B$2:$B$121,Data!$A$2:$A$121,"&gt;="&amp;Data!$A36-6,Data!$A$2:$A$121,"&lt;="&amp;Data!$A36)</f>
        <v>6749.5714285714284</v>
      </c>
    </row>
    <row r="37" spans="1:6" x14ac:dyDescent="0.3">
      <c r="A37" s="13">
        <v>45693</v>
      </c>
      <c r="B37" s="14">
        <v>2913</v>
      </c>
      <c r="C37" s="14">
        <v>2</v>
      </c>
      <c r="D37" s="14" t="str">
        <f>TEXT(Data!$A37,"MMM")</f>
        <v>Feb</v>
      </c>
      <c r="E37" s="14" t="str">
        <f>TEXT(Data!$A37,"ddd")</f>
        <v>Wed</v>
      </c>
      <c r="F37" s="15">
        <f>AVERAGEIFS(Data!$B$2:$B$121,Data!$A$2:$A$121,"&gt;="&amp;Data!$A37-6,Data!$A$2:$A$121,"&lt;="&amp;Data!$A37)</f>
        <v>6426.5714285714284</v>
      </c>
    </row>
    <row r="38" spans="1:6" x14ac:dyDescent="0.3">
      <c r="A38" s="16">
        <v>45694</v>
      </c>
      <c r="B38" s="17">
        <v>8751</v>
      </c>
      <c r="C38" s="17">
        <v>2</v>
      </c>
      <c r="D38" s="17" t="str">
        <f>TEXT(Data!$A38,"MMM")</f>
        <v>Feb</v>
      </c>
      <c r="E38" s="17" t="str">
        <f>TEXT(Data!$A38,"ddd")</f>
        <v>Thu</v>
      </c>
      <c r="F38" s="18">
        <f>AVERAGEIFS(Data!$B$2:$B$121,Data!$A$2:$A$121,"&gt;="&amp;Data!$A38-6,Data!$A$2:$A$121,"&lt;="&amp;Data!$A38)</f>
        <v>6802.4285714285716</v>
      </c>
    </row>
    <row r="39" spans="1:6" x14ac:dyDescent="0.3">
      <c r="A39" s="13">
        <v>45695</v>
      </c>
      <c r="B39" s="14">
        <v>5309</v>
      </c>
      <c r="C39" s="14">
        <v>2</v>
      </c>
      <c r="D39" s="14" t="str">
        <f>TEXT(Data!$A39,"MMM")</f>
        <v>Feb</v>
      </c>
      <c r="E39" s="14" t="str">
        <f>TEXT(Data!$A39,"ddd")</f>
        <v>Fri</v>
      </c>
      <c r="F39" s="15">
        <f>AVERAGEIFS(Data!$B$2:$B$121,Data!$A$2:$A$121,"&gt;="&amp;Data!$A39-6,Data!$A$2:$A$121,"&lt;="&amp;Data!$A39)</f>
        <v>6738.7142857142853</v>
      </c>
    </row>
    <row r="40" spans="1:6" x14ac:dyDescent="0.3">
      <c r="A40" s="16">
        <v>45696</v>
      </c>
      <c r="B40" s="17">
        <v>1833</v>
      </c>
      <c r="C40" s="17">
        <v>2</v>
      </c>
      <c r="D40" s="17" t="str">
        <f>TEXT(Data!$A40,"MMM")</f>
        <v>Feb</v>
      </c>
      <c r="E40" s="17" t="str">
        <f>TEXT(Data!$A40,"ddd")</f>
        <v>Sat</v>
      </c>
      <c r="F40" s="18">
        <f>AVERAGEIFS(Data!$B$2:$B$121,Data!$A$2:$A$121,"&gt;="&amp;Data!$A40-6,Data!$A$2:$A$121,"&lt;="&amp;Data!$A40)</f>
        <v>6314.4285714285716</v>
      </c>
    </row>
    <row r="41" spans="1:6" x14ac:dyDescent="0.3">
      <c r="A41" s="13">
        <v>45697</v>
      </c>
      <c r="B41" s="14">
        <v>1212</v>
      </c>
      <c r="C41" s="14">
        <v>2</v>
      </c>
      <c r="D41" s="14" t="str">
        <f>TEXT(Data!$A41,"MMM")</f>
        <v>Feb</v>
      </c>
      <c r="E41" s="14" t="str">
        <f>TEXT(Data!$A41,"ddd")</f>
        <v>Sun</v>
      </c>
      <c r="F41" s="15">
        <f>AVERAGEIFS(Data!$B$2:$B$121,Data!$A$2:$A$121,"&gt;="&amp;Data!$A41-6,Data!$A$2:$A$121,"&lt;="&amp;Data!$A41)</f>
        <v>5443.7142857142853</v>
      </c>
    </row>
    <row r="42" spans="1:6" x14ac:dyDescent="0.3">
      <c r="A42" s="16">
        <v>45698</v>
      </c>
      <c r="B42" s="17">
        <v>8856</v>
      </c>
      <c r="C42" s="17">
        <v>2</v>
      </c>
      <c r="D42" s="17" t="str">
        <f>TEXT(Data!$A42,"MMM")</f>
        <v>Feb</v>
      </c>
      <c r="E42" s="17" t="str">
        <f>TEXT(Data!$A42,"ddd")</f>
        <v>Mon</v>
      </c>
      <c r="F42" s="18">
        <f>AVERAGEIFS(Data!$B$2:$B$121,Data!$A$2:$A$121,"&gt;="&amp;Data!$A42-6,Data!$A$2:$A$121,"&lt;="&amp;Data!$A42)</f>
        <v>5301.1428571428569</v>
      </c>
    </row>
    <row r="43" spans="1:6" x14ac:dyDescent="0.3">
      <c r="A43" s="13">
        <v>45699</v>
      </c>
      <c r="B43" s="14">
        <v>4151</v>
      </c>
      <c r="C43" s="14">
        <v>2</v>
      </c>
      <c r="D43" s="14" t="str">
        <f>TEXT(Data!$A43,"MMM")</f>
        <v>Feb</v>
      </c>
      <c r="E43" s="14" t="str">
        <f>TEXT(Data!$A43,"ddd")</f>
        <v>Tue</v>
      </c>
      <c r="F43" s="15">
        <f>AVERAGEIFS(Data!$B$2:$B$121,Data!$A$2:$A$121,"&gt;="&amp;Data!$A43-6,Data!$A$2:$A$121,"&lt;="&amp;Data!$A43)</f>
        <v>4717.8571428571431</v>
      </c>
    </row>
    <row r="44" spans="1:6" x14ac:dyDescent="0.3">
      <c r="A44" s="16">
        <v>45700</v>
      </c>
      <c r="B44" s="17">
        <v>2530</v>
      </c>
      <c r="C44" s="17">
        <v>2</v>
      </c>
      <c r="D44" s="17" t="str">
        <f>TEXT(Data!$A44,"MMM")</f>
        <v>Feb</v>
      </c>
      <c r="E44" s="17" t="str">
        <f>TEXT(Data!$A44,"ddd")</f>
        <v>Wed</v>
      </c>
      <c r="F44" s="18">
        <f>AVERAGEIFS(Data!$B$2:$B$121,Data!$A$2:$A$121,"&gt;="&amp;Data!$A44-6,Data!$A$2:$A$121,"&lt;="&amp;Data!$A44)</f>
        <v>4663.1428571428569</v>
      </c>
    </row>
    <row r="45" spans="1:6" x14ac:dyDescent="0.3">
      <c r="A45" s="13">
        <v>45701</v>
      </c>
      <c r="B45" s="14">
        <v>7016</v>
      </c>
      <c r="C45" s="14">
        <v>2</v>
      </c>
      <c r="D45" s="14" t="str">
        <f>TEXT(Data!$A45,"MMM")</f>
        <v>Feb</v>
      </c>
      <c r="E45" s="14" t="str">
        <f>TEXT(Data!$A45,"ddd")</f>
        <v>Thu</v>
      </c>
      <c r="F45" s="15">
        <f>AVERAGEIFS(Data!$B$2:$B$121,Data!$A$2:$A$121,"&gt;="&amp;Data!$A45-6,Data!$A$2:$A$121,"&lt;="&amp;Data!$A45)</f>
        <v>4415.2857142857147</v>
      </c>
    </row>
    <row r="46" spans="1:6" x14ac:dyDescent="0.3">
      <c r="A46" s="16">
        <v>45702</v>
      </c>
      <c r="B46" s="17">
        <v>9149</v>
      </c>
      <c r="C46" s="17">
        <v>2</v>
      </c>
      <c r="D46" s="17" t="str">
        <f>TEXT(Data!$A46,"MMM")</f>
        <v>Feb</v>
      </c>
      <c r="E46" s="17" t="str">
        <f>TEXT(Data!$A46,"ddd")</f>
        <v>Fri</v>
      </c>
      <c r="F46" s="18">
        <f>AVERAGEIFS(Data!$B$2:$B$121,Data!$A$2:$A$121,"&gt;="&amp;Data!$A46-6,Data!$A$2:$A$121,"&lt;="&amp;Data!$A46)</f>
        <v>4963.8571428571431</v>
      </c>
    </row>
    <row r="47" spans="1:6" x14ac:dyDescent="0.3">
      <c r="A47" s="13">
        <v>45703</v>
      </c>
      <c r="B47" s="14">
        <v>4603</v>
      </c>
      <c r="C47" s="14">
        <v>2</v>
      </c>
      <c r="D47" s="14" t="str">
        <f>TEXT(Data!$A47,"MMM")</f>
        <v>Feb</v>
      </c>
      <c r="E47" s="14" t="str">
        <f>TEXT(Data!$A47,"ddd")</f>
        <v>Sat</v>
      </c>
      <c r="F47" s="15">
        <f>AVERAGEIFS(Data!$B$2:$B$121,Data!$A$2:$A$121,"&gt;="&amp;Data!$A47-6,Data!$A$2:$A$121,"&lt;="&amp;Data!$A47)</f>
        <v>5359.5714285714284</v>
      </c>
    </row>
    <row r="48" spans="1:6" x14ac:dyDescent="0.3">
      <c r="A48" s="16">
        <v>45704</v>
      </c>
      <c r="B48" s="17">
        <v>4828</v>
      </c>
      <c r="C48" s="17">
        <v>2</v>
      </c>
      <c r="D48" s="17" t="str">
        <f>TEXT(Data!$A48,"MMM")</f>
        <v>Feb</v>
      </c>
      <c r="E48" s="17" t="str">
        <f>TEXT(Data!$A48,"ddd")</f>
        <v>Sun</v>
      </c>
      <c r="F48" s="18">
        <f>AVERAGEIFS(Data!$B$2:$B$121,Data!$A$2:$A$121,"&gt;="&amp;Data!$A48-6,Data!$A$2:$A$121,"&lt;="&amp;Data!$A48)</f>
        <v>5876.1428571428569</v>
      </c>
    </row>
    <row r="49" spans="1:6" x14ac:dyDescent="0.3">
      <c r="A49" s="13">
        <v>45705</v>
      </c>
      <c r="B49" s="14">
        <v>9417</v>
      </c>
      <c r="C49" s="14">
        <v>2</v>
      </c>
      <c r="D49" s="14" t="str">
        <f>TEXT(Data!$A49,"MMM")</f>
        <v>Feb</v>
      </c>
      <c r="E49" s="14" t="str">
        <f>TEXT(Data!$A49,"ddd")</f>
        <v>Mon</v>
      </c>
      <c r="F49" s="15">
        <f>AVERAGEIFS(Data!$B$2:$B$121,Data!$A$2:$A$121,"&gt;="&amp;Data!$A49-6,Data!$A$2:$A$121,"&lt;="&amp;Data!$A49)</f>
        <v>5956.2857142857147</v>
      </c>
    </row>
    <row r="50" spans="1:6" x14ac:dyDescent="0.3">
      <c r="A50" s="16">
        <v>45706</v>
      </c>
      <c r="B50" s="17">
        <v>4593</v>
      </c>
      <c r="C50" s="17">
        <v>2</v>
      </c>
      <c r="D50" s="17" t="str">
        <f>TEXT(Data!$A50,"MMM")</f>
        <v>Feb</v>
      </c>
      <c r="E50" s="17" t="str">
        <f>TEXT(Data!$A50,"ddd")</f>
        <v>Tue</v>
      </c>
      <c r="F50" s="18">
        <f>AVERAGEIFS(Data!$B$2:$B$121,Data!$A$2:$A$121,"&gt;="&amp;Data!$A50-6,Data!$A$2:$A$121,"&lt;="&amp;Data!$A50)</f>
        <v>6019.4285714285716</v>
      </c>
    </row>
    <row r="51" spans="1:6" x14ac:dyDescent="0.3">
      <c r="A51" s="13">
        <v>45707</v>
      </c>
      <c r="B51" s="14">
        <v>3113</v>
      </c>
      <c r="C51" s="14">
        <v>2</v>
      </c>
      <c r="D51" s="14" t="str">
        <f>TEXT(Data!$A51,"MMM")</f>
        <v>Feb</v>
      </c>
      <c r="E51" s="14" t="str">
        <f>TEXT(Data!$A51,"ddd")</f>
        <v>Wed</v>
      </c>
      <c r="F51" s="15">
        <f>AVERAGEIFS(Data!$B$2:$B$121,Data!$A$2:$A$121,"&gt;="&amp;Data!$A51-6,Data!$A$2:$A$121,"&lt;="&amp;Data!$A51)</f>
        <v>6102.7142857142853</v>
      </c>
    </row>
    <row r="52" spans="1:6" x14ac:dyDescent="0.3">
      <c r="A52" s="16">
        <v>45708</v>
      </c>
      <c r="B52" s="17">
        <v>9680</v>
      </c>
      <c r="C52" s="17">
        <v>2</v>
      </c>
      <c r="D52" s="17" t="str">
        <f>TEXT(Data!$A52,"MMM")</f>
        <v>Feb</v>
      </c>
      <c r="E52" s="17" t="str">
        <f>TEXT(Data!$A52,"ddd")</f>
        <v>Thu</v>
      </c>
      <c r="F52" s="18">
        <f>AVERAGEIFS(Data!$B$2:$B$121,Data!$A$2:$A$121,"&gt;="&amp;Data!$A52-6,Data!$A$2:$A$121,"&lt;="&amp;Data!$A52)</f>
        <v>6483.2857142857147</v>
      </c>
    </row>
    <row r="53" spans="1:6" x14ac:dyDescent="0.3">
      <c r="A53" s="13">
        <v>45709</v>
      </c>
      <c r="B53" s="14">
        <v>7253</v>
      </c>
      <c r="C53" s="14">
        <v>2</v>
      </c>
      <c r="D53" s="14" t="str">
        <f>TEXT(Data!$A53,"MMM")</f>
        <v>Feb</v>
      </c>
      <c r="E53" s="14" t="str">
        <f>TEXT(Data!$A53,"ddd")</f>
        <v>Fri</v>
      </c>
      <c r="F53" s="15">
        <f>AVERAGEIFS(Data!$B$2:$B$121,Data!$A$2:$A$121,"&gt;="&amp;Data!$A53-6,Data!$A$2:$A$121,"&lt;="&amp;Data!$A53)</f>
        <v>6212.4285714285716</v>
      </c>
    </row>
    <row r="54" spans="1:6" x14ac:dyDescent="0.3">
      <c r="A54" s="16">
        <v>45710</v>
      </c>
      <c r="B54" s="17">
        <v>9182</v>
      </c>
      <c r="C54" s="17">
        <v>2</v>
      </c>
      <c r="D54" s="17" t="str">
        <f>TEXT(Data!$A54,"MMM")</f>
        <v>Feb</v>
      </c>
      <c r="E54" s="17" t="str">
        <f>TEXT(Data!$A54,"ddd")</f>
        <v>Sat</v>
      </c>
      <c r="F54" s="18">
        <f>AVERAGEIFS(Data!$B$2:$B$121,Data!$A$2:$A$121,"&gt;="&amp;Data!$A54-6,Data!$A$2:$A$121,"&lt;="&amp;Data!$A54)</f>
        <v>6866.5714285714284</v>
      </c>
    </row>
    <row r="55" spans="1:6" x14ac:dyDescent="0.3">
      <c r="A55" s="13">
        <v>45711</v>
      </c>
      <c r="B55" s="14">
        <v>3360</v>
      </c>
      <c r="C55" s="14">
        <v>2</v>
      </c>
      <c r="D55" s="14" t="str">
        <f>TEXT(Data!$A55,"MMM")</f>
        <v>Feb</v>
      </c>
      <c r="E55" s="14" t="str">
        <f>TEXT(Data!$A55,"ddd")</f>
        <v>Sun</v>
      </c>
      <c r="F55" s="15">
        <f>AVERAGEIFS(Data!$B$2:$B$121,Data!$A$2:$A$121,"&gt;="&amp;Data!$A55-6,Data!$A$2:$A$121,"&lt;="&amp;Data!$A55)</f>
        <v>6656.8571428571431</v>
      </c>
    </row>
    <row r="56" spans="1:6" x14ac:dyDescent="0.3">
      <c r="A56" s="16">
        <v>45712</v>
      </c>
      <c r="B56" s="17">
        <v>5484</v>
      </c>
      <c r="C56" s="17">
        <v>2</v>
      </c>
      <c r="D56" s="17" t="str">
        <f>TEXT(Data!$A56,"MMM")</f>
        <v>Feb</v>
      </c>
      <c r="E56" s="17" t="str">
        <f>TEXT(Data!$A56,"ddd")</f>
        <v>Mon</v>
      </c>
      <c r="F56" s="18">
        <f>AVERAGEIFS(Data!$B$2:$B$121,Data!$A$2:$A$121,"&gt;="&amp;Data!$A56-6,Data!$A$2:$A$121,"&lt;="&amp;Data!$A56)</f>
        <v>6095</v>
      </c>
    </row>
    <row r="57" spans="1:6" x14ac:dyDescent="0.3">
      <c r="A57" s="13">
        <v>45713</v>
      </c>
      <c r="B57" s="14">
        <v>9341</v>
      </c>
      <c r="C57" s="14">
        <v>2</v>
      </c>
      <c r="D57" s="14" t="str">
        <f>TEXT(Data!$A57,"MMM")</f>
        <v>Feb</v>
      </c>
      <c r="E57" s="14" t="str">
        <f>TEXT(Data!$A57,"ddd")</f>
        <v>Tue</v>
      </c>
      <c r="F57" s="15">
        <f>AVERAGEIFS(Data!$B$2:$B$121,Data!$A$2:$A$121,"&gt;="&amp;Data!$A57-6,Data!$A$2:$A$121,"&lt;="&amp;Data!$A57)</f>
        <v>6773.2857142857147</v>
      </c>
    </row>
    <row r="58" spans="1:6" x14ac:dyDescent="0.3">
      <c r="A58" s="16">
        <v>45714</v>
      </c>
      <c r="B58" s="17">
        <v>6778</v>
      </c>
      <c r="C58" s="17">
        <v>2</v>
      </c>
      <c r="D58" s="17" t="str">
        <f>TEXT(Data!$A58,"MMM")</f>
        <v>Feb</v>
      </c>
      <c r="E58" s="17" t="str">
        <f>TEXT(Data!$A58,"ddd")</f>
        <v>Wed</v>
      </c>
      <c r="F58" s="18">
        <f>AVERAGEIFS(Data!$B$2:$B$121,Data!$A$2:$A$121,"&gt;="&amp;Data!$A58-6,Data!$A$2:$A$121,"&lt;="&amp;Data!$A58)</f>
        <v>7296.8571428571431</v>
      </c>
    </row>
    <row r="59" spans="1:6" x14ac:dyDescent="0.3">
      <c r="A59" s="13">
        <v>45715</v>
      </c>
      <c r="B59" s="14">
        <v>5300</v>
      </c>
      <c r="C59" s="14">
        <v>2</v>
      </c>
      <c r="D59" s="14" t="str">
        <f>TEXT(Data!$A59,"MMM")</f>
        <v>Feb</v>
      </c>
      <c r="E59" s="14" t="str">
        <f>TEXT(Data!$A59,"ddd")</f>
        <v>Thu</v>
      </c>
      <c r="F59" s="15">
        <f>AVERAGEIFS(Data!$B$2:$B$121,Data!$A$2:$A$121,"&gt;="&amp;Data!$A59-6,Data!$A$2:$A$121,"&lt;="&amp;Data!$A59)</f>
        <v>6671.1428571428569</v>
      </c>
    </row>
    <row r="60" spans="1:6" x14ac:dyDescent="0.3">
      <c r="A60" s="16">
        <v>45716</v>
      </c>
      <c r="B60" s="17">
        <v>1884</v>
      </c>
      <c r="C60" s="17">
        <v>2</v>
      </c>
      <c r="D60" s="17" t="str">
        <f>TEXT(Data!$A60,"MMM")</f>
        <v>Feb</v>
      </c>
      <c r="E60" s="17" t="str">
        <f>TEXT(Data!$A60,"ddd")</f>
        <v>Fri</v>
      </c>
      <c r="F60" s="18">
        <f>AVERAGEIFS(Data!$B$2:$B$121,Data!$A$2:$A$121,"&gt;="&amp;Data!$A60-6,Data!$A$2:$A$121,"&lt;="&amp;Data!$A60)</f>
        <v>5904.1428571428569</v>
      </c>
    </row>
    <row r="61" spans="1:6" x14ac:dyDescent="0.3">
      <c r="A61" s="13">
        <v>45717</v>
      </c>
      <c r="B61" s="14">
        <v>8128</v>
      </c>
      <c r="C61" s="14">
        <v>3</v>
      </c>
      <c r="D61" s="14" t="str">
        <f>TEXT(Data!$A61,"MMM")</f>
        <v>Mar</v>
      </c>
      <c r="E61" s="14" t="str">
        <f>TEXT(Data!$A61,"ddd")</f>
        <v>Sat</v>
      </c>
      <c r="F61" s="15">
        <f>AVERAGEIFS(Data!$B$2:$B$121,Data!$A$2:$A$121,"&gt;="&amp;Data!$A61-6,Data!$A$2:$A$121,"&lt;="&amp;Data!$A61)</f>
        <v>5753.5714285714284</v>
      </c>
    </row>
    <row r="62" spans="1:6" x14ac:dyDescent="0.3">
      <c r="A62" s="16">
        <v>45718</v>
      </c>
      <c r="B62" s="17">
        <v>2754</v>
      </c>
      <c r="C62" s="17">
        <v>3</v>
      </c>
      <c r="D62" s="17" t="str">
        <f>TEXT(Data!$A62,"MMM")</f>
        <v>Mar</v>
      </c>
      <c r="E62" s="17" t="str">
        <f>TEXT(Data!$A62,"ddd")</f>
        <v>Sun</v>
      </c>
      <c r="F62" s="18">
        <f>AVERAGEIFS(Data!$B$2:$B$121,Data!$A$2:$A$121,"&gt;="&amp;Data!$A62-6,Data!$A$2:$A$121,"&lt;="&amp;Data!$A62)</f>
        <v>5667</v>
      </c>
    </row>
    <row r="63" spans="1:6" x14ac:dyDescent="0.3">
      <c r="A63" s="13">
        <v>45719</v>
      </c>
      <c r="B63" s="14">
        <v>8131</v>
      </c>
      <c r="C63" s="14">
        <v>3</v>
      </c>
      <c r="D63" s="14" t="str">
        <f>TEXT(Data!$A63,"MMM")</f>
        <v>Mar</v>
      </c>
      <c r="E63" s="14" t="str">
        <f>TEXT(Data!$A63,"ddd")</f>
        <v>Mon</v>
      </c>
      <c r="F63" s="15">
        <f>AVERAGEIFS(Data!$B$2:$B$121,Data!$A$2:$A$121,"&gt;="&amp;Data!$A63-6,Data!$A$2:$A$121,"&lt;="&amp;Data!$A63)</f>
        <v>6045.1428571428569</v>
      </c>
    </row>
    <row r="64" spans="1:6" x14ac:dyDescent="0.3">
      <c r="A64" s="16">
        <v>45720</v>
      </c>
      <c r="B64" s="17">
        <v>7575</v>
      </c>
      <c r="C64" s="17">
        <v>3</v>
      </c>
      <c r="D64" s="17" t="str">
        <f>TEXT(Data!$A64,"MMM")</f>
        <v>Mar</v>
      </c>
      <c r="E64" s="17" t="str">
        <f>TEXT(Data!$A64,"ddd")</f>
        <v>Tue</v>
      </c>
      <c r="F64" s="18">
        <f>AVERAGEIFS(Data!$B$2:$B$121,Data!$A$2:$A$121,"&gt;="&amp;Data!$A64-6,Data!$A$2:$A$121,"&lt;="&amp;Data!$A64)</f>
        <v>5792.8571428571431</v>
      </c>
    </row>
    <row r="65" spans="1:6" x14ac:dyDescent="0.3">
      <c r="A65" s="13">
        <v>45721</v>
      </c>
      <c r="B65" s="14">
        <v>6508</v>
      </c>
      <c r="C65" s="14">
        <v>3</v>
      </c>
      <c r="D65" s="14" t="str">
        <f>TEXT(Data!$A65,"MMM")</f>
        <v>Mar</v>
      </c>
      <c r="E65" s="14" t="str">
        <f>TEXT(Data!$A65,"ddd")</f>
        <v>Wed</v>
      </c>
      <c r="F65" s="15">
        <f>AVERAGEIFS(Data!$B$2:$B$121,Data!$A$2:$A$121,"&gt;="&amp;Data!$A65-6,Data!$A$2:$A$121,"&lt;="&amp;Data!$A65)</f>
        <v>5754.2857142857147</v>
      </c>
    </row>
    <row r="66" spans="1:6" x14ac:dyDescent="0.3">
      <c r="A66" s="16">
        <v>45722</v>
      </c>
      <c r="B66" s="17">
        <v>1583</v>
      </c>
      <c r="C66" s="17">
        <v>3</v>
      </c>
      <c r="D66" s="17" t="str">
        <f>TEXT(Data!$A66,"MMM")</f>
        <v>Mar</v>
      </c>
      <c r="E66" s="17" t="str">
        <f>TEXT(Data!$A66,"ddd")</f>
        <v>Thu</v>
      </c>
      <c r="F66" s="18">
        <f>AVERAGEIFS(Data!$B$2:$B$121,Data!$A$2:$A$121,"&gt;="&amp;Data!$A66-6,Data!$A$2:$A$121,"&lt;="&amp;Data!$A66)</f>
        <v>5223.2857142857147</v>
      </c>
    </row>
    <row r="67" spans="1:6" x14ac:dyDescent="0.3">
      <c r="A67" s="13">
        <v>45723</v>
      </c>
      <c r="B67" s="14">
        <v>6418</v>
      </c>
      <c r="C67" s="14">
        <v>3</v>
      </c>
      <c r="D67" s="14" t="str">
        <f>TEXT(Data!$A67,"MMM")</f>
        <v>Mar</v>
      </c>
      <c r="E67" s="14" t="str">
        <f>TEXT(Data!$A67,"ddd")</f>
        <v>Fri</v>
      </c>
      <c r="F67" s="15">
        <f>AVERAGEIFS(Data!$B$2:$B$121,Data!$A$2:$A$121,"&gt;="&amp;Data!$A67-6,Data!$A$2:$A$121,"&lt;="&amp;Data!$A67)</f>
        <v>5871</v>
      </c>
    </row>
    <row r="68" spans="1:6" x14ac:dyDescent="0.3">
      <c r="A68" s="16">
        <v>45724</v>
      </c>
      <c r="B68" s="17">
        <v>1839</v>
      </c>
      <c r="C68" s="17">
        <v>3</v>
      </c>
      <c r="D68" s="17" t="str">
        <f>TEXT(Data!$A68,"MMM")</f>
        <v>Mar</v>
      </c>
      <c r="E68" s="17" t="str">
        <f>TEXT(Data!$A68,"ddd")</f>
        <v>Sat</v>
      </c>
      <c r="F68" s="18">
        <f>AVERAGEIFS(Data!$B$2:$B$121,Data!$A$2:$A$121,"&gt;="&amp;Data!$A68-6,Data!$A$2:$A$121,"&lt;="&amp;Data!$A68)</f>
        <v>4972.5714285714284</v>
      </c>
    </row>
    <row r="69" spans="1:6" x14ac:dyDescent="0.3">
      <c r="A69" s="13">
        <v>45725</v>
      </c>
      <c r="B69" s="14">
        <v>4741</v>
      </c>
      <c r="C69" s="14">
        <v>3</v>
      </c>
      <c r="D69" s="14" t="str">
        <f>TEXT(Data!$A69,"MMM")</f>
        <v>Mar</v>
      </c>
      <c r="E69" s="14" t="str">
        <f>TEXT(Data!$A69,"ddd")</f>
        <v>Sun</v>
      </c>
      <c r="F69" s="15">
        <f>AVERAGEIFS(Data!$B$2:$B$121,Data!$A$2:$A$121,"&gt;="&amp;Data!$A69-6,Data!$A$2:$A$121,"&lt;="&amp;Data!$A69)</f>
        <v>5256.4285714285716</v>
      </c>
    </row>
    <row r="70" spans="1:6" x14ac:dyDescent="0.3">
      <c r="A70" s="16">
        <v>45726</v>
      </c>
      <c r="B70" s="17">
        <v>1193</v>
      </c>
      <c r="C70" s="17">
        <v>3</v>
      </c>
      <c r="D70" s="17" t="str">
        <f>TEXT(Data!$A70,"MMM")</f>
        <v>Mar</v>
      </c>
      <c r="E70" s="17" t="str">
        <f>TEXT(Data!$A70,"ddd")</f>
        <v>Mon</v>
      </c>
      <c r="F70" s="18">
        <f>AVERAGEIFS(Data!$B$2:$B$121,Data!$A$2:$A$121,"&gt;="&amp;Data!$A70-6,Data!$A$2:$A$121,"&lt;="&amp;Data!$A70)</f>
        <v>4265.2857142857147</v>
      </c>
    </row>
    <row r="71" spans="1:6" x14ac:dyDescent="0.3">
      <c r="A71" s="13">
        <v>45727</v>
      </c>
      <c r="B71" s="14">
        <v>2633</v>
      </c>
      <c r="C71" s="14">
        <v>3</v>
      </c>
      <c r="D71" s="14" t="str">
        <f>TEXT(Data!$A71,"MMM")</f>
        <v>Mar</v>
      </c>
      <c r="E71" s="14" t="str">
        <f>TEXT(Data!$A71,"ddd")</f>
        <v>Tue</v>
      </c>
      <c r="F71" s="15">
        <f>AVERAGEIFS(Data!$B$2:$B$121,Data!$A$2:$A$121,"&gt;="&amp;Data!$A71-6,Data!$A$2:$A$121,"&lt;="&amp;Data!$A71)</f>
        <v>3559.2857142857142</v>
      </c>
    </row>
    <row r="72" spans="1:6" x14ac:dyDescent="0.3">
      <c r="A72" s="16">
        <v>45728</v>
      </c>
      <c r="B72" s="17">
        <v>5256</v>
      </c>
      <c r="C72" s="17">
        <v>3</v>
      </c>
      <c r="D72" s="17" t="str">
        <f>TEXT(Data!$A72,"MMM")</f>
        <v>Mar</v>
      </c>
      <c r="E72" s="17" t="str">
        <f>TEXT(Data!$A72,"ddd")</f>
        <v>Wed</v>
      </c>
      <c r="F72" s="18">
        <f>AVERAGEIFS(Data!$B$2:$B$121,Data!$A$2:$A$121,"&gt;="&amp;Data!$A72-6,Data!$A$2:$A$121,"&lt;="&amp;Data!$A72)</f>
        <v>3380.4285714285716</v>
      </c>
    </row>
    <row r="73" spans="1:6" x14ac:dyDescent="0.3">
      <c r="A73" s="13">
        <v>45729</v>
      </c>
      <c r="B73" s="14">
        <v>8943</v>
      </c>
      <c r="C73" s="14">
        <v>3</v>
      </c>
      <c r="D73" s="14" t="str">
        <f>TEXT(Data!$A73,"MMM")</f>
        <v>Mar</v>
      </c>
      <c r="E73" s="14" t="str">
        <f>TEXT(Data!$A73,"ddd")</f>
        <v>Thu</v>
      </c>
      <c r="F73" s="15">
        <f>AVERAGEIFS(Data!$B$2:$B$121,Data!$A$2:$A$121,"&gt;="&amp;Data!$A73-6,Data!$A$2:$A$121,"&lt;="&amp;Data!$A73)</f>
        <v>4431.8571428571431</v>
      </c>
    </row>
    <row r="74" spans="1:6" x14ac:dyDescent="0.3">
      <c r="A74" s="16">
        <v>45730</v>
      </c>
      <c r="B74" s="17">
        <v>6113</v>
      </c>
      <c r="C74" s="17">
        <v>3</v>
      </c>
      <c r="D74" s="17" t="str">
        <f>TEXT(Data!$A74,"MMM")</f>
        <v>Mar</v>
      </c>
      <c r="E74" s="17" t="str">
        <f>TEXT(Data!$A74,"ddd")</f>
        <v>Fri</v>
      </c>
      <c r="F74" s="18">
        <f>AVERAGEIFS(Data!$B$2:$B$121,Data!$A$2:$A$121,"&gt;="&amp;Data!$A74-6,Data!$A$2:$A$121,"&lt;="&amp;Data!$A74)</f>
        <v>4388.2857142857147</v>
      </c>
    </row>
    <row r="75" spans="1:6" x14ac:dyDescent="0.3">
      <c r="A75" s="13">
        <v>45731</v>
      </c>
      <c r="B75" s="14">
        <v>9215</v>
      </c>
      <c r="C75" s="14">
        <v>3</v>
      </c>
      <c r="D75" s="14" t="str">
        <f>TEXT(Data!$A75,"MMM")</f>
        <v>Mar</v>
      </c>
      <c r="E75" s="14" t="str">
        <f>TEXT(Data!$A75,"ddd")</f>
        <v>Sat</v>
      </c>
      <c r="F75" s="15">
        <f>AVERAGEIFS(Data!$B$2:$B$121,Data!$A$2:$A$121,"&gt;="&amp;Data!$A75-6,Data!$A$2:$A$121,"&lt;="&amp;Data!$A75)</f>
        <v>5442</v>
      </c>
    </row>
    <row r="76" spans="1:6" x14ac:dyDescent="0.3">
      <c r="A76" s="16">
        <v>45732</v>
      </c>
      <c r="B76" s="17">
        <v>9599</v>
      </c>
      <c r="C76" s="17">
        <v>3</v>
      </c>
      <c r="D76" s="17" t="str">
        <f>TEXT(Data!$A76,"MMM")</f>
        <v>Mar</v>
      </c>
      <c r="E76" s="17" t="str">
        <f>TEXT(Data!$A76,"ddd")</f>
        <v>Sun</v>
      </c>
      <c r="F76" s="18">
        <f>AVERAGEIFS(Data!$B$2:$B$121,Data!$A$2:$A$121,"&gt;="&amp;Data!$A76-6,Data!$A$2:$A$121,"&lt;="&amp;Data!$A76)</f>
        <v>6136</v>
      </c>
    </row>
    <row r="77" spans="1:6" x14ac:dyDescent="0.3">
      <c r="A77" s="13">
        <v>45733</v>
      </c>
      <c r="B77" s="14">
        <v>4843</v>
      </c>
      <c r="C77" s="14">
        <v>3</v>
      </c>
      <c r="D77" s="14" t="str">
        <f>TEXT(Data!$A77,"MMM")</f>
        <v>Mar</v>
      </c>
      <c r="E77" s="14" t="str">
        <f>TEXT(Data!$A77,"ddd")</f>
        <v>Mon</v>
      </c>
      <c r="F77" s="15">
        <f>AVERAGEIFS(Data!$B$2:$B$121,Data!$A$2:$A$121,"&gt;="&amp;Data!$A77-6,Data!$A$2:$A$121,"&lt;="&amp;Data!$A77)</f>
        <v>6657.4285714285716</v>
      </c>
    </row>
    <row r="78" spans="1:6" x14ac:dyDescent="0.3">
      <c r="A78" s="16">
        <v>45734</v>
      </c>
      <c r="B78" s="17">
        <v>3856</v>
      </c>
      <c r="C78" s="17">
        <v>3</v>
      </c>
      <c r="D78" s="17" t="str">
        <f>TEXT(Data!$A78,"MMM")</f>
        <v>Mar</v>
      </c>
      <c r="E78" s="17" t="str">
        <f>TEXT(Data!$A78,"ddd")</f>
        <v>Tue</v>
      </c>
      <c r="F78" s="18">
        <f>AVERAGEIFS(Data!$B$2:$B$121,Data!$A$2:$A$121,"&gt;="&amp;Data!$A78-6,Data!$A$2:$A$121,"&lt;="&amp;Data!$A78)</f>
        <v>6832.1428571428569</v>
      </c>
    </row>
    <row r="79" spans="1:6" x14ac:dyDescent="0.3">
      <c r="A79" s="13">
        <v>45735</v>
      </c>
      <c r="B79" s="14">
        <v>3292</v>
      </c>
      <c r="C79" s="14">
        <v>3</v>
      </c>
      <c r="D79" s="14" t="str">
        <f>TEXT(Data!$A79,"MMM")</f>
        <v>Mar</v>
      </c>
      <c r="E79" s="14" t="str">
        <f>TEXT(Data!$A79,"ddd")</f>
        <v>Wed</v>
      </c>
      <c r="F79" s="15">
        <f>AVERAGEIFS(Data!$B$2:$B$121,Data!$A$2:$A$121,"&gt;="&amp;Data!$A79-6,Data!$A$2:$A$121,"&lt;="&amp;Data!$A79)</f>
        <v>6551.5714285714284</v>
      </c>
    </row>
    <row r="80" spans="1:6" x14ac:dyDescent="0.3">
      <c r="A80" s="16">
        <v>45736</v>
      </c>
      <c r="B80" s="17">
        <v>3173</v>
      </c>
      <c r="C80" s="17">
        <v>3</v>
      </c>
      <c r="D80" s="17" t="str">
        <f>TEXT(Data!$A80,"MMM")</f>
        <v>Mar</v>
      </c>
      <c r="E80" s="17" t="str">
        <f>TEXT(Data!$A80,"ddd")</f>
        <v>Thu</v>
      </c>
      <c r="F80" s="18">
        <f>AVERAGEIFS(Data!$B$2:$B$121,Data!$A$2:$A$121,"&gt;="&amp;Data!$A80-6,Data!$A$2:$A$121,"&lt;="&amp;Data!$A80)</f>
        <v>5727.2857142857147</v>
      </c>
    </row>
    <row r="81" spans="1:6" x14ac:dyDescent="0.3">
      <c r="A81" s="13">
        <v>45737</v>
      </c>
      <c r="B81" s="14">
        <v>1856</v>
      </c>
      <c r="C81" s="14">
        <v>3</v>
      </c>
      <c r="D81" s="14" t="str">
        <f>TEXT(Data!$A81,"MMM")</f>
        <v>Mar</v>
      </c>
      <c r="E81" s="14" t="str">
        <f>TEXT(Data!$A81,"ddd")</f>
        <v>Fri</v>
      </c>
      <c r="F81" s="15">
        <f>AVERAGEIFS(Data!$B$2:$B$121,Data!$A$2:$A$121,"&gt;="&amp;Data!$A81-6,Data!$A$2:$A$121,"&lt;="&amp;Data!$A81)</f>
        <v>5119.1428571428569</v>
      </c>
    </row>
    <row r="82" spans="1:6" x14ac:dyDescent="0.3">
      <c r="A82" s="16">
        <v>45738</v>
      </c>
      <c r="B82" s="17">
        <v>3178</v>
      </c>
      <c r="C82" s="17">
        <v>3</v>
      </c>
      <c r="D82" s="17" t="str">
        <f>TEXT(Data!$A82,"MMM")</f>
        <v>Mar</v>
      </c>
      <c r="E82" s="17" t="str">
        <f>TEXT(Data!$A82,"ddd")</f>
        <v>Sat</v>
      </c>
      <c r="F82" s="18">
        <f>AVERAGEIFS(Data!$B$2:$B$121,Data!$A$2:$A$121,"&gt;="&amp;Data!$A82-6,Data!$A$2:$A$121,"&lt;="&amp;Data!$A82)</f>
        <v>4256.7142857142853</v>
      </c>
    </row>
    <row r="83" spans="1:6" x14ac:dyDescent="0.3">
      <c r="A83" s="13">
        <v>45739</v>
      </c>
      <c r="B83" s="14">
        <v>3203</v>
      </c>
      <c r="C83" s="14">
        <v>3</v>
      </c>
      <c r="D83" s="14" t="str">
        <f>TEXT(Data!$A83,"MMM")</f>
        <v>Mar</v>
      </c>
      <c r="E83" s="14" t="str">
        <f>TEXT(Data!$A83,"ddd")</f>
        <v>Sun</v>
      </c>
      <c r="F83" s="15">
        <f>AVERAGEIFS(Data!$B$2:$B$121,Data!$A$2:$A$121,"&gt;="&amp;Data!$A83-6,Data!$A$2:$A$121,"&lt;="&amp;Data!$A83)</f>
        <v>3343</v>
      </c>
    </row>
    <row r="84" spans="1:6" x14ac:dyDescent="0.3">
      <c r="A84" s="16">
        <v>45740</v>
      </c>
      <c r="B84" s="17">
        <v>8964</v>
      </c>
      <c r="C84" s="17">
        <v>3</v>
      </c>
      <c r="D84" s="17" t="str">
        <f>TEXT(Data!$A84,"MMM")</f>
        <v>Mar</v>
      </c>
      <c r="E84" s="17" t="str">
        <f>TEXT(Data!$A84,"ddd")</f>
        <v>Mon</v>
      </c>
      <c r="F84" s="18">
        <f>AVERAGEIFS(Data!$B$2:$B$121,Data!$A$2:$A$121,"&gt;="&amp;Data!$A84-6,Data!$A$2:$A$121,"&lt;="&amp;Data!$A84)</f>
        <v>3931.7142857142858</v>
      </c>
    </row>
    <row r="85" spans="1:6" x14ac:dyDescent="0.3">
      <c r="A85" s="13">
        <v>45741</v>
      </c>
      <c r="B85" s="14">
        <v>5376</v>
      </c>
      <c r="C85" s="14">
        <v>3</v>
      </c>
      <c r="D85" s="14" t="str">
        <f>TEXT(Data!$A85,"MMM")</f>
        <v>Mar</v>
      </c>
      <c r="E85" s="14" t="str">
        <f>TEXT(Data!$A85,"ddd")</f>
        <v>Tue</v>
      </c>
      <c r="F85" s="15">
        <f>AVERAGEIFS(Data!$B$2:$B$121,Data!$A$2:$A$121,"&gt;="&amp;Data!$A85-6,Data!$A$2:$A$121,"&lt;="&amp;Data!$A85)</f>
        <v>4148.8571428571431</v>
      </c>
    </row>
    <row r="86" spans="1:6" x14ac:dyDescent="0.3">
      <c r="A86" s="16">
        <v>45742</v>
      </c>
      <c r="B86" s="17">
        <v>3899</v>
      </c>
      <c r="C86" s="17">
        <v>3</v>
      </c>
      <c r="D86" s="17" t="str">
        <f>TEXT(Data!$A86,"MMM")</f>
        <v>Mar</v>
      </c>
      <c r="E86" s="17" t="str">
        <f>TEXT(Data!$A86,"ddd")</f>
        <v>Wed</v>
      </c>
      <c r="F86" s="18">
        <f>AVERAGEIFS(Data!$B$2:$B$121,Data!$A$2:$A$121,"&gt;="&amp;Data!$A86-6,Data!$A$2:$A$121,"&lt;="&amp;Data!$A86)</f>
        <v>4235.5714285714284</v>
      </c>
    </row>
    <row r="87" spans="1:6" x14ac:dyDescent="0.3">
      <c r="A87" s="13">
        <v>45743</v>
      </c>
      <c r="B87" s="14">
        <v>5535</v>
      </c>
      <c r="C87" s="14">
        <v>3</v>
      </c>
      <c r="D87" s="14" t="str">
        <f>TEXT(Data!$A87,"MMM")</f>
        <v>Mar</v>
      </c>
      <c r="E87" s="14" t="str">
        <f>TEXT(Data!$A87,"ddd")</f>
        <v>Thu</v>
      </c>
      <c r="F87" s="15">
        <f>AVERAGEIFS(Data!$B$2:$B$121,Data!$A$2:$A$121,"&gt;="&amp;Data!$A87-6,Data!$A$2:$A$121,"&lt;="&amp;Data!$A87)</f>
        <v>4573</v>
      </c>
    </row>
    <row r="88" spans="1:6" x14ac:dyDescent="0.3">
      <c r="A88" s="16">
        <v>45744</v>
      </c>
      <c r="B88" s="17">
        <v>3373</v>
      </c>
      <c r="C88" s="17">
        <v>3</v>
      </c>
      <c r="D88" s="17" t="str">
        <f>TEXT(Data!$A88,"MMM")</f>
        <v>Mar</v>
      </c>
      <c r="E88" s="17" t="str">
        <f>TEXT(Data!$A88,"ddd")</f>
        <v>Fri</v>
      </c>
      <c r="F88" s="18">
        <f>AVERAGEIFS(Data!$B$2:$B$121,Data!$A$2:$A$121,"&gt;="&amp;Data!$A88-6,Data!$A$2:$A$121,"&lt;="&amp;Data!$A88)</f>
        <v>4789.7142857142853</v>
      </c>
    </row>
    <row r="89" spans="1:6" x14ac:dyDescent="0.3">
      <c r="A89" s="13">
        <v>45745</v>
      </c>
      <c r="B89" s="14">
        <v>3757</v>
      </c>
      <c r="C89" s="14">
        <v>3</v>
      </c>
      <c r="D89" s="14" t="str">
        <f>TEXT(Data!$A89,"MMM")</f>
        <v>Mar</v>
      </c>
      <c r="E89" s="14" t="str">
        <f>TEXT(Data!$A89,"ddd")</f>
        <v>Sat</v>
      </c>
      <c r="F89" s="15">
        <f>AVERAGEIFS(Data!$B$2:$B$121,Data!$A$2:$A$121,"&gt;="&amp;Data!$A89-6,Data!$A$2:$A$121,"&lt;="&amp;Data!$A89)</f>
        <v>4872.4285714285716</v>
      </c>
    </row>
    <row r="90" spans="1:6" x14ac:dyDescent="0.3">
      <c r="A90" s="16">
        <v>45746</v>
      </c>
      <c r="B90" s="17">
        <v>8073</v>
      </c>
      <c r="C90" s="17">
        <v>3</v>
      </c>
      <c r="D90" s="17" t="str">
        <f>TEXT(Data!$A90,"MMM")</f>
        <v>Mar</v>
      </c>
      <c r="E90" s="17" t="str">
        <f>TEXT(Data!$A90,"ddd")</f>
        <v>Sun</v>
      </c>
      <c r="F90" s="18">
        <f>AVERAGEIFS(Data!$B$2:$B$121,Data!$A$2:$A$121,"&gt;="&amp;Data!$A90-6,Data!$A$2:$A$121,"&lt;="&amp;Data!$A90)</f>
        <v>5568.1428571428569</v>
      </c>
    </row>
    <row r="91" spans="1:6" x14ac:dyDescent="0.3">
      <c r="A91" s="13">
        <v>45747</v>
      </c>
      <c r="B91" s="14">
        <v>6024</v>
      </c>
      <c r="C91" s="14">
        <v>3</v>
      </c>
      <c r="D91" s="14" t="str">
        <f>TEXT(Data!$A91,"MMM")</f>
        <v>Mar</v>
      </c>
      <c r="E91" s="14" t="str">
        <f>TEXT(Data!$A91,"ddd")</f>
        <v>Mon</v>
      </c>
      <c r="F91" s="15">
        <f>AVERAGEIFS(Data!$B$2:$B$121,Data!$A$2:$A$121,"&gt;="&amp;Data!$A91-6,Data!$A$2:$A$121,"&lt;="&amp;Data!$A91)</f>
        <v>5148.1428571428569</v>
      </c>
    </row>
    <row r="92" spans="1:6" x14ac:dyDescent="0.3">
      <c r="A92" s="16">
        <v>45748</v>
      </c>
      <c r="B92" s="17">
        <v>1238</v>
      </c>
      <c r="C92" s="17">
        <v>4</v>
      </c>
      <c r="D92" s="17" t="str">
        <f>TEXT(Data!$A92,"MMM")</f>
        <v>Apr</v>
      </c>
      <c r="E92" s="17" t="str">
        <f>TEXT(Data!$A92,"ddd")</f>
        <v>Tue</v>
      </c>
      <c r="F92" s="18">
        <f>AVERAGEIFS(Data!$B$2:$B$121,Data!$A$2:$A$121,"&gt;="&amp;Data!$A92-6,Data!$A$2:$A$121,"&lt;="&amp;Data!$A92)</f>
        <v>4557</v>
      </c>
    </row>
    <row r="93" spans="1:6" x14ac:dyDescent="0.3">
      <c r="A93" s="13">
        <v>45749</v>
      </c>
      <c r="B93" s="14">
        <v>1812</v>
      </c>
      <c r="C93" s="14">
        <v>4</v>
      </c>
      <c r="D93" s="14" t="str">
        <f>TEXT(Data!$A93,"MMM")</f>
        <v>Apr</v>
      </c>
      <c r="E93" s="14" t="str">
        <f>TEXT(Data!$A93,"ddd")</f>
        <v>Wed</v>
      </c>
      <c r="F93" s="15">
        <f>AVERAGEIFS(Data!$B$2:$B$121,Data!$A$2:$A$121,"&gt;="&amp;Data!$A93-6,Data!$A$2:$A$121,"&lt;="&amp;Data!$A93)</f>
        <v>4258.8571428571431</v>
      </c>
    </row>
    <row r="94" spans="1:6" x14ac:dyDescent="0.3">
      <c r="A94" s="16">
        <v>45750</v>
      </c>
      <c r="B94" s="17">
        <v>1813</v>
      </c>
      <c r="C94" s="17">
        <v>4</v>
      </c>
      <c r="D94" s="17" t="str">
        <f>TEXT(Data!$A94,"MMM")</f>
        <v>Apr</v>
      </c>
      <c r="E94" s="17" t="str">
        <f>TEXT(Data!$A94,"ddd")</f>
        <v>Thu</v>
      </c>
      <c r="F94" s="18">
        <f>AVERAGEIFS(Data!$B$2:$B$121,Data!$A$2:$A$121,"&gt;="&amp;Data!$A94-6,Data!$A$2:$A$121,"&lt;="&amp;Data!$A94)</f>
        <v>3727.1428571428573</v>
      </c>
    </row>
    <row r="95" spans="1:6" x14ac:dyDescent="0.3">
      <c r="A95" s="13">
        <v>45751</v>
      </c>
      <c r="B95" s="14">
        <v>5855</v>
      </c>
      <c r="C95" s="14">
        <v>4</v>
      </c>
      <c r="D95" s="14" t="str">
        <f>TEXT(Data!$A95,"MMM")</f>
        <v>Apr</v>
      </c>
      <c r="E95" s="14" t="str">
        <f>TEXT(Data!$A95,"ddd")</f>
        <v>Fri</v>
      </c>
      <c r="F95" s="15">
        <f>AVERAGEIFS(Data!$B$2:$B$121,Data!$A$2:$A$121,"&gt;="&amp;Data!$A95-6,Data!$A$2:$A$121,"&lt;="&amp;Data!$A95)</f>
        <v>4081.7142857142858</v>
      </c>
    </row>
    <row r="96" spans="1:6" x14ac:dyDescent="0.3">
      <c r="A96" s="16">
        <v>45752</v>
      </c>
      <c r="B96" s="17">
        <v>6892</v>
      </c>
      <c r="C96" s="17">
        <v>4</v>
      </c>
      <c r="D96" s="17" t="str">
        <f>TEXT(Data!$A96,"MMM")</f>
        <v>Apr</v>
      </c>
      <c r="E96" s="17" t="str">
        <f>TEXT(Data!$A96,"ddd")</f>
        <v>Sat</v>
      </c>
      <c r="F96" s="18">
        <f>AVERAGEIFS(Data!$B$2:$B$121,Data!$A$2:$A$121,"&gt;="&amp;Data!$A96-6,Data!$A$2:$A$121,"&lt;="&amp;Data!$A96)</f>
        <v>4529.5714285714284</v>
      </c>
    </row>
    <row r="97" spans="1:6" x14ac:dyDescent="0.3">
      <c r="A97" s="13">
        <v>45753</v>
      </c>
      <c r="B97" s="14">
        <v>8603</v>
      </c>
      <c r="C97" s="14">
        <v>4</v>
      </c>
      <c r="D97" s="14" t="str">
        <f>TEXT(Data!$A97,"MMM")</f>
        <v>Apr</v>
      </c>
      <c r="E97" s="14" t="str">
        <f>TEXT(Data!$A97,"ddd")</f>
        <v>Sun</v>
      </c>
      <c r="F97" s="15">
        <f>AVERAGEIFS(Data!$B$2:$B$121,Data!$A$2:$A$121,"&gt;="&amp;Data!$A97-6,Data!$A$2:$A$121,"&lt;="&amp;Data!$A97)</f>
        <v>4605.2857142857147</v>
      </c>
    </row>
    <row r="98" spans="1:6" x14ac:dyDescent="0.3">
      <c r="A98" s="16">
        <v>45754</v>
      </c>
      <c r="B98" s="17">
        <v>8706</v>
      </c>
      <c r="C98" s="17">
        <v>4</v>
      </c>
      <c r="D98" s="17" t="str">
        <f>TEXT(Data!$A98,"MMM")</f>
        <v>Apr</v>
      </c>
      <c r="E98" s="17" t="str">
        <f>TEXT(Data!$A98,"ddd")</f>
        <v>Mon</v>
      </c>
      <c r="F98" s="18">
        <f>AVERAGEIFS(Data!$B$2:$B$121,Data!$A$2:$A$121,"&gt;="&amp;Data!$A98-6,Data!$A$2:$A$121,"&lt;="&amp;Data!$A98)</f>
        <v>4988.4285714285716</v>
      </c>
    </row>
    <row r="99" spans="1:6" x14ac:dyDescent="0.3">
      <c r="A99" s="13">
        <v>45755</v>
      </c>
      <c r="B99" s="14">
        <v>1277</v>
      </c>
      <c r="C99" s="14">
        <v>4</v>
      </c>
      <c r="D99" s="14" t="str">
        <f>TEXT(Data!$A99,"MMM")</f>
        <v>Apr</v>
      </c>
      <c r="E99" s="14" t="str">
        <f>TEXT(Data!$A99,"ddd")</f>
        <v>Tue</v>
      </c>
      <c r="F99" s="15">
        <f>AVERAGEIFS(Data!$B$2:$B$121,Data!$A$2:$A$121,"&gt;="&amp;Data!$A99-6,Data!$A$2:$A$121,"&lt;="&amp;Data!$A99)</f>
        <v>4994</v>
      </c>
    </row>
    <row r="100" spans="1:6" x14ac:dyDescent="0.3">
      <c r="A100" s="16">
        <v>45756</v>
      </c>
      <c r="B100" s="17">
        <v>7722</v>
      </c>
      <c r="C100" s="17">
        <v>4</v>
      </c>
      <c r="D100" s="17" t="str">
        <f>TEXT(Data!$A100,"MMM")</f>
        <v>Apr</v>
      </c>
      <c r="E100" s="17" t="str">
        <f>TEXT(Data!$A100,"ddd")</f>
        <v>Wed</v>
      </c>
      <c r="F100" s="18">
        <f>AVERAGEIFS(Data!$B$2:$B$121,Data!$A$2:$A$121,"&gt;="&amp;Data!$A100-6,Data!$A$2:$A$121,"&lt;="&amp;Data!$A100)</f>
        <v>5838.2857142857147</v>
      </c>
    </row>
    <row r="101" spans="1:6" x14ac:dyDescent="0.3">
      <c r="A101" s="13">
        <v>45757</v>
      </c>
      <c r="B101" s="14">
        <v>7280</v>
      </c>
      <c r="C101" s="14">
        <v>4</v>
      </c>
      <c r="D101" s="14" t="str">
        <f>TEXT(Data!$A101,"MMM")</f>
        <v>Apr</v>
      </c>
      <c r="E101" s="14" t="str">
        <f>TEXT(Data!$A101,"ddd")</f>
        <v>Thu</v>
      </c>
      <c r="F101" s="15">
        <f>AVERAGEIFS(Data!$B$2:$B$121,Data!$A$2:$A$121,"&gt;="&amp;Data!$A101-6,Data!$A$2:$A$121,"&lt;="&amp;Data!$A101)</f>
        <v>6619.2857142857147</v>
      </c>
    </row>
    <row r="102" spans="1:6" x14ac:dyDescent="0.3">
      <c r="A102" s="16">
        <v>45758</v>
      </c>
      <c r="B102" s="17">
        <v>4044</v>
      </c>
      <c r="C102" s="17">
        <v>4</v>
      </c>
      <c r="D102" s="17" t="str">
        <f>TEXT(Data!$A102,"MMM")</f>
        <v>Apr</v>
      </c>
      <c r="E102" s="17" t="str">
        <f>TEXT(Data!$A102,"ddd")</f>
        <v>Fri</v>
      </c>
      <c r="F102" s="18">
        <f>AVERAGEIFS(Data!$B$2:$B$121,Data!$A$2:$A$121,"&gt;="&amp;Data!$A102-6,Data!$A$2:$A$121,"&lt;="&amp;Data!$A102)</f>
        <v>6360.5714285714284</v>
      </c>
    </row>
    <row r="103" spans="1:6" x14ac:dyDescent="0.3">
      <c r="A103" s="13">
        <v>45759</v>
      </c>
      <c r="B103" s="14">
        <v>9406</v>
      </c>
      <c r="C103" s="14">
        <v>4</v>
      </c>
      <c r="D103" s="14" t="str">
        <f>TEXT(Data!$A103,"MMM")</f>
        <v>Apr</v>
      </c>
      <c r="E103" s="14" t="str">
        <f>TEXT(Data!$A103,"ddd")</f>
        <v>Sat</v>
      </c>
      <c r="F103" s="15">
        <f>AVERAGEIFS(Data!$B$2:$B$121,Data!$A$2:$A$121,"&gt;="&amp;Data!$A103-6,Data!$A$2:$A$121,"&lt;="&amp;Data!$A103)</f>
        <v>6719.7142857142853</v>
      </c>
    </row>
    <row r="104" spans="1:6" x14ac:dyDescent="0.3">
      <c r="A104" s="16">
        <v>45760</v>
      </c>
      <c r="B104" s="17">
        <v>6416</v>
      </c>
      <c r="C104" s="17">
        <v>4</v>
      </c>
      <c r="D104" s="17" t="str">
        <f>TEXT(Data!$A104,"MMM")</f>
        <v>Apr</v>
      </c>
      <c r="E104" s="17" t="str">
        <f>TEXT(Data!$A104,"ddd")</f>
        <v>Sun</v>
      </c>
      <c r="F104" s="18">
        <f>AVERAGEIFS(Data!$B$2:$B$121,Data!$A$2:$A$121,"&gt;="&amp;Data!$A104-6,Data!$A$2:$A$121,"&lt;="&amp;Data!$A104)</f>
        <v>6407.2857142857147</v>
      </c>
    </row>
    <row r="105" spans="1:6" x14ac:dyDescent="0.3">
      <c r="A105" s="13">
        <v>45761</v>
      </c>
      <c r="B105" s="14">
        <v>4571</v>
      </c>
      <c r="C105" s="14">
        <v>4</v>
      </c>
      <c r="D105" s="14" t="str">
        <f>TEXT(Data!$A105,"MMM")</f>
        <v>Apr</v>
      </c>
      <c r="E105" s="14" t="str">
        <f>TEXT(Data!$A105,"ddd")</f>
        <v>Mon</v>
      </c>
      <c r="F105" s="15">
        <f>AVERAGEIFS(Data!$B$2:$B$121,Data!$A$2:$A$121,"&gt;="&amp;Data!$A105-6,Data!$A$2:$A$121,"&lt;="&amp;Data!$A105)</f>
        <v>5816.5714285714284</v>
      </c>
    </row>
    <row r="106" spans="1:6" x14ac:dyDescent="0.3">
      <c r="A106" s="16">
        <v>45762</v>
      </c>
      <c r="B106" s="17">
        <v>7355</v>
      </c>
      <c r="C106" s="17">
        <v>4</v>
      </c>
      <c r="D106" s="17" t="str">
        <f>TEXT(Data!$A106,"MMM")</f>
        <v>Apr</v>
      </c>
      <c r="E106" s="17" t="str">
        <f>TEXT(Data!$A106,"ddd")</f>
        <v>Tue</v>
      </c>
      <c r="F106" s="18">
        <f>AVERAGEIFS(Data!$B$2:$B$121,Data!$A$2:$A$121,"&gt;="&amp;Data!$A106-6,Data!$A$2:$A$121,"&lt;="&amp;Data!$A106)</f>
        <v>6684.8571428571431</v>
      </c>
    </row>
    <row r="107" spans="1:6" x14ac:dyDescent="0.3">
      <c r="A107" s="13">
        <v>45763</v>
      </c>
      <c r="B107" s="14">
        <v>7362</v>
      </c>
      <c r="C107" s="14">
        <v>4</v>
      </c>
      <c r="D107" s="14" t="str">
        <f>TEXT(Data!$A107,"MMM")</f>
        <v>Apr</v>
      </c>
      <c r="E107" s="14" t="str">
        <f>TEXT(Data!$A107,"ddd")</f>
        <v>Wed</v>
      </c>
      <c r="F107" s="15">
        <f>AVERAGEIFS(Data!$B$2:$B$121,Data!$A$2:$A$121,"&gt;="&amp;Data!$A107-6,Data!$A$2:$A$121,"&lt;="&amp;Data!$A107)</f>
        <v>6633.4285714285716</v>
      </c>
    </row>
    <row r="108" spans="1:6" x14ac:dyDescent="0.3">
      <c r="A108" s="16">
        <v>45764</v>
      </c>
      <c r="B108" s="17">
        <v>2058</v>
      </c>
      <c r="C108" s="17">
        <v>4</v>
      </c>
      <c r="D108" s="17" t="str">
        <f>TEXT(Data!$A108,"MMM")</f>
        <v>Apr</v>
      </c>
      <c r="E108" s="17" t="str">
        <f>TEXT(Data!$A108,"ddd")</f>
        <v>Thu</v>
      </c>
      <c r="F108" s="18">
        <f>AVERAGEIFS(Data!$B$2:$B$121,Data!$A$2:$A$121,"&gt;="&amp;Data!$A108-6,Data!$A$2:$A$121,"&lt;="&amp;Data!$A108)</f>
        <v>5887.4285714285716</v>
      </c>
    </row>
    <row r="109" spans="1:6" x14ac:dyDescent="0.3">
      <c r="A109" s="13">
        <v>45765</v>
      </c>
      <c r="B109" s="14">
        <v>5576</v>
      </c>
      <c r="C109" s="14">
        <v>4</v>
      </c>
      <c r="D109" s="14" t="str">
        <f>TEXT(Data!$A109,"MMM")</f>
        <v>Apr</v>
      </c>
      <c r="E109" s="14" t="str">
        <f>TEXT(Data!$A109,"ddd")</f>
        <v>Fri</v>
      </c>
      <c r="F109" s="15">
        <f>AVERAGEIFS(Data!$B$2:$B$121,Data!$A$2:$A$121,"&gt;="&amp;Data!$A109-6,Data!$A$2:$A$121,"&lt;="&amp;Data!$A109)</f>
        <v>6106.2857142857147</v>
      </c>
    </row>
    <row r="110" spans="1:6" x14ac:dyDescent="0.3">
      <c r="A110" s="16">
        <v>45766</v>
      </c>
      <c r="B110" s="17">
        <v>5577</v>
      </c>
      <c r="C110" s="17">
        <v>4</v>
      </c>
      <c r="D110" s="17" t="str">
        <f>TEXT(Data!$A110,"MMM")</f>
        <v>Apr</v>
      </c>
      <c r="E110" s="17" t="str">
        <f>TEXT(Data!$A110,"ddd")</f>
        <v>Sat</v>
      </c>
      <c r="F110" s="18">
        <f>AVERAGEIFS(Data!$B$2:$B$121,Data!$A$2:$A$121,"&gt;="&amp;Data!$A110-6,Data!$A$2:$A$121,"&lt;="&amp;Data!$A110)</f>
        <v>5559.2857142857147</v>
      </c>
    </row>
    <row r="111" spans="1:6" x14ac:dyDescent="0.3">
      <c r="A111" s="13">
        <v>45767</v>
      </c>
      <c r="B111" s="14">
        <v>1521</v>
      </c>
      <c r="C111" s="14">
        <v>4</v>
      </c>
      <c r="D111" s="14" t="str">
        <f>TEXT(Data!$A111,"MMM")</f>
        <v>Apr</v>
      </c>
      <c r="E111" s="14" t="str">
        <f>TEXT(Data!$A111,"ddd")</f>
        <v>Sun</v>
      </c>
      <c r="F111" s="15">
        <f>AVERAGEIFS(Data!$B$2:$B$121,Data!$A$2:$A$121,"&gt;="&amp;Data!$A111-6,Data!$A$2:$A$121,"&lt;="&amp;Data!$A111)</f>
        <v>4860</v>
      </c>
    </row>
    <row r="112" spans="1:6" x14ac:dyDescent="0.3">
      <c r="A112" s="16">
        <v>45768</v>
      </c>
      <c r="B112" s="17">
        <v>4337</v>
      </c>
      <c r="C112" s="17">
        <v>4</v>
      </c>
      <c r="D112" s="17" t="str">
        <f>TEXT(Data!$A112,"MMM")</f>
        <v>Apr</v>
      </c>
      <c r="E112" s="17" t="str">
        <f>TEXT(Data!$A112,"ddd")</f>
        <v>Mon</v>
      </c>
      <c r="F112" s="18">
        <f>AVERAGEIFS(Data!$B$2:$B$121,Data!$A$2:$A$121,"&gt;="&amp;Data!$A112-6,Data!$A$2:$A$121,"&lt;="&amp;Data!$A112)</f>
        <v>4826.5714285714284</v>
      </c>
    </row>
    <row r="113" spans="1:6" x14ac:dyDescent="0.3">
      <c r="A113" s="13">
        <v>45769</v>
      </c>
      <c r="B113" s="14">
        <v>3834</v>
      </c>
      <c r="C113" s="14">
        <v>4</v>
      </c>
      <c r="D113" s="14" t="str">
        <f>TEXT(Data!$A113,"MMM")</f>
        <v>Apr</v>
      </c>
      <c r="E113" s="14" t="str">
        <f>TEXT(Data!$A113,"ddd")</f>
        <v>Tue</v>
      </c>
      <c r="F113" s="15">
        <f>AVERAGEIFS(Data!$B$2:$B$121,Data!$A$2:$A$121,"&gt;="&amp;Data!$A113-6,Data!$A$2:$A$121,"&lt;="&amp;Data!$A113)</f>
        <v>4323.5714285714284</v>
      </c>
    </row>
    <row r="114" spans="1:6" x14ac:dyDescent="0.3">
      <c r="A114" s="16">
        <v>45770</v>
      </c>
      <c r="B114" s="17">
        <v>3572</v>
      </c>
      <c r="C114" s="17">
        <v>4</v>
      </c>
      <c r="D114" s="17" t="str">
        <f>TEXT(Data!$A114,"MMM")</f>
        <v>Apr</v>
      </c>
      <c r="E114" s="17" t="str">
        <f>TEXT(Data!$A114,"ddd")</f>
        <v>Wed</v>
      </c>
      <c r="F114" s="18">
        <f>AVERAGEIFS(Data!$B$2:$B$121,Data!$A$2:$A$121,"&gt;="&amp;Data!$A114-6,Data!$A$2:$A$121,"&lt;="&amp;Data!$A114)</f>
        <v>3782.1428571428573</v>
      </c>
    </row>
    <row r="115" spans="1:6" x14ac:dyDescent="0.3">
      <c r="A115" s="13">
        <v>45771</v>
      </c>
      <c r="B115" s="14">
        <v>2513</v>
      </c>
      <c r="C115" s="14">
        <v>4</v>
      </c>
      <c r="D115" s="14" t="str">
        <f>TEXT(Data!$A115,"MMM")</f>
        <v>Apr</v>
      </c>
      <c r="E115" s="14" t="str">
        <f>TEXT(Data!$A115,"ddd")</f>
        <v>Thu</v>
      </c>
      <c r="F115" s="15">
        <f>AVERAGEIFS(Data!$B$2:$B$121,Data!$A$2:$A$121,"&gt;="&amp;Data!$A115-6,Data!$A$2:$A$121,"&lt;="&amp;Data!$A115)</f>
        <v>3847.1428571428573</v>
      </c>
    </row>
    <row r="116" spans="1:6" x14ac:dyDescent="0.3">
      <c r="A116" s="16">
        <v>45772</v>
      </c>
      <c r="B116" s="17">
        <v>7474</v>
      </c>
      <c r="C116" s="17">
        <v>4</v>
      </c>
      <c r="D116" s="17" t="str">
        <f>TEXT(Data!$A116,"MMM")</f>
        <v>Apr</v>
      </c>
      <c r="E116" s="17" t="str">
        <f>TEXT(Data!$A116,"ddd")</f>
        <v>Fri</v>
      </c>
      <c r="F116" s="18">
        <f>AVERAGEIFS(Data!$B$2:$B$121,Data!$A$2:$A$121,"&gt;="&amp;Data!$A116-6,Data!$A$2:$A$121,"&lt;="&amp;Data!$A116)</f>
        <v>4118.2857142857147</v>
      </c>
    </row>
    <row r="117" spans="1:6" x14ac:dyDescent="0.3">
      <c r="A117" s="13">
        <v>45773</v>
      </c>
      <c r="B117" s="14">
        <v>7886</v>
      </c>
      <c r="C117" s="14">
        <v>4</v>
      </c>
      <c r="D117" s="14" t="str">
        <f>TEXT(Data!$A117,"MMM")</f>
        <v>Apr</v>
      </c>
      <c r="E117" s="14" t="str">
        <f>TEXT(Data!$A117,"ddd")</f>
        <v>Sat</v>
      </c>
      <c r="F117" s="15">
        <f>AVERAGEIFS(Data!$B$2:$B$121,Data!$A$2:$A$121,"&gt;="&amp;Data!$A117-6,Data!$A$2:$A$121,"&lt;="&amp;Data!$A117)</f>
        <v>4448.1428571428569</v>
      </c>
    </row>
    <row r="118" spans="1:6" x14ac:dyDescent="0.3">
      <c r="A118" s="16">
        <v>45774</v>
      </c>
      <c r="B118" s="17">
        <v>2782</v>
      </c>
      <c r="C118" s="17">
        <v>4</v>
      </c>
      <c r="D118" s="17" t="str">
        <f>TEXT(Data!$A118,"MMM")</f>
        <v>Apr</v>
      </c>
      <c r="E118" s="17" t="str">
        <f>TEXT(Data!$A118,"ddd")</f>
        <v>Sun</v>
      </c>
      <c r="F118" s="18">
        <f>AVERAGEIFS(Data!$B$2:$B$121,Data!$A$2:$A$121,"&gt;="&amp;Data!$A118-6,Data!$A$2:$A$121,"&lt;="&amp;Data!$A118)</f>
        <v>4628.2857142857147</v>
      </c>
    </row>
    <row r="119" spans="1:6" x14ac:dyDescent="0.3">
      <c r="A119" s="13">
        <v>45775</v>
      </c>
      <c r="B119" s="14">
        <v>8401</v>
      </c>
      <c r="C119" s="14">
        <v>4</v>
      </c>
      <c r="D119" s="14" t="str">
        <f>TEXT(Data!$A119,"MMM")</f>
        <v>Apr</v>
      </c>
      <c r="E119" s="14" t="str">
        <f>TEXT(Data!$A119,"ddd")</f>
        <v>Mon</v>
      </c>
      <c r="F119" s="15">
        <f>AVERAGEIFS(Data!$B$2:$B$121,Data!$A$2:$A$121,"&gt;="&amp;Data!$A119-6,Data!$A$2:$A$121,"&lt;="&amp;Data!$A119)</f>
        <v>5208.8571428571431</v>
      </c>
    </row>
    <row r="120" spans="1:6" x14ac:dyDescent="0.3">
      <c r="A120" s="16">
        <v>45776</v>
      </c>
      <c r="B120" s="17">
        <v>1698</v>
      </c>
      <c r="C120" s="17">
        <v>4</v>
      </c>
      <c r="D120" s="17" t="str">
        <f>TEXT(Data!$A120,"MMM")</f>
        <v>Apr</v>
      </c>
      <c r="E120" s="17" t="str">
        <f>TEXT(Data!$A120,"ddd")</f>
        <v>Tue</v>
      </c>
      <c r="F120" s="18">
        <f>AVERAGEIFS(Data!$B$2:$B$121,Data!$A$2:$A$121,"&gt;="&amp;Data!$A120-6,Data!$A$2:$A$121,"&lt;="&amp;Data!$A120)</f>
        <v>4903.7142857142853</v>
      </c>
    </row>
    <row r="121" spans="1:6" x14ac:dyDescent="0.3">
      <c r="A121" s="13">
        <v>45777</v>
      </c>
      <c r="B121" s="14">
        <v>6930</v>
      </c>
      <c r="C121" s="14">
        <v>4</v>
      </c>
      <c r="D121" s="14" t="str">
        <f>TEXT(Data!$A121,"MMM")</f>
        <v>Apr</v>
      </c>
      <c r="E121" s="14" t="str">
        <f>TEXT(Data!$A121,"ddd")</f>
        <v>Wed</v>
      </c>
      <c r="F121" s="15">
        <f>AVERAGEIFS(Data!$B$2:$B$121,Data!$A$2:$A$121,"&gt;="&amp;Data!$A121-6,Data!$A$2:$A$121,"&lt;="&amp;Data!$A121)</f>
        <v>5383.4285714285716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5E5E2-5988-47EA-965A-9610407477A8}">
  <dimension ref="A3:C142"/>
  <sheetViews>
    <sheetView workbookViewId="0">
      <selection activeCell="B21" sqref="B21"/>
    </sheetView>
  </sheetViews>
  <sheetFormatPr defaultRowHeight="14.4" x14ac:dyDescent="0.3"/>
  <cols>
    <col min="1" max="1" width="12.5546875" bestFit="1" customWidth="1"/>
    <col min="2" max="2" width="11.6640625" bestFit="1" customWidth="1"/>
    <col min="3" max="3" width="17.88671875" bestFit="1" customWidth="1"/>
  </cols>
  <sheetData>
    <row r="3" spans="1:2" x14ac:dyDescent="0.3">
      <c r="A3" s="2" t="s">
        <v>6</v>
      </c>
      <c r="B3" t="s">
        <v>11</v>
      </c>
    </row>
    <row r="4" spans="1:2" x14ac:dyDescent="0.3">
      <c r="A4" s="3" t="s">
        <v>7</v>
      </c>
      <c r="B4" s="4">
        <v>139191</v>
      </c>
    </row>
    <row r="5" spans="1:2" x14ac:dyDescent="0.3">
      <c r="A5" s="3" t="s">
        <v>8</v>
      </c>
      <c r="B5" s="4">
        <v>166734</v>
      </c>
    </row>
    <row r="6" spans="1:2" x14ac:dyDescent="0.3">
      <c r="A6" s="3" t="s">
        <v>9</v>
      </c>
      <c r="B6" s="4">
        <v>159031</v>
      </c>
    </row>
    <row r="7" spans="1:2" x14ac:dyDescent="0.3">
      <c r="A7" s="3" t="s">
        <v>10</v>
      </c>
      <c r="B7" s="4">
        <v>154511</v>
      </c>
    </row>
    <row r="8" spans="1:2" x14ac:dyDescent="0.3">
      <c r="A8" s="3" t="s">
        <v>5</v>
      </c>
      <c r="B8" s="4">
        <v>619467</v>
      </c>
    </row>
    <row r="21" spans="1:3" x14ac:dyDescent="0.3">
      <c r="A21" s="2" t="s">
        <v>6</v>
      </c>
      <c r="B21" t="s">
        <v>11</v>
      </c>
      <c r="C21" t="s">
        <v>13</v>
      </c>
    </row>
    <row r="22" spans="1:3" x14ac:dyDescent="0.3">
      <c r="A22" s="5">
        <v>45658</v>
      </c>
      <c r="B22" s="4">
        <v>4118</v>
      </c>
      <c r="C22" s="6">
        <v>4118</v>
      </c>
    </row>
    <row r="23" spans="1:3" x14ac:dyDescent="0.3">
      <c r="A23" s="5">
        <v>45659</v>
      </c>
      <c r="B23" s="4">
        <v>4925</v>
      </c>
      <c r="C23" s="6">
        <v>4521.5</v>
      </c>
    </row>
    <row r="24" spans="1:3" x14ac:dyDescent="0.3">
      <c r="A24" s="5">
        <v>45660</v>
      </c>
      <c r="B24" s="4">
        <v>3453</v>
      </c>
      <c r="C24" s="6">
        <v>4165.333333333333</v>
      </c>
    </row>
    <row r="25" spans="1:3" x14ac:dyDescent="0.3">
      <c r="A25" s="5">
        <v>45661</v>
      </c>
      <c r="B25" s="4">
        <v>5286</v>
      </c>
      <c r="C25" s="6">
        <v>4445.5</v>
      </c>
    </row>
    <row r="26" spans="1:3" x14ac:dyDescent="0.3">
      <c r="A26" s="5">
        <v>45662</v>
      </c>
      <c r="B26" s="4">
        <v>2341</v>
      </c>
      <c r="C26" s="6">
        <v>4024.6</v>
      </c>
    </row>
    <row r="27" spans="1:3" x14ac:dyDescent="0.3">
      <c r="A27" s="5">
        <v>45663</v>
      </c>
      <c r="B27" s="4">
        <v>2440</v>
      </c>
      <c r="C27" s="6">
        <v>3760.5</v>
      </c>
    </row>
    <row r="28" spans="1:3" x14ac:dyDescent="0.3">
      <c r="A28" s="5">
        <v>45664</v>
      </c>
      <c r="B28" s="4">
        <v>6647</v>
      </c>
      <c r="C28" s="6">
        <v>4172.8571428571431</v>
      </c>
    </row>
    <row r="29" spans="1:3" x14ac:dyDescent="0.3">
      <c r="A29" s="5">
        <v>45665</v>
      </c>
      <c r="B29" s="4">
        <v>7439</v>
      </c>
      <c r="C29" s="6">
        <v>4647.2857142857147</v>
      </c>
    </row>
    <row r="30" spans="1:3" x14ac:dyDescent="0.3">
      <c r="A30" s="5">
        <v>45666</v>
      </c>
      <c r="B30" s="4">
        <v>5026</v>
      </c>
      <c r="C30" s="6">
        <v>4661.7142857142853</v>
      </c>
    </row>
    <row r="31" spans="1:3" x14ac:dyDescent="0.3">
      <c r="A31" s="5">
        <v>45667</v>
      </c>
      <c r="B31" s="4">
        <v>2778</v>
      </c>
      <c r="C31" s="6">
        <v>4565.2857142857147</v>
      </c>
    </row>
    <row r="32" spans="1:3" x14ac:dyDescent="0.3">
      <c r="A32" s="5">
        <v>45668</v>
      </c>
      <c r="B32" s="4">
        <v>6631</v>
      </c>
      <c r="C32" s="6">
        <v>4757.4285714285716</v>
      </c>
    </row>
    <row r="33" spans="1:3" x14ac:dyDescent="0.3">
      <c r="A33" s="5">
        <v>45669</v>
      </c>
      <c r="B33" s="4">
        <v>6356</v>
      </c>
      <c r="C33" s="6">
        <v>5331</v>
      </c>
    </row>
    <row r="34" spans="1:3" x14ac:dyDescent="0.3">
      <c r="A34" s="5">
        <v>45670</v>
      </c>
      <c r="B34" s="4">
        <v>1130</v>
      </c>
      <c r="C34" s="6">
        <v>5143.8571428571431</v>
      </c>
    </row>
    <row r="35" spans="1:3" x14ac:dyDescent="0.3">
      <c r="A35" s="5">
        <v>45671</v>
      </c>
      <c r="B35" s="4">
        <v>1355</v>
      </c>
      <c r="C35" s="6">
        <v>4387.8571428571431</v>
      </c>
    </row>
    <row r="36" spans="1:3" x14ac:dyDescent="0.3">
      <c r="A36" s="5">
        <v>45672</v>
      </c>
      <c r="B36" s="4">
        <v>5996</v>
      </c>
      <c r="C36" s="6">
        <v>4181.7142857142853</v>
      </c>
    </row>
    <row r="37" spans="1:3" x14ac:dyDescent="0.3">
      <c r="A37" s="5">
        <v>45673</v>
      </c>
      <c r="B37" s="4">
        <v>3514</v>
      </c>
      <c r="C37" s="6">
        <v>3965.7142857142858</v>
      </c>
    </row>
    <row r="38" spans="1:3" x14ac:dyDescent="0.3">
      <c r="A38" s="5">
        <v>45674</v>
      </c>
      <c r="B38" s="4">
        <v>4003</v>
      </c>
      <c r="C38" s="6">
        <v>4140.7142857142853</v>
      </c>
    </row>
    <row r="39" spans="1:3" x14ac:dyDescent="0.3">
      <c r="A39" s="5">
        <v>45675</v>
      </c>
      <c r="B39" s="4">
        <v>5789</v>
      </c>
      <c r="C39" s="6">
        <v>4020.4285714285716</v>
      </c>
    </row>
    <row r="40" spans="1:3" x14ac:dyDescent="0.3">
      <c r="A40" s="5">
        <v>45676</v>
      </c>
      <c r="B40" s="4">
        <v>7624</v>
      </c>
      <c r="C40" s="6">
        <v>4201.5714285714284</v>
      </c>
    </row>
    <row r="41" spans="1:3" x14ac:dyDescent="0.3">
      <c r="A41" s="5">
        <v>45677</v>
      </c>
      <c r="B41" s="4">
        <v>3280</v>
      </c>
      <c r="C41" s="6">
        <v>4508.7142857142853</v>
      </c>
    </row>
    <row r="42" spans="1:3" x14ac:dyDescent="0.3">
      <c r="A42" s="5">
        <v>45678</v>
      </c>
      <c r="B42" s="4">
        <v>2024</v>
      </c>
      <c r="C42" s="6">
        <v>4604.2857142857147</v>
      </c>
    </row>
    <row r="43" spans="1:3" x14ac:dyDescent="0.3">
      <c r="A43" s="5">
        <v>45679</v>
      </c>
      <c r="B43" s="4">
        <v>1369</v>
      </c>
      <c r="C43" s="6">
        <v>3943.2857142857142</v>
      </c>
    </row>
    <row r="44" spans="1:3" x14ac:dyDescent="0.3">
      <c r="A44" s="5">
        <v>45680</v>
      </c>
      <c r="B44" s="4">
        <v>5168</v>
      </c>
      <c r="C44" s="6">
        <v>4179.5714285714284</v>
      </c>
    </row>
    <row r="45" spans="1:3" x14ac:dyDescent="0.3">
      <c r="A45" s="5">
        <v>45681</v>
      </c>
      <c r="B45" s="4">
        <v>5712</v>
      </c>
      <c r="C45" s="6">
        <v>4423.7142857142853</v>
      </c>
    </row>
    <row r="46" spans="1:3" x14ac:dyDescent="0.3">
      <c r="A46" s="5">
        <v>45682</v>
      </c>
      <c r="B46" s="4">
        <v>2163</v>
      </c>
      <c r="C46" s="6">
        <v>3905.7142857142858</v>
      </c>
    </row>
    <row r="47" spans="1:3" x14ac:dyDescent="0.3">
      <c r="A47" s="5">
        <v>45683</v>
      </c>
      <c r="B47" s="4">
        <v>4439</v>
      </c>
      <c r="C47" s="6">
        <v>3450.7142857142858</v>
      </c>
    </row>
    <row r="48" spans="1:3" x14ac:dyDescent="0.3">
      <c r="A48" s="5">
        <v>45684</v>
      </c>
      <c r="B48" s="4">
        <v>4465</v>
      </c>
      <c r="C48" s="6">
        <v>3620</v>
      </c>
    </row>
    <row r="49" spans="1:3" x14ac:dyDescent="0.3">
      <c r="A49" s="5">
        <v>45685</v>
      </c>
      <c r="B49" s="4">
        <v>6671</v>
      </c>
      <c r="C49" s="6">
        <v>4283.8571428571431</v>
      </c>
    </row>
    <row r="50" spans="1:3" x14ac:dyDescent="0.3">
      <c r="A50" s="5">
        <v>45686</v>
      </c>
      <c r="B50" s="4">
        <v>5174</v>
      </c>
      <c r="C50" s="6">
        <v>4827.4285714285716</v>
      </c>
    </row>
    <row r="51" spans="1:3" x14ac:dyDescent="0.3">
      <c r="A51" s="5">
        <v>45687</v>
      </c>
      <c r="B51" s="4">
        <v>6120</v>
      </c>
      <c r="C51" s="6">
        <v>4963.4285714285716</v>
      </c>
    </row>
    <row r="52" spans="1:3" x14ac:dyDescent="0.3">
      <c r="A52" s="5">
        <v>45688</v>
      </c>
      <c r="B52" s="4">
        <v>5755</v>
      </c>
      <c r="C52" s="6">
        <v>4969.5714285714284</v>
      </c>
    </row>
    <row r="53" spans="1:3" x14ac:dyDescent="0.3">
      <c r="A53" s="5">
        <v>45689</v>
      </c>
      <c r="B53" s="4">
        <v>4803</v>
      </c>
      <c r="C53" s="6">
        <v>5346.7142857142853</v>
      </c>
    </row>
    <row r="54" spans="1:3" x14ac:dyDescent="0.3">
      <c r="A54" s="5">
        <v>45690</v>
      </c>
      <c r="B54" s="4">
        <v>7307</v>
      </c>
      <c r="C54" s="6">
        <v>5756.4285714285716</v>
      </c>
    </row>
    <row r="55" spans="1:3" x14ac:dyDescent="0.3">
      <c r="A55" s="5">
        <v>45691</v>
      </c>
      <c r="B55" s="4">
        <v>9854</v>
      </c>
      <c r="C55" s="6">
        <v>6526.2857142857147</v>
      </c>
    </row>
    <row r="56" spans="1:3" x14ac:dyDescent="0.3">
      <c r="A56" s="5">
        <v>45692</v>
      </c>
      <c r="B56" s="4">
        <v>8234</v>
      </c>
      <c r="C56" s="6">
        <v>6749.5714285714284</v>
      </c>
    </row>
    <row r="57" spans="1:3" x14ac:dyDescent="0.3">
      <c r="A57" s="5">
        <v>45693</v>
      </c>
      <c r="B57" s="4">
        <v>2913</v>
      </c>
      <c r="C57" s="6">
        <v>6426.5714285714284</v>
      </c>
    </row>
    <row r="58" spans="1:3" x14ac:dyDescent="0.3">
      <c r="A58" s="5">
        <v>45694</v>
      </c>
      <c r="B58" s="4">
        <v>8751</v>
      </c>
      <c r="C58" s="6">
        <v>6802.4285714285716</v>
      </c>
    </row>
    <row r="59" spans="1:3" x14ac:dyDescent="0.3">
      <c r="A59" s="5">
        <v>45695</v>
      </c>
      <c r="B59" s="4">
        <v>5309</v>
      </c>
      <c r="C59" s="6">
        <v>6738.7142857142853</v>
      </c>
    </row>
    <row r="60" spans="1:3" x14ac:dyDescent="0.3">
      <c r="A60" s="5">
        <v>45696</v>
      </c>
      <c r="B60" s="4">
        <v>1833</v>
      </c>
      <c r="C60" s="6">
        <v>6314.4285714285716</v>
      </c>
    </row>
    <row r="61" spans="1:3" x14ac:dyDescent="0.3">
      <c r="A61" s="5">
        <v>45697</v>
      </c>
      <c r="B61" s="4">
        <v>1212</v>
      </c>
      <c r="C61" s="6">
        <v>5443.7142857142853</v>
      </c>
    </row>
    <row r="62" spans="1:3" x14ac:dyDescent="0.3">
      <c r="A62" s="5">
        <v>45698</v>
      </c>
      <c r="B62" s="4">
        <v>8856</v>
      </c>
      <c r="C62" s="6">
        <v>5301.1428571428569</v>
      </c>
    </row>
    <row r="63" spans="1:3" x14ac:dyDescent="0.3">
      <c r="A63" s="5">
        <v>45699</v>
      </c>
      <c r="B63" s="4">
        <v>4151</v>
      </c>
      <c r="C63" s="6">
        <v>4717.8571428571431</v>
      </c>
    </row>
    <row r="64" spans="1:3" x14ac:dyDescent="0.3">
      <c r="A64" s="5">
        <v>45700</v>
      </c>
      <c r="B64" s="4">
        <v>2530</v>
      </c>
      <c r="C64" s="6">
        <v>4663.1428571428569</v>
      </c>
    </row>
    <row r="65" spans="1:3" x14ac:dyDescent="0.3">
      <c r="A65" s="5">
        <v>45701</v>
      </c>
      <c r="B65" s="4">
        <v>7016</v>
      </c>
      <c r="C65" s="6">
        <v>4415.2857142857147</v>
      </c>
    </row>
    <row r="66" spans="1:3" x14ac:dyDescent="0.3">
      <c r="A66" s="5">
        <v>45702</v>
      </c>
      <c r="B66" s="4">
        <v>9149</v>
      </c>
      <c r="C66" s="6">
        <v>4963.8571428571431</v>
      </c>
    </row>
    <row r="67" spans="1:3" x14ac:dyDescent="0.3">
      <c r="A67" s="5">
        <v>45703</v>
      </c>
      <c r="B67" s="4">
        <v>4603</v>
      </c>
      <c r="C67" s="6">
        <v>5359.5714285714284</v>
      </c>
    </row>
    <row r="68" spans="1:3" x14ac:dyDescent="0.3">
      <c r="A68" s="5">
        <v>45704</v>
      </c>
      <c r="B68" s="4">
        <v>4828</v>
      </c>
      <c r="C68" s="6">
        <v>5876.1428571428569</v>
      </c>
    </row>
    <row r="69" spans="1:3" x14ac:dyDescent="0.3">
      <c r="A69" s="5">
        <v>45705</v>
      </c>
      <c r="B69" s="4">
        <v>9417</v>
      </c>
      <c r="C69" s="6">
        <v>5956.2857142857147</v>
      </c>
    </row>
    <row r="70" spans="1:3" x14ac:dyDescent="0.3">
      <c r="A70" s="5">
        <v>45706</v>
      </c>
      <c r="B70" s="4">
        <v>4593</v>
      </c>
      <c r="C70" s="6">
        <v>6019.4285714285716</v>
      </c>
    </row>
    <row r="71" spans="1:3" x14ac:dyDescent="0.3">
      <c r="A71" s="5">
        <v>45707</v>
      </c>
      <c r="B71" s="4">
        <v>3113</v>
      </c>
      <c r="C71" s="6">
        <v>6102.7142857142853</v>
      </c>
    </row>
    <row r="72" spans="1:3" x14ac:dyDescent="0.3">
      <c r="A72" s="5">
        <v>45708</v>
      </c>
      <c r="B72" s="4">
        <v>9680</v>
      </c>
      <c r="C72" s="6">
        <v>6483.2857142857147</v>
      </c>
    </row>
    <row r="73" spans="1:3" x14ac:dyDescent="0.3">
      <c r="A73" s="5">
        <v>45709</v>
      </c>
      <c r="B73" s="4">
        <v>7253</v>
      </c>
      <c r="C73" s="6">
        <v>6212.4285714285716</v>
      </c>
    </row>
    <row r="74" spans="1:3" x14ac:dyDescent="0.3">
      <c r="A74" s="5">
        <v>45710</v>
      </c>
      <c r="B74" s="4">
        <v>9182</v>
      </c>
      <c r="C74" s="6">
        <v>6866.5714285714284</v>
      </c>
    </row>
    <row r="75" spans="1:3" x14ac:dyDescent="0.3">
      <c r="A75" s="5">
        <v>45711</v>
      </c>
      <c r="B75" s="4">
        <v>3360</v>
      </c>
      <c r="C75" s="6">
        <v>6656.8571428571431</v>
      </c>
    </row>
    <row r="76" spans="1:3" x14ac:dyDescent="0.3">
      <c r="A76" s="5">
        <v>45712</v>
      </c>
      <c r="B76" s="4">
        <v>5484</v>
      </c>
      <c r="C76" s="6">
        <v>6095</v>
      </c>
    </row>
    <row r="77" spans="1:3" x14ac:dyDescent="0.3">
      <c r="A77" s="5">
        <v>45713</v>
      </c>
      <c r="B77" s="4">
        <v>9341</v>
      </c>
      <c r="C77" s="6">
        <v>6773.2857142857147</v>
      </c>
    </row>
    <row r="78" spans="1:3" x14ac:dyDescent="0.3">
      <c r="A78" s="5">
        <v>45714</v>
      </c>
      <c r="B78" s="4">
        <v>6778</v>
      </c>
      <c r="C78" s="6">
        <v>7296.8571428571431</v>
      </c>
    </row>
    <row r="79" spans="1:3" x14ac:dyDescent="0.3">
      <c r="A79" s="5">
        <v>45715</v>
      </c>
      <c r="B79" s="4">
        <v>5300</v>
      </c>
      <c r="C79" s="6">
        <v>6671.1428571428569</v>
      </c>
    </row>
    <row r="80" spans="1:3" x14ac:dyDescent="0.3">
      <c r="A80" s="5">
        <v>45716</v>
      </c>
      <c r="B80" s="4">
        <v>1884</v>
      </c>
      <c r="C80" s="6">
        <v>5904.1428571428569</v>
      </c>
    </row>
    <row r="81" spans="1:3" x14ac:dyDescent="0.3">
      <c r="A81" s="5">
        <v>45717</v>
      </c>
      <c r="B81" s="4">
        <v>8128</v>
      </c>
      <c r="C81" s="6">
        <v>5753.5714285714284</v>
      </c>
    </row>
    <row r="82" spans="1:3" x14ac:dyDescent="0.3">
      <c r="A82" s="5">
        <v>45718</v>
      </c>
      <c r="B82" s="4">
        <v>2754</v>
      </c>
      <c r="C82" s="6">
        <v>5667</v>
      </c>
    </row>
    <row r="83" spans="1:3" x14ac:dyDescent="0.3">
      <c r="A83" s="5">
        <v>45719</v>
      </c>
      <c r="B83" s="4">
        <v>8131</v>
      </c>
      <c r="C83" s="6">
        <v>6045.1428571428569</v>
      </c>
    </row>
    <row r="84" spans="1:3" x14ac:dyDescent="0.3">
      <c r="A84" s="5">
        <v>45720</v>
      </c>
      <c r="B84" s="4">
        <v>7575</v>
      </c>
      <c r="C84" s="6">
        <v>5792.8571428571431</v>
      </c>
    </row>
    <row r="85" spans="1:3" x14ac:dyDescent="0.3">
      <c r="A85" s="5">
        <v>45721</v>
      </c>
      <c r="B85" s="4">
        <v>6508</v>
      </c>
      <c r="C85" s="6">
        <v>5754.2857142857147</v>
      </c>
    </row>
    <row r="86" spans="1:3" x14ac:dyDescent="0.3">
      <c r="A86" s="5">
        <v>45722</v>
      </c>
      <c r="B86" s="4">
        <v>1583</v>
      </c>
      <c r="C86" s="6">
        <v>5223.2857142857147</v>
      </c>
    </row>
    <row r="87" spans="1:3" x14ac:dyDescent="0.3">
      <c r="A87" s="5">
        <v>45723</v>
      </c>
      <c r="B87" s="4">
        <v>6418</v>
      </c>
      <c r="C87" s="6">
        <v>5871</v>
      </c>
    </row>
    <row r="88" spans="1:3" x14ac:dyDescent="0.3">
      <c r="A88" s="5">
        <v>45724</v>
      </c>
      <c r="B88" s="4">
        <v>1839</v>
      </c>
      <c r="C88" s="6">
        <v>4972.5714285714284</v>
      </c>
    </row>
    <row r="89" spans="1:3" x14ac:dyDescent="0.3">
      <c r="A89" s="5">
        <v>45725</v>
      </c>
      <c r="B89" s="4">
        <v>4741</v>
      </c>
      <c r="C89" s="6">
        <v>5256.4285714285716</v>
      </c>
    </row>
    <row r="90" spans="1:3" x14ac:dyDescent="0.3">
      <c r="A90" s="5">
        <v>45726</v>
      </c>
      <c r="B90" s="4">
        <v>1193</v>
      </c>
      <c r="C90" s="6">
        <v>4265.2857142857147</v>
      </c>
    </row>
    <row r="91" spans="1:3" x14ac:dyDescent="0.3">
      <c r="A91" s="5">
        <v>45727</v>
      </c>
      <c r="B91" s="4">
        <v>2633</v>
      </c>
      <c r="C91" s="6">
        <v>3559.2857142857142</v>
      </c>
    </row>
    <row r="92" spans="1:3" x14ac:dyDescent="0.3">
      <c r="A92" s="5">
        <v>45728</v>
      </c>
      <c r="B92" s="4">
        <v>5256</v>
      </c>
      <c r="C92" s="6">
        <v>3380.4285714285716</v>
      </c>
    </row>
    <row r="93" spans="1:3" x14ac:dyDescent="0.3">
      <c r="A93" s="5">
        <v>45729</v>
      </c>
      <c r="B93" s="4">
        <v>8943</v>
      </c>
      <c r="C93" s="6">
        <v>4431.8571428571431</v>
      </c>
    </row>
    <row r="94" spans="1:3" x14ac:dyDescent="0.3">
      <c r="A94" s="5">
        <v>45730</v>
      </c>
      <c r="B94" s="4">
        <v>6113</v>
      </c>
      <c r="C94" s="6">
        <v>4388.2857142857147</v>
      </c>
    </row>
    <row r="95" spans="1:3" x14ac:dyDescent="0.3">
      <c r="A95" s="5">
        <v>45731</v>
      </c>
      <c r="B95" s="4">
        <v>9215</v>
      </c>
      <c r="C95" s="6">
        <v>5442</v>
      </c>
    </row>
    <row r="96" spans="1:3" x14ac:dyDescent="0.3">
      <c r="A96" s="5">
        <v>45732</v>
      </c>
      <c r="B96" s="4">
        <v>9599</v>
      </c>
      <c r="C96" s="6">
        <v>6136</v>
      </c>
    </row>
    <row r="97" spans="1:3" x14ac:dyDescent="0.3">
      <c r="A97" s="5">
        <v>45733</v>
      </c>
      <c r="B97" s="4">
        <v>4843</v>
      </c>
      <c r="C97" s="6">
        <v>6657.4285714285716</v>
      </c>
    </row>
    <row r="98" spans="1:3" x14ac:dyDescent="0.3">
      <c r="A98" s="5">
        <v>45734</v>
      </c>
      <c r="B98" s="4">
        <v>3856</v>
      </c>
      <c r="C98" s="6">
        <v>6832.1428571428569</v>
      </c>
    </row>
    <row r="99" spans="1:3" x14ac:dyDescent="0.3">
      <c r="A99" s="5">
        <v>45735</v>
      </c>
      <c r="B99" s="4">
        <v>3292</v>
      </c>
      <c r="C99" s="6">
        <v>6551.5714285714284</v>
      </c>
    </row>
    <row r="100" spans="1:3" x14ac:dyDescent="0.3">
      <c r="A100" s="5">
        <v>45736</v>
      </c>
      <c r="B100" s="4">
        <v>3173</v>
      </c>
      <c r="C100" s="6">
        <v>5727.2857142857147</v>
      </c>
    </row>
    <row r="101" spans="1:3" x14ac:dyDescent="0.3">
      <c r="A101" s="5">
        <v>45737</v>
      </c>
      <c r="B101" s="4">
        <v>1856</v>
      </c>
      <c r="C101" s="6">
        <v>5119.1428571428569</v>
      </c>
    </row>
    <row r="102" spans="1:3" x14ac:dyDescent="0.3">
      <c r="A102" s="5">
        <v>45738</v>
      </c>
      <c r="B102" s="4">
        <v>3178</v>
      </c>
      <c r="C102" s="6">
        <v>4256.7142857142853</v>
      </c>
    </row>
    <row r="103" spans="1:3" x14ac:dyDescent="0.3">
      <c r="A103" s="5">
        <v>45739</v>
      </c>
      <c r="B103" s="4">
        <v>3203</v>
      </c>
      <c r="C103" s="6">
        <v>3343</v>
      </c>
    </row>
    <row r="104" spans="1:3" x14ac:dyDescent="0.3">
      <c r="A104" s="5">
        <v>45740</v>
      </c>
      <c r="B104" s="4">
        <v>8964</v>
      </c>
      <c r="C104" s="6">
        <v>3931.7142857142858</v>
      </c>
    </row>
    <row r="105" spans="1:3" x14ac:dyDescent="0.3">
      <c r="A105" s="5">
        <v>45741</v>
      </c>
      <c r="B105" s="4">
        <v>5376</v>
      </c>
      <c r="C105" s="6">
        <v>4148.8571428571431</v>
      </c>
    </row>
    <row r="106" spans="1:3" x14ac:dyDescent="0.3">
      <c r="A106" s="5">
        <v>45742</v>
      </c>
      <c r="B106" s="4">
        <v>3899</v>
      </c>
      <c r="C106" s="6">
        <v>4235.5714285714284</v>
      </c>
    </row>
    <row r="107" spans="1:3" x14ac:dyDescent="0.3">
      <c r="A107" s="5">
        <v>45743</v>
      </c>
      <c r="B107" s="4">
        <v>5535</v>
      </c>
      <c r="C107" s="6">
        <v>4573</v>
      </c>
    </row>
    <row r="108" spans="1:3" x14ac:dyDescent="0.3">
      <c r="A108" s="5">
        <v>45744</v>
      </c>
      <c r="B108" s="4">
        <v>3373</v>
      </c>
      <c r="C108" s="6">
        <v>4789.7142857142853</v>
      </c>
    </row>
    <row r="109" spans="1:3" x14ac:dyDescent="0.3">
      <c r="A109" s="5">
        <v>45745</v>
      </c>
      <c r="B109" s="4">
        <v>3757</v>
      </c>
      <c r="C109" s="6">
        <v>4872.4285714285716</v>
      </c>
    </row>
    <row r="110" spans="1:3" x14ac:dyDescent="0.3">
      <c r="A110" s="5">
        <v>45746</v>
      </c>
      <c r="B110" s="4">
        <v>8073</v>
      </c>
      <c r="C110" s="6">
        <v>5568.1428571428569</v>
      </c>
    </row>
    <row r="111" spans="1:3" x14ac:dyDescent="0.3">
      <c r="A111" s="5">
        <v>45747</v>
      </c>
      <c r="B111" s="4">
        <v>6024</v>
      </c>
      <c r="C111" s="6">
        <v>5148.1428571428569</v>
      </c>
    </row>
    <row r="112" spans="1:3" x14ac:dyDescent="0.3">
      <c r="A112" s="5">
        <v>45748</v>
      </c>
      <c r="B112" s="4">
        <v>1238</v>
      </c>
      <c r="C112" s="6">
        <v>4557</v>
      </c>
    </row>
    <row r="113" spans="1:3" x14ac:dyDescent="0.3">
      <c r="A113" s="5">
        <v>45749</v>
      </c>
      <c r="B113" s="4">
        <v>1812</v>
      </c>
      <c r="C113" s="6">
        <v>4258.8571428571431</v>
      </c>
    </row>
    <row r="114" spans="1:3" x14ac:dyDescent="0.3">
      <c r="A114" s="5">
        <v>45750</v>
      </c>
      <c r="B114" s="4">
        <v>1813</v>
      </c>
      <c r="C114" s="6">
        <v>3727.1428571428573</v>
      </c>
    </row>
    <row r="115" spans="1:3" x14ac:dyDescent="0.3">
      <c r="A115" s="5">
        <v>45751</v>
      </c>
      <c r="B115" s="4">
        <v>5855</v>
      </c>
      <c r="C115" s="6">
        <v>4081.7142857142858</v>
      </c>
    </row>
    <row r="116" spans="1:3" x14ac:dyDescent="0.3">
      <c r="A116" s="5">
        <v>45752</v>
      </c>
      <c r="B116" s="4">
        <v>6892</v>
      </c>
      <c r="C116" s="6">
        <v>4529.5714285714284</v>
      </c>
    </row>
    <row r="117" spans="1:3" x14ac:dyDescent="0.3">
      <c r="A117" s="5">
        <v>45753</v>
      </c>
      <c r="B117" s="4">
        <v>8603</v>
      </c>
      <c r="C117" s="6">
        <v>4605.2857142857147</v>
      </c>
    </row>
    <row r="118" spans="1:3" x14ac:dyDescent="0.3">
      <c r="A118" s="5">
        <v>45754</v>
      </c>
      <c r="B118" s="4">
        <v>8706</v>
      </c>
      <c r="C118" s="6">
        <v>4988.4285714285716</v>
      </c>
    </row>
    <row r="119" spans="1:3" x14ac:dyDescent="0.3">
      <c r="A119" s="5">
        <v>45755</v>
      </c>
      <c r="B119" s="4">
        <v>1277</v>
      </c>
      <c r="C119" s="6">
        <v>4994</v>
      </c>
    </row>
    <row r="120" spans="1:3" x14ac:dyDescent="0.3">
      <c r="A120" s="5">
        <v>45756</v>
      </c>
      <c r="B120" s="4">
        <v>7722</v>
      </c>
      <c r="C120" s="6">
        <v>5838.2857142857147</v>
      </c>
    </row>
    <row r="121" spans="1:3" x14ac:dyDescent="0.3">
      <c r="A121" s="5">
        <v>45757</v>
      </c>
      <c r="B121" s="4">
        <v>7280</v>
      </c>
      <c r="C121" s="6">
        <v>6619.2857142857147</v>
      </c>
    </row>
    <row r="122" spans="1:3" x14ac:dyDescent="0.3">
      <c r="A122" s="5">
        <v>45758</v>
      </c>
      <c r="B122" s="4">
        <v>4044</v>
      </c>
      <c r="C122" s="6">
        <v>6360.5714285714284</v>
      </c>
    </row>
    <row r="123" spans="1:3" x14ac:dyDescent="0.3">
      <c r="A123" s="5">
        <v>45759</v>
      </c>
      <c r="B123" s="4">
        <v>9406</v>
      </c>
      <c r="C123" s="6">
        <v>6719.7142857142853</v>
      </c>
    </row>
    <row r="124" spans="1:3" x14ac:dyDescent="0.3">
      <c r="A124" s="5">
        <v>45760</v>
      </c>
      <c r="B124" s="4">
        <v>6416</v>
      </c>
      <c r="C124" s="6">
        <v>6407.2857142857147</v>
      </c>
    </row>
    <row r="125" spans="1:3" x14ac:dyDescent="0.3">
      <c r="A125" s="5">
        <v>45761</v>
      </c>
      <c r="B125" s="4">
        <v>4571</v>
      </c>
      <c r="C125" s="6">
        <v>5816.5714285714284</v>
      </c>
    </row>
    <row r="126" spans="1:3" x14ac:dyDescent="0.3">
      <c r="A126" s="5">
        <v>45762</v>
      </c>
      <c r="B126" s="4">
        <v>7355</v>
      </c>
      <c r="C126" s="6">
        <v>6684.8571428571431</v>
      </c>
    </row>
    <row r="127" spans="1:3" x14ac:dyDescent="0.3">
      <c r="A127" s="5">
        <v>45763</v>
      </c>
      <c r="B127" s="4">
        <v>7362</v>
      </c>
      <c r="C127" s="6">
        <v>6633.4285714285716</v>
      </c>
    </row>
    <row r="128" spans="1:3" x14ac:dyDescent="0.3">
      <c r="A128" s="5">
        <v>45764</v>
      </c>
      <c r="B128" s="4">
        <v>2058</v>
      </c>
      <c r="C128" s="6">
        <v>5887.4285714285716</v>
      </c>
    </row>
    <row r="129" spans="1:3" x14ac:dyDescent="0.3">
      <c r="A129" s="5">
        <v>45765</v>
      </c>
      <c r="B129" s="4">
        <v>5576</v>
      </c>
      <c r="C129" s="6">
        <v>6106.2857142857147</v>
      </c>
    </row>
    <row r="130" spans="1:3" x14ac:dyDescent="0.3">
      <c r="A130" s="5">
        <v>45766</v>
      </c>
      <c r="B130" s="4">
        <v>5577</v>
      </c>
      <c r="C130" s="6">
        <v>5559.2857142857147</v>
      </c>
    </row>
    <row r="131" spans="1:3" x14ac:dyDescent="0.3">
      <c r="A131" s="5">
        <v>45767</v>
      </c>
      <c r="B131" s="4">
        <v>1521</v>
      </c>
      <c r="C131" s="6">
        <v>4860</v>
      </c>
    </row>
    <row r="132" spans="1:3" x14ac:dyDescent="0.3">
      <c r="A132" s="5">
        <v>45768</v>
      </c>
      <c r="B132" s="4">
        <v>4337</v>
      </c>
      <c r="C132" s="6">
        <v>4826.5714285714284</v>
      </c>
    </row>
    <row r="133" spans="1:3" x14ac:dyDescent="0.3">
      <c r="A133" s="5">
        <v>45769</v>
      </c>
      <c r="B133" s="4">
        <v>3834</v>
      </c>
      <c r="C133" s="6">
        <v>4323.5714285714284</v>
      </c>
    </row>
    <row r="134" spans="1:3" x14ac:dyDescent="0.3">
      <c r="A134" s="5">
        <v>45770</v>
      </c>
      <c r="B134" s="4">
        <v>3572</v>
      </c>
      <c r="C134" s="6">
        <v>3782.1428571428573</v>
      </c>
    </row>
    <row r="135" spans="1:3" x14ac:dyDescent="0.3">
      <c r="A135" s="5">
        <v>45771</v>
      </c>
      <c r="B135" s="4">
        <v>2513</v>
      </c>
      <c r="C135" s="6">
        <v>3847.1428571428573</v>
      </c>
    </row>
    <row r="136" spans="1:3" x14ac:dyDescent="0.3">
      <c r="A136" s="5">
        <v>45772</v>
      </c>
      <c r="B136" s="4">
        <v>7474</v>
      </c>
      <c r="C136" s="6">
        <v>4118.2857142857147</v>
      </c>
    </row>
    <row r="137" spans="1:3" x14ac:dyDescent="0.3">
      <c r="A137" s="5">
        <v>45773</v>
      </c>
      <c r="B137" s="4">
        <v>7886</v>
      </c>
      <c r="C137" s="6">
        <v>4448.1428571428569</v>
      </c>
    </row>
    <row r="138" spans="1:3" x14ac:dyDescent="0.3">
      <c r="A138" s="5">
        <v>45774</v>
      </c>
      <c r="B138" s="4">
        <v>2782</v>
      </c>
      <c r="C138" s="6">
        <v>4628.2857142857147</v>
      </c>
    </row>
    <row r="139" spans="1:3" x14ac:dyDescent="0.3">
      <c r="A139" s="5">
        <v>45775</v>
      </c>
      <c r="B139" s="4">
        <v>8401</v>
      </c>
      <c r="C139" s="6">
        <v>5208.8571428571431</v>
      </c>
    </row>
    <row r="140" spans="1:3" x14ac:dyDescent="0.3">
      <c r="A140" s="5">
        <v>45776</v>
      </c>
      <c r="B140" s="4">
        <v>1698</v>
      </c>
      <c r="C140" s="6">
        <v>4903.7142857142853</v>
      </c>
    </row>
    <row r="141" spans="1:3" x14ac:dyDescent="0.3">
      <c r="A141" s="5">
        <v>45777</v>
      </c>
      <c r="B141" s="4">
        <v>6930</v>
      </c>
      <c r="C141" s="6">
        <v>5383.4285714285716</v>
      </c>
    </row>
    <row r="142" spans="1:3" x14ac:dyDescent="0.3">
      <c r="A142" s="5" t="s">
        <v>5</v>
      </c>
      <c r="B142" s="4">
        <v>619467</v>
      </c>
      <c r="C142" s="6">
        <v>615732.29047619051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40ED5-D5CC-409C-80B4-485FC79B1896}">
  <dimension ref="A1:H219"/>
  <sheetViews>
    <sheetView workbookViewId="0">
      <selection activeCell="N16" sqref="N16"/>
    </sheetView>
  </sheetViews>
  <sheetFormatPr defaultRowHeight="14.4" x14ac:dyDescent="0.3"/>
  <cols>
    <col min="1" max="1" width="10.5546875" bestFit="1" customWidth="1"/>
    <col min="2" max="2" width="13.109375" customWidth="1"/>
    <col min="3" max="3" width="21.44140625" customWidth="1"/>
    <col min="4" max="4" width="35.5546875" customWidth="1"/>
    <col min="5" max="5" width="35.6640625" customWidth="1"/>
    <col min="7" max="7" width="9.44140625" customWidth="1"/>
    <col min="8" max="8" width="7.6640625" customWidth="1"/>
  </cols>
  <sheetData>
    <row r="1" spans="1:8" x14ac:dyDescent="0.3">
      <c r="A1" t="s">
        <v>0</v>
      </c>
      <c r="B1" t="s">
        <v>12</v>
      </c>
      <c r="C1" t="s">
        <v>17</v>
      </c>
      <c r="D1" t="s">
        <v>18</v>
      </c>
      <c r="E1" t="s">
        <v>19</v>
      </c>
      <c r="G1" t="s">
        <v>20</v>
      </c>
      <c r="H1" t="s">
        <v>21</v>
      </c>
    </row>
    <row r="2" spans="1:8" x14ac:dyDescent="0.3">
      <c r="A2" s="1">
        <v>45658</v>
      </c>
      <c r="B2" s="6">
        <v>4118</v>
      </c>
      <c r="G2" t="s">
        <v>22</v>
      </c>
      <c r="H2" s="4">
        <f>_xlfn.FORECAST.ETS.STAT($B$2:$B$121,$A$2:$A$121,1,27,1)</f>
        <v>0.83333299999999999</v>
      </c>
    </row>
    <row r="3" spans="1:8" x14ac:dyDescent="0.3">
      <c r="A3" s="1">
        <v>45659</v>
      </c>
      <c r="B3" s="6">
        <v>4521.5</v>
      </c>
      <c r="G3" t="s">
        <v>23</v>
      </c>
      <c r="H3" s="4">
        <f>_xlfn.FORECAST.ETS.STAT($B$2:$B$121,$A$2:$A$121,2,27,1)</f>
        <v>1E-3</v>
      </c>
    </row>
    <row r="4" spans="1:8" x14ac:dyDescent="0.3">
      <c r="A4" s="1">
        <v>45660</v>
      </c>
      <c r="B4" s="6">
        <v>4165.333333333333</v>
      </c>
      <c r="G4" t="s">
        <v>24</v>
      </c>
      <c r="H4" s="4">
        <f>_xlfn.FORECAST.ETS.STAT($B$2:$B$121,$A$2:$A$121,3,27,1)</f>
        <v>8.3333299999999999E-2</v>
      </c>
    </row>
    <row r="5" spans="1:8" x14ac:dyDescent="0.3">
      <c r="A5" s="1">
        <v>45661</v>
      </c>
      <c r="B5" s="6">
        <v>4445.5</v>
      </c>
      <c r="G5" t="s">
        <v>25</v>
      </c>
      <c r="H5" s="4">
        <f>_xlfn.FORECAST.ETS.STAT($B$2:$B$121,$A$2:$A$121,4,27,1)</f>
        <v>1.2864385406483232</v>
      </c>
    </row>
    <row r="6" spans="1:8" x14ac:dyDescent="0.3">
      <c r="A6" s="1">
        <v>45662</v>
      </c>
      <c r="B6" s="6">
        <v>4024.6</v>
      </c>
      <c r="G6" t="s">
        <v>26</v>
      </c>
      <c r="H6" s="4">
        <f>_xlfn.FORECAST.ETS.STAT($B$2:$B$121,$A$2:$A$121,5,27,1)</f>
        <v>9.7714655531010497E-2</v>
      </c>
    </row>
    <row r="7" spans="1:8" x14ac:dyDescent="0.3">
      <c r="A7" s="1">
        <v>45663</v>
      </c>
      <c r="B7" s="6">
        <v>3760.5</v>
      </c>
      <c r="G7" t="s">
        <v>27</v>
      </c>
      <c r="H7" s="4">
        <f>_xlfn.FORECAST.ETS.STAT($B$2:$B$121,$A$2:$A$121,6,27,1)</f>
        <v>485.32468560536563</v>
      </c>
    </row>
    <row r="8" spans="1:8" x14ac:dyDescent="0.3">
      <c r="A8" s="1">
        <v>45664</v>
      </c>
      <c r="B8" s="6">
        <v>4172.8571428571431</v>
      </c>
      <c r="G8" t="s">
        <v>28</v>
      </c>
      <c r="H8" s="4">
        <f>_xlfn.FORECAST.ETS.STAT($B$2:$B$121,$A$2:$A$121,7,27,1)</f>
        <v>595.39786268251612</v>
      </c>
    </row>
    <row r="9" spans="1:8" x14ac:dyDescent="0.3">
      <c r="A9" s="1">
        <v>45665</v>
      </c>
      <c r="B9" s="6">
        <v>4647.2857142857147</v>
      </c>
    </row>
    <row r="10" spans="1:8" x14ac:dyDescent="0.3">
      <c r="A10" s="1">
        <v>45666</v>
      </c>
      <c r="B10" s="6">
        <v>4661.7142857142853</v>
      </c>
    </row>
    <row r="11" spans="1:8" x14ac:dyDescent="0.3">
      <c r="A11" s="1">
        <v>45667</v>
      </c>
      <c r="B11" s="6">
        <v>4565.2857142857147</v>
      </c>
    </row>
    <row r="12" spans="1:8" x14ac:dyDescent="0.3">
      <c r="A12" s="1">
        <v>45668</v>
      </c>
      <c r="B12" s="6">
        <v>4757.4285714285716</v>
      </c>
    </row>
    <row r="13" spans="1:8" x14ac:dyDescent="0.3">
      <c r="A13" s="1">
        <v>45669</v>
      </c>
      <c r="B13" s="6">
        <v>5331</v>
      </c>
    </row>
    <row r="14" spans="1:8" x14ac:dyDescent="0.3">
      <c r="A14" s="1">
        <v>45670</v>
      </c>
      <c r="B14" s="6">
        <v>5143.8571428571431</v>
      </c>
    </row>
    <row r="15" spans="1:8" x14ac:dyDescent="0.3">
      <c r="A15" s="1">
        <v>45671</v>
      </c>
      <c r="B15" s="6">
        <v>4387.8571428571431</v>
      </c>
    </row>
    <row r="16" spans="1:8" x14ac:dyDescent="0.3">
      <c r="A16" s="1">
        <v>45672</v>
      </c>
      <c r="B16" s="6">
        <v>4181.7142857142853</v>
      </c>
    </row>
    <row r="17" spans="1:2" x14ac:dyDescent="0.3">
      <c r="A17" s="1">
        <v>45673</v>
      </c>
      <c r="B17" s="6">
        <v>3965.7142857142858</v>
      </c>
    </row>
    <row r="18" spans="1:2" x14ac:dyDescent="0.3">
      <c r="A18" s="1">
        <v>45674</v>
      </c>
      <c r="B18" s="6">
        <v>4140.7142857142853</v>
      </c>
    </row>
    <row r="19" spans="1:2" x14ac:dyDescent="0.3">
      <c r="A19" s="1">
        <v>45675</v>
      </c>
      <c r="B19" s="6">
        <v>4020.4285714285716</v>
      </c>
    </row>
    <row r="20" spans="1:2" x14ac:dyDescent="0.3">
      <c r="A20" s="1">
        <v>45676</v>
      </c>
      <c r="B20" s="6">
        <v>4201.5714285714284</v>
      </c>
    </row>
    <row r="21" spans="1:2" x14ac:dyDescent="0.3">
      <c r="A21" s="1">
        <v>45677</v>
      </c>
      <c r="B21" s="6">
        <v>4508.7142857142853</v>
      </c>
    </row>
    <row r="22" spans="1:2" x14ac:dyDescent="0.3">
      <c r="A22" s="1">
        <v>45678</v>
      </c>
      <c r="B22" s="6">
        <v>4604.2857142857147</v>
      </c>
    </row>
    <row r="23" spans="1:2" x14ac:dyDescent="0.3">
      <c r="A23" s="1">
        <v>45679</v>
      </c>
      <c r="B23" s="6">
        <v>3943.2857142857142</v>
      </c>
    </row>
    <row r="24" spans="1:2" x14ac:dyDescent="0.3">
      <c r="A24" s="1">
        <v>45680</v>
      </c>
      <c r="B24" s="6">
        <v>4179.5714285714284</v>
      </c>
    </row>
    <row r="25" spans="1:2" x14ac:dyDescent="0.3">
      <c r="A25" s="1">
        <v>45681</v>
      </c>
      <c r="B25" s="6">
        <v>4423.7142857142853</v>
      </c>
    </row>
    <row r="26" spans="1:2" x14ac:dyDescent="0.3">
      <c r="A26" s="1">
        <v>45682</v>
      </c>
      <c r="B26" s="6">
        <v>3905.7142857142858</v>
      </c>
    </row>
    <row r="27" spans="1:2" x14ac:dyDescent="0.3">
      <c r="A27" s="1">
        <v>45683</v>
      </c>
      <c r="B27" s="6">
        <v>3450.7142857142858</v>
      </c>
    </row>
    <row r="28" spans="1:2" x14ac:dyDescent="0.3">
      <c r="A28" s="1">
        <v>45684</v>
      </c>
      <c r="B28" s="6">
        <v>3620</v>
      </c>
    </row>
    <row r="29" spans="1:2" x14ac:dyDescent="0.3">
      <c r="A29" s="1">
        <v>45685</v>
      </c>
      <c r="B29" s="6">
        <v>4283.8571428571431</v>
      </c>
    </row>
    <row r="30" spans="1:2" x14ac:dyDescent="0.3">
      <c r="A30" s="1">
        <v>45686</v>
      </c>
      <c r="B30" s="6">
        <v>4827.4285714285716</v>
      </c>
    </row>
    <row r="31" spans="1:2" x14ac:dyDescent="0.3">
      <c r="A31" s="1">
        <v>45687</v>
      </c>
      <c r="B31" s="6">
        <v>4963.4285714285716</v>
      </c>
    </row>
    <row r="32" spans="1:2" x14ac:dyDescent="0.3">
      <c r="A32" s="1">
        <v>45688</v>
      </c>
      <c r="B32" s="6">
        <v>4969.5714285714284</v>
      </c>
    </row>
    <row r="33" spans="1:2" x14ac:dyDescent="0.3">
      <c r="A33" s="1">
        <v>45689</v>
      </c>
      <c r="B33" s="6">
        <v>5346.7142857142853</v>
      </c>
    </row>
    <row r="34" spans="1:2" x14ac:dyDescent="0.3">
      <c r="A34" s="1">
        <v>45690</v>
      </c>
      <c r="B34" s="6">
        <v>5756.4285714285716</v>
      </c>
    </row>
    <row r="35" spans="1:2" x14ac:dyDescent="0.3">
      <c r="A35" s="1">
        <v>45691</v>
      </c>
      <c r="B35" s="6">
        <v>6526.2857142857147</v>
      </c>
    </row>
    <row r="36" spans="1:2" x14ac:dyDescent="0.3">
      <c r="A36" s="1">
        <v>45692</v>
      </c>
      <c r="B36" s="6">
        <v>6749.5714285714284</v>
      </c>
    </row>
    <row r="37" spans="1:2" x14ac:dyDescent="0.3">
      <c r="A37" s="1">
        <v>45693</v>
      </c>
      <c r="B37" s="6">
        <v>6426.5714285714284</v>
      </c>
    </row>
    <row r="38" spans="1:2" x14ac:dyDescent="0.3">
      <c r="A38" s="1">
        <v>45694</v>
      </c>
      <c r="B38" s="6">
        <v>6802.4285714285716</v>
      </c>
    </row>
    <row r="39" spans="1:2" x14ac:dyDescent="0.3">
      <c r="A39" s="1">
        <v>45695</v>
      </c>
      <c r="B39" s="6">
        <v>6738.7142857142853</v>
      </c>
    </row>
    <row r="40" spans="1:2" x14ac:dyDescent="0.3">
      <c r="A40" s="1">
        <v>45696</v>
      </c>
      <c r="B40" s="6">
        <v>6314.4285714285716</v>
      </c>
    </row>
    <row r="41" spans="1:2" x14ac:dyDescent="0.3">
      <c r="A41" s="1">
        <v>45697</v>
      </c>
      <c r="B41" s="6">
        <v>5443.7142857142853</v>
      </c>
    </row>
    <row r="42" spans="1:2" x14ac:dyDescent="0.3">
      <c r="A42" s="1">
        <v>45698</v>
      </c>
      <c r="B42" s="6">
        <v>5301.1428571428569</v>
      </c>
    </row>
    <row r="43" spans="1:2" x14ac:dyDescent="0.3">
      <c r="A43" s="1">
        <v>45699</v>
      </c>
      <c r="B43" s="6">
        <v>4717.8571428571431</v>
      </c>
    </row>
    <row r="44" spans="1:2" x14ac:dyDescent="0.3">
      <c r="A44" s="1">
        <v>45700</v>
      </c>
      <c r="B44" s="6">
        <v>4663.1428571428569</v>
      </c>
    </row>
    <row r="45" spans="1:2" x14ac:dyDescent="0.3">
      <c r="A45" s="1">
        <v>45701</v>
      </c>
      <c r="B45" s="6">
        <v>4415.2857142857147</v>
      </c>
    </row>
    <row r="46" spans="1:2" x14ac:dyDescent="0.3">
      <c r="A46" s="1">
        <v>45702</v>
      </c>
      <c r="B46" s="6">
        <v>4963.8571428571431</v>
      </c>
    </row>
    <row r="47" spans="1:2" x14ac:dyDescent="0.3">
      <c r="A47" s="1">
        <v>45703</v>
      </c>
      <c r="B47" s="6">
        <v>5359.5714285714284</v>
      </c>
    </row>
    <row r="48" spans="1:2" x14ac:dyDescent="0.3">
      <c r="A48" s="1">
        <v>45704</v>
      </c>
      <c r="B48" s="6">
        <v>5876.1428571428569</v>
      </c>
    </row>
    <row r="49" spans="1:2" x14ac:dyDescent="0.3">
      <c r="A49" s="1">
        <v>45705</v>
      </c>
      <c r="B49" s="6">
        <v>5956.2857142857147</v>
      </c>
    </row>
    <row r="50" spans="1:2" x14ac:dyDescent="0.3">
      <c r="A50" s="1">
        <v>45706</v>
      </c>
      <c r="B50" s="6">
        <v>6019.4285714285716</v>
      </c>
    </row>
    <row r="51" spans="1:2" x14ac:dyDescent="0.3">
      <c r="A51" s="1">
        <v>45707</v>
      </c>
      <c r="B51" s="6">
        <v>6102.7142857142853</v>
      </c>
    </row>
    <row r="52" spans="1:2" x14ac:dyDescent="0.3">
      <c r="A52" s="1">
        <v>45708</v>
      </c>
      <c r="B52" s="6">
        <v>6483.2857142857147</v>
      </c>
    </row>
    <row r="53" spans="1:2" x14ac:dyDescent="0.3">
      <c r="A53" s="1">
        <v>45709</v>
      </c>
      <c r="B53" s="6">
        <v>6212.4285714285716</v>
      </c>
    </row>
    <row r="54" spans="1:2" x14ac:dyDescent="0.3">
      <c r="A54" s="1">
        <v>45710</v>
      </c>
      <c r="B54" s="6">
        <v>6866.5714285714284</v>
      </c>
    </row>
    <row r="55" spans="1:2" x14ac:dyDescent="0.3">
      <c r="A55" s="1">
        <v>45711</v>
      </c>
      <c r="B55" s="6">
        <v>6656.8571428571431</v>
      </c>
    </row>
    <row r="56" spans="1:2" x14ac:dyDescent="0.3">
      <c r="A56" s="1">
        <v>45712</v>
      </c>
      <c r="B56" s="6">
        <v>6095</v>
      </c>
    </row>
    <row r="57" spans="1:2" x14ac:dyDescent="0.3">
      <c r="A57" s="1">
        <v>45713</v>
      </c>
      <c r="B57" s="6">
        <v>6773.2857142857147</v>
      </c>
    </row>
    <row r="58" spans="1:2" x14ac:dyDescent="0.3">
      <c r="A58" s="1">
        <v>45714</v>
      </c>
      <c r="B58" s="6">
        <v>7296.8571428571431</v>
      </c>
    </row>
    <row r="59" spans="1:2" x14ac:dyDescent="0.3">
      <c r="A59" s="1">
        <v>45715</v>
      </c>
      <c r="B59" s="6">
        <v>6671.1428571428569</v>
      </c>
    </row>
    <row r="60" spans="1:2" x14ac:dyDescent="0.3">
      <c r="A60" s="1">
        <v>45716</v>
      </c>
      <c r="B60" s="6">
        <v>5904.1428571428569</v>
      </c>
    </row>
    <row r="61" spans="1:2" x14ac:dyDescent="0.3">
      <c r="A61" s="1">
        <v>45717</v>
      </c>
      <c r="B61" s="6">
        <v>5753.5714285714284</v>
      </c>
    </row>
    <row r="62" spans="1:2" x14ac:dyDescent="0.3">
      <c r="A62" s="1">
        <v>45718</v>
      </c>
      <c r="B62" s="6">
        <v>5667</v>
      </c>
    </row>
    <row r="63" spans="1:2" x14ac:dyDescent="0.3">
      <c r="A63" s="1">
        <v>45719</v>
      </c>
      <c r="B63" s="6">
        <v>6045.1428571428569</v>
      </c>
    </row>
    <row r="64" spans="1:2" x14ac:dyDescent="0.3">
      <c r="A64" s="1">
        <v>45720</v>
      </c>
      <c r="B64" s="6">
        <v>5792.8571428571431</v>
      </c>
    </row>
    <row r="65" spans="1:2" x14ac:dyDescent="0.3">
      <c r="A65" s="1">
        <v>45721</v>
      </c>
      <c r="B65" s="6">
        <v>5754.2857142857147</v>
      </c>
    </row>
    <row r="66" spans="1:2" x14ac:dyDescent="0.3">
      <c r="A66" s="1">
        <v>45722</v>
      </c>
      <c r="B66" s="6">
        <v>5223.2857142857147</v>
      </c>
    </row>
    <row r="67" spans="1:2" x14ac:dyDescent="0.3">
      <c r="A67" s="1">
        <v>45723</v>
      </c>
      <c r="B67" s="6">
        <v>5871</v>
      </c>
    </row>
    <row r="68" spans="1:2" x14ac:dyDescent="0.3">
      <c r="A68" s="1">
        <v>45724</v>
      </c>
      <c r="B68" s="6">
        <v>4972.5714285714284</v>
      </c>
    </row>
    <row r="69" spans="1:2" x14ac:dyDescent="0.3">
      <c r="A69" s="1">
        <v>45725</v>
      </c>
      <c r="B69" s="6">
        <v>5256.4285714285716</v>
      </c>
    </row>
    <row r="70" spans="1:2" x14ac:dyDescent="0.3">
      <c r="A70" s="1">
        <v>45726</v>
      </c>
      <c r="B70" s="6">
        <v>4265.2857142857147</v>
      </c>
    </row>
    <row r="71" spans="1:2" x14ac:dyDescent="0.3">
      <c r="A71" s="1">
        <v>45727</v>
      </c>
      <c r="B71" s="6">
        <v>3559.2857142857142</v>
      </c>
    </row>
    <row r="72" spans="1:2" x14ac:dyDescent="0.3">
      <c r="A72" s="1">
        <v>45728</v>
      </c>
      <c r="B72" s="6">
        <v>3380.4285714285716</v>
      </c>
    </row>
    <row r="73" spans="1:2" x14ac:dyDescent="0.3">
      <c r="A73" s="1">
        <v>45729</v>
      </c>
      <c r="B73" s="6">
        <v>4431.8571428571431</v>
      </c>
    </row>
    <row r="74" spans="1:2" x14ac:dyDescent="0.3">
      <c r="A74" s="1">
        <v>45730</v>
      </c>
      <c r="B74" s="6">
        <v>4388.2857142857147</v>
      </c>
    </row>
    <row r="75" spans="1:2" x14ac:dyDescent="0.3">
      <c r="A75" s="1">
        <v>45731</v>
      </c>
      <c r="B75" s="6">
        <v>5442</v>
      </c>
    </row>
    <row r="76" spans="1:2" x14ac:dyDescent="0.3">
      <c r="A76" s="1">
        <v>45732</v>
      </c>
      <c r="B76" s="6">
        <v>6136</v>
      </c>
    </row>
    <row r="77" spans="1:2" x14ac:dyDescent="0.3">
      <c r="A77" s="1">
        <v>45733</v>
      </c>
      <c r="B77" s="6">
        <v>6657.4285714285716</v>
      </c>
    </row>
    <row r="78" spans="1:2" x14ac:dyDescent="0.3">
      <c r="A78" s="1">
        <v>45734</v>
      </c>
      <c r="B78" s="6">
        <v>6832.1428571428569</v>
      </c>
    </row>
    <row r="79" spans="1:2" x14ac:dyDescent="0.3">
      <c r="A79" s="1">
        <v>45735</v>
      </c>
      <c r="B79" s="6">
        <v>6551.5714285714284</v>
      </c>
    </row>
    <row r="80" spans="1:2" x14ac:dyDescent="0.3">
      <c r="A80" s="1">
        <v>45736</v>
      </c>
      <c r="B80" s="6">
        <v>5727.2857142857147</v>
      </c>
    </row>
    <row r="81" spans="1:2" x14ac:dyDescent="0.3">
      <c r="A81" s="1">
        <v>45737</v>
      </c>
      <c r="B81" s="6">
        <v>5119.1428571428569</v>
      </c>
    </row>
    <row r="82" spans="1:2" x14ac:dyDescent="0.3">
      <c r="A82" s="1">
        <v>45738</v>
      </c>
      <c r="B82" s="6">
        <v>4256.7142857142853</v>
      </c>
    </row>
    <row r="83" spans="1:2" x14ac:dyDescent="0.3">
      <c r="A83" s="1">
        <v>45739</v>
      </c>
      <c r="B83" s="6">
        <v>3343</v>
      </c>
    </row>
    <row r="84" spans="1:2" x14ac:dyDescent="0.3">
      <c r="A84" s="1">
        <v>45740</v>
      </c>
      <c r="B84" s="6">
        <v>3931.7142857142858</v>
      </c>
    </row>
    <row r="85" spans="1:2" x14ac:dyDescent="0.3">
      <c r="A85" s="1">
        <v>45741</v>
      </c>
      <c r="B85" s="6">
        <v>4148.8571428571431</v>
      </c>
    </row>
    <row r="86" spans="1:2" x14ac:dyDescent="0.3">
      <c r="A86" s="1">
        <v>45742</v>
      </c>
      <c r="B86" s="6">
        <v>4235.5714285714284</v>
      </c>
    </row>
    <row r="87" spans="1:2" x14ac:dyDescent="0.3">
      <c r="A87" s="1">
        <v>45743</v>
      </c>
      <c r="B87" s="6">
        <v>4573</v>
      </c>
    </row>
    <row r="88" spans="1:2" x14ac:dyDescent="0.3">
      <c r="A88" s="1">
        <v>45744</v>
      </c>
      <c r="B88" s="6">
        <v>4789.7142857142853</v>
      </c>
    </row>
    <row r="89" spans="1:2" x14ac:dyDescent="0.3">
      <c r="A89" s="1">
        <v>45745</v>
      </c>
      <c r="B89" s="6">
        <v>4872.4285714285716</v>
      </c>
    </row>
    <row r="90" spans="1:2" x14ac:dyDescent="0.3">
      <c r="A90" s="1">
        <v>45746</v>
      </c>
      <c r="B90" s="6">
        <v>5568.1428571428569</v>
      </c>
    </row>
    <row r="91" spans="1:2" x14ac:dyDescent="0.3">
      <c r="A91" s="1">
        <v>45747</v>
      </c>
      <c r="B91" s="6">
        <v>5148.1428571428569</v>
      </c>
    </row>
    <row r="92" spans="1:2" x14ac:dyDescent="0.3">
      <c r="A92" s="1">
        <v>45748</v>
      </c>
      <c r="B92" s="6">
        <v>4557</v>
      </c>
    </row>
    <row r="93" spans="1:2" x14ac:dyDescent="0.3">
      <c r="A93" s="1">
        <v>45749</v>
      </c>
      <c r="B93" s="6">
        <v>4258.8571428571431</v>
      </c>
    </row>
    <row r="94" spans="1:2" x14ac:dyDescent="0.3">
      <c r="A94" s="1">
        <v>45750</v>
      </c>
      <c r="B94" s="6">
        <v>3727.1428571428573</v>
      </c>
    </row>
    <row r="95" spans="1:2" x14ac:dyDescent="0.3">
      <c r="A95" s="1">
        <v>45751</v>
      </c>
      <c r="B95" s="6">
        <v>4081.7142857142858</v>
      </c>
    </row>
    <row r="96" spans="1:2" x14ac:dyDescent="0.3">
      <c r="A96" s="1">
        <v>45752</v>
      </c>
      <c r="B96" s="6">
        <v>4529.5714285714284</v>
      </c>
    </row>
    <row r="97" spans="1:2" x14ac:dyDescent="0.3">
      <c r="A97" s="1">
        <v>45753</v>
      </c>
      <c r="B97" s="6">
        <v>4605.2857142857147</v>
      </c>
    </row>
    <row r="98" spans="1:2" x14ac:dyDescent="0.3">
      <c r="A98" s="1">
        <v>45754</v>
      </c>
      <c r="B98" s="6">
        <v>4988.4285714285716</v>
      </c>
    </row>
    <row r="99" spans="1:2" x14ac:dyDescent="0.3">
      <c r="A99" s="1">
        <v>45755</v>
      </c>
      <c r="B99" s="6">
        <v>4994</v>
      </c>
    </row>
    <row r="100" spans="1:2" x14ac:dyDescent="0.3">
      <c r="A100" s="1">
        <v>45756</v>
      </c>
      <c r="B100" s="6">
        <v>5838.2857142857147</v>
      </c>
    </row>
    <row r="101" spans="1:2" x14ac:dyDescent="0.3">
      <c r="A101" s="1">
        <v>45757</v>
      </c>
      <c r="B101" s="6">
        <v>6619.2857142857147</v>
      </c>
    </row>
    <row r="102" spans="1:2" x14ac:dyDescent="0.3">
      <c r="A102" s="1">
        <v>45758</v>
      </c>
      <c r="B102" s="6">
        <v>6360.5714285714284</v>
      </c>
    </row>
    <row r="103" spans="1:2" x14ac:dyDescent="0.3">
      <c r="A103" s="1">
        <v>45759</v>
      </c>
      <c r="B103" s="6">
        <v>6719.7142857142853</v>
      </c>
    </row>
    <row r="104" spans="1:2" x14ac:dyDescent="0.3">
      <c r="A104" s="1">
        <v>45760</v>
      </c>
      <c r="B104" s="6">
        <v>6407.2857142857147</v>
      </c>
    </row>
    <row r="105" spans="1:2" x14ac:dyDescent="0.3">
      <c r="A105" s="1">
        <v>45761</v>
      </c>
      <c r="B105" s="6">
        <v>5816.5714285714284</v>
      </c>
    </row>
    <row r="106" spans="1:2" x14ac:dyDescent="0.3">
      <c r="A106" s="1">
        <v>45762</v>
      </c>
      <c r="B106" s="6">
        <v>6684.8571428571431</v>
      </c>
    </row>
    <row r="107" spans="1:2" x14ac:dyDescent="0.3">
      <c r="A107" s="1">
        <v>45763</v>
      </c>
      <c r="B107" s="6">
        <v>6633.4285714285716</v>
      </c>
    </row>
    <row r="108" spans="1:2" x14ac:dyDescent="0.3">
      <c r="A108" s="1">
        <v>45764</v>
      </c>
      <c r="B108" s="6">
        <v>5887.4285714285716</v>
      </c>
    </row>
    <row r="109" spans="1:2" x14ac:dyDescent="0.3">
      <c r="A109" s="1">
        <v>45765</v>
      </c>
      <c r="B109" s="6">
        <v>6106.2857142857147</v>
      </c>
    </row>
    <row r="110" spans="1:2" x14ac:dyDescent="0.3">
      <c r="A110" s="1">
        <v>45766</v>
      </c>
      <c r="B110" s="6">
        <v>5559.2857142857147</v>
      </c>
    </row>
    <row r="111" spans="1:2" x14ac:dyDescent="0.3">
      <c r="A111" s="1">
        <v>45767</v>
      </c>
      <c r="B111" s="6">
        <v>4860</v>
      </c>
    </row>
    <row r="112" spans="1:2" x14ac:dyDescent="0.3">
      <c r="A112" s="1">
        <v>45768</v>
      </c>
      <c r="B112" s="6">
        <v>4826.5714285714284</v>
      </c>
    </row>
    <row r="113" spans="1:5" x14ac:dyDescent="0.3">
      <c r="A113" s="1">
        <v>45769</v>
      </c>
      <c r="B113" s="6">
        <v>4323.5714285714284</v>
      </c>
    </row>
    <row r="114" spans="1:5" x14ac:dyDescent="0.3">
      <c r="A114" s="1">
        <v>45770</v>
      </c>
      <c r="B114" s="6">
        <v>3782.1428571428573</v>
      </c>
    </row>
    <row r="115" spans="1:5" x14ac:dyDescent="0.3">
      <c r="A115" s="1">
        <v>45771</v>
      </c>
      <c r="B115" s="6">
        <v>3847.1428571428573</v>
      </c>
    </row>
    <row r="116" spans="1:5" x14ac:dyDescent="0.3">
      <c r="A116" s="1">
        <v>45772</v>
      </c>
      <c r="B116" s="6">
        <v>4118.2857142857147</v>
      </c>
    </row>
    <row r="117" spans="1:5" x14ac:dyDescent="0.3">
      <c r="A117" s="1">
        <v>45773</v>
      </c>
      <c r="B117" s="6">
        <v>4448.1428571428569</v>
      </c>
    </row>
    <row r="118" spans="1:5" x14ac:dyDescent="0.3">
      <c r="A118" s="1">
        <v>45774</v>
      </c>
      <c r="B118" s="6">
        <v>4628.2857142857147</v>
      </c>
    </row>
    <row r="119" spans="1:5" x14ac:dyDescent="0.3">
      <c r="A119" s="1">
        <v>45775</v>
      </c>
      <c r="B119" s="6">
        <v>5208.8571428571431</v>
      </c>
    </row>
    <row r="120" spans="1:5" x14ac:dyDescent="0.3">
      <c r="A120" s="1">
        <v>45776</v>
      </c>
      <c r="B120" s="6">
        <v>4903.7142857142853</v>
      </c>
    </row>
    <row r="121" spans="1:5" x14ac:dyDescent="0.3">
      <c r="A121" s="1">
        <v>45777</v>
      </c>
      <c r="B121" s="6">
        <v>5383.4285714285716</v>
      </c>
      <c r="C121" s="6">
        <v>5383.4285714285716</v>
      </c>
      <c r="D121" s="6">
        <v>5383.4285714285716</v>
      </c>
      <c r="E121" s="6">
        <v>5383.4285714285716</v>
      </c>
    </row>
    <row r="122" spans="1:5" x14ac:dyDescent="0.3">
      <c r="A122" s="1">
        <v>45778</v>
      </c>
      <c r="C122" s="6">
        <f>_xlfn.FORECAST.ETS(A122,$B$2:$B$121,$A$2:$A$121,27,1)</f>
        <v>4724.5829769921929</v>
      </c>
      <c r="D122" s="6">
        <f>C122-_xlfn.FORECAST.ETS.CONFINT(A122,$B$2:$B$121,$A$2:$A$121,0.99,27,1)</f>
        <v>3495.2108931572752</v>
      </c>
      <c r="E122" s="6">
        <f>C122+_xlfn.FORECAST.ETS.CONFINT(A122,$B$2:$B$121,$A$2:$A$121,0.99,27,1)</f>
        <v>5953.9550608271111</v>
      </c>
    </row>
    <row r="123" spans="1:5" x14ac:dyDescent="0.3">
      <c r="A123" s="1">
        <v>45779</v>
      </c>
      <c r="C123" s="6">
        <f>_xlfn.FORECAST.ETS(A123,$B$2:$B$121,$A$2:$A$121,27,1)</f>
        <v>4486.5248814463866</v>
      </c>
      <c r="D123" s="6">
        <f>C123-_xlfn.FORECAST.ETS.CONFINT(A123,$B$2:$B$121,$A$2:$A$121,0.99,27,1)</f>
        <v>2885.4540207069176</v>
      </c>
      <c r="E123" s="6">
        <f>C123+_xlfn.FORECAST.ETS.CONFINT(A123,$B$2:$B$121,$A$2:$A$121,0.99,27,1)</f>
        <v>6087.5957421858557</v>
      </c>
    </row>
    <row r="124" spans="1:5" x14ac:dyDescent="0.3">
      <c r="A124" s="1">
        <v>45780</v>
      </c>
      <c r="C124" s="6">
        <f>_xlfn.FORECAST.ETS(A124,$B$2:$B$121,$A$2:$A$121,27,1)</f>
        <v>3865.3144477120495</v>
      </c>
      <c r="D124" s="6">
        <f>C124-_xlfn.FORECAST.ETS.CONFINT(A124,$B$2:$B$121,$A$2:$A$121,0.99,27,1)</f>
        <v>1963.2041614862781</v>
      </c>
      <c r="E124" s="6">
        <f>C124+_xlfn.FORECAST.ETS.CONFINT(A124,$B$2:$B$121,$A$2:$A$121,0.99,27,1)</f>
        <v>5767.4247339378207</v>
      </c>
    </row>
    <row r="125" spans="1:5" x14ac:dyDescent="0.3">
      <c r="A125" s="1">
        <v>45781</v>
      </c>
      <c r="C125" s="6">
        <f>_xlfn.FORECAST.ETS(A125,$B$2:$B$121,$A$2:$A$121,27,1)</f>
        <v>3546.0089294882519</v>
      </c>
      <c r="D125" s="6">
        <f>C125-_xlfn.FORECAST.ETS.CONFINT(A125,$B$2:$B$121,$A$2:$A$121,0.99,27,1)</f>
        <v>1383.8004143827743</v>
      </c>
      <c r="E125" s="6">
        <f>C125+_xlfn.FORECAST.ETS.CONFINT(A125,$B$2:$B$121,$A$2:$A$121,0.99,27,1)</f>
        <v>5708.2174445937289</v>
      </c>
    </row>
    <row r="126" spans="1:5" x14ac:dyDescent="0.3">
      <c r="A126" s="1">
        <v>45782</v>
      </c>
      <c r="C126" s="6">
        <f>_xlfn.FORECAST.ETS(A126,$B$2:$B$121,$A$2:$A$121,27,1)</f>
        <v>3416.3852480531214</v>
      </c>
      <c r="D126" s="6">
        <f>C126-_xlfn.FORECAST.ETS.CONFINT(A126,$B$2:$B$121,$A$2:$A$121,0.99,27,1)</f>
        <v>1021.6415688033544</v>
      </c>
      <c r="E126" s="6">
        <f>C126+_xlfn.FORECAST.ETS.CONFINT(A126,$B$2:$B$121,$A$2:$A$121,0.99,27,1)</f>
        <v>5811.1289273028888</v>
      </c>
    </row>
    <row r="127" spans="1:5" x14ac:dyDescent="0.3">
      <c r="A127" s="1">
        <v>45783</v>
      </c>
      <c r="C127" s="6">
        <f>_xlfn.FORECAST.ETS(A127,$B$2:$B$121,$A$2:$A$121,27,1)</f>
        <v>3941.1590715314705</v>
      </c>
      <c r="D127" s="6">
        <f>C127-_xlfn.FORECAST.ETS.CONFINT(A127,$B$2:$B$121,$A$2:$A$121,0.99,27,1)</f>
        <v>1334.0569555387819</v>
      </c>
      <c r="E127" s="6">
        <f>C127+_xlfn.FORECAST.ETS.CONFINT(A127,$B$2:$B$121,$A$2:$A$121,0.99,27,1)</f>
        <v>6548.2611875241591</v>
      </c>
    </row>
    <row r="128" spans="1:5" x14ac:dyDescent="0.3">
      <c r="A128" s="1">
        <v>45784</v>
      </c>
      <c r="C128" s="6">
        <f>_xlfn.FORECAST.ETS(A128,$B$2:$B$121,$A$2:$A$121,27,1)</f>
        <v>4135.9133519038814</v>
      </c>
      <c r="D128" s="6">
        <f>C128-_xlfn.FORECAST.ETS.CONFINT(A128,$B$2:$B$121,$A$2:$A$121,0.99,27,1)</f>
        <v>1332.040824982123</v>
      </c>
      <c r="E128" s="6">
        <f>C128+_xlfn.FORECAST.ETS.CONFINT(A128,$B$2:$B$121,$A$2:$A$121,0.99,27,1)</f>
        <v>6939.7858788256399</v>
      </c>
    </row>
    <row r="129" spans="1:5" x14ac:dyDescent="0.3">
      <c r="A129" s="1">
        <v>45785</v>
      </c>
      <c r="C129" s="6">
        <f>_xlfn.FORECAST.ETS(A129,$B$2:$B$121,$A$2:$A$121,27,1)</f>
        <v>4660.7527394992085</v>
      </c>
      <c r="D129" s="6">
        <f>C129-_xlfn.FORECAST.ETS.CONFINT(A129,$B$2:$B$121,$A$2:$A$121,0.99,27,1)</f>
        <v>1672.6162928058325</v>
      </c>
      <c r="E129" s="6">
        <f>C129+_xlfn.FORECAST.ETS.CONFINT(A129,$B$2:$B$121,$A$2:$A$121,0.99,27,1)</f>
        <v>7648.889186192584</v>
      </c>
    </row>
    <row r="130" spans="1:5" x14ac:dyDescent="0.3">
      <c r="A130" s="1">
        <v>45786</v>
      </c>
      <c r="C130" s="6">
        <f>_xlfn.FORECAST.ETS(A130,$B$2:$B$121,$A$2:$A$121,27,1)</f>
        <v>5027.4608523629095</v>
      </c>
      <c r="D130" s="6">
        <f>C130-_xlfn.FORECAST.ETS.CONFINT(A130,$B$2:$B$121,$A$2:$A$121,0.99,27,1)</f>
        <v>1865.3793707408577</v>
      </c>
      <c r="E130" s="6">
        <f>C130+_xlfn.FORECAST.ETS.CONFINT(A130,$B$2:$B$121,$A$2:$A$121,0.99,27,1)</f>
        <v>8189.5423339849613</v>
      </c>
    </row>
    <row r="131" spans="1:5" x14ac:dyDescent="0.3">
      <c r="A131" s="1">
        <v>45787</v>
      </c>
      <c r="C131" s="6">
        <f>_xlfn.FORECAST.ETS(A131,$B$2:$B$121,$A$2:$A$121,27,1)</f>
        <v>5000.8921047125623</v>
      </c>
      <c r="D131" s="6">
        <f>C131-_xlfn.FORECAST.ETS.CONFINT(A131,$B$2:$B$121,$A$2:$A$121,0.99,27,1)</f>
        <v>1673.5652817182481</v>
      </c>
      <c r="E131" s="6">
        <f>C131+_xlfn.FORECAST.ETS.CONFINT(A131,$B$2:$B$121,$A$2:$A$121,0.99,27,1)</f>
        <v>8328.2189277068755</v>
      </c>
    </row>
    <row r="132" spans="1:5" x14ac:dyDescent="0.3">
      <c r="A132" s="1">
        <v>45788</v>
      </c>
      <c r="C132" s="6">
        <f>_xlfn.FORECAST.ETS(A132,$B$2:$B$121,$A$2:$A$121,27,1)</f>
        <v>5131.1570210572045</v>
      </c>
      <c r="D132" s="6">
        <f>C132-_xlfn.FORECAST.ETS.CONFINT(A132,$B$2:$B$121,$A$2:$A$121,0.99,27,1)</f>
        <v>1646.0464175655825</v>
      </c>
      <c r="E132" s="6">
        <f>C132+_xlfn.FORECAST.ETS.CONFINT(A132,$B$2:$B$121,$A$2:$A$121,0.99,27,1)</f>
        <v>8616.2676245488256</v>
      </c>
    </row>
    <row r="133" spans="1:5" x14ac:dyDescent="0.3">
      <c r="A133" s="1">
        <v>45789</v>
      </c>
      <c r="C133" s="6">
        <f>_xlfn.FORECAST.ETS(A133,$B$2:$B$121,$A$2:$A$121,27,1)</f>
        <v>5390.3606828768015</v>
      </c>
      <c r="D133" s="6">
        <f>C133-_xlfn.FORECAST.ETS.CONFINT(A133,$B$2:$B$121,$A$2:$A$121,0.99,27,1)</f>
        <v>1753.9560417806742</v>
      </c>
      <c r="E133" s="6">
        <f>C133+_xlfn.FORECAST.ETS.CONFINT(A133,$B$2:$B$121,$A$2:$A$121,0.99,27,1)</f>
        <v>9026.7653239729298</v>
      </c>
    </row>
    <row r="134" spans="1:5" x14ac:dyDescent="0.3">
      <c r="A134" s="1">
        <v>45790</v>
      </c>
      <c r="C134" s="6">
        <f>_xlfn.FORECAST.ETS(A134,$B$2:$B$121,$A$2:$A$121,27,1)</f>
        <v>4642.3507424457039</v>
      </c>
      <c r="D134" s="6">
        <f>C134-_xlfn.FORECAST.ETS.CONFINT(A134,$B$2:$B$121,$A$2:$A$121,0.99,27,1)</f>
        <v>860.36248289544119</v>
      </c>
      <c r="E134" s="6">
        <f>C134+_xlfn.FORECAST.ETS.CONFINT(A134,$B$2:$B$121,$A$2:$A$121,0.99,27,1)</f>
        <v>8424.3390019959661</v>
      </c>
    </row>
    <row r="135" spans="1:5" x14ac:dyDescent="0.3">
      <c r="A135" s="1">
        <v>45791</v>
      </c>
      <c r="C135" s="6">
        <f>_xlfn.FORECAST.ETS(A135,$B$2:$B$121,$A$2:$A$121,27,1)</f>
        <v>4520.9381301214789</v>
      </c>
      <c r="D135" s="6">
        <f>C135-_xlfn.FORECAST.ETS.CONFINT(A135,$B$2:$B$121,$A$2:$A$121,0.99,27,1)</f>
        <v>598.44040723458147</v>
      </c>
      <c r="E135" s="6">
        <f>C135+_xlfn.FORECAST.ETS.CONFINT(A135,$B$2:$B$121,$A$2:$A$121,0.99,27,1)</f>
        <v>8443.4358530083773</v>
      </c>
    </row>
    <row r="136" spans="1:5" x14ac:dyDescent="0.3">
      <c r="A136" s="1">
        <v>45792</v>
      </c>
      <c r="C136" s="6">
        <f>_xlfn.FORECAST.ETS(A136,$B$2:$B$121,$A$2:$A$121,27,1)</f>
        <v>4535.9507071394564</v>
      </c>
      <c r="D136" s="6">
        <f>C136-_xlfn.FORECAST.ETS.CONFINT(A136,$B$2:$B$121,$A$2:$A$121,0.99,27,1)</f>
        <v>477.49024675210603</v>
      </c>
      <c r="E136" s="6">
        <f>C136+_xlfn.FORECAST.ETS.CONFINT(A136,$B$2:$B$121,$A$2:$A$121,0.99,27,1)</f>
        <v>8594.4111675268068</v>
      </c>
    </row>
    <row r="137" spans="1:5" x14ac:dyDescent="0.3">
      <c r="A137" s="1">
        <v>45793</v>
      </c>
      <c r="C137" s="6">
        <f>_xlfn.FORECAST.ETS(A137,$B$2:$B$121,$A$2:$A$121,27,1)</f>
        <v>4519.6161479722332</v>
      </c>
      <c r="D137" s="6">
        <f>C137-_xlfn.FORECAST.ETS.CONFINT(A137,$B$2:$B$121,$A$2:$A$121,0.99,27,1)</f>
        <v>329.29671080383469</v>
      </c>
      <c r="E137" s="6">
        <f>C137+_xlfn.FORECAST.ETS.CONFINT(A137,$B$2:$B$121,$A$2:$A$121,0.99,27,1)</f>
        <v>8709.9355851406326</v>
      </c>
    </row>
    <row r="138" spans="1:5" x14ac:dyDescent="0.3">
      <c r="A138" s="1">
        <v>45794</v>
      </c>
      <c r="C138" s="6">
        <f>_xlfn.FORECAST.ETS(A138,$B$2:$B$121,$A$2:$A$121,27,1)</f>
        <v>5140.8714809879002</v>
      </c>
      <c r="D138" s="6">
        <f>C138-_xlfn.FORECAST.ETS.CONFINT(A138,$B$2:$B$121,$A$2:$A$121,0.99,27,1)</f>
        <v>822.42055042081847</v>
      </c>
      <c r="E138" s="6">
        <f>C138+_xlfn.FORECAST.ETS.CONFINT(A138,$B$2:$B$121,$A$2:$A$121,0.99,27,1)</f>
        <v>9459.322411554982</v>
      </c>
    </row>
    <row r="139" spans="1:5" x14ac:dyDescent="0.3">
      <c r="A139" s="1">
        <v>45795</v>
      </c>
      <c r="C139" s="6">
        <f>_xlfn.FORECAST.ETS(A139,$B$2:$B$121,$A$2:$A$121,27,1)</f>
        <v>5532.8864534644235</v>
      </c>
      <c r="D139" s="6">
        <f>C139-_xlfn.FORECAST.ETS.CONFINT(A139,$B$2:$B$121,$A$2:$A$121,0.99,27,1)</f>
        <v>1089.7086836861135</v>
      </c>
      <c r="E139" s="6">
        <f>C139+_xlfn.FORECAST.ETS.CONFINT(A139,$B$2:$B$121,$A$2:$A$121,0.99,27,1)</f>
        <v>9976.0642232427344</v>
      </c>
    </row>
    <row r="140" spans="1:5" x14ac:dyDescent="0.3">
      <c r="A140" s="1">
        <v>45796</v>
      </c>
      <c r="C140" s="6">
        <f>_xlfn.FORECAST.ETS(A140,$B$2:$B$121,$A$2:$A$121,27,1)</f>
        <v>5350.0340894641768</v>
      </c>
      <c r="D140" s="6">
        <f>C140-_xlfn.FORECAST.ETS.CONFINT(A140,$B$2:$B$121,$A$2:$A$121,0.99,27,1)</f>
        <v>785.25471137457134</v>
      </c>
      <c r="E140" s="6">
        <f>C140+_xlfn.FORECAST.ETS.CONFINT(A140,$B$2:$B$121,$A$2:$A$121,0.99,27,1)</f>
        <v>9914.8134675537822</v>
      </c>
    </row>
    <row r="141" spans="1:5" x14ac:dyDescent="0.3">
      <c r="A141" s="1">
        <v>45797</v>
      </c>
      <c r="C141" s="6">
        <f>_xlfn.FORECAST.ETS(A141,$B$2:$B$121,$A$2:$A$121,27,1)</f>
        <v>5140.3669101657824</v>
      </c>
      <c r="D141" s="6">
        <f>C141-_xlfn.FORECAST.ETS.CONFINT(A141,$B$2:$B$121,$A$2:$A$121,0.99,27,1)</f>
        <v>456.86739668582049</v>
      </c>
      <c r="E141" s="6">
        <f>C141+_xlfn.FORECAST.ETS.CONFINT(A141,$B$2:$B$121,$A$2:$A$121,0.99,27,1)</f>
        <v>9823.8664236457444</v>
      </c>
    </row>
    <row r="142" spans="1:5" x14ac:dyDescent="0.3">
      <c r="A142" s="1">
        <v>45798</v>
      </c>
      <c r="C142" s="6">
        <f>_xlfn.FORECAST.ETS(A142,$B$2:$B$121,$A$2:$A$121,27,1)</f>
        <v>5231.7248886227244</v>
      </c>
      <c r="D142" s="6">
        <f>C142-_xlfn.FORECAST.ETS.CONFINT(A142,$B$2:$B$121,$A$2:$A$121,0.99,27,1)</f>
        <v>432.17256752356479</v>
      </c>
      <c r="E142" s="6">
        <f>C142+_xlfn.FORECAST.ETS.CONFINT(A142,$B$2:$B$121,$A$2:$A$121,0.99,27,1)</f>
        <v>10031.277209721884</v>
      </c>
    </row>
    <row r="143" spans="1:5" x14ac:dyDescent="0.3">
      <c r="A143" s="1">
        <v>45799</v>
      </c>
      <c r="C143" s="6">
        <f>_xlfn.FORECAST.ETS(A143,$B$2:$B$121,$A$2:$A$121,27,1)</f>
        <v>5542.8340679905723</v>
      </c>
      <c r="D143" s="6">
        <f>C143-_xlfn.FORECAST.ETS.CONFINT(A143,$B$2:$B$121,$A$2:$A$121,0.99,27,1)</f>
        <v>629.70694120589542</v>
      </c>
      <c r="E143" s="6">
        <f>C143+_xlfn.FORECAST.ETS.CONFINT(A143,$B$2:$B$121,$A$2:$A$121,0.99,27,1)</f>
        <v>10455.961194775249</v>
      </c>
    </row>
    <row r="144" spans="1:5" x14ac:dyDescent="0.3">
      <c r="A144" s="1">
        <v>45800</v>
      </c>
      <c r="C144" s="6">
        <f>_xlfn.FORECAST.ETS(A144,$B$2:$B$121,$A$2:$A$121,27,1)</f>
        <v>5891.6788286854571</v>
      </c>
      <c r="D144" s="6">
        <f>C144-_xlfn.FORECAST.ETS.CONFINT(A144,$B$2:$B$121,$A$2:$A$121,0.99,27,1)</f>
        <v>867.2865511641412</v>
      </c>
      <c r="E144" s="6">
        <f>C144+_xlfn.FORECAST.ETS.CONFINT(A144,$B$2:$B$121,$A$2:$A$121,0.99,27,1)</f>
        <v>10916.071106206773</v>
      </c>
    </row>
    <row r="145" spans="1:5" x14ac:dyDescent="0.3">
      <c r="A145" s="1">
        <v>45801</v>
      </c>
      <c r="C145" s="6">
        <f>_xlfn.FORECAST.ETS(A145,$B$2:$B$121,$A$2:$A$121,27,1)</f>
        <v>5599.5956052811744</v>
      </c>
      <c r="D145" s="6">
        <f>C145-_xlfn.FORECAST.ETS.CONFINT(A145,$B$2:$B$121,$A$2:$A$121,0.99,27,1)</f>
        <v>466.09735466445363</v>
      </c>
      <c r="E145" s="6">
        <f>C145+_xlfn.FORECAST.ETS.CONFINT(A145,$B$2:$B$121,$A$2:$A$121,0.99,27,1)</f>
        <v>10733.093855897896</v>
      </c>
    </row>
    <row r="146" spans="1:5" x14ac:dyDescent="0.3">
      <c r="A146" s="1">
        <v>45802</v>
      </c>
      <c r="C146" s="6">
        <f>_xlfn.FORECAST.ETS(A146,$B$2:$B$121,$A$2:$A$121,27,1)</f>
        <v>5658.2237844400588</v>
      </c>
      <c r="D146" s="6">
        <f>C146-_xlfn.FORECAST.ETS.CONFINT(A146,$B$2:$B$121,$A$2:$A$121,0.99,27,1)</f>
        <v>417.64358958890352</v>
      </c>
      <c r="E146" s="6">
        <f>C146+_xlfn.FORECAST.ETS.CONFINT(A146,$B$2:$B$121,$A$2:$A$121,0.99,27,1)</f>
        <v>10898.803979291213</v>
      </c>
    </row>
    <row r="147" spans="1:5" x14ac:dyDescent="0.3">
      <c r="A147" s="1">
        <v>45803</v>
      </c>
      <c r="C147" s="6">
        <f>_xlfn.FORECAST.ETS(A147,$B$2:$B$121,$A$2:$A$121,27,1)</f>
        <v>5382.2034656676715</v>
      </c>
      <c r="D147" s="6">
        <f>C147-_xlfn.FORECAST.ETS.CONFINT(A147,$B$2:$B$121,$A$2:$A$121,0.99,27,1)</f>
        <v>36.443440201601334</v>
      </c>
      <c r="E147" s="6">
        <f>C147+_xlfn.FORECAST.ETS.CONFINT(A147,$B$2:$B$121,$A$2:$A$121,0.99,27,1)</f>
        <v>10727.963491133742</v>
      </c>
    </row>
    <row r="148" spans="1:5" x14ac:dyDescent="0.3">
      <c r="A148" s="1">
        <v>45804</v>
      </c>
      <c r="C148" s="6">
        <f>_xlfn.FORECAST.ETS(A148,$B$2:$B$121,$A$2:$A$121,27,1)</f>
        <v>5491.1666169442924</v>
      </c>
      <c r="D148" s="6">
        <f>C148-_xlfn.FORECAST.ETS.CONFINT(A148,$B$2:$B$121,$A$2:$A$121,0.99,27,1)</f>
        <v>42.018451826109413</v>
      </c>
      <c r="E148" s="6">
        <f>C148+_xlfn.FORECAST.ETS.CONFINT(A148,$B$2:$B$121,$A$2:$A$121,0.99,27,1)</f>
        <v>10940.314782062476</v>
      </c>
    </row>
    <row r="149" spans="1:5" x14ac:dyDescent="0.3">
      <c r="A149" s="1">
        <v>45805</v>
      </c>
      <c r="C149" s="6">
        <f>_xlfn.FORECAST.ETS(A149,$B$2:$B$121,$A$2:$A$121,27,1)</f>
        <v>4832.3210225079138</v>
      </c>
      <c r="D149" s="6">
        <f>C149-_xlfn.FORECAST.ETS.CONFINT(A149,$B$2:$B$121,$A$2:$A$121,0.99,27,1)</f>
        <v>-738.95236804374781</v>
      </c>
      <c r="E149" s="6">
        <f>C149+_xlfn.FORECAST.ETS.CONFINT(A149,$B$2:$B$121,$A$2:$A$121,0.99,27,1)</f>
        <v>10403.594413059574</v>
      </c>
    </row>
    <row r="150" spans="1:5" x14ac:dyDescent="0.3">
      <c r="A150" s="1">
        <v>45806</v>
      </c>
      <c r="C150" s="6">
        <f>_xlfn.FORECAST.ETS(A150,$B$2:$B$121,$A$2:$A$121,27,1)</f>
        <v>4594.2629269621075</v>
      </c>
      <c r="D150" s="6">
        <f>C150-_xlfn.FORECAST.ETS.CONFINT(A150,$B$2:$B$121,$A$2:$A$121,0.99,27,1)</f>
        <v>-1076.7470134817686</v>
      </c>
      <c r="E150" s="6">
        <f>C150+_xlfn.FORECAST.ETS.CONFINT(A150,$B$2:$B$121,$A$2:$A$121,0.99,27,1)</f>
        <v>10265.272867405984</v>
      </c>
    </row>
    <row r="151" spans="1:5" x14ac:dyDescent="0.3">
      <c r="A151" s="1">
        <v>45807</v>
      </c>
      <c r="C151" s="6">
        <f>_xlfn.FORECAST.ETS(A151,$B$2:$B$121,$A$2:$A$121,27,1)</f>
        <v>3973.0524932277704</v>
      </c>
      <c r="D151" s="6">
        <f>C151-_xlfn.FORECAST.ETS.CONFINT(A151,$B$2:$B$121,$A$2:$A$121,0.99,27,1)</f>
        <v>-1796.1957567114587</v>
      </c>
      <c r="E151" s="6">
        <f>C151+_xlfn.FORECAST.ETS.CONFINT(A151,$B$2:$B$121,$A$2:$A$121,0.99,27,1)</f>
        <v>9742.3007431669994</v>
      </c>
    </row>
    <row r="152" spans="1:5" x14ac:dyDescent="0.3">
      <c r="A152" s="1">
        <v>45808</v>
      </c>
      <c r="C152" s="6">
        <f>_xlfn.FORECAST.ETS(A152,$B$2:$B$121,$A$2:$A$121,27,1)</f>
        <v>3653.7469750039727</v>
      </c>
      <c r="D152" s="6">
        <f>C152-_xlfn.FORECAST.ETS.CONFINT(A152,$B$2:$B$121,$A$2:$A$121,0.99,27,1)</f>
        <v>-2212.3168747526297</v>
      </c>
      <c r="E152" s="6">
        <f>C152+_xlfn.FORECAST.ETS.CONFINT(A152,$B$2:$B$121,$A$2:$A$121,0.99,27,1)</f>
        <v>9519.8108247605742</v>
      </c>
    </row>
    <row r="153" spans="1:5" x14ac:dyDescent="0.3">
      <c r="A153" s="1">
        <v>45809</v>
      </c>
      <c r="C153" s="6">
        <f>_xlfn.FORECAST.ETS(A153,$B$2:$B$121,$A$2:$A$121,27,1)</f>
        <v>3524.1232935688422</v>
      </c>
      <c r="D153" s="6">
        <f>C153-_xlfn.FORECAST.ETS.CONFINT(A153,$B$2:$B$121,$A$2:$A$121,0.99,27,1)</f>
        <v>-2437.4030149622095</v>
      </c>
      <c r="E153" s="6">
        <f>C153+_xlfn.FORECAST.ETS.CONFINT(A153,$B$2:$B$121,$A$2:$A$121,0.99,27,1)</f>
        <v>9485.6496020998929</v>
      </c>
    </row>
    <row r="154" spans="1:5" x14ac:dyDescent="0.3">
      <c r="A154" s="1">
        <v>45810</v>
      </c>
      <c r="C154" s="6">
        <f>_xlfn.FORECAST.ETS(A154,$B$2:$B$121,$A$2:$A$121,27,1)</f>
        <v>4048.8971170471914</v>
      </c>
      <c r="D154" s="6">
        <f>C154-_xlfn.FORECAST.ETS.CONFINT(A154,$B$2:$B$121,$A$2:$A$121,0.99,27,1)</f>
        <v>-2006.8027521502709</v>
      </c>
      <c r="E154" s="6">
        <f>C154+_xlfn.FORECAST.ETS.CONFINT(A154,$B$2:$B$121,$A$2:$A$121,0.99,27,1)</f>
        <v>10104.596986244655</v>
      </c>
    </row>
    <row r="155" spans="1:5" x14ac:dyDescent="0.3">
      <c r="A155" s="1">
        <v>45811</v>
      </c>
      <c r="C155" s="6">
        <f>_xlfn.FORECAST.ETS(A155,$B$2:$B$121,$A$2:$A$121,27,1)</f>
        <v>4243.6513974196023</v>
      </c>
      <c r="D155" s="6">
        <f>C155-_xlfn.FORECAST.ETS.CONFINT(A155,$B$2:$B$121,$A$2:$A$121,0.99,27,1)</f>
        <v>-1904.992603301499</v>
      </c>
      <c r="E155" s="6">
        <f>C155+_xlfn.FORECAST.ETS.CONFINT(A155,$B$2:$B$121,$A$2:$A$121,0.99,27,1)</f>
        <v>10392.295398140704</v>
      </c>
    </row>
    <row r="156" spans="1:5" x14ac:dyDescent="0.3">
      <c r="A156" s="1">
        <v>45812</v>
      </c>
      <c r="C156" s="6">
        <f>_xlfn.FORECAST.ETS(A156,$B$2:$B$121,$A$2:$A$121,27,1)</f>
        <v>4768.4907850149293</v>
      </c>
      <c r="D156" s="6">
        <f>C156-_xlfn.FORECAST.ETS.CONFINT(A156,$B$2:$B$121,$A$2:$A$121,0.99,27,1)</f>
        <v>-1471.9230935219393</v>
      </c>
      <c r="E156" s="6">
        <f>C156+_xlfn.FORECAST.ETS.CONFINT(A156,$B$2:$B$121,$A$2:$A$121,0.99,27,1)</f>
        <v>11008.904663551799</v>
      </c>
    </row>
    <row r="157" spans="1:5" x14ac:dyDescent="0.3">
      <c r="A157" s="1">
        <v>45813</v>
      </c>
      <c r="C157" s="6">
        <f>_xlfn.FORECAST.ETS(A157,$B$2:$B$121,$A$2:$A$121,27,1)</f>
        <v>5135.1988978786303</v>
      </c>
      <c r="D157" s="6">
        <f>C157-_xlfn.FORECAST.ETS.CONFINT(A157,$B$2:$B$121,$A$2:$A$121,0.99,27,1)</f>
        <v>-1195.8619067579457</v>
      </c>
      <c r="E157" s="6">
        <f>C157+_xlfn.FORECAST.ETS.CONFINT(A157,$B$2:$B$121,$A$2:$A$121,0.99,27,1)</f>
        <v>11466.259702515206</v>
      </c>
    </row>
    <row r="158" spans="1:5" x14ac:dyDescent="0.3">
      <c r="A158" s="1">
        <v>45814</v>
      </c>
      <c r="C158" s="6">
        <f>_xlfn.FORECAST.ETS(A158,$B$2:$B$121,$A$2:$A$121,27,1)</f>
        <v>5108.6301502282831</v>
      </c>
      <c r="D158" s="6">
        <f>C158-_xlfn.FORECAST.ETS.CONFINT(A158,$B$2:$B$121,$A$2:$A$121,0.99,27,1)</f>
        <v>-1312.0024260857481</v>
      </c>
      <c r="E158" s="6">
        <f>C158+_xlfn.FORECAST.ETS.CONFINT(A158,$B$2:$B$121,$A$2:$A$121,0.99,27,1)</f>
        <v>11529.262726542314</v>
      </c>
    </row>
    <row r="159" spans="1:5" x14ac:dyDescent="0.3">
      <c r="A159" s="1">
        <v>45815</v>
      </c>
      <c r="C159" s="6">
        <f>_xlfn.FORECAST.ETS(A159,$B$2:$B$121,$A$2:$A$121,27,1)</f>
        <v>5238.8950665729253</v>
      </c>
      <c r="D159" s="6">
        <f>C159-_xlfn.FORECAST.ETS.CONFINT(A159,$B$2:$B$121,$A$2:$A$121,0.99,27,1)</f>
        <v>-1270.2787444575688</v>
      </c>
      <c r="E159" s="6">
        <f>C159+_xlfn.FORECAST.ETS.CONFINT(A159,$B$2:$B$121,$A$2:$A$121,0.99,27,1)</f>
        <v>11748.068877603419</v>
      </c>
    </row>
    <row r="160" spans="1:5" x14ac:dyDescent="0.3">
      <c r="A160" s="1">
        <v>45816</v>
      </c>
      <c r="C160" s="6">
        <f>_xlfn.FORECAST.ETS(A160,$B$2:$B$121,$A$2:$A$121,27,1)</f>
        <v>5498.0987283925224</v>
      </c>
      <c r="D160" s="6">
        <f>C160-_xlfn.FORECAST.ETS.CONFINT(A160,$B$2:$B$121,$A$2:$A$121,0.99,27,1)</f>
        <v>-1098.6275052219871</v>
      </c>
      <c r="E160" s="6">
        <f>C160+_xlfn.FORECAST.ETS.CONFINT(A160,$B$2:$B$121,$A$2:$A$121,0.99,27,1)</f>
        <v>12094.824962007031</v>
      </c>
    </row>
    <row r="161" spans="1:5" x14ac:dyDescent="0.3">
      <c r="A161" s="1">
        <v>45817</v>
      </c>
      <c r="C161" s="6">
        <f>_xlfn.FORECAST.ETS(A161,$B$2:$B$121,$A$2:$A$121,27,1)</f>
        <v>4750.0887879614247</v>
      </c>
      <c r="D161" s="6">
        <f>C161-_xlfn.FORECAST.ETS.CONFINT(A161,$B$2:$B$121,$A$2:$A$121,0.99,27,1)</f>
        <v>-1933.2401430350319</v>
      </c>
      <c r="E161" s="6">
        <f>C161+_xlfn.FORECAST.ETS.CONFINT(A161,$B$2:$B$121,$A$2:$A$121,0.99,27,1)</f>
        <v>11433.41771895788</v>
      </c>
    </row>
    <row r="162" spans="1:5" x14ac:dyDescent="0.3">
      <c r="A162" s="1">
        <v>45818</v>
      </c>
      <c r="C162" s="6">
        <f>_xlfn.FORECAST.ETS(A162,$B$2:$B$121,$A$2:$A$121,27,1)</f>
        <v>4628.6761756371998</v>
      </c>
      <c r="D162" s="6">
        <f>C162-_xlfn.FORECAST.ETS.CONFINT(A162,$B$2:$B$121,$A$2:$A$121,0.99,27,1)</f>
        <v>-2140.3424032134908</v>
      </c>
      <c r="E162" s="6">
        <f>C162+_xlfn.FORECAST.ETS.CONFINT(A162,$B$2:$B$121,$A$2:$A$121,0.99,27,1)</f>
        <v>11397.694754487889</v>
      </c>
    </row>
    <row r="163" spans="1:5" x14ac:dyDescent="0.3">
      <c r="A163" s="1">
        <v>45819</v>
      </c>
      <c r="C163" s="6">
        <f>_xlfn.FORECAST.ETS(A163,$B$2:$B$121,$A$2:$A$121,27,1)</f>
        <v>4643.6887526551773</v>
      </c>
      <c r="D163" s="6">
        <f>C163-_xlfn.FORECAST.ETS.CONFINT(A163,$B$2:$B$121,$A$2:$A$121,0.99,27,1)</f>
        <v>-2210.1408911836652</v>
      </c>
      <c r="E163" s="6">
        <f>C163+_xlfn.FORECAST.ETS.CONFINT(A163,$B$2:$B$121,$A$2:$A$121,0.99,27,1)</f>
        <v>11497.518396494019</v>
      </c>
    </row>
    <row r="164" spans="1:5" x14ac:dyDescent="0.3">
      <c r="A164" s="1">
        <v>45820</v>
      </c>
      <c r="C164" s="6">
        <f>_xlfn.FORECAST.ETS(A164,$B$2:$B$121,$A$2:$A$121,27,1)</f>
        <v>4627.354193487954</v>
      </c>
      <c r="D164" s="6">
        <f>C164-_xlfn.FORECAST.ETS.CONFINT(A164,$B$2:$B$121,$A$2:$A$121,0.99,27,1)</f>
        <v>-2310.4403710995839</v>
      </c>
      <c r="E164" s="6">
        <f>C164+_xlfn.FORECAST.ETS.CONFINT(A164,$B$2:$B$121,$A$2:$A$121,0.99,27,1)</f>
        <v>11565.148758075491</v>
      </c>
    </row>
    <row r="165" spans="1:5" x14ac:dyDescent="0.3">
      <c r="A165" s="1">
        <v>45821</v>
      </c>
      <c r="C165" s="6">
        <f>_xlfn.FORECAST.ETS(A165,$B$2:$B$121,$A$2:$A$121,27,1)</f>
        <v>5248.6095265036211</v>
      </c>
      <c r="D165" s="6">
        <f>C165-_xlfn.FORECAST.ETS.CONFINT(A165,$B$2:$B$121,$A$2:$A$121,0.99,27,1)</f>
        <v>-1772.3343875656437</v>
      </c>
      <c r="E165" s="6">
        <f>C165+_xlfn.FORECAST.ETS.CONFINT(A165,$B$2:$B$121,$A$2:$A$121,0.99,27,1)</f>
        <v>12269.553440572887</v>
      </c>
    </row>
    <row r="166" spans="1:5" x14ac:dyDescent="0.3">
      <c r="A166" s="1">
        <v>45822</v>
      </c>
      <c r="C166" s="6">
        <f>_xlfn.FORECAST.ETS(A166,$B$2:$B$121,$A$2:$A$121,27,1)</f>
        <v>5640.6244989801444</v>
      </c>
      <c r="D166" s="6">
        <f>C166-_xlfn.FORECAST.ETS.CONFINT(A166,$B$2:$B$121,$A$2:$A$121,0.99,27,1)</f>
        <v>-1462.6820466880799</v>
      </c>
      <c r="E166" s="6">
        <f>C166+_xlfn.FORECAST.ETS.CONFINT(A166,$B$2:$B$121,$A$2:$A$121,0.99,27,1)</f>
        <v>12743.931044648369</v>
      </c>
    </row>
    <row r="167" spans="1:5" x14ac:dyDescent="0.3">
      <c r="A167" s="1">
        <v>45823</v>
      </c>
      <c r="C167" s="6">
        <f>_xlfn.FORECAST.ETS(A167,$B$2:$B$121,$A$2:$A$121,27,1)</f>
        <v>5457.7721349798976</v>
      </c>
      <c r="D167" s="6">
        <f>C167-_xlfn.FORECAST.ETS.CONFINT(A167,$B$2:$B$121,$A$2:$A$121,0.99,27,1)</f>
        <v>-1727.1375899096411</v>
      </c>
      <c r="E167" s="6">
        <f>C167+_xlfn.FORECAST.ETS.CONFINT(A167,$B$2:$B$121,$A$2:$A$121,0.99,27,1)</f>
        <v>12642.681859869437</v>
      </c>
    </row>
    <row r="168" spans="1:5" x14ac:dyDescent="0.3">
      <c r="A168" s="1">
        <v>45824</v>
      </c>
      <c r="C168" s="6">
        <f>_xlfn.FORECAST.ETS(A168,$B$2:$B$121,$A$2:$A$121,27,1)</f>
        <v>5248.1049556815033</v>
      </c>
      <c r="D168" s="6">
        <f>C168-_xlfn.FORECAST.ETS.CONFINT(A168,$B$2:$B$121,$A$2:$A$121,0.99,27,1)</f>
        <v>-2017.6742927167952</v>
      </c>
      <c r="E168" s="6">
        <f>C168+_xlfn.FORECAST.ETS.CONFINT(A168,$B$2:$B$121,$A$2:$A$121,0.99,27,1)</f>
        <v>12513.884204079801</v>
      </c>
    </row>
    <row r="169" spans="1:5" x14ac:dyDescent="0.3">
      <c r="A169" s="1">
        <v>45825</v>
      </c>
      <c r="C169" s="6">
        <f>_xlfn.FORECAST.ETS(A169,$B$2:$B$121,$A$2:$A$121,27,1)</f>
        <v>5339.4629341384452</v>
      </c>
      <c r="D169" s="6">
        <f>C169-_xlfn.FORECAST.ETS.CONFINT(A169,$B$2:$B$121,$A$2:$A$121,0.99,27,1)</f>
        <v>-2006.476617707438</v>
      </c>
      <c r="E169" s="6">
        <f>C169+_xlfn.FORECAST.ETS.CONFINT(A169,$B$2:$B$121,$A$2:$A$121,0.99,27,1)</f>
        <v>12685.402485984328</v>
      </c>
    </row>
    <row r="170" spans="1:5" x14ac:dyDescent="0.3">
      <c r="A170" s="1">
        <v>45826</v>
      </c>
      <c r="C170" s="6">
        <f>_xlfn.FORECAST.ETS(A170,$B$2:$B$121,$A$2:$A$121,27,1)</f>
        <v>5650.5721135062931</v>
      </c>
      <c r="D170" s="6">
        <f>C170-_xlfn.FORECAST.ETS.CONFINT(A170,$B$2:$B$121,$A$2:$A$121,0.99,27,1)</f>
        <v>-1774.8416942406393</v>
      </c>
      <c r="E170" s="6">
        <f>C170+_xlfn.FORECAST.ETS.CONFINT(A170,$B$2:$B$121,$A$2:$A$121,0.99,27,1)</f>
        <v>13075.985921253225</v>
      </c>
    </row>
    <row r="171" spans="1:5" x14ac:dyDescent="0.3">
      <c r="A171" s="1">
        <v>45827</v>
      </c>
      <c r="C171" s="6">
        <f>_xlfn.FORECAST.ETS(A171,$B$2:$B$121,$A$2:$A$121,27,1)</f>
        <v>5999.416874201178</v>
      </c>
      <c r="D171" s="6">
        <f>C171-_xlfn.FORECAST.ETS.CONFINT(A171,$B$2:$B$121,$A$2:$A$121,0.99,27,1)</f>
        <v>-1504.8071403043914</v>
      </c>
      <c r="E171" s="6">
        <f>C171+_xlfn.FORECAST.ETS.CONFINT(A171,$B$2:$B$121,$A$2:$A$121,0.99,27,1)</f>
        <v>13503.640888706748</v>
      </c>
    </row>
    <row r="172" spans="1:5" x14ac:dyDescent="0.3">
      <c r="A172" s="1">
        <v>45828</v>
      </c>
      <c r="C172" s="6">
        <f>_xlfn.FORECAST.ETS(A172,$B$2:$B$121,$A$2:$A$121,27,1)</f>
        <v>5707.3336507968961</v>
      </c>
      <c r="D172" s="6">
        <f>C172-_xlfn.FORECAST.ETS.CONFINT(A172,$B$2:$B$121,$A$2:$A$121,0.99,27,1)</f>
        <v>-1875.0574267521224</v>
      </c>
      <c r="E172" s="6">
        <f>C172+_xlfn.FORECAST.ETS.CONFINT(A172,$B$2:$B$121,$A$2:$A$121,0.99,27,1)</f>
        <v>13289.724728345915</v>
      </c>
    </row>
    <row r="173" spans="1:5" x14ac:dyDescent="0.3">
      <c r="A173" s="1">
        <v>45829</v>
      </c>
      <c r="C173" s="6">
        <f>_xlfn.FORECAST.ETS(A173,$B$2:$B$121,$A$2:$A$121,27,1)</f>
        <v>5765.9618299557796</v>
      </c>
      <c r="D173" s="6">
        <f>C173-_xlfn.FORECAST.ETS.CONFINT(A173,$B$2:$B$121,$A$2:$A$121,0.99,27,1)</f>
        <v>-1893.9730534507962</v>
      </c>
      <c r="E173" s="6">
        <f>C173+_xlfn.FORECAST.ETS.CONFINT(A173,$B$2:$B$121,$A$2:$A$121,0.99,27,1)</f>
        <v>13425.896713362356</v>
      </c>
    </row>
    <row r="174" spans="1:5" x14ac:dyDescent="0.3">
      <c r="A174" s="1">
        <v>45830</v>
      </c>
      <c r="C174" s="6">
        <f>_xlfn.FORECAST.ETS(A174,$B$2:$B$121,$A$2:$A$121,27,1)</f>
        <v>5489.9415111833923</v>
      </c>
      <c r="D174" s="6">
        <f>C174-_xlfn.FORECAST.ETS.CONFINT(A174,$B$2:$B$121,$A$2:$A$121,0.99,27,1)</f>
        <v>-2246.9328562853825</v>
      </c>
      <c r="E174" s="6">
        <f>C174+_xlfn.FORECAST.ETS.CONFINT(A174,$B$2:$B$121,$A$2:$A$121,0.99,27,1)</f>
        <v>13226.815878652167</v>
      </c>
    </row>
    <row r="175" spans="1:5" x14ac:dyDescent="0.3">
      <c r="A175" s="1">
        <v>45831</v>
      </c>
      <c r="C175" s="6">
        <f>_xlfn.FORECAST.ETS(A175,$B$2:$B$121,$A$2:$A$121,27,1)</f>
        <v>5598.9046624600132</v>
      </c>
      <c r="D175" s="6">
        <f>C175-_xlfn.FORECAST.ETS.CONFINT(A175,$B$2:$B$121,$A$2:$A$121,0.99,27,1)</f>
        <v>-2214.3229136128693</v>
      </c>
      <c r="E175" s="6">
        <f>C175+_xlfn.FORECAST.ETS.CONFINT(A175,$B$2:$B$121,$A$2:$A$121,0.99,27,1)</f>
        <v>13412.132238532897</v>
      </c>
    </row>
    <row r="176" spans="1:5" x14ac:dyDescent="0.3">
      <c r="A176" s="1">
        <v>45832</v>
      </c>
      <c r="C176" s="6">
        <f>_xlfn.FORECAST.ETS(A176,$B$2:$B$121,$A$2:$A$121,27,1)</f>
        <v>4940.0590680236346</v>
      </c>
      <c r="D176" s="6">
        <f>C176-_xlfn.FORECAST.ETS.CONFINT(A176,$B$2:$B$121,$A$2:$A$121,0.99,27,1)</f>
        <v>-2963.7700062646736</v>
      </c>
      <c r="E176" s="6">
        <f>C176+_xlfn.FORECAST.ETS.CONFINT(A176,$B$2:$B$121,$A$2:$A$121,0.99,27,1)</f>
        <v>12843.888142311942</v>
      </c>
    </row>
    <row r="177" spans="1:5" x14ac:dyDescent="0.3">
      <c r="A177" s="1">
        <v>45833</v>
      </c>
      <c r="C177" s="6">
        <f>_xlfn.FORECAST.ETS(A177,$B$2:$B$121,$A$2:$A$121,27,1)</f>
        <v>4702.0009724778283</v>
      </c>
      <c r="D177" s="6">
        <f>C177-_xlfn.FORECAST.ETS.CONFINT(A177,$B$2:$B$121,$A$2:$A$121,0.99,27,1)</f>
        <v>-3276.9199142271982</v>
      </c>
      <c r="E177" s="6">
        <f>C177+_xlfn.FORECAST.ETS.CONFINT(A177,$B$2:$B$121,$A$2:$A$121,0.99,27,1)</f>
        <v>12680.921859182854</v>
      </c>
    </row>
    <row r="178" spans="1:5" x14ac:dyDescent="0.3">
      <c r="A178" s="1">
        <v>45834</v>
      </c>
      <c r="C178" s="6">
        <f>_xlfn.FORECAST.ETS(A178,$B$2:$B$121,$A$2:$A$121,27,1)</f>
        <v>4080.7905387434912</v>
      </c>
      <c r="D178" s="6">
        <f>C178-_xlfn.FORECAST.ETS.CONFINT(A178,$B$2:$B$121,$A$2:$A$121,0.99,27,1)</f>
        <v>-3972.6888138536569</v>
      </c>
      <c r="E178" s="6">
        <f>C178+_xlfn.FORECAST.ETS.CONFINT(A178,$B$2:$B$121,$A$2:$A$121,0.99,27,1)</f>
        <v>12134.269891340638</v>
      </c>
    </row>
    <row r="179" spans="1:5" x14ac:dyDescent="0.3">
      <c r="A179" s="1">
        <v>45835</v>
      </c>
      <c r="C179" s="6">
        <f>_xlfn.FORECAST.ETS(A179,$B$2:$B$121,$A$2:$A$121,27,1)</f>
        <v>3761.4850205196935</v>
      </c>
      <c r="D179" s="6">
        <f>C179-_xlfn.FORECAST.ETS.CONFINT(A179,$B$2:$B$121,$A$2:$A$121,0.99,27,1)</f>
        <v>-4366.0343155083128</v>
      </c>
      <c r="E179" s="6">
        <f>C179+_xlfn.FORECAST.ETS.CONFINT(A179,$B$2:$B$121,$A$2:$A$121,0.99,27,1)</f>
        <v>11889.004356547699</v>
      </c>
    </row>
    <row r="180" spans="1:5" x14ac:dyDescent="0.3">
      <c r="A180" s="1">
        <v>45836</v>
      </c>
      <c r="C180" s="6">
        <f>_xlfn.FORECAST.ETS(A180,$B$2:$B$121,$A$2:$A$121,27,1)</f>
        <v>3631.861339084563</v>
      </c>
      <c r="D180" s="6">
        <f>C180-_xlfn.FORECAST.ETS.CONFINT(A180,$B$2:$B$121,$A$2:$A$121,0.99,27,1)</f>
        <v>-4569.1937249551129</v>
      </c>
      <c r="E180" s="6">
        <f>C180+_xlfn.FORECAST.ETS.CONFINT(A180,$B$2:$B$121,$A$2:$A$121,0.99,27,1)</f>
        <v>11832.91640312424</v>
      </c>
    </row>
    <row r="181" spans="1:5" x14ac:dyDescent="0.3">
      <c r="A181" s="1">
        <v>45837</v>
      </c>
      <c r="C181" s="6">
        <f>_xlfn.FORECAST.ETS(A181,$B$2:$B$121,$A$2:$A$121,27,1)</f>
        <v>4156.6351625629122</v>
      </c>
      <c r="D181" s="6">
        <f>C181-_xlfn.FORECAST.ETS.CONFINT(A181,$B$2:$B$121,$A$2:$A$121,0.99,27,1)</f>
        <v>-4117.4650013899663</v>
      </c>
      <c r="E181" s="6">
        <f>C181+_xlfn.FORECAST.ETS.CONFINT(A181,$B$2:$B$121,$A$2:$A$121,0.99,27,1)</f>
        <v>12430.735326515791</v>
      </c>
    </row>
    <row r="182" spans="1:5" x14ac:dyDescent="0.3">
      <c r="A182" s="1">
        <v>45838</v>
      </c>
      <c r="C182" s="6">
        <f>_xlfn.FORECAST.ETS(A182,$B$2:$B$121,$A$2:$A$121,27,1)</f>
        <v>4351.3894429353231</v>
      </c>
      <c r="D182" s="6">
        <f>C182-_xlfn.FORECAST.ETS.CONFINT(A182,$B$2:$B$121,$A$2:$A$121,0.99,27,1)</f>
        <v>-3995.2782549764224</v>
      </c>
      <c r="E182" s="6">
        <f>C182+_xlfn.FORECAST.ETS.CONFINT(A182,$B$2:$B$121,$A$2:$A$121,0.99,27,1)</f>
        <v>12698.057140847068</v>
      </c>
    </row>
    <row r="183" spans="1:5" x14ac:dyDescent="0.3">
      <c r="A183" s="1">
        <v>45839</v>
      </c>
      <c r="C183" s="6">
        <f>_xlfn.FORECAST.ETS(A183,$B$2:$B$121,$A$2:$A$121,27,1)</f>
        <v>4876.2288305306511</v>
      </c>
      <c r="D183" s="6">
        <f>C183-_xlfn.FORECAST.ETS.CONFINT(A183,$B$2:$B$121,$A$2:$A$121,0.99,27,1)</f>
        <v>-3542.5413643871971</v>
      </c>
      <c r="E183" s="6">
        <f>C183+_xlfn.FORECAST.ETS.CONFINT(A183,$B$2:$B$121,$A$2:$A$121,0.99,27,1)</f>
        <v>13294.999025448498</v>
      </c>
    </row>
    <row r="184" spans="1:5" x14ac:dyDescent="0.3">
      <c r="A184" s="1">
        <v>45840</v>
      </c>
      <c r="C184" s="6">
        <f>_xlfn.FORECAST.ETS(A184,$B$2:$B$121,$A$2:$A$121,27,1)</f>
        <v>5242.9369433943511</v>
      </c>
      <c r="D184" s="6">
        <f>C184-_xlfn.FORECAST.ETS.CONFINT(A184,$B$2:$B$121,$A$2:$A$121,0.99,27,1)</f>
        <v>-3247.4827371784404</v>
      </c>
      <c r="E184" s="6">
        <f>C184+_xlfn.FORECAST.ETS.CONFINT(A184,$B$2:$B$121,$A$2:$A$121,0.99,27,1)</f>
        <v>13733.356623967142</v>
      </c>
    </row>
    <row r="185" spans="1:5" x14ac:dyDescent="0.3">
      <c r="A185" s="1">
        <v>45841</v>
      </c>
      <c r="C185" s="6">
        <f>_xlfn.FORECAST.ETS(A185,$B$2:$B$121,$A$2:$A$121,27,1)</f>
        <v>5216.368195744004</v>
      </c>
      <c r="D185" s="6">
        <f>C185-_xlfn.FORECAST.ETS.CONFINT(A185,$B$2:$B$121,$A$2:$A$121,0.99,27,1)</f>
        <v>-3345.2595089822862</v>
      </c>
      <c r="E185" s="6">
        <f>C185+_xlfn.FORECAST.ETS.CONFINT(A185,$B$2:$B$121,$A$2:$A$121,0.99,27,1)</f>
        <v>13777.995900470294</v>
      </c>
    </row>
    <row r="186" spans="1:5" x14ac:dyDescent="0.3">
      <c r="A186" s="1">
        <v>45842</v>
      </c>
      <c r="C186" s="6">
        <f>_xlfn.FORECAST.ETS(A186,$B$2:$B$121,$A$2:$A$121,27,1)</f>
        <v>5346.6331120886462</v>
      </c>
      <c r="D186" s="6">
        <f>C186-_xlfn.FORECAST.ETS.CONFINT(A186,$B$2:$B$121,$A$2:$A$121,0.99,27,1)</f>
        <v>-3285.7722551184324</v>
      </c>
      <c r="E186" s="6">
        <f>C186+_xlfn.FORECAST.ETS.CONFINT(A186,$B$2:$B$121,$A$2:$A$121,0.99,27,1)</f>
        <v>13979.038479295725</v>
      </c>
    </row>
    <row r="187" spans="1:5" x14ac:dyDescent="0.3">
      <c r="A187" s="1">
        <v>45843</v>
      </c>
      <c r="C187" s="6">
        <f>_xlfn.FORECAST.ETS(A187,$B$2:$B$121,$A$2:$A$121,27,1)</f>
        <v>5605.8367739082432</v>
      </c>
      <c r="D187" s="6">
        <f>C187-_xlfn.FORECAST.ETS.CONFINT(A187,$B$2:$B$121,$A$2:$A$121,0.99,27,1)</f>
        <v>-3096.9265678881775</v>
      </c>
      <c r="E187" s="6">
        <f>C187+_xlfn.FORECAST.ETS.CONFINT(A187,$B$2:$B$121,$A$2:$A$121,0.99,27,1)</f>
        <v>14308.600115704663</v>
      </c>
    </row>
    <row r="188" spans="1:5" x14ac:dyDescent="0.3">
      <c r="A188" s="1">
        <v>45844</v>
      </c>
      <c r="C188" s="6">
        <f>_xlfn.FORECAST.ETS(A188,$B$2:$B$121,$A$2:$A$121,27,1)</f>
        <v>4857.8268334771456</v>
      </c>
      <c r="D188" s="6">
        <f>C188-_xlfn.FORECAST.ETS.CONFINT(A188,$B$2:$B$121,$A$2:$A$121,0.99,27,1)</f>
        <v>-3914.8850651114717</v>
      </c>
      <c r="E188" s="6">
        <f>C188+_xlfn.FORECAST.ETS.CONFINT(A188,$B$2:$B$121,$A$2:$A$121,0.99,27,1)</f>
        <v>13630.538732065763</v>
      </c>
    </row>
    <row r="189" spans="1:5" x14ac:dyDescent="0.3">
      <c r="A189" s="1">
        <v>45845</v>
      </c>
      <c r="C189" s="6">
        <f>_xlfn.FORECAST.ETS(A189,$B$2:$B$121,$A$2:$A$121,27,1)</f>
        <v>4736.4142211529206</v>
      </c>
      <c r="D189" s="6">
        <f>C189-_xlfn.FORECAST.ETS.CONFINT(A189,$B$2:$B$121,$A$2:$A$121,0.99,27,1)</f>
        <v>-4105.8467037160763</v>
      </c>
      <c r="E189" s="6">
        <f>C189+_xlfn.FORECAST.ETS.CONFINT(A189,$B$2:$B$121,$A$2:$A$121,0.99,27,1)</f>
        <v>13578.675146021917</v>
      </c>
    </row>
    <row r="190" spans="1:5" x14ac:dyDescent="0.3">
      <c r="A190" s="1">
        <v>45846</v>
      </c>
      <c r="C190" s="6">
        <f>_xlfn.FORECAST.ETS(A190,$B$2:$B$121,$A$2:$A$121,27,1)</f>
        <v>4751.4267981708981</v>
      </c>
      <c r="D190" s="6">
        <f>C190-_xlfn.FORECAST.ETS.CONFINT(A190,$B$2:$B$121,$A$2:$A$121,0.99,27,1)</f>
        <v>-4159.9931464567526</v>
      </c>
      <c r="E190" s="6">
        <f>C190+_xlfn.FORECAST.ETS.CONFINT(A190,$B$2:$B$121,$A$2:$A$121,0.99,27,1)</f>
        <v>13662.846742798549</v>
      </c>
    </row>
    <row r="191" spans="1:5" x14ac:dyDescent="0.3">
      <c r="A191" s="1">
        <v>45847</v>
      </c>
      <c r="C191" s="6">
        <f>_xlfn.FORECAST.ETS(A191,$B$2:$B$121,$A$2:$A$121,27,1)</f>
        <v>4735.0922390036749</v>
      </c>
      <c r="D191" s="6">
        <f>C191-_xlfn.FORECAST.ETS.CONFINT(A191,$B$2:$B$121,$A$2:$A$121,0.99,27,1)</f>
        <v>-4245.1058978125084</v>
      </c>
      <c r="E191" s="6">
        <f>C191+_xlfn.FORECAST.ETS.CONFINT(A191,$B$2:$B$121,$A$2:$A$121,0.99,27,1)</f>
        <v>13715.290375819859</v>
      </c>
    </row>
    <row r="192" spans="1:5" x14ac:dyDescent="0.3">
      <c r="A192" s="1">
        <v>45848</v>
      </c>
      <c r="C192" s="6">
        <f>_xlfn.FORECAST.ETS(A192,$B$2:$B$121,$A$2:$A$121,27,1)</f>
        <v>5356.3475720193419</v>
      </c>
      <c r="D192" s="6">
        <f>C192-_xlfn.FORECAST.ETS.CONFINT(A192,$B$2:$B$121,$A$2:$A$121,0.99,27,1)</f>
        <v>-3692.2567804255505</v>
      </c>
      <c r="E192" s="6">
        <f>C192+_xlfn.FORECAST.ETS.CONFINT(A192,$B$2:$B$121,$A$2:$A$121,0.99,27,1)</f>
        <v>14404.951924464234</v>
      </c>
    </row>
    <row r="193" spans="1:5" x14ac:dyDescent="0.3">
      <c r="A193" s="1">
        <v>45849</v>
      </c>
      <c r="C193" s="6">
        <f>_xlfn.FORECAST.ETS(A193,$B$2:$B$121,$A$2:$A$121,27,1)</f>
        <v>5748.3625444958652</v>
      </c>
      <c r="D193" s="6">
        <f>C193-_xlfn.FORECAST.ETS.CONFINT(A193,$B$2:$B$121,$A$2:$A$121,0.99,27,1)</f>
        <v>-3368.2845861131882</v>
      </c>
      <c r="E193" s="6">
        <f>C193+_xlfn.FORECAST.ETS.CONFINT(A193,$B$2:$B$121,$A$2:$A$121,0.99,27,1)</f>
        <v>14865.009675104919</v>
      </c>
    </row>
    <row r="194" spans="1:5" x14ac:dyDescent="0.3">
      <c r="A194" s="1">
        <v>45850</v>
      </c>
      <c r="C194" s="6">
        <f>_xlfn.FORECAST.ETS(A194,$B$2:$B$121,$A$2:$A$121,27,1)</f>
        <v>5565.5101804956184</v>
      </c>
      <c r="D194" s="6">
        <f>C194-_xlfn.FORECAST.ETS.CONFINT(A194,$B$2:$B$121,$A$2:$A$121,0.99,27,1)</f>
        <v>-3618.824533029433</v>
      </c>
      <c r="E194" s="6">
        <f>C194+_xlfn.FORECAST.ETS.CONFINT(A194,$B$2:$B$121,$A$2:$A$121,0.99,27,1)</f>
        <v>14749.844894020669</v>
      </c>
    </row>
    <row r="195" spans="1:5" x14ac:dyDescent="0.3">
      <c r="A195" s="1">
        <v>45851</v>
      </c>
      <c r="C195" s="6">
        <f>_xlfn.FORECAST.ETS(A195,$B$2:$B$121,$A$2:$A$121,27,1)</f>
        <v>5355.8430011972241</v>
      </c>
      <c r="D195" s="6">
        <f>C195-_xlfn.FORECAST.ETS.CONFINT(A195,$B$2:$B$121,$A$2:$A$121,0.99,27,1)</f>
        <v>-3895.8320594527677</v>
      </c>
      <c r="E195" s="6">
        <f>C195+_xlfn.FORECAST.ETS.CONFINT(A195,$B$2:$B$121,$A$2:$A$121,0.99,27,1)</f>
        <v>14607.518061847215</v>
      </c>
    </row>
    <row r="196" spans="1:5" x14ac:dyDescent="0.3">
      <c r="A196" s="1">
        <v>45852</v>
      </c>
      <c r="C196" s="6">
        <f>_xlfn.FORECAST.ETS(A196,$B$2:$B$121,$A$2:$A$121,27,1)</f>
        <v>5447.2009796541661</v>
      </c>
      <c r="D196" s="6">
        <f>C196-_xlfn.FORECAST.ETS.CONFINT(A196,$B$2:$B$121,$A$2:$A$121,0.99,27,1)</f>
        <v>-3871.4748822979491</v>
      </c>
      <c r="E196" s="6">
        <f>C196+_xlfn.FORECAST.ETS.CONFINT(A196,$B$2:$B$121,$A$2:$A$121,0.99,27,1)</f>
        <v>14765.876841606281</v>
      </c>
    </row>
    <row r="197" spans="1:5" x14ac:dyDescent="0.3">
      <c r="A197" s="1">
        <v>45853</v>
      </c>
      <c r="C197" s="6">
        <f>_xlfn.FORECAST.ETS(A197,$B$2:$B$121,$A$2:$A$121,27,1)</f>
        <v>5758.310159022014</v>
      </c>
      <c r="D197" s="6">
        <f>C197-_xlfn.FORECAST.ETS.CONFINT(A197,$B$2:$B$121,$A$2:$A$121,0.99,27,1)</f>
        <v>-3627.034391371466</v>
      </c>
      <c r="E197" s="6">
        <f>C197+_xlfn.FORECAST.ETS.CONFINT(A197,$B$2:$B$121,$A$2:$A$121,0.99,27,1)</f>
        <v>15143.654709415494</v>
      </c>
    </row>
    <row r="198" spans="1:5" x14ac:dyDescent="0.3">
      <c r="A198" s="1">
        <v>45854</v>
      </c>
      <c r="C198" s="6">
        <f>_xlfn.FORECAST.ETS(A198,$B$2:$B$121,$A$2:$A$121,27,1)</f>
        <v>6107.1549197168988</v>
      </c>
      <c r="D198" s="6">
        <f>C198-_xlfn.FORECAST.ETS.CONFINT(A198,$B$2:$B$121,$A$2:$A$121,0.99,27,1)</f>
        <v>-3344.5333939643788</v>
      </c>
      <c r="E198" s="6">
        <f>C198+_xlfn.FORECAST.ETS.CONFINT(A198,$B$2:$B$121,$A$2:$A$121,0.99,27,1)</f>
        <v>15558.843233398176</v>
      </c>
    </row>
    <row r="199" spans="1:5" x14ac:dyDescent="0.3">
      <c r="A199" s="1">
        <v>45855</v>
      </c>
      <c r="C199" s="6">
        <f>_xlfn.FORECAST.ETS(A199,$B$2:$B$121,$A$2:$A$121,27,1)</f>
        <v>5815.071696312616</v>
      </c>
      <c r="D199" s="6">
        <f>C199-_xlfn.FORECAST.ETS.CONFINT(A199,$B$2:$B$121,$A$2:$A$121,0.99,27,1)</f>
        <v>-3702.6424090267756</v>
      </c>
      <c r="E199" s="6">
        <f>C199+_xlfn.FORECAST.ETS.CONFINT(A199,$B$2:$B$121,$A$2:$A$121,0.99,27,1)</f>
        <v>15332.785801652008</v>
      </c>
    </row>
    <row r="200" spans="1:5" x14ac:dyDescent="0.3">
      <c r="A200" s="1">
        <v>45856</v>
      </c>
      <c r="C200" s="6">
        <f>_xlfn.FORECAST.ETS(A200,$B$2:$B$121,$A$2:$A$121,27,1)</f>
        <v>5873.6998754715005</v>
      </c>
      <c r="D200" s="6">
        <f>C200-_xlfn.FORECAST.ETS.CONFINT(A200,$B$2:$B$121,$A$2:$A$121,0.99,27,1)</f>
        <v>-3709.7287796760702</v>
      </c>
      <c r="E200" s="6">
        <f>C200+_xlfn.FORECAST.ETS.CONFINT(A200,$B$2:$B$121,$A$2:$A$121,0.99,27,1)</f>
        <v>15457.128530619071</v>
      </c>
    </row>
    <row r="201" spans="1:5" x14ac:dyDescent="0.3">
      <c r="A201" s="1">
        <v>45857</v>
      </c>
      <c r="C201" s="6">
        <f>_xlfn.FORECAST.ETS(A201,$B$2:$B$121,$A$2:$A$121,27,1)</f>
        <v>5597.6795566991132</v>
      </c>
      <c r="D201" s="6">
        <f>C201-_xlfn.FORECAST.ETS.CONFINT(A201,$B$2:$B$121,$A$2:$A$121,0.99,27,1)</f>
        <v>-4051.1589222926523</v>
      </c>
      <c r="E201" s="6">
        <f>C201+_xlfn.FORECAST.ETS.CONFINT(A201,$B$2:$B$121,$A$2:$A$121,0.99,27,1)</f>
        <v>15246.518035690879</v>
      </c>
    </row>
    <row r="202" spans="1:5" x14ac:dyDescent="0.3">
      <c r="A202" s="1">
        <v>45858</v>
      </c>
      <c r="C202" s="6">
        <f>_xlfn.FORECAST.ETS(A202,$B$2:$B$121,$A$2:$A$121,27,1)</f>
        <v>5706.6427079757341</v>
      </c>
      <c r="D202" s="6">
        <f>C202-_xlfn.FORECAST.ETS.CONFINT(A202,$B$2:$B$121,$A$2:$A$121,0.99,27,1)</f>
        <v>-4007.3071801899205</v>
      </c>
      <c r="E202" s="6">
        <f>C202+_xlfn.FORECAST.ETS.CONFINT(A202,$B$2:$B$121,$A$2:$A$121,0.99,27,1)</f>
        <v>15420.592596141389</v>
      </c>
    </row>
    <row r="203" spans="1:5" x14ac:dyDescent="0.3">
      <c r="A203" s="1">
        <v>45859</v>
      </c>
      <c r="C203" s="6">
        <f>_xlfn.FORECAST.ETS(A203,$B$2:$B$121,$A$2:$A$121,27,1)</f>
        <v>5047.7971135393555</v>
      </c>
      <c r="D203" s="6">
        <f>C203-_xlfn.FORECAST.ETS.CONFINT(A203,$B$2:$B$121,$A$2:$A$121,0.99,27,1)</f>
        <v>-4743.2769991254436</v>
      </c>
      <c r="E203" s="6">
        <f>C203+_xlfn.FORECAST.ETS.CONFINT(A203,$B$2:$B$121,$A$2:$A$121,0.99,27,1)</f>
        <v>14838.871226204155</v>
      </c>
    </row>
    <row r="204" spans="1:5" x14ac:dyDescent="0.3">
      <c r="A204" s="1">
        <v>45860</v>
      </c>
      <c r="C204" s="6">
        <f>_xlfn.FORECAST.ETS(A204,$B$2:$B$121,$A$2:$A$121,27,1)</f>
        <v>4809.7390179935492</v>
      </c>
      <c r="D204" s="6">
        <f>C204-_xlfn.FORECAST.ETS.CONFINT(A204,$B$2:$B$121,$A$2:$A$121,0.99,27,1)</f>
        <v>-5045.7872614831695</v>
      </c>
      <c r="E204" s="6">
        <f>C204+_xlfn.FORECAST.ETS.CONFINT(A204,$B$2:$B$121,$A$2:$A$121,0.99,27,1)</f>
        <v>14665.265297470269</v>
      </c>
    </row>
    <row r="205" spans="1:5" x14ac:dyDescent="0.3">
      <c r="A205" s="1">
        <v>45861</v>
      </c>
      <c r="C205" s="6">
        <f>_xlfn.FORECAST.ETS(A205,$B$2:$B$121,$A$2:$A$121,27,1)</f>
        <v>4188.528584259212</v>
      </c>
      <c r="D205" s="6">
        <f>C205-_xlfn.FORECAST.ETS.CONFINT(A205,$B$2:$B$121,$A$2:$A$121,0.99,27,1)</f>
        <v>-5731.1706304400313</v>
      </c>
      <c r="E205" s="6">
        <f>C205+_xlfn.FORECAST.ETS.CONFINT(A205,$B$2:$B$121,$A$2:$A$121,0.99,27,1)</f>
        <v>14108.227798958455</v>
      </c>
    </row>
    <row r="206" spans="1:5" x14ac:dyDescent="0.3">
      <c r="A206" s="1">
        <v>45862</v>
      </c>
      <c r="C206" s="6">
        <f>_xlfn.FORECAST.ETS(A206,$B$2:$B$121,$A$2:$A$121,27,1)</f>
        <v>3869.2230660354144</v>
      </c>
      <c r="D206" s="6">
        <f>C206-_xlfn.FORECAST.ETS.CONFINT(A206,$B$2:$B$121,$A$2:$A$121,0.99,27,1)</f>
        <v>-6114.3753882470883</v>
      </c>
      <c r="E206" s="6">
        <f>C206+_xlfn.FORECAST.ETS.CONFINT(A206,$B$2:$B$121,$A$2:$A$121,0.99,27,1)</f>
        <v>13852.821520317917</v>
      </c>
    </row>
    <row r="207" spans="1:5" x14ac:dyDescent="0.3">
      <c r="A207" s="1">
        <v>45863</v>
      </c>
      <c r="C207" s="6">
        <f>_xlfn.FORECAST.ETS(A207,$B$2:$B$121,$A$2:$A$121,27,1)</f>
        <v>3739.5993846002839</v>
      </c>
      <c r="D207" s="6">
        <f>C207-_xlfn.FORECAST.ETS.CONFINT(A207,$B$2:$B$121,$A$2:$A$121,0.99,27,1)</f>
        <v>-6307.6299860724703</v>
      </c>
      <c r="E207" s="6">
        <f>C207+_xlfn.FORECAST.ETS.CONFINT(A207,$B$2:$B$121,$A$2:$A$121,0.99,27,1)</f>
        <v>13786.828755273038</v>
      </c>
    </row>
    <row r="208" spans="1:5" x14ac:dyDescent="0.3">
      <c r="A208" s="1">
        <v>45864</v>
      </c>
      <c r="C208" s="6">
        <f>_xlfn.FORECAST.ETS(A208,$B$2:$B$121,$A$2:$A$121,27,1)</f>
        <v>4264.3732080786331</v>
      </c>
      <c r="D208" s="6">
        <f>C208-_xlfn.FORECAST.ETS.CONFINT(A208,$B$2:$B$121,$A$2:$A$121,0.99,27,1)</f>
        <v>-5846.2239713409863</v>
      </c>
      <c r="E208" s="6">
        <f>C208+_xlfn.FORECAST.ETS.CONFINT(A208,$B$2:$B$121,$A$2:$A$121,0.99,27,1)</f>
        <v>14374.970387498252</v>
      </c>
    </row>
    <row r="209" spans="1:5" x14ac:dyDescent="0.3">
      <c r="A209" s="1">
        <v>45865</v>
      </c>
      <c r="C209" s="6">
        <f>_xlfn.FORECAST.ETS(A209,$B$2:$B$121,$A$2:$A$121,27,1)</f>
        <v>4459.127488451044</v>
      </c>
      <c r="D209" s="6">
        <f>C209-_xlfn.FORECAST.ETS.CONFINT(A209,$B$2:$B$121,$A$2:$A$121,0.99,27,1)</f>
        <v>-5714.5794569941427</v>
      </c>
      <c r="E209" s="6">
        <f>C209+_xlfn.FORECAST.ETS.CONFINT(A209,$B$2:$B$121,$A$2:$A$121,0.99,27,1)</f>
        <v>14632.834433896231</v>
      </c>
    </row>
    <row r="210" spans="1:5" x14ac:dyDescent="0.3">
      <c r="A210" s="1">
        <v>45866</v>
      </c>
      <c r="C210" s="6">
        <f>_xlfn.FORECAST.ETS(A210,$B$2:$B$121,$A$2:$A$121,27,1)</f>
        <v>4983.9668760463719</v>
      </c>
      <c r="D210" s="6">
        <f>C210-_xlfn.FORECAST.ETS.CONFINT(A210,$B$2:$B$121,$A$2:$A$121,0.99,27,1)</f>
        <v>-5252.5967129494802</v>
      </c>
      <c r="E210" s="6">
        <f>C210+_xlfn.FORECAST.ETS.CONFINT(A210,$B$2:$B$121,$A$2:$A$121,0.99,27,1)</f>
        <v>15220.530465042224</v>
      </c>
    </row>
    <row r="211" spans="1:5" x14ac:dyDescent="0.3">
      <c r="A211" s="1">
        <v>45867</v>
      </c>
      <c r="C211" s="6">
        <f>_xlfn.FORECAST.ETS(A211,$B$2:$B$121,$A$2:$A$121,27,1)</f>
        <v>5350.674988910072</v>
      </c>
      <c r="D211" s="6">
        <f>C211-_xlfn.FORECAST.ETS.CONFINT(A211,$B$2:$B$121,$A$2:$A$121,0.99,27,1)</f>
        <v>-4948.4969023862159</v>
      </c>
      <c r="E211" s="6">
        <f>C211+_xlfn.FORECAST.ETS.CONFINT(A211,$B$2:$B$121,$A$2:$A$121,0.99,27,1)</f>
        <v>15649.84688020636</v>
      </c>
    </row>
    <row r="212" spans="1:5" x14ac:dyDescent="0.3">
      <c r="A212" s="1">
        <v>45868</v>
      </c>
      <c r="C212" s="6">
        <f>_xlfn.FORECAST.ETS(A212,$B$2:$B$121,$A$2:$A$121,27,1)</f>
        <v>5324.1062412597248</v>
      </c>
      <c r="D212" s="6">
        <f>C212-_xlfn.FORECAST.ETS.CONFINT(A212,$B$2:$B$121,$A$2:$A$121,0.99,27,1)</f>
        <v>-5037.4302586637614</v>
      </c>
      <c r="E212" s="6">
        <f>C212+_xlfn.FORECAST.ETS.CONFINT(A212,$B$2:$B$121,$A$2:$A$121,0.99,27,1)</f>
        <v>15685.642741183212</v>
      </c>
    </row>
    <row r="213" spans="1:5" x14ac:dyDescent="0.3">
      <c r="A213" s="1">
        <v>45869</v>
      </c>
      <c r="C213" s="6">
        <f>_xlfn.FORECAST.ETS(A213,$B$2:$B$121,$A$2:$A$121,27,1)</f>
        <v>5454.371157604367</v>
      </c>
      <c r="D213" s="6">
        <f>C213-_xlfn.FORECAST.ETS.CONFINT(A213,$B$2:$B$121,$A$2:$A$121,0.99,27,1)</f>
        <v>-4969.2907763133107</v>
      </c>
      <c r="E213" s="6">
        <f>C213+_xlfn.FORECAST.ETS.CONFINT(A213,$B$2:$B$121,$A$2:$A$121,0.99,27,1)</f>
        <v>15878.033091522044</v>
      </c>
    </row>
    <row r="214" spans="1:5" x14ac:dyDescent="0.3">
      <c r="A214" s="1">
        <v>45870</v>
      </c>
      <c r="C214" s="6">
        <f>_xlfn.FORECAST.ETS(A214,$B$2:$B$121,$A$2:$A$121,27,1)</f>
        <v>5713.5748194239641</v>
      </c>
      <c r="D214" s="6">
        <f>C214-_xlfn.FORECAST.ETS.CONFINT(A214,$B$2:$B$121,$A$2:$A$121,0.99,27,1)</f>
        <v>-4771.9777692216339</v>
      </c>
      <c r="E214" s="6">
        <f>C214+_xlfn.FORECAST.ETS.CONFINT(A214,$B$2:$B$121,$A$2:$A$121,0.99,27,1)</f>
        <v>16199.127408069562</v>
      </c>
    </row>
    <row r="215" spans="1:5" x14ac:dyDescent="0.3">
      <c r="A215" s="1">
        <v>45871</v>
      </c>
      <c r="C215" s="6">
        <f>_xlfn.FORECAST.ETS(A215,$B$2:$B$121,$A$2:$A$121,27,1)</f>
        <v>4965.5648789928673</v>
      </c>
      <c r="D215" s="6">
        <f>C215-_xlfn.FORECAST.ETS.CONFINT(A215,$B$2:$B$121,$A$2:$A$121,0.99,27,1)</f>
        <v>-5581.6478614377484</v>
      </c>
      <c r="E215" s="6">
        <f>C215+_xlfn.FORECAST.ETS.CONFINT(A215,$B$2:$B$121,$A$2:$A$121,0.99,27,1)</f>
        <v>15512.777619423483</v>
      </c>
    </row>
    <row r="216" spans="1:5" x14ac:dyDescent="0.3">
      <c r="A216" s="1">
        <v>45872</v>
      </c>
      <c r="C216" s="6">
        <f>_xlfn.FORECAST.ETS(A216,$B$2:$B$121,$A$2:$A$121,27,1)</f>
        <v>4844.1522666686415</v>
      </c>
      <c r="D216" s="6">
        <f>C216-_xlfn.FORECAST.ETS.CONFINT(A216,$B$2:$B$121,$A$2:$A$121,0.99,27,1)</f>
        <v>-5764.4942842946093</v>
      </c>
      <c r="E216" s="6">
        <f>C216+_xlfn.FORECAST.ETS.CONFINT(A216,$B$2:$B$121,$A$2:$A$121,0.99,27,1)</f>
        <v>15452.798817631892</v>
      </c>
    </row>
    <row r="217" spans="1:5" x14ac:dyDescent="0.3">
      <c r="A217" s="1">
        <v>45873</v>
      </c>
      <c r="C217" s="6">
        <f>_xlfn.FORECAST.ETS(A217,$B$2:$B$121,$A$2:$A$121,27,1)</f>
        <v>4859.164843686619</v>
      </c>
      <c r="D217" s="6">
        <f>C217-_xlfn.FORECAST.ETS.CONFINT(A217,$B$2:$B$121,$A$2:$A$121,0.99,27,1)</f>
        <v>-5810.693227817962</v>
      </c>
      <c r="E217" s="6">
        <f>C217+_xlfn.FORECAST.ETS.CONFINT(A217,$B$2:$B$121,$A$2:$A$121,0.99,27,1)</f>
        <v>15529.022915191199</v>
      </c>
    </row>
    <row r="218" spans="1:5" x14ac:dyDescent="0.3">
      <c r="A218" s="1">
        <v>45874</v>
      </c>
      <c r="C218" s="6">
        <f>_xlfn.FORECAST.ETS(A218,$B$2:$B$121,$A$2:$A$121,27,1)</f>
        <v>4842.8302845193957</v>
      </c>
      <c r="D218" s="6">
        <f>C218-_xlfn.FORECAST.ETS.CONFINT(A218,$B$2:$B$121,$A$2:$A$121,0.99,27,1)</f>
        <v>-5888.0209623749706</v>
      </c>
      <c r="E218" s="6">
        <f>C218+_xlfn.FORECAST.ETS.CONFINT(A218,$B$2:$B$121,$A$2:$A$121,0.99,27,1)</f>
        <v>15573.681531413762</v>
      </c>
    </row>
    <row r="219" spans="1:5" x14ac:dyDescent="0.3">
      <c r="A219" s="1">
        <v>45875</v>
      </c>
      <c r="C219" s="6">
        <f>_xlfn.FORECAST.ETS(A219,$B$2:$B$121,$A$2:$A$121,27,1)</f>
        <v>5464.0856175350627</v>
      </c>
      <c r="D219" s="6">
        <f>C219-_xlfn.FORECAST.ETS.CONFINT(A219,$B$2:$B$121,$A$2:$A$121,0.99,27,1)</f>
        <v>-5327.5443018397045</v>
      </c>
      <c r="E219" s="6">
        <f>C219+_xlfn.FORECAST.ETS.CONFINT(A219,$B$2:$B$121,$A$2:$A$121,0.99,27,1)</f>
        <v>16255.715536909829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pvt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Victor Omusilwa</cp:lastModifiedBy>
  <dcterms:created xsi:type="dcterms:W3CDTF">2025-08-06T02:59:50Z</dcterms:created>
  <dcterms:modified xsi:type="dcterms:W3CDTF">2025-08-06T14:50:26Z</dcterms:modified>
</cp:coreProperties>
</file>