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rec\lc2\git\nems_aim2\input\emm\"/>
    </mc:Choice>
  </mc:AlternateContent>
  <bookViews>
    <workbookView xWindow="0" yWindow="0" windowWidth="16185" windowHeight="11175" activeTab="3"/>
  </bookViews>
  <sheets>
    <sheet name="col_row" sheetId="1" r:id="rId1"/>
    <sheet name="needsol" sheetId="2" r:id="rId2"/>
    <sheet name="parameter" sheetId="3" r:id="rId3"/>
    <sheet name="efdTransfer" sheetId="4" r:id="rId4"/>
    <sheet name="dispett3" sheetId="5" r:id="rId5"/>
    <sheet name="efdSetMatch" sheetId="6" r:id="rId6"/>
    <sheet name="ParamBySub" sheetId="7" r:id="rId7"/>
  </sheets>
  <definedNames>
    <definedName name="_xlnm._FilterDatabase" localSheetId="5" hidden="1">efdSetMatch!$A$2:$E$101</definedName>
    <definedName name="_xlnm._FilterDatabase" localSheetId="3" hidden="1">efdTransfer!$A$1:$X$488</definedName>
    <definedName name="AIMDAF1">efdTransfer!$U$2:$U$487</definedName>
    <definedName name="AIMDAF2">efdTransfer!$V$2:$V$487</definedName>
    <definedName name="AIMDIM1">efdTransfer!$P$2:$P$487</definedName>
    <definedName name="AIMDIM2">efdTransfer!$Q$2:$Q$487</definedName>
    <definedName name="AIMDIM3">efdTransfer!$R$2:$R$487</definedName>
    <definedName name="AIMDIM4">efdTransfer!$S$2:$S$487</definedName>
    <definedName name="AIMDIM5">efdTransfer!$T$2:$T$487</definedName>
    <definedName name="AIMMS_Set_Name">efdSetMatch!$B$3:$B$100</definedName>
    <definedName name="AIMMSVARIABLE">efdTransfer!$W$2:$W$487</definedName>
    <definedName name="AIMSETDOMAIN">efdTransfer!$X$2:$X$487</definedName>
    <definedName name="C_COMMENT">col_row!$J$20:$J$112</definedName>
    <definedName name="C_COUNT">col_row!$B$18</definedName>
    <definedName name="CNEEDSOL">col_row!$D$20:$D$112</definedName>
    <definedName name="CODEUSAGE">efdTransfer!$C$2:$C$487</definedName>
    <definedName name="COLNAM_AIMMS">col_row!$A$20:$A$112</definedName>
    <definedName name="COLNAM_MASK">col_row!$B$20:$B$112</definedName>
    <definedName name="CSETNAM1">col_row!$E$20:$E$112</definedName>
    <definedName name="CSETNAM2">col_row!$F$20:$F$112</definedName>
    <definedName name="CSETNAM3">col_row!$G$20:$G$112</definedName>
    <definedName name="CSETNAM4">col_row!$H$20:$H$112</definedName>
    <definedName name="CSETNAM5">col_row!$I$20:$I$112</definedName>
    <definedName name="DAFDIM1">efdTransfer!$M$2:$M$487</definedName>
    <definedName name="DAFDIM2">efdTransfer!$N$2:$N$487</definedName>
    <definedName name="EFDLOOK">efdSetMatch!$A$3:$E$99</definedName>
    <definedName name="EFDLOOKCount">efdSetMatch!$B$101</definedName>
    <definedName name="EMM_Dimension_Parameter">efdSetMatch!$A$3:$A$100</definedName>
    <definedName name="FORTDESCRIPTION">efdTransfer!$G$2:$G$487</definedName>
    <definedName name="FORTDIM1">efdTransfer!$H$2:$H$487</definedName>
    <definedName name="FORTDIM2">efdTransfer!$I$2:$I$487</definedName>
    <definedName name="FORTDIM3">efdTransfer!$J$2:$J$487</definedName>
    <definedName name="FORTDIM4">efdTransfer!$K$2:$K$487</definedName>
    <definedName name="FORTDIM5">efdTransfer!$L$2:$L$487</definedName>
    <definedName name="FORTRANVARIABLE">efdTransfer!$A$2:$A$487</definedName>
    <definedName name="FORTTYPE">efdTransfer!$E$2:$E$487</definedName>
    <definedName name="HISTORICALYEARS">efdTransfer!$D$2:$D$487</definedName>
    <definedName name="INCLUDEDATA">efdTransfer!$B$2:$B$487</definedName>
    <definedName name="INCLUDEFILE">efdTransfer!$O$2:$O$487</definedName>
    <definedName name="needsol">needsol!$B$3:$B$91</definedName>
    <definedName name="NOGENCODE">efdTransfer!$F$2:$F$487</definedName>
    <definedName name="P_COUNT">parameter!$B$28</definedName>
    <definedName name="PARAMLIST">ParamBySub!$B$4:$B$346</definedName>
    <definedName name="PARAMNAME">parameter!$A$30:$A$565</definedName>
    <definedName name="PSETNAM1">parameter!$B$30:$B$565</definedName>
    <definedName name="PSETNAM2">parameter!$C$30:$C$565</definedName>
    <definedName name="PSETNAM3">parameter!$D$30:$D$565</definedName>
    <definedName name="PSETNAM4">parameter!$E$30:$E$565</definedName>
    <definedName name="PSETNAM5">parameter!$F$30:$F$565</definedName>
    <definedName name="PSETNAM6">parameter!$G$30:$G$565</definedName>
    <definedName name="PSETNAM7">parameter!$H$30:$H$565</definedName>
    <definedName name="PSETNAM8">parameter!$I$30:$I$565</definedName>
    <definedName name="R_COMMENT">col_row!$J$119:$J$234</definedName>
    <definedName name="R_COUNT">col_row!$B$116</definedName>
    <definedName name="RNEEDSOL">col_row!$D$119:$D$234</definedName>
    <definedName name="ROW_TYPE">col_row!$C$119:$C$234</definedName>
    <definedName name="ROWNAM_AIMMS">col_row!$A$119:$A$234</definedName>
    <definedName name="ROWNAM_MASK">col_row!$B$119:$B$234</definedName>
    <definedName name="RSETNAM1">col_row!$E$119:$E$234</definedName>
    <definedName name="RSETNAM2">col_row!$F$119:$F$234</definedName>
    <definedName name="RSETNAM3">col_row!$G$119:$G$234</definedName>
    <definedName name="RSETNAM4">col_row!$H$119:$H$234</definedName>
    <definedName name="RSETNAM5">col_row!$I$119:$I$234</definedName>
    <definedName name="SUBCOUNT">ParamBySub!$C$2</definedName>
    <definedName name="SUBLIST">ParamBySub!$A$4:$A$346</definedName>
    <definedName name="TransferCount">efdTransfer!$B$491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0" i="4" l="1"/>
  <c r="M220" i="4" s="1"/>
  <c r="U220" i="4" s="1"/>
  <c r="P220" i="4"/>
  <c r="Q220" i="4"/>
  <c r="R220" i="4"/>
  <c r="S220" i="4"/>
  <c r="T220" i="4"/>
  <c r="W220" i="4"/>
  <c r="N220" i="4" l="1"/>
  <c r="V220" i="4" s="1"/>
  <c r="X220" i="4" s="1"/>
  <c r="B43" i="2"/>
  <c r="B52" i="2"/>
  <c r="B32" i="2"/>
  <c r="B89" i="2" l="1"/>
  <c r="B88" i="2"/>
  <c r="B74" i="2"/>
  <c r="B73" i="2"/>
  <c r="B37" i="2"/>
  <c r="B36" i="2"/>
  <c r="B19" i="2"/>
  <c r="W116" i="4" l="1"/>
  <c r="T116" i="4"/>
  <c r="S116" i="4"/>
  <c r="R116" i="4"/>
  <c r="Q116" i="4"/>
  <c r="P116" i="4"/>
  <c r="O116" i="4"/>
  <c r="N116" i="4" s="1"/>
  <c r="V116" i="4" s="1"/>
  <c r="W115" i="4"/>
  <c r="T115" i="4"/>
  <c r="S115" i="4"/>
  <c r="R115" i="4"/>
  <c r="Q115" i="4"/>
  <c r="P115" i="4"/>
  <c r="O115" i="4"/>
  <c r="N115" i="4" s="1"/>
  <c r="V115" i="4" s="1"/>
  <c r="W123" i="4"/>
  <c r="T123" i="4"/>
  <c r="S123" i="4"/>
  <c r="R123" i="4"/>
  <c r="Q123" i="4"/>
  <c r="P123" i="4"/>
  <c r="O123" i="4"/>
  <c r="N123" i="4" s="1"/>
  <c r="V123" i="4" s="1"/>
  <c r="W122" i="4"/>
  <c r="T122" i="4"/>
  <c r="S122" i="4"/>
  <c r="R122" i="4"/>
  <c r="Q122" i="4"/>
  <c r="P122" i="4"/>
  <c r="O122" i="4"/>
  <c r="N122" i="4" s="1"/>
  <c r="V122" i="4" s="1"/>
  <c r="W86" i="4"/>
  <c r="T86" i="4"/>
  <c r="S86" i="4"/>
  <c r="R86" i="4"/>
  <c r="Q86" i="4"/>
  <c r="P86" i="4"/>
  <c r="O86" i="4"/>
  <c r="M86" i="4" s="1"/>
  <c r="U86" i="4" s="1"/>
  <c r="W85" i="4"/>
  <c r="T85" i="4"/>
  <c r="S85" i="4"/>
  <c r="R85" i="4"/>
  <c r="Q85" i="4"/>
  <c r="P85" i="4"/>
  <c r="O85" i="4"/>
  <c r="N85" i="4" s="1"/>
  <c r="V85" i="4" s="1"/>
  <c r="M122" i="4" l="1"/>
  <c r="U122" i="4" s="1"/>
  <c r="X122" i="4" s="1"/>
  <c r="M116" i="4"/>
  <c r="U116" i="4" s="1"/>
  <c r="X116" i="4" s="1"/>
  <c r="M115" i="4"/>
  <c r="U115" i="4" s="1"/>
  <c r="X115" i="4" s="1"/>
  <c r="M123" i="4"/>
  <c r="U123" i="4" s="1"/>
  <c r="X123" i="4" s="1"/>
  <c r="N86" i="4"/>
  <c r="V86" i="4" s="1"/>
  <c r="X86" i="4" s="1"/>
  <c r="M85" i="4"/>
  <c r="U85" i="4" s="1"/>
  <c r="X85" i="4" s="1"/>
  <c r="W84" i="4"/>
  <c r="T84" i="4"/>
  <c r="S84" i="4"/>
  <c r="R84" i="4"/>
  <c r="Q84" i="4"/>
  <c r="P84" i="4"/>
  <c r="O84" i="4"/>
  <c r="N84" i="4" s="1"/>
  <c r="V84" i="4" s="1"/>
  <c r="M84" i="4" l="1"/>
  <c r="U84" i="4" s="1"/>
  <c r="X84" i="4" s="1"/>
  <c r="O360" i="4" l="1"/>
  <c r="P360" i="4"/>
  <c r="Q360" i="4"/>
  <c r="R360" i="4"/>
  <c r="S360" i="4"/>
  <c r="T360" i="4"/>
  <c r="U360" i="4"/>
  <c r="V360" i="4"/>
  <c r="W360" i="4"/>
  <c r="O406" i="4"/>
  <c r="M406" i="4" s="1"/>
  <c r="U406" i="4" s="1"/>
  <c r="P406" i="4"/>
  <c r="Q406" i="4"/>
  <c r="R406" i="4"/>
  <c r="S406" i="4"/>
  <c r="T406" i="4"/>
  <c r="W406" i="4"/>
  <c r="O187" i="4"/>
  <c r="N187" i="4" s="1"/>
  <c r="V187" i="4" s="1"/>
  <c r="P187" i="4"/>
  <c r="Q187" i="4"/>
  <c r="R187" i="4"/>
  <c r="S187" i="4"/>
  <c r="T187" i="4"/>
  <c r="W187" i="4"/>
  <c r="O188" i="4"/>
  <c r="M188" i="4" s="1"/>
  <c r="U188" i="4" s="1"/>
  <c r="P188" i="4"/>
  <c r="Q188" i="4"/>
  <c r="R188" i="4"/>
  <c r="S188" i="4"/>
  <c r="T188" i="4"/>
  <c r="W188" i="4"/>
  <c r="M187" i="4" l="1"/>
  <c r="U187" i="4" s="1"/>
  <c r="X187" i="4" s="1"/>
  <c r="X360" i="4"/>
  <c r="N188" i="4"/>
  <c r="V188" i="4" s="1"/>
  <c r="X188" i="4" s="1"/>
  <c r="N406" i="4"/>
  <c r="V406" i="4" s="1"/>
  <c r="X406" i="4" s="1"/>
  <c r="W476" i="4"/>
  <c r="W477" i="4"/>
  <c r="W478" i="4"/>
  <c r="W475" i="4"/>
  <c r="O475" i="4"/>
  <c r="Q475" i="4"/>
  <c r="R475" i="4"/>
  <c r="S475" i="4"/>
  <c r="T475" i="4"/>
  <c r="U475" i="4"/>
  <c r="V475" i="4"/>
  <c r="O476" i="4"/>
  <c r="Q476" i="4"/>
  <c r="R476" i="4"/>
  <c r="S476" i="4"/>
  <c r="T476" i="4"/>
  <c r="U476" i="4"/>
  <c r="V476" i="4"/>
  <c r="O477" i="4"/>
  <c r="Q477" i="4"/>
  <c r="R477" i="4"/>
  <c r="S477" i="4"/>
  <c r="T477" i="4"/>
  <c r="U477" i="4"/>
  <c r="V477" i="4"/>
  <c r="O478" i="4"/>
  <c r="Q478" i="4"/>
  <c r="R478" i="4"/>
  <c r="S478" i="4"/>
  <c r="T478" i="4"/>
  <c r="U478" i="4"/>
  <c r="V478" i="4"/>
  <c r="X476" i="4" l="1"/>
  <c r="X475" i="4"/>
  <c r="X477" i="4"/>
  <c r="X478" i="4"/>
  <c r="R483" i="4"/>
  <c r="Q483" i="4"/>
  <c r="P483" i="4"/>
  <c r="W483" i="4" l="1"/>
  <c r="O483" i="4"/>
  <c r="S483" i="4"/>
  <c r="T483" i="4"/>
  <c r="U483" i="4"/>
  <c r="V483" i="4"/>
  <c r="O55" i="4"/>
  <c r="M55" i="4" s="1"/>
  <c r="U55" i="4" s="1"/>
  <c r="P55" i="4"/>
  <c r="Q55" i="4"/>
  <c r="R55" i="4"/>
  <c r="S55" i="4"/>
  <c r="T55" i="4"/>
  <c r="O223" i="4"/>
  <c r="M223" i="4" s="1"/>
  <c r="U223" i="4" s="1"/>
  <c r="P223" i="4"/>
  <c r="Q223" i="4"/>
  <c r="R223" i="4"/>
  <c r="S223" i="4"/>
  <c r="T223" i="4"/>
  <c r="W223" i="4"/>
  <c r="X483" i="4" l="1"/>
  <c r="N223" i="4"/>
  <c r="V223" i="4" s="1"/>
  <c r="X223" i="4" s="1"/>
  <c r="N55" i="4"/>
  <c r="V55" i="4" s="1"/>
  <c r="X55" i="4" s="1"/>
  <c r="W277" i="4"/>
  <c r="T277" i="4"/>
  <c r="S277" i="4"/>
  <c r="R277" i="4"/>
  <c r="Q277" i="4"/>
  <c r="P277" i="4"/>
  <c r="O277" i="4"/>
  <c r="N277" i="4" s="1"/>
  <c r="V277" i="4" s="1"/>
  <c r="M277" i="4" l="1"/>
  <c r="U277" i="4" s="1"/>
  <c r="X277" i="4" s="1"/>
  <c r="W273" i="4"/>
  <c r="T273" i="4"/>
  <c r="S273" i="4"/>
  <c r="R273" i="4"/>
  <c r="Q273" i="4"/>
  <c r="P273" i="4"/>
  <c r="O273" i="4"/>
  <c r="N273" i="4" s="1"/>
  <c r="V273" i="4" s="1"/>
  <c r="W274" i="4"/>
  <c r="T274" i="4"/>
  <c r="S274" i="4"/>
  <c r="R274" i="4"/>
  <c r="Q274" i="4"/>
  <c r="P274" i="4"/>
  <c r="O274" i="4"/>
  <c r="N274" i="4" s="1"/>
  <c r="V274" i="4" s="1"/>
  <c r="W275" i="4"/>
  <c r="T275" i="4"/>
  <c r="S275" i="4"/>
  <c r="R275" i="4"/>
  <c r="Q275" i="4"/>
  <c r="P275" i="4"/>
  <c r="O275" i="4"/>
  <c r="N275" i="4" s="1"/>
  <c r="V275" i="4" s="1"/>
  <c r="W276" i="4"/>
  <c r="T276" i="4"/>
  <c r="S276" i="4"/>
  <c r="R276" i="4"/>
  <c r="Q276" i="4"/>
  <c r="P276" i="4"/>
  <c r="O276" i="4"/>
  <c r="N276" i="4" s="1"/>
  <c r="V276" i="4" s="1"/>
  <c r="W280" i="4"/>
  <c r="T280" i="4"/>
  <c r="S280" i="4"/>
  <c r="R280" i="4"/>
  <c r="Q280" i="4"/>
  <c r="P280" i="4"/>
  <c r="O280" i="4"/>
  <c r="N280" i="4" s="1"/>
  <c r="V280" i="4" s="1"/>
  <c r="M273" i="4" l="1"/>
  <c r="U273" i="4" s="1"/>
  <c r="X273" i="4" s="1"/>
  <c r="M274" i="4"/>
  <c r="U274" i="4" s="1"/>
  <c r="X274" i="4" s="1"/>
  <c r="M275" i="4"/>
  <c r="U275" i="4" s="1"/>
  <c r="X275" i="4" s="1"/>
  <c r="M276" i="4"/>
  <c r="U276" i="4" s="1"/>
  <c r="X276" i="4" s="1"/>
  <c r="M280" i="4"/>
  <c r="U280" i="4" s="1"/>
  <c r="X280" i="4" s="1"/>
  <c r="W110" i="4"/>
  <c r="T110" i="4"/>
  <c r="S110" i="4"/>
  <c r="R110" i="4"/>
  <c r="Q110" i="4"/>
  <c r="P110" i="4"/>
  <c r="O110" i="4"/>
  <c r="N110" i="4" s="1"/>
  <c r="V110" i="4" s="1"/>
  <c r="W107" i="4"/>
  <c r="T107" i="4"/>
  <c r="S107" i="4"/>
  <c r="R107" i="4"/>
  <c r="Q107" i="4"/>
  <c r="P107" i="4"/>
  <c r="O107" i="4"/>
  <c r="N107" i="4" s="1"/>
  <c r="V107" i="4" s="1"/>
  <c r="M110" i="4" l="1"/>
  <c r="U110" i="4" s="1"/>
  <c r="X110" i="4" s="1"/>
  <c r="M107" i="4"/>
  <c r="U107" i="4" s="1"/>
  <c r="X107" i="4" s="1"/>
  <c r="W222" i="4"/>
  <c r="T222" i="4"/>
  <c r="S222" i="4"/>
  <c r="R222" i="4"/>
  <c r="Q222" i="4"/>
  <c r="P222" i="4"/>
  <c r="O222" i="4"/>
  <c r="M222" i="4" l="1"/>
  <c r="U222" i="4" s="1"/>
  <c r="N222" i="4"/>
  <c r="V222" i="4" s="1"/>
  <c r="O260" i="4"/>
  <c r="M260" i="4" s="1"/>
  <c r="U260" i="4" s="1"/>
  <c r="P260" i="4"/>
  <c r="Q260" i="4"/>
  <c r="R260" i="4"/>
  <c r="S260" i="4"/>
  <c r="T260" i="4"/>
  <c r="W260" i="4"/>
  <c r="O261" i="4"/>
  <c r="M261" i="4" s="1"/>
  <c r="U261" i="4" s="1"/>
  <c r="P261" i="4"/>
  <c r="Q261" i="4"/>
  <c r="R261" i="4"/>
  <c r="S261" i="4"/>
  <c r="T261" i="4"/>
  <c r="W261" i="4"/>
  <c r="O262" i="4"/>
  <c r="N262" i="4" s="1"/>
  <c r="V262" i="4" s="1"/>
  <c r="P262" i="4"/>
  <c r="Q262" i="4"/>
  <c r="R262" i="4"/>
  <c r="S262" i="4"/>
  <c r="T262" i="4"/>
  <c r="W262" i="4"/>
  <c r="O263" i="4"/>
  <c r="N263" i="4" s="1"/>
  <c r="V263" i="4" s="1"/>
  <c r="P263" i="4"/>
  <c r="Q263" i="4"/>
  <c r="R263" i="4"/>
  <c r="S263" i="4"/>
  <c r="T263" i="4"/>
  <c r="W263" i="4"/>
  <c r="O264" i="4"/>
  <c r="N264" i="4" s="1"/>
  <c r="V264" i="4" s="1"/>
  <c r="P264" i="4"/>
  <c r="Q264" i="4"/>
  <c r="R264" i="4"/>
  <c r="S264" i="4"/>
  <c r="T264" i="4"/>
  <c r="W264" i="4"/>
  <c r="O265" i="4"/>
  <c r="M265" i="4" s="1"/>
  <c r="U265" i="4" s="1"/>
  <c r="P265" i="4"/>
  <c r="Q265" i="4"/>
  <c r="R265" i="4"/>
  <c r="S265" i="4"/>
  <c r="T265" i="4"/>
  <c r="W265" i="4"/>
  <c r="O266" i="4"/>
  <c r="M266" i="4" s="1"/>
  <c r="U266" i="4" s="1"/>
  <c r="P266" i="4"/>
  <c r="Q266" i="4"/>
  <c r="R266" i="4"/>
  <c r="S266" i="4"/>
  <c r="T266" i="4"/>
  <c r="W266" i="4"/>
  <c r="O13" i="4"/>
  <c r="M13" i="4" s="1"/>
  <c r="U13" i="4" s="1"/>
  <c r="P13" i="4"/>
  <c r="Q13" i="4"/>
  <c r="R13" i="4"/>
  <c r="S13" i="4"/>
  <c r="T13" i="4"/>
  <c r="W13" i="4"/>
  <c r="O14" i="4"/>
  <c r="M14" i="4" s="1"/>
  <c r="U14" i="4" s="1"/>
  <c r="P14" i="4"/>
  <c r="Q14" i="4"/>
  <c r="R14" i="4"/>
  <c r="S14" i="4"/>
  <c r="T14" i="4"/>
  <c r="W14" i="4"/>
  <c r="O15" i="4"/>
  <c r="N15" i="4" s="1"/>
  <c r="V15" i="4" s="1"/>
  <c r="P15" i="4"/>
  <c r="Q15" i="4"/>
  <c r="R15" i="4"/>
  <c r="S15" i="4"/>
  <c r="T15" i="4"/>
  <c r="W15" i="4"/>
  <c r="O16" i="4"/>
  <c r="M16" i="4" s="1"/>
  <c r="U16" i="4" s="1"/>
  <c r="P16" i="4"/>
  <c r="Q16" i="4"/>
  <c r="R16" i="4"/>
  <c r="S16" i="4"/>
  <c r="T16" i="4"/>
  <c r="W16" i="4"/>
  <c r="O17" i="4"/>
  <c r="N17" i="4" s="1"/>
  <c r="V17" i="4" s="1"/>
  <c r="P17" i="4"/>
  <c r="Q17" i="4"/>
  <c r="R17" i="4"/>
  <c r="S17" i="4"/>
  <c r="T17" i="4"/>
  <c r="W17" i="4"/>
  <c r="O18" i="4"/>
  <c r="M18" i="4" s="1"/>
  <c r="U18" i="4" s="1"/>
  <c r="P18" i="4"/>
  <c r="Q18" i="4"/>
  <c r="R18" i="4"/>
  <c r="S18" i="4"/>
  <c r="T18" i="4"/>
  <c r="W18" i="4"/>
  <c r="O19" i="4"/>
  <c r="M19" i="4" s="1"/>
  <c r="U19" i="4" s="1"/>
  <c r="P19" i="4"/>
  <c r="Q19" i="4"/>
  <c r="R19" i="4"/>
  <c r="S19" i="4"/>
  <c r="T19" i="4"/>
  <c r="W19" i="4"/>
  <c r="O20" i="4"/>
  <c r="M20" i="4" s="1"/>
  <c r="U20" i="4" s="1"/>
  <c r="P20" i="4"/>
  <c r="Q20" i="4"/>
  <c r="R20" i="4"/>
  <c r="S20" i="4"/>
  <c r="T20" i="4"/>
  <c r="W20" i="4"/>
  <c r="O21" i="4"/>
  <c r="M21" i="4" s="1"/>
  <c r="U21" i="4" s="1"/>
  <c r="P21" i="4"/>
  <c r="Q21" i="4"/>
  <c r="R21" i="4"/>
  <c r="S21" i="4"/>
  <c r="T21" i="4"/>
  <c r="W21" i="4"/>
  <c r="O22" i="4"/>
  <c r="M22" i="4" s="1"/>
  <c r="U22" i="4" s="1"/>
  <c r="P22" i="4"/>
  <c r="Q22" i="4"/>
  <c r="R22" i="4"/>
  <c r="S22" i="4"/>
  <c r="T22" i="4"/>
  <c r="W22" i="4"/>
  <c r="X222" i="4" l="1"/>
  <c r="N13" i="4"/>
  <c r="V13" i="4" s="1"/>
  <c r="X13" i="4" s="1"/>
  <c r="N21" i="4"/>
  <c r="V21" i="4" s="1"/>
  <c r="X21" i="4" s="1"/>
  <c r="M262" i="4"/>
  <c r="U262" i="4" s="1"/>
  <c r="X262" i="4" s="1"/>
  <c r="N266" i="4"/>
  <c r="V266" i="4" s="1"/>
  <c r="X266" i="4" s="1"/>
  <c r="M264" i="4"/>
  <c r="U264" i="4" s="1"/>
  <c r="X264" i="4" s="1"/>
  <c r="N265" i="4"/>
  <c r="V265" i="4" s="1"/>
  <c r="X265" i="4" s="1"/>
  <c r="M263" i="4"/>
  <c r="U263" i="4" s="1"/>
  <c r="X263" i="4" s="1"/>
  <c r="N261" i="4"/>
  <c r="V261" i="4" s="1"/>
  <c r="X261" i="4" s="1"/>
  <c r="N260" i="4"/>
  <c r="V260" i="4" s="1"/>
  <c r="X260" i="4" s="1"/>
  <c r="M15" i="4"/>
  <c r="U15" i="4" s="1"/>
  <c r="X15" i="4" s="1"/>
  <c r="N18" i="4"/>
  <c r="V18" i="4" s="1"/>
  <c r="X18" i="4" s="1"/>
  <c r="N22" i="4"/>
  <c r="V22" i="4" s="1"/>
  <c r="X22" i="4" s="1"/>
  <c r="N14" i="4"/>
  <c r="V14" i="4" s="1"/>
  <c r="X14" i="4" s="1"/>
  <c r="N20" i="4"/>
  <c r="V20" i="4" s="1"/>
  <c r="X20" i="4" s="1"/>
  <c r="N19" i="4"/>
  <c r="V19" i="4" s="1"/>
  <c r="X19" i="4" s="1"/>
  <c r="M17" i="4"/>
  <c r="U17" i="4" s="1"/>
  <c r="X17" i="4" s="1"/>
  <c r="N16" i="4"/>
  <c r="V16" i="4" s="1"/>
  <c r="X16" i="4" s="1"/>
  <c r="W386" i="4"/>
  <c r="T386" i="4"/>
  <c r="S386" i="4"/>
  <c r="R386" i="4"/>
  <c r="Q386" i="4"/>
  <c r="P386" i="4"/>
  <c r="O386" i="4"/>
  <c r="N386" i="4" s="1"/>
  <c r="V386" i="4" s="1"/>
  <c r="W385" i="4"/>
  <c r="T385" i="4"/>
  <c r="S385" i="4"/>
  <c r="R385" i="4"/>
  <c r="Q385" i="4"/>
  <c r="P385" i="4"/>
  <c r="O385" i="4"/>
  <c r="N385" i="4" s="1"/>
  <c r="V385" i="4" s="1"/>
  <c r="M386" i="4" l="1"/>
  <c r="U386" i="4" s="1"/>
  <c r="X386" i="4" s="1"/>
  <c r="M385" i="4"/>
  <c r="U385" i="4" s="1"/>
  <c r="X385" i="4" s="1"/>
  <c r="O362" i="4"/>
  <c r="M362" i="4" s="1"/>
  <c r="U362" i="4" s="1"/>
  <c r="P362" i="4"/>
  <c r="Q362" i="4"/>
  <c r="R362" i="4"/>
  <c r="S362" i="4"/>
  <c r="T362" i="4"/>
  <c r="W362" i="4"/>
  <c r="N362" i="4" l="1"/>
  <c r="V362" i="4" s="1"/>
  <c r="X362" i="4" s="1"/>
  <c r="O57" i="4"/>
  <c r="P57" i="4"/>
  <c r="Q57" i="4"/>
  <c r="R57" i="4"/>
  <c r="S57" i="4"/>
  <c r="T57" i="4"/>
  <c r="U57" i="4"/>
  <c r="V57" i="4"/>
  <c r="W57" i="4"/>
  <c r="X57" i="4" l="1"/>
  <c r="B6" i="2" l="1"/>
  <c r="B20" i="2"/>
  <c r="B21" i="2"/>
  <c r="B22" i="2"/>
  <c r="O48" i="4"/>
  <c r="P48" i="4"/>
  <c r="Q48" i="4"/>
  <c r="R48" i="4"/>
  <c r="S48" i="4"/>
  <c r="T48" i="4"/>
  <c r="U48" i="4"/>
  <c r="V48" i="4"/>
  <c r="W48" i="4"/>
  <c r="O49" i="4"/>
  <c r="P49" i="4"/>
  <c r="Q49" i="4"/>
  <c r="R49" i="4"/>
  <c r="S49" i="4"/>
  <c r="T49" i="4"/>
  <c r="U49" i="4"/>
  <c r="V49" i="4"/>
  <c r="W49" i="4"/>
  <c r="O383" i="4"/>
  <c r="P383" i="4"/>
  <c r="Q383" i="4"/>
  <c r="R383" i="4"/>
  <c r="S383" i="4"/>
  <c r="T383" i="4"/>
  <c r="U383" i="4"/>
  <c r="V383" i="4"/>
  <c r="W383" i="4"/>
  <c r="X383" i="4" l="1"/>
  <c r="X49" i="4"/>
  <c r="X48" i="4"/>
  <c r="O209" i="4"/>
  <c r="M209" i="4" s="1"/>
  <c r="U209" i="4" s="1"/>
  <c r="P209" i="4"/>
  <c r="Q209" i="4"/>
  <c r="R209" i="4"/>
  <c r="S209" i="4"/>
  <c r="T209" i="4"/>
  <c r="W209" i="4"/>
  <c r="O156" i="4"/>
  <c r="M156" i="4" s="1"/>
  <c r="U156" i="4" s="1"/>
  <c r="P156" i="4"/>
  <c r="Q156" i="4"/>
  <c r="R156" i="4"/>
  <c r="S156" i="4"/>
  <c r="T156" i="4"/>
  <c r="W156" i="4"/>
  <c r="O176" i="4"/>
  <c r="M176" i="4" s="1"/>
  <c r="U176" i="4" s="1"/>
  <c r="P176" i="4"/>
  <c r="Q176" i="4"/>
  <c r="R176" i="4"/>
  <c r="S176" i="4"/>
  <c r="T176" i="4"/>
  <c r="W176" i="4"/>
  <c r="N209" i="4" l="1"/>
  <c r="V209" i="4" s="1"/>
  <c r="X209" i="4" s="1"/>
  <c r="N156" i="4"/>
  <c r="V156" i="4" s="1"/>
  <c r="X156" i="4" s="1"/>
  <c r="N176" i="4"/>
  <c r="V176" i="4" s="1"/>
  <c r="X176" i="4" s="1"/>
  <c r="O479" i="4"/>
  <c r="P479" i="4"/>
  <c r="Q479" i="4"/>
  <c r="R479" i="4"/>
  <c r="S479" i="4"/>
  <c r="T479" i="4"/>
  <c r="U479" i="4"/>
  <c r="V479" i="4"/>
  <c r="O480" i="4"/>
  <c r="P480" i="4"/>
  <c r="Q480" i="4"/>
  <c r="R480" i="4"/>
  <c r="S480" i="4"/>
  <c r="T480" i="4"/>
  <c r="U480" i="4"/>
  <c r="V480" i="4"/>
  <c r="O481" i="4"/>
  <c r="P481" i="4"/>
  <c r="Q481" i="4"/>
  <c r="R481" i="4"/>
  <c r="S481" i="4"/>
  <c r="T481" i="4"/>
  <c r="U481" i="4"/>
  <c r="V481" i="4"/>
  <c r="O482" i="4"/>
  <c r="P482" i="4"/>
  <c r="Q482" i="4"/>
  <c r="R482" i="4"/>
  <c r="S482" i="4"/>
  <c r="T482" i="4"/>
  <c r="U482" i="4"/>
  <c r="V482" i="4"/>
  <c r="O484" i="4"/>
  <c r="M484" i="4" s="1"/>
  <c r="U484" i="4" s="1"/>
  <c r="P484" i="4"/>
  <c r="R484" i="4"/>
  <c r="S484" i="4"/>
  <c r="T484" i="4"/>
  <c r="W484" i="4"/>
  <c r="O410" i="4"/>
  <c r="P410" i="4"/>
  <c r="Q410" i="4"/>
  <c r="R410" i="4"/>
  <c r="S410" i="4"/>
  <c r="T410" i="4"/>
  <c r="U410" i="4"/>
  <c r="V410" i="4"/>
  <c r="W410" i="4"/>
  <c r="O448" i="4"/>
  <c r="P448" i="4"/>
  <c r="Q448" i="4"/>
  <c r="R448" i="4"/>
  <c r="S448" i="4"/>
  <c r="T448" i="4"/>
  <c r="U448" i="4"/>
  <c r="V448" i="4"/>
  <c r="W448" i="4"/>
  <c r="O339" i="4"/>
  <c r="P339" i="4"/>
  <c r="Q339" i="4"/>
  <c r="R339" i="4"/>
  <c r="S339" i="4"/>
  <c r="T339" i="4"/>
  <c r="U339" i="4"/>
  <c r="V339" i="4"/>
  <c r="W339" i="4"/>
  <c r="X480" i="4" l="1"/>
  <c r="X479" i="4"/>
  <c r="X482" i="4"/>
  <c r="X481" i="4"/>
  <c r="N484" i="4"/>
  <c r="V484" i="4" s="1"/>
  <c r="X484" i="4" s="1"/>
  <c r="X448" i="4"/>
  <c r="X339" i="4"/>
  <c r="X410" i="4"/>
  <c r="O322" i="4" l="1"/>
  <c r="P322" i="4"/>
  <c r="Q322" i="4"/>
  <c r="R322" i="4"/>
  <c r="S322" i="4"/>
  <c r="T322" i="4"/>
  <c r="U322" i="4"/>
  <c r="V322" i="4"/>
  <c r="W322" i="4"/>
  <c r="O454" i="4"/>
  <c r="P454" i="4"/>
  <c r="Q454" i="4"/>
  <c r="R454" i="4"/>
  <c r="S454" i="4"/>
  <c r="T454" i="4"/>
  <c r="U454" i="4"/>
  <c r="V454" i="4"/>
  <c r="W454" i="4"/>
  <c r="O455" i="4"/>
  <c r="P455" i="4"/>
  <c r="Q455" i="4"/>
  <c r="R455" i="4"/>
  <c r="S455" i="4"/>
  <c r="T455" i="4"/>
  <c r="U455" i="4"/>
  <c r="V455" i="4"/>
  <c r="W455" i="4"/>
  <c r="O456" i="4"/>
  <c r="P456" i="4"/>
  <c r="Q456" i="4"/>
  <c r="R456" i="4"/>
  <c r="S456" i="4"/>
  <c r="T456" i="4"/>
  <c r="U456" i="4"/>
  <c r="V456" i="4"/>
  <c r="W456" i="4"/>
  <c r="O426" i="4"/>
  <c r="P426" i="4"/>
  <c r="Q426" i="4"/>
  <c r="R426" i="4"/>
  <c r="S426" i="4"/>
  <c r="T426" i="4"/>
  <c r="U426" i="4"/>
  <c r="V426" i="4"/>
  <c r="W426" i="4"/>
  <c r="O423" i="4"/>
  <c r="P423" i="4"/>
  <c r="Q423" i="4"/>
  <c r="R423" i="4"/>
  <c r="S423" i="4"/>
  <c r="T423" i="4"/>
  <c r="U423" i="4"/>
  <c r="V423" i="4"/>
  <c r="W423" i="4"/>
  <c r="O420" i="4"/>
  <c r="P420" i="4"/>
  <c r="Q420" i="4"/>
  <c r="R420" i="4"/>
  <c r="S420" i="4"/>
  <c r="T420" i="4"/>
  <c r="U420" i="4"/>
  <c r="V420" i="4"/>
  <c r="W420" i="4"/>
  <c r="X454" i="4" l="1"/>
  <c r="X322" i="4"/>
  <c r="X456" i="4"/>
  <c r="X420" i="4"/>
  <c r="X423" i="4"/>
  <c r="X426" i="4"/>
  <c r="X455" i="4"/>
  <c r="O354" i="4"/>
  <c r="P354" i="4"/>
  <c r="Q354" i="4"/>
  <c r="R354" i="4"/>
  <c r="S354" i="4"/>
  <c r="T354" i="4"/>
  <c r="U354" i="4"/>
  <c r="V354" i="4"/>
  <c r="W354" i="4"/>
  <c r="X354" i="4" l="1"/>
  <c r="O52" i="4"/>
  <c r="P52" i="4"/>
  <c r="Q52" i="4"/>
  <c r="R52" i="4"/>
  <c r="S52" i="4"/>
  <c r="T52" i="4"/>
  <c r="U52" i="4"/>
  <c r="V52" i="4"/>
  <c r="W52" i="4"/>
  <c r="X52" i="4" l="1"/>
  <c r="O29" i="4"/>
  <c r="P29" i="4"/>
  <c r="Q29" i="4"/>
  <c r="R29" i="4"/>
  <c r="S29" i="4"/>
  <c r="T29" i="4"/>
  <c r="U29" i="4"/>
  <c r="V29" i="4"/>
  <c r="W29" i="4"/>
  <c r="O30" i="4"/>
  <c r="P30" i="4"/>
  <c r="Q30" i="4"/>
  <c r="R30" i="4"/>
  <c r="S30" i="4"/>
  <c r="T30" i="4"/>
  <c r="U30" i="4"/>
  <c r="V30" i="4"/>
  <c r="W30" i="4"/>
  <c r="X30" i="4" l="1"/>
  <c r="X29" i="4"/>
  <c r="O365" i="4"/>
  <c r="P365" i="4"/>
  <c r="Q365" i="4"/>
  <c r="R365" i="4"/>
  <c r="S365" i="4"/>
  <c r="T365" i="4"/>
  <c r="U365" i="4"/>
  <c r="V365" i="4"/>
  <c r="W365" i="4"/>
  <c r="O373" i="4"/>
  <c r="P373" i="4"/>
  <c r="Q373" i="4"/>
  <c r="R373" i="4"/>
  <c r="S373" i="4"/>
  <c r="T373" i="4"/>
  <c r="U373" i="4"/>
  <c r="V373" i="4"/>
  <c r="W373" i="4"/>
  <c r="O189" i="4"/>
  <c r="P189" i="4"/>
  <c r="Q189" i="4"/>
  <c r="R189" i="4"/>
  <c r="S189" i="4"/>
  <c r="T189" i="4"/>
  <c r="W189" i="4"/>
  <c r="O231" i="4"/>
  <c r="P231" i="4"/>
  <c r="Q231" i="4"/>
  <c r="R231" i="4"/>
  <c r="S231" i="4"/>
  <c r="T231" i="4"/>
  <c r="U231" i="4"/>
  <c r="V231" i="4"/>
  <c r="W231" i="4"/>
  <c r="M189" i="4" l="1"/>
  <c r="U189" i="4" s="1"/>
  <c r="N189" i="4"/>
  <c r="V189" i="4" s="1"/>
  <c r="X373" i="4"/>
  <c r="X231" i="4"/>
  <c r="X365" i="4"/>
  <c r="O184" i="4"/>
  <c r="P184" i="4"/>
  <c r="Q184" i="4"/>
  <c r="R184" i="4"/>
  <c r="S184" i="4"/>
  <c r="T184" i="4"/>
  <c r="W184" i="4"/>
  <c r="O185" i="4"/>
  <c r="P185" i="4"/>
  <c r="Q185" i="4"/>
  <c r="R185" i="4"/>
  <c r="S185" i="4"/>
  <c r="T185" i="4"/>
  <c r="W185" i="4"/>
  <c r="O186" i="4"/>
  <c r="P186" i="4"/>
  <c r="Q186" i="4"/>
  <c r="R186" i="4"/>
  <c r="S186" i="4"/>
  <c r="T186" i="4"/>
  <c r="W186" i="4"/>
  <c r="X189" i="4" l="1"/>
  <c r="M186" i="4"/>
  <c r="U186" i="4" s="1"/>
  <c r="N186" i="4"/>
  <c r="V186" i="4" s="1"/>
  <c r="M185" i="4"/>
  <c r="U185" i="4" s="1"/>
  <c r="N185" i="4"/>
  <c r="V185" i="4" s="1"/>
  <c r="M184" i="4"/>
  <c r="U184" i="4" s="1"/>
  <c r="N184" i="4"/>
  <c r="V184" i="4" s="1"/>
  <c r="O226" i="4"/>
  <c r="P226" i="4"/>
  <c r="Q226" i="4"/>
  <c r="R226" i="4"/>
  <c r="S226" i="4"/>
  <c r="T226" i="4"/>
  <c r="U226" i="4"/>
  <c r="V226" i="4"/>
  <c r="W226" i="4"/>
  <c r="O28" i="4"/>
  <c r="P28" i="4"/>
  <c r="Q28" i="4"/>
  <c r="R28" i="4"/>
  <c r="S28" i="4"/>
  <c r="T28" i="4"/>
  <c r="U28" i="4"/>
  <c r="V28" i="4"/>
  <c r="W28" i="4"/>
  <c r="O332" i="4"/>
  <c r="P332" i="4"/>
  <c r="Q332" i="4"/>
  <c r="R332" i="4"/>
  <c r="S332" i="4"/>
  <c r="T332" i="4"/>
  <c r="U332" i="4"/>
  <c r="V332" i="4"/>
  <c r="W332" i="4"/>
  <c r="O372" i="4"/>
  <c r="M372" i="4" s="1"/>
  <c r="U372" i="4" s="1"/>
  <c r="P372" i="4"/>
  <c r="Q372" i="4"/>
  <c r="R372" i="4"/>
  <c r="S372" i="4"/>
  <c r="T372" i="4"/>
  <c r="W372" i="4"/>
  <c r="X186" i="4" l="1"/>
  <c r="X184" i="4"/>
  <c r="X185" i="4"/>
  <c r="X28" i="4"/>
  <c r="X332" i="4"/>
  <c r="X226" i="4"/>
  <c r="N372" i="4"/>
  <c r="V372" i="4" s="1"/>
  <c r="X372" i="4" s="1"/>
  <c r="O411" i="4"/>
  <c r="P411" i="4"/>
  <c r="Q411" i="4"/>
  <c r="R411" i="4"/>
  <c r="S411" i="4"/>
  <c r="T411" i="4"/>
  <c r="U411" i="4"/>
  <c r="V411" i="4"/>
  <c r="W411" i="4"/>
  <c r="X411" i="4" l="1"/>
  <c r="O468" i="4"/>
  <c r="P468" i="4"/>
  <c r="Q468" i="4"/>
  <c r="R468" i="4"/>
  <c r="S468" i="4"/>
  <c r="T468" i="4"/>
  <c r="U468" i="4"/>
  <c r="V468" i="4"/>
  <c r="W468" i="4"/>
  <c r="X468" i="4" l="1"/>
  <c r="O98" i="4"/>
  <c r="P98" i="4"/>
  <c r="Q98" i="4"/>
  <c r="R98" i="4"/>
  <c r="S98" i="4"/>
  <c r="T98" i="4"/>
  <c r="U98" i="4"/>
  <c r="V98" i="4"/>
  <c r="W98" i="4"/>
  <c r="O99" i="4"/>
  <c r="P99" i="4"/>
  <c r="Q99" i="4"/>
  <c r="R99" i="4"/>
  <c r="S99" i="4"/>
  <c r="T99" i="4"/>
  <c r="U99" i="4"/>
  <c r="V99" i="4"/>
  <c r="W99" i="4"/>
  <c r="O97" i="4"/>
  <c r="P97" i="4"/>
  <c r="Q97" i="4"/>
  <c r="R97" i="4"/>
  <c r="S97" i="4"/>
  <c r="T97" i="4"/>
  <c r="U97" i="4"/>
  <c r="V97" i="4"/>
  <c r="W97" i="4"/>
  <c r="X99" i="4" l="1"/>
  <c r="X97" i="4"/>
  <c r="X98" i="4"/>
  <c r="W68" i="4"/>
  <c r="T68" i="4"/>
  <c r="S68" i="4"/>
  <c r="R68" i="4"/>
  <c r="Q68" i="4"/>
  <c r="P68" i="4"/>
  <c r="O68" i="4"/>
  <c r="N68" i="4" s="1"/>
  <c r="V68" i="4" s="1"/>
  <c r="W67" i="4"/>
  <c r="T67" i="4"/>
  <c r="S67" i="4"/>
  <c r="R67" i="4"/>
  <c r="Q67" i="4"/>
  <c r="P67" i="4"/>
  <c r="O67" i="4"/>
  <c r="M67" i="4" s="1"/>
  <c r="U67" i="4" s="1"/>
  <c r="N67" i="4" l="1"/>
  <c r="V67" i="4" s="1"/>
  <c r="X67" i="4" s="1"/>
  <c r="M68" i="4"/>
  <c r="U68" i="4" s="1"/>
  <c r="X68" i="4" s="1"/>
  <c r="B9" i="2"/>
  <c r="B58" i="2"/>
  <c r="B57" i="2"/>
  <c r="O182" i="4" l="1"/>
  <c r="P182" i="4"/>
  <c r="Q182" i="4"/>
  <c r="R182" i="4"/>
  <c r="S182" i="4"/>
  <c r="T182" i="4"/>
  <c r="W182" i="4"/>
  <c r="O331" i="4"/>
  <c r="M331" i="4" s="1"/>
  <c r="U331" i="4" s="1"/>
  <c r="P331" i="4"/>
  <c r="Q331" i="4"/>
  <c r="R331" i="4"/>
  <c r="S331" i="4"/>
  <c r="T331" i="4"/>
  <c r="W331" i="4"/>
  <c r="O180" i="4"/>
  <c r="M180" i="4" s="1"/>
  <c r="U180" i="4" s="1"/>
  <c r="P180" i="4"/>
  <c r="Q180" i="4"/>
  <c r="R180" i="4"/>
  <c r="S180" i="4"/>
  <c r="T180" i="4"/>
  <c r="W180" i="4"/>
  <c r="N182" i="4" l="1"/>
  <c r="V182" i="4" s="1"/>
  <c r="M182" i="4"/>
  <c r="U182" i="4" s="1"/>
  <c r="N331" i="4"/>
  <c r="V331" i="4" s="1"/>
  <c r="X331" i="4" s="1"/>
  <c r="N180" i="4"/>
  <c r="V180" i="4" s="1"/>
  <c r="X180" i="4" s="1"/>
  <c r="O221" i="4"/>
  <c r="P221" i="4"/>
  <c r="Q221" i="4"/>
  <c r="R221" i="4"/>
  <c r="S221" i="4"/>
  <c r="T221" i="4"/>
  <c r="W221" i="4"/>
  <c r="X182" i="4" l="1"/>
  <c r="M221" i="4"/>
  <c r="U221" i="4" s="1"/>
  <c r="N221" i="4"/>
  <c r="V221" i="4" s="1"/>
  <c r="O390" i="4"/>
  <c r="P390" i="4"/>
  <c r="Q390" i="4"/>
  <c r="R390" i="4"/>
  <c r="S390" i="4"/>
  <c r="T390" i="4"/>
  <c r="U390" i="4"/>
  <c r="V390" i="4"/>
  <c r="W390" i="4"/>
  <c r="O391" i="4"/>
  <c r="P391" i="4"/>
  <c r="Q391" i="4"/>
  <c r="R391" i="4"/>
  <c r="S391" i="4"/>
  <c r="T391" i="4"/>
  <c r="U391" i="4"/>
  <c r="V391" i="4"/>
  <c r="W391" i="4"/>
  <c r="W439" i="4"/>
  <c r="W440" i="4"/>
  <c r="W441" i="4"/>
  <c r="W442" i="4"/>
  <c r="O439" i="4"/>
  <c r="P439" i="4"/>
  <c r="Q439" i="4"/>
  <c r="R439" i="4"/>
  <c r="S439" i="4"/>
  <c r="T439" i="4"/>
  <c r="U439" i="4"/>
  <c r="V439" i="4"/>
  <c r="O440" i="4"/>
  <c r="P440" i="4"/>
  <c r="Q440" i="4"/>
  <c r="R440" i="4"/>
  <c r="S440" i="4"/>
  <c r="T440" i="4"/>
  <c r="U440" i="4"/>
  <c r="V440" i="4"/>
  <c r="O441" i="4"/>
  <c r="P441" i="4"/>
  <c r="Q441" i="4"/>
  <c r="R441" i="4"/>
  <c r="S441" i="4"/>
  <c r="T441" i="4"/>
  <c r="U441" i="4"/>
  <c r="V441" i="4"/>
  <c r="O442" i="4"/>
  <c r="P442" i="4"/>
  <c r="Q442" i="4"/>
  <c r="R442" i="4"/>
  <c r="S442" i="4"/>
  <c r="T442" i="4"/>
  <c r="U442" i="4"/>
  <c r="V442" i="4"/>
  <c r="X221" i="4" l="1"/>
  <c r="X441" i="4"/>
  <c r="X439" i="4"/>
  <c r="X442" i="4"/>
  <c r="X440" i="4"/>
  <c r="X390" i="4"/>
  <c r="X391" i="4"/>
  <c r="O200" i="4"/>
  <c r="P200" i="4"/>
  <c r="Q200" i="4"/>
  <c r="R200" i="4"/>
  <c r="S200" i="4"/>
  <c r="T200" i="4"/>
  <c r="U200" i="4"/>
  <c r="V200" i="4"/>
  <c r="W200" i="4"/>
  <c r="O358" i="4"/>
  <c r="P358" i="4"/>
  <c r="Q358" i="4"/>
  <c r="R358" i="4"/>
  <c r="S358" i="4"/>
  <c r="T358" i="4"/>
  <c r="U358" i="4"/>
  <c r="V358" i="4"/>
  <c r="W358" i="4"/>
  <c r="O359" i="4"/>
  <c r="P359" i="4"/>
  <c r="Q359" i="4"/>
  <c r="R359" i="4"/>
  <c r="S359" i="4"/>
  <c r="T359" i="4"/>
  <c r="U359" i="4"/>
  <c r="V359" i="4"/>
  <c r="W359" i="4"/>
  <c r="X200" i="4" l="1"/>
  <c r="X359" i="4"/>
  <c r="X358" i="4"/>
  <c r="O132" i="4"/>
  <c r="M132" i="4" s="1"/>
  <c r="U132" i="4" s="1"/>
  <c r="P132" i="4"/>
  <c r="Q132" i="4"/>
  <c r="R132" i="4"/>
  <c r="S132" i="4"/>
  <c r="T132" i="4"/>
  <c r="O133" i="4"/>
  <c r="M133" i="4" s="1"/>
  <c r="U133" i="4" s="1"/>
  <c r="P133" i="4"/>
  <c r="Q133" i="4"/>
  <c r="R133" i="4"/>
  <c r="S133" i="4"/>
  <c r="T133" i="4"/>
  <c r="O134" i="4"/>
  <c r="M134" i="4" s="1"/>
  <c r="U134" i="4" s="1"/>
  <c r="P134" i="4"/>
  <c r="Q134" i="4"/>
  <c r="R134" i="4"/>
  <c r="S134" i="4"/>
  <c r="T134" i="4"/>
  <c r="O135" i="4"/>
  <c r="M135" i="4" s="1"/>
  <c r="U135" i="4" s="1"/>
  <c r="P135" i="4"/>
  <c r="Q135" i="4"/>
  <c r="R135" i="4"/>
  <c r="S135" i="4"/>
  <c r="T135" i="4"/>
  <c r="N133" i="4" l="1"/>
  <c r="V133" i="4" s="1"/>
  <c r="X133" i="4" s="1"/>
  <c r="N134" i="4"/>
  <c r="V134" i="4" s="1"/>
  <c r="X134" i="4" s="1"/>
  <c r="N135" i="4"/>
  <c r="V135" i="4" s="1"/>
  <c r="X135" i="4" s="1"/>
  <c r="N132" i="4"/>
  <c r="V132" i="4" s="1"/>
  <c r="X132" i="4" s="1"/>
  <c r="B4" i="2" l="1"/>
  <c r="B5" i="2"/>
  <c r="B7" i="2"/>
  <c r="B8" i="2"/>
  <c r="B11" i="2"/>
  <c r="B12" i="2"/>
  <c r="B13" i="2"/>
  <c r="B14" i="2"/>
  <c r="B15" i="2"/>
  <c r="B16" i="2"/>
  <c r="B17" i="2"/>
  <c r="B18" i="2"/>
  <c r="B23" i="2"/>
  <c r="B24" i="2"/>
  <c r="B25" i="2"/>
  <c r="B26" i="2"/>
  <c r="B27" i="2"/>
  <c r="B28" i="2"/>
  <c r="B29" i="2"/>
  <c r="B30" i="2"/>
  <c r="B31" i="2"/>
  <c r="B33" i="2"/>
  <c r="B34" i="2"/>
  <c r="B35" i="2"/>
  <c r="B38" i="2"/>
  <c r="B39" i="2"/>
  <c r="B40" i="2"/>
  <c r="B41" i="2"/>
  <c r="B42" i="2"/>
  <c r="B44" i="2"/>
  <c r="B45" i="2"/>
  <c r="B46" i="2"/>
  <c r="B47" i="2"/>
  <c r="B48" i="2"/>
  <c r="B49" i="2"/>
  <c r="B50" i="2"/>
  <c r="B51" i="2"/>
  <c r="B53" i="2"/>
  <c r="B54" i="2"/>
  <c r="B55" i="2"/>
  <c r="B56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90" i="2"/>
  <c r="B91" i="2"/>
  <c r="B3" i="2"/>
  <c r="C2" i="7"/>
  <c r="D45" i="1" l="1"/>
  <c r="D166" i="1"/>
  <c r="D149" i="1"/>
  <c r="D61" i="1"/>
  <c r="D51" i="1"/>
  <c r="D20" i="1"/>
  <c r="D137" i="1"/>
  <c r="D225" i="1"/>
  <c r="D204" i="1"/>
  <c r="D165" i="1"/>
  <c r="D169" i="1"/>
  <c r="D183" i="1"/>
  <c r="D144" i="1"/>
  <c r="D146" i="1"/>
  <c r="D184" i="1"/>
  <c r="D214" i="1"/>
  <c r="D54" i="1"/>
  <c r="D52" i="1"/>
  <c r="D133" i="1"/>
  <c r="D33" i="1"/>
  <c r="D142" i="1"/>
  <c r="D135" i="1"/>
  <c r="D134" i="1"/>
  <c r="D110" i="1"/>
  <c r="D78" i="1"/>
  <c r="D96" i="1"/>
  <c r="D228" i="1"/>
  <c r="D227" i="1"/>
  <c r="D91" i="1"/>
  <c r="D90" i="1"/>
  <c r="D21" i="1"/>
  <c r="D58" i="1"/>
  <c r="D94" i="1"/>
  <c r="D60" i="1"/>
  <c r="D98" i="1"/>
  <c r="D64" i="1"/>
  <c r="D101" i="1"/>
  <c r="D29" i="1"/>
  <c r="D68" i="1"/>
  <c r="D32" i="1"/>
  <c r="D107" i="1"/>
  <c r="D36" i="1"/>
  <c r="D75" i="1"/>
  <c r="D79" i="1"/>
  <c r="D46" i="1"/>
  <c r="D88" i="1"/>
  <c r="D57" i="1"/>
  <c r="D22" i="1"/>
  <c r="D59" i="1"/>
  <c r="D95" i="1"/>
  <c r="D62" i="1"/>
  <c r="D63" i="1"/>
  <c r="D65" i="1"/>
  <c r="D66" i="1"/>
  <c r="D30" i="1"/>
  <c r="D34" i="1"/>
  <c r="D73" i="1"/>
  <c r="D111" i="1"/>
  <c r="D49" i="1"/>
  <c r="D93" i="1"/>
  <c r="D23" i="1"/>
  <c r="D97" i="1"/>
  <c r="D100" i="1"/>
  <c r="D102" i="1"/>
  <c r="D105" i="1"/>
  <c r="D71" i="1"/>
  <c r="D74" i="1"/>
  <c r="D76" i="1"/>
  <c r="D43" i="1"/>
  <c r="D24" i="1"/>
  <c r="D28" i="1"/>
  <c r="D104" i="1"/>
  <c r="D70" i="1"/>
  <c r="D109" i="1"/>
  <c r="D39" i="1"/>
  <c r="D44" i="1"/>
  <c r="D53" i="1"/>
  <c r="D25" i="1"/>
  <c r="D99" i="1"/>
  <c r="D67" i="1"/>
  <c r="D69" i="1"/>
  <c r="D106" i="1"/>
  <c r="D72" i="1"/>
  <c r="D38" i="1"/>
  <c r="D77" i="1"/>
  <c r="D82" i="1"/>
  <c r="D48" i="1"/>
  <c r="D89" i="1"/>
  <c r="D26" i="1"/>
  <c r="D80" i="1"/>
  <c r="D55" i="1"/>
  <c r="D27" i="1"/>
  <c r="D41" i="1"/>
  <c r="D85" i="1"/>
  <c r="D92" i="1"/>
  <c r="D31" i="1"/>
  <c r="D40" i="1"/>
  <c r="D86" i="1"/>
  <c r="D103" i="1"/>
  <c r="D37" i="1"/>
  <c r="D112" i="1"/>
  <c r="D42" i="1"/>
  <c r="D83" i="1"/>
  <c r="D87" i="1"/>
  <c r="D56" i="1"/>
  <c r="D35" i="1"/>
  <c r="D50" i="1"/>
  <c r="D108" i="1"/>
  <c r="D81" i="1"/>
  <c r="D47" i="1"/>
  <c r="D84" i="1"/>
  <c r="D171" i="1"/>
  <c r="D231" i="1"/>
  <c r="D203" i="1"/>
  <c r="D120" i="1"/>
  <c r="D197" i="1"/>
  <c r="D195" i="1"/>
  <c r="D194" i="1"/>
  <c r="D161" i="1"/>
  <c r="D125" i="1"/>
  <c r="D206" i="1"/>
  <c r="D224" i="1"/>
  <c r="D223" i="1"/>
  <c r="D127" i="1"/>
  <c r="D162" i="1"/>
  <c r="D220" i="1"/>
  <c r="D219" i="1"/>
  <c r="D193" i="1"/>
  <c r="D160" i="1"/>
  <c r="D124" i="1"/>
  <c r="D145" i="1"/>
  <c r="D173" i="1"/>
  <c r="D201" i="1"/>
  <c r="D226" i="1"/>
  <c r="D198" i="1"/>
  <c r="D196" i="1"/>
  <c r="D159" i="1"/>
  <c r="D180" i="1"/>
  <c r="D175" i="1"/>
  <c r="D138" i="1"/>
  <c r="D130" i="1"/>
  <c r="D128" i="1"/>
  <c r="D122" i="1"/>
  <c r="D141" i="1"/>
  <c r="D140" i="1"/>
  <c r="D170" i="1"/>
  <c r="D131" i="1"/>
  <c r="D129" i="1"/>
  <c r="D222" i="1"/>
  <c r="D221" i="1"/>
  <c r="D123" i="1"/>
  <c r="D217" i="1"/>
  <c r="D158" i="1"/>
  <c r="D216" i="1"/>
  <c r="D157" i="1"/>
  <c r="D121" i="1"/>
  <c r="D205" i="1"/>
  <c r="D172" i="1"/>
  <c r="D164" i="1"/>
  <c r="D163" i="1"/>
  <c r="D218" i="1"/>
  <c r="D215" i="1"/>
  <c r="D156" i="1"/>
  <c r="D148" i="1"/>
  <c r="D179" i="1"/>
  <c r="D199" i="1"/>
  <c r="D155" i="1"/>
  <c r="D230" i="1"/>
  <c r="D168" i="1"/>
  <c r="D213" i="1"/>
  <c r="D212" i="1"/>
  <c r="D139" i="1"/>
  <c r="D132" i="1"/>
  <c r="D154" i="1"/>
  <c r="D153" i="1"/>
  <c r="D211" i="1"/>
  <c r="D152" i="1"/>
  <c r="D176" i="1"/>
  <c r="D174" i="1"/>
  <c r="D202" i="1"/>
  <c r="D200" i="1"/>
  <c r="D210" i="1"/>
  <c r="D143" i="1"/>
  <c r="D234" i="1"/>
  <c r="D232" i="1"/>
  <c r="D229" i="1"/>
  <c r="D167" i="1"/>
  <c r="D151" i="1"/>
  <c r="D136" i="1"/>
  <c r="D209" i="1"/>
  <c r="D150" i="1"/>
  <c r="D208" i="1"/>
  <c r="D182" i="1"/>
  <c r="D147" i="1"/>
  <c r="D233" i="1"/>
  <c r="D207" i="1"/>
  <c r="D181" i="1"/>
  <c r="D235" i="1" l="1"/>
  <c r="B491" i="4"/>
  <c r="B101" i="6"/>
  <c r="P467" i="4"/>
  <c r="T487" i="4"/>
  <c r="S487" i="4"/>
  <c r="R487" i="4"/>
  <c r="Q487" i="4"/>
  <c r="P487" i="4"/>
  <c r="O487" i="4"/>
  <c r="N487" i="4" s="1"/>
  <c r="V487" i="4" s="1"/>
  <c r="T486" i="4"/>
  <c r="S486" i="4"/>
  <c r="R486" i="4"/>
  <c r="Q486" i="4"/>
  <c r="P486" i="4"/>
  <c r="O486" i="4"/>
  <c r="N486" i="4" s="1"/>
  <c r="V486" i="4" s="1"/>
  <c r="T485" i="4"/>
  <c r="S485" i="4"/>
  <c r="R485" i="4"/>
  <c r="Q485" i="4"/>
  <c r="P485" i="4"/>
  <c r="O485" i="4"/>
  <c r="N485" i="4" s="1"/>
  <c r="V485" i="4" s="1"/>
  <c r="O3" i="4"/>
  <c r="M3" i="4" s="1"/>
  <c r="U3" i="4" s="1"/>
  <c r="P3" i="4"/>
  <c r="Q3" i="4"/>
  <c r="R3" i="4"/>
  <c r="S3" i="4"/>
  <c r="T3" i="4"/>
  <c r="W3" i="4"/>
  <c r="O4" i="4"/>
  <c r="M4" i="4" s="1"/>
  <c r="U4" i="4" s="1"/>
  <c r="P4" i="4"/>
  <c r="Q4" i="4"/>
  <c r="R4" i="4"/>
  <c r="S4" i="4"/>
  <c r="T4" i="4"/>
  <c r="W4" i="4"/>
  <c r="O5" i="4"/>
  <c r="M5" i="4" s="1"/>
  <c r="U5" i="4" s="1"/>
  <c r="P5" i="4"/>
  <c r="Q5" i="4"/>
  <c r="R5" i="4"/>
  <c r="S5" i="4"/>
  <c r="T5" i="4"/>
  <c r="W5" i="4"/>
  <c r="O6" i="4"/>
  <c r="M6" i="4" s="1"/>
  <c r="U6" i="4" s="1"/>
  <c r="P6" i="4"/>
  <c r="Q6" i="4"/>
  <c r="R6" i="4"/>
  <c r="S6" i="4"/>
  <c r="T6" i="4"/>
  <c r="W6" i="4"/>
  <c r="O7" i="4"/>
  <c r="M7" i="4" s="1"/>
  <c r="U7" i="4" s="1"/>
  <c r="P7" i="4"/>
  <c r="Q7" i="4"/>
  <c r="R7" i="4"/>
  <c r="S7" i="4"/>
  <c r="T7" i="4"/>
  <c r="W7" i="4"/>
  <c r="O8" i="4"/>
  <c r="M8" i="4" s="1"/>
  <c r="U8" i="4" s="1"/>
  <c r="P8" i="4"/>
  <c r="Q8" i="4"/>
  <c r="R8" i="4"/>
  <c r="S8" i="4"/>
  <c r="T8" i="4"/>
  <c r="W8" i="4"/>
  <c r="O9" i="4"/>
  <c r="M9" i="4" s="1"/>
  <c r="U9" i="4" s="1"/>
  <c r="P9" i="4"/>
  <c r="Q9" i="4"/>
  <c r="R9" i="4"/>
  <c r="S9" i="4"/>
  <c r="T9" i="4"/>
  <c r="W9" i="4"/>
  <c r="O10" i="4"/>
  <c r="M10" i="4" s="1"/>
  <c r="U10" i="4" s="1"/>
  <c r="P10" i="4"/>
  <c r="Q10" i="4"/>
  <c r="R10" i="4"/>
  <c r="S10" i="4"/>
  <c r="T10" i="4"/>
  <c r="W10" i="4"/>
  <c r="O11" i="4"/>
  <c r="M11" i="4" s="1"/>
  <c r="U11" i="4" s="1"/>
  <c r="P11" i="4"/>
  <c r="Q11" i="4"/>
  <c r="R11" i="4"/>
  <c r="S11" i="4"/>
  <c r="T11" i="4"/>
  <c r="W11" i="4"/>
  <c r="O12" i="4"/>
  <c r="M12" i="4" s="1"/>
  <c r="U12" i="4" s="1"/>
  <c r="P12" i="4"/>
  <c r="Q12" i="4"/>
  <c r="R12" i="4"/>
  <c r="S12" i="4"/>
  <c r="T12" i="4"/>
  <c r="W12" i="4"/>
  <c r="O23" i="4"/>
  <c r="M23" i="4" s="1"/>
  <c r="U23" i="4" s="1"/>
  <c r="P23" i="4"/>
  <c r="Q23" i="4"/>
  <c r="R23" i="4"/>
  <c r="S23" i="4"/>
  <c r="T23" i="4"/>
  <c r="W23" i="4"/>
  <c r="O24" i="4"/>
  <c r="M24" i="4" s="1"/>
  <c r="U24" i="4" s="1"/>
  <c r="P24" i="4"/>
  <c r="Q24" i="4"/>
  <c r="R24" i="4"/>
  <c r="S24" i="4"/>
  <c r="T24" i="4"/>
  <c r="W24" i="4"/>
  <c r="O25" i="4"/>
  <c r="M25" i="4" s="1"/>
  <c r="U25" i="4" s="1"/>
  <c r="P25" i="4"/>
  <c r="Q25" i="4"/>
  <c r="R25" i="4"/>
  <c r="S25" i="4"/>
  <c r="T25" i="4"/>
  <c r="W25" i="4"/>
  <c r="O26" i="4"/>
  <c r="N26" i="4" s="1"/>
  <c r="V26" i="4" s="1"/>
  <c r="P26" i="4"/>
  <c r="Q26" i="4"/>
  <c r="R26" i="4"/>
  <c r="S26" i="4"/>
  <c r="T26" i="4"/>
  <c r="W26" i="4"/>
  <c r="O27" i="4"/>
  <c r="M27" i="4" s="1"/>
  <c r="U27" i="4" s="1"/>
  <c r="P27" i="4"/>
  <c r="Q27" i="4"/>
  <c r="R27" i="4"/>
  <c r="S27" i="4"/>
  <c r="T27" i="4"/>
  <c r="W27" i="4"/>
  <c r="O31" i="4"/>
  <c r="M31" i="4" s="1"/>
  <c r="U31" i="4" s="1"/>
  <c r="P31" i="4"/>
  <c r="Q31" i="4"/>
  <c r="R31" i="4"/>
  <c r="S31" i="4"/>
  <c r="T31" i="4"/>
  <c r="W31" i="4"/>
  <c r="O32" i="4"/>
  <c r="M32" i="4" s="1"/>
  <c r="U32" i="4" s="1"/>
  <c r="P32" i="4"/>
  <c r="Q32" i="4"/>
  <c r="R32" i="4"/>
  <c r="S32" i="4"/>
  <c r="T32" i="4"/>
  <c r="W32" i="4"/>
  <c r="O33" i="4"/>
  <c r="M33" i="4" s="1"/>
  <c r="U33" i="4" s="1"/>
  <c r="P33" i="4"/>
  <c r="Q33" i="4"/>
  <c r="R33" i="4"/>
  <c r="S33" i="4"/>
  <c r="T33" i="4"/>
  <c r="W33" i="4"/>
  <c r="O34" i="4"/>
  <c r="M34" i="4" s="1"/>
  <c r="U34" i="4" s="1"/>
  <c r="P34" i="4"/>
  <c r="Q34" i="4"/>
  <c r="R34" i="4"/>
  <c r="S34" i="4"/>
  <c r="T34" i="4"/>
  <c r="W34" i="4"/>
  <c r="O35" i="4"/>
  <c r="M35" i="4" s="1"/>
  <c r="U35" i="4" s="1"/>
  <c r="P35" i="4"/>
  <c r="Q35" i="4"/>
  <c r="R35" i="4"/>
  <c r="S35" i="4"/>
  <c r="T35" i="4"/>
  <c r="W35" i="4"/>
  <c r="O36" i="4"/>
  <c r="N36" i="4" s="1"/>
  <c r="V36" i="4" s="1"/>
  <c r="P36" i="4"/>
  <c r="Q36" i="4"/>
  <c r="R36" i="4"/>
  <c r="S36" i="4"/>
  <c r="T36" i="4"/>
  <c r="W36" i="4"/>
  <c r="O37" i="4"/>
  <c r="M37" i="4" s="1"/>
  <c r="U37" i="4" s="1"/>
  <c r="P37" i="4"/>
  <c r="Q37" i="4"/>
  <c r="R37" i="4"/>
  <c r="S37" i="4"/>
  <c r="T37" i="4"/>
  <c r="W37" i="4"/>
  <c r="O38" i="4"/>
  <c r="M38" i="4" s="1"/>
  <c r="U38" i="4" s="1"/>
  <c r="P38" i="4"/>
  <c r="Q38" i="4"/>
  <c r="R38" i="4"/>
  <c r="S38" i="4"/>
  <c r="T38" i="4"/>
  <c r="W38" i="4"/>
  <c r="O39" i="4"/>
  <c r="M39" i="4" s="1"/>
  <c r="U39" i="4" s="1"/>
  <c r="P39" i="4"/>
  <c r="Q39" i="4"/>
  <c r="R39" i="4"/>
  <c r="S39" i="4"/>
  <c r="T39" i="4"/>
  <c r="W39" i="4"/>
  <c r="O40" i="4"/>
  <c r="M40" i="4" s="1"/>
  <c r="U40" i="4" s="1"/>
  <c r="P40" i="4"/>
  <c r="Q40" i="4"/>
  <c r="R40" i="4"/>
  <c r="S40" i="4"/>
  <c r="T40" i="4"/>
  <c r="W40" i="4"/>
  <c r="O41" i="4"/>
  <c r="M41" i="4" s="1"/>
  <c r="U41" i="4" s="1"/>
  <c r="P41" i="4"/>
  <c r="Q41" i="4"/>
  <c r="R41" i="4"/>
  <c r="S41" i="4"/>
  <c r="T41" i="4"/>
  <c r="W41" i="4"/>
  <c r="O42" i="4"/>
  <c r="N42" i="4" s="1"/>
  <c r="V42" i="4" s="1"/>
  <c r="P42" i="4"/>
  <c r="Q42" i="4"/>
  <c r="R42" i="4"/>
  <c r="S42" i="4"/>
  <c r="T42" i="4"/>
  <c r="W42" i="4"/>
  <c r="O43" i="4"/>
  <c r="M43" i="4" s="1"/>
  <c r="U43" i="4" s="1"/>
  <c r="P43" i="4"/>
  <c r="Q43" i="4"/>
  <c r="R43" i="4"/>
  <c r="S43" i="4"/>
  <c r="T43" i="4"/>
  <c r="W43" i="4"/>
  <c r="O44" i="4"/>
  <c r="M44" i="4" s="1"/>
  <c r="U44" i="4" s="1"/>
  <c r="P44" i="4"/>
  <c r="Q44" i="4"/>
  <c r="R44" i="4"/>
  <c r="S44" i="4"/>
  <c r="T44" i="4"/>
  <c r="W44" i="4"/>
  <c r="O45" i="4"/>
  <c r="M45" i="4" s="1"/>
  <c r="U45" i="4" s="1"/>
  <c r="P45" i="4"/>
  <c r="Q45" i="4"/>
  <c r="R45" i="4"/>
  <c r="S45" i="4"/>
  <c r="T45" i="4"/>
  <c r="W45" i="4"/>
  <c r="O46" i="4"/>
  <c r="M46" i="4" s="1"/>
  <c r="U46" i="4" s="1"/>
  <c r="P46" i="4"/>
  <c r="Q46" i="4"/>
  <c r="R46" i="4"/>
  <c r="S46" i="4"/>
  <c r="T46" i="4"/>
  <c r="W46" i="4"/>
  <c r="O47" i="4"/>
  <c r="M47" i="4" s="1"/>
  <c r="U47" i="4" s="1"/>
  <c r="P47" i="4"/>
  <c r="Q47" i="4"/>
  <c r="R47" i="4"/>
  <c r="S47" i="4"/>
  <c r="T47" i="4"/>
  <c r="W47" i="4"/>
  <c r="O50" i="4"/>
  <c r="M50" i="4" s="1"/>
  <c r="U50" i="4" s="1"/>
  <c r="P50" i="4"/>
  <c r="Q50" i="4"/>
  <c r="R50" i="4"/>
  <c r="S50" i="4"/>
  <c r="T50" i="4"/>
  <c r="W50" i="4"/>
  <c r="O51" i="4"/>
  <c r="M51" i="4" s="1"/>
  <c r="U51" i="4" s="1"/>
  <c r="P51" i="4"/>
  <c r="Q51" i="4"/>
  <c r="R51" i="4"/>
  <c r="S51" i="4"/>
  <c r="T51" i="4"/>
  <c r="W51" i="4"/>
  <c r="O53" i="4"/>
  <c r="M53" i="4" s="1"/>
  <c r="U53" i="4" s="1"/>
  <c r="P53" i="4"/>
  <c r="Q53" i="4"/>
  <c r="R53" i="4"/>
  <c r="S53" i="4"/>
  <c r="T53" i="4"/>
  <c r="W53" i="4"/>
  <c r="O54" i="4"/>
  <c r="M54" i="4" s="1"/>
  <c r="U54" i="4" s="1"/>
  <c r="P54" i="4"/>
  <c r="Q54" i="4"/>
  <c r="R54" i="4"/>
  <c r="S54" i="4"/>
  <c r="T54" i="4"/>
  <c r="W54" i="4"/>
  <c r="O56" i="4"/>
  <c r="M56" i="4" s="1"/>
  <c r="U56" i="4" s="1"/>
  <c r="P56" i="4"/>
  <c r="Q56" i="4"/>
  <c r="R56" i="4"/>
  <c r="S56" i="4"/>
  <c r="T56" i="4"/>
  <c r="W56" i="4"/>
  <c r="O58" i="4"/>
  <c r="M58" i="4" s="1"/>
  <c r="U58" i="4" s="1"/>
  <c r="P58" i="4"/>
  <c r="Q58" i="4"/>
  <c r="R58" i="4"/>
  <c r="S58" i="4"/>
  <c r="T58" i="4"/>
  <c r="W58" i="4"/>
  <c r="O59" i="4"/>
  <c r="M59" i="4" s="1"/>
  <c r="U59" i="4" s="1"/>
  <c r="P59" i="4"/>
  <c r="Q59" i="4"/>
  <c r="R59" i="4"/>
  <c r="S59" i="4"/>
  <c r="T59" i="4"/>
  <c r="W59" i="4"/>
  <c r="O60" i="4"/>
  <c r="M60" i="4" s="1"/>
  <c r="U60" i="4" s="1"/>
  <c r="P60" i="4"/>
  <c r="Q60" i="4"/>
  <c r="R60" i="4"/>
  <c r="S60" i="4"/>
  <c r="T60" i="4"/>
  <c r="W60" i="4"/>
  <c r="O61" i="4"/>
  <c r="M61" i="4" s="1"/>
  <c r="U61" i="4" s="1"/>
  <c r="P61" i="4"/>
  <c r="Q61" i="4"/>
  <c r="R61" i="4"/>
  <c r="S61" i="4"/>
  <c r="T61" i="4"/>
  <c r="W61" i="4"/>
  <c r="O62" i="4"/>
  <c r="M62" i="4" s="1"/>
  <c r="U62" i="4" s="1"/>
  <c r="P62" i="4"/>
  <c r="Q62" i="4"/>
  <c r="R62" i="4"/>
  <c r="S62" i="4"/>
  <c r="T62" i="4"/>
  <c r="W62" i="4"/>
  <c r="O63" i="4"/>
  <c r="M63" i="4" s="1"/>
  <c r="U63" i="4" s="1"/>
  <c r="P63" i="4"/>
  <c r="Q63" i="4"/>
  <c r="R63" i="4"/>
  <c r="S63" i="4"/>
  <c r="T63" i="4"/>
  <c r="W63" i="4"/>
  <c r="O64" i="4"/>
  <c r="M64" i="4" s="1"/>
  <c r="U64" i="4" s="1"/>
  <c r="P64" i="4"/>
  <c r="Q64" i="4"/>
  <c r="R64" i="4"/>
  <c r="S64" i="4"/>
  <c r="T64" i="4"/>
  <c r="W64" i="4"/>
  <c r="O65" i="4"/>
  <c r="M65" i="4" s="1"/>
  <c r="U65" i="4" s="1"/>
  <c r="P65" i="4"/>
  <c r="Q65" i="4"/>
  <c r="R65" i="4"/>
  <c r="S65" i="4"/>
  <c r="T65" i="4"/>
  <c r="W65" i="4"/>
  <c r="O66" i="4"/>
  <c r="M66" i="4" s="1"/>
  <c r="U66" i="4" s="1"/>
  <c r="P66" i="4"/>
  <c r="Q66" i="4"/>
  <c r="R66" i="4"/>
  <c r="S66" i="4"/>
  <c r="T66" i="4"/>
  <c r="W66" i="4"/>
  <c r="O69" i="4"/>
  <c r="M69" i="4" s="1"/>
  <c r="U69" i="4" s="1"/>
  <c r="P69" i="4"/>
  <c r="Q69" i="4"/>
  <c r="R69" i="4"/>
  <c r="S69" i="4"/>
  <c r="T69" i="4"/>
  <c r="W69" i="4"/>
  <c r="O70" i="4"/>
  <c r="N70" i="4" s="1"/>
  <c r="V70" i="4" s="1"/>
  <c r="P70" i="4"/>
  <c r="Q70" i="4"/>
  <c r="R70" i="4"/>
  <c r="S70" i="4"/>
  <c r="T70" i="4"/>
  <c r="W70" i="4"/>
  <c r="O71" i="4"/>
  <c r="M71" i="4" s="1"/>
  <c r="U71" i="4" s="1"/>
  <c r="P71" i="4"/>
  <c r="Q71" i="4"/>
  <c r="R71" i="4"/>
  <c r="S71" i="4"/>
  <c r="T71" i="4"/>
  <c r="W71" i="4"/>
  <c r="O72" i="4"/>
  <c r="N72" i="4" s="1"/>
  <c r="V72" i="4" s="1"/>
  <c r="P72" i="4"/>
  <c r="Q72" i="4"/>
  <c r="R72" i="4"/>
  <c r="S72" i="4"/>
  <c r="T72" i="4"/>
  <c r="W72" i="4"/>
  <c r="O73" i="4"/>
  <c r="M73" i="4" s="1"/>
  <c r="U73" i="4" s="1"/>
  <c r="P73" i="4"/>
  <c r="Q73" i="4"/>
  <c r="R73" i="4"/>
  <c r="S73" i="4"/>
  <c r="T73" i="4"/>
  <c r="W73" i="4"/>
  <c r="O74" i="4"/>
  <c r="M74" i="4" s="1"/>
  <c r="U74" i="4" s="1"/>
  <c r="P74" i="4"/>
  <c r="Q74" i="4"/>
  <c r="R74" i="4"/>
  <c r="S74" i="4"/>
  <c r="T74" i="4"/>
  <c r="W74" i="4"/>
  <c r="O75" i="4"/>
  <c r="M75" i="4" s="1"/>
  <c r="U75" i="4" s="1"/>
  <c r="P75" i="4"/>
  <c r="Q75" i="4"/>
  <c r="R75" i="4"/>
  <c r="S75" i="4"/>
  <c r="T75" i="4"/>
  <c r="W75" i="4"/>
  <c r="O76" i="4"/>
  <c r="M76" i="4" s="1"/>
  <c r="U76" i="4" s="1"/>
  <c r="P76" i="4"/>
  <c r="Q76" i="4"/>
  <c r="R76" i="4"/>
  <c r="S76" i="4"/>
  <c r="T76" i="4"/>
  <c r="W76" i="4"/>
  <c r="O77" i="4"/>
  <c r="M77" i="4" s="1"/>
  <c r="U77" i="4" s="1"/>
  <c r="P77" i="4"/>
  <c r="Q77" i="4"/>
  <c r="R77" i="4"/>
  <c r="S77" i="4"/>
  <c r="T77" i="4"/>
  <c r="W77" i="4"/>
  <c r="O78" i="4"/>
  <c r="N78" i="4" s="1"/>
  <c r="V78" i="4" s="1"/>
  <c r="P78" i="4"/>
  <c r="Q78" i="4"/>
  <c r="R78" i="4"/>
  <c r="S78" i="4"/>
  <c r="T78" i="4"/>
  <c r="W78" i="4"/>
  <c r="O79" i="4"/>
  <c r="M79" i="4" s="1"/>
  <c r="U79" i="4" s="1"/>
  <c r="P79" i="4"/>
  <c r="Q79" i="4"/>
  <c r="R79" i="4"/>
  <c r="S79" i="4"/>
  <c r="T79" i="4"/>
  <c r="W79" i="4"/>
  <c r="O80" i="4"/>
  <c r="M80" i="4" s="1"/>
  <c r="U80" i="4" s="1"/>
  <c r="P80" i="4"/>
  <c r="Q80" i="4"/>
  <c r="R80" i="4"/>
  <c r="S80" i="4"/>
  <c r="T80" i="4"/>
  <c r="W80" i="4"/>
  <c r="O81" i="4"/>
  <c r="P81" i="4"/>
  <c r="Q81" i="4"/>
  <c r="R81" i="4"/>
  <c r="S81" i="4"/>
  <c r="T81" i="4"/>
  <c r="W81" i="4"/>
  <c r="O82" i="4"/>
  <c r="M82" i="4" s="1"/>
  <c r="U82" i="4" s="1"/>
  <c r="P82" i="4"/>
  <c r="Q82" i="4"/>
  <c r="R82" i="4"/>
  <c r="S82" i="4"/>
  <c r="T82" i="4"/>
  <c r="W82" i="4"/>
  <c r="O83" i="4"/>
  <c r="M83" i="4" s="1"/>
  <c r="U83" i="4" s="1"/>
  <c r="P83" i="4"/>
  <c r="Q83" i="4"/>
  <c r="R83" i="4"/>
  <c r="S83" i="4"/>
  <c r="T83" i="4"/>
  <c r="W83" i="4"/>
  <c r="O87" i="4"/>
  <c r="M87" i="4" s="1"/>
  <c r="U87" i="4" s="1"/>
  <c r="P87" i="4"/>
  <c r="Q87" i="4"/>
  <c r="R87" i="4"/>
  <c r="S87" i="4"/>
  <c r="T87" i="4"/>
  <c r="W87" i="4"/>
  <c r="O88" i="4"/>
  <c r="M88" i="4" s="1"/>
  <c r="U88" i="4" s="1"/>
  <c r="P88" i="4"/>
  <c r="Q88" i="4"/>
  <c r="R88" i="4"/>
  <c r="S88" i="4"/>
  <c r="T88" i="4"/>
  <c r="W88" i="4"/>
  <c r="O89" i="4"/>
  <c r="P89" i="4"/>
  <c r="Q89" i="4"/>
  <c r="R89" i="4"/>
  <c r="S89" i="4"/>
  <c r="T89" i="4"/>
  <c r="W89" i="4"/>
  <c r="O90" i="4"/>
  <c r="M90" i="4" s="1"/>
  <c r="U90" i="4" s="1"/>
  <c r="P90" i="4"/>
  <c r="Q90" i="4"/>
  <c r="R90" i="4"/>
  <c r="S90" i="4"/>
  <c r="T90" i="4"/>
  <c r="W90" i="4"/>
  <c r="O91" i="4"/>
  <c r="P91" i="4"/>
  <c r="Q91" i="4"/>
  <c r="R91" i="4"/>
  <c r="S91" i="4"/>
  <c r="T91" i="4"/>
  <c r="W91" i="4"/>
  <c r="O92" i="4"/>
  <c r="M92" i="4" s="1"/>
  <c r="U92" i="4" s="1"/>
  <c r="P92" i="4"/>
  <c r="Q92" i="4"/>
  <c r="R92" i="4"/>
  <c r="S92" i="4"/>
  <c r="T92" i="4"/>
  <c r="W92" i="4"/>
  <c r="O93" i="4"/>
  <c r="M93" i="4" s="1"/>
  <c r="U93" i="4" s="1"/>
  <c r="P93" i="4"/>
  <c r="Q93" i="4"/>
  <c r="R93" i="4"/>
  <c r="S93" i="4"/>
  <c r="T93" i="4"/>
  <c r="W93" i="4"/>
  <c r="O94" i="4"/>
  <c r="N94" i="4" s="1"/>
  <c r="V94" i="4" s="1"/>
  <c r="P94" i="4"/>
  <c r="Q94" i="4"/>
  <c r="R94" i="4"/>
  <c r="S94" i="4"/>
  <c r="T94" i="4"/>
  <c r="W94" i="4"/>
  <c r="O95" i="4"/>
  <c r="M95" i="4" s="1"/>
  <c r="U95" i="4" s="1"/>
  <c r="P95" i="4"/>
  <c r="Q95" i="4"/>
  <c r="R95" i="4"/>
  <c r="S95" i="4"/>
  <c r="T95" i="4"/>
  <c r="W95" i="4"/>
  <c r="O96" i="4"/>
  <c r="P96" i="4"/>
  <c r="Q96" i="4"/>
  <c r="R96" i="4"/>
  <c r="S96" i="4"/>
  <c r="T96" i="4"/>
  <c r="W96" i="4"/>
  <c r="O100" i="4"/>
  <c r="M100" i="4" s="1"/>
  <c r="U100" i="4" s="1"/>
  <c r="P100" i="4"/>
  <c r="Q100" i="4"/>
  <c r="R100" i="4"/>
  <c r="S100" i="4"/>
  <c r="T100" i="4"/>
  <c r="W100" i="4"/>
  <c r="O101" i="4"/>
  <c r="P101" i="4"/>
  <c r="Q101" i="4"/>
  <c r="R101" i="4"/>
  <c r="S101" i="4"/>
  <c r="T101" i="4"/>
  <c r="W101" i="4"/>
  <c r="O102" i="4"/>
  <c r="N102" i="4" s="1"/>
  <c r="V102" i="4" s="1"/>
  <c r="P102" i="4"/>
  <c r="Q102" i="4"/>
  <c r="R102" i="4"/>
  <c r="S102" i="4"/>
  <c r="T102" i="4"/>
  <c r="W102" i="4"/>
  <c r="O103" i="4"/>
  <c r="P103" i="4"/>
  <c r="Q103" i="4"/>
  <c r="R103" i="4"/>
  <c r="S103" i="4"/>
  <c r="T103" i="4"/>
  <c r="W103" i="4"/>
  <c r="O104" i="4"/>
  <c r="M104" i="4" s="1"/>
  <c r="U104" i="4" s="1"/>
  <c r="P104" i="4"/>
  <c r="Q104" i="4"/>
  <c r="R104" i="4"/>
  <c r="S104" i="4"/>
  <c r="T104" i="4"/>
  <c r="W104" i="4"/>
  <c r="O105" i="4"/>
  <c r="P105" i="4"/>
  <c r="Q105" i="4"/>
  <c r="R105" i="4"/>
  <c r="S105" i="4"/>
  <c r="T105" i="4"/>
  <c r="W105" i="4"/>
  <c r="O106" i="4"/>
  <c r="M106" i="4" s="1"/>
  <c r="U106" i="4" s="1"/>
  <c r="P106" i="4"/>
  <c r="Q106" i="4"/>
  <c r="R106" i="4"/>
  <c r="S106" i="4"/>
  <c r="T106" i="4"/>
  <c r="W106" i="4"/>
  <c r="O108" i="4"/>
  <c r="N108" i="4" s="1"/>
  <c r="V108" i="4" s="1"/>
  <c r="P108" i="4"/>
  <c r="Q108" i="4"/>
  <c r="R108" i="4"/>
  <c r="S108" i="4"/>
  <c r="T108" i="4"/>
  <c r="W108" i="4"/>
  <c r="O109" i="4"/>
  <c r="M109" i="4" s="1"/>
  <c r="U109" i="4" s="1"/>
  <c r="P109" i="4"/>
  <c r="Q109" i="4"/>
  <c r="R109" i="4"/>
  <c r="S109" i="4"/>
  <c r="T109" i="4"/>
  <c r="W109" i="4"/>
  <c r="O111" i="4"/>
  <c r="M111" i="4" s="1"/>
  <c r="U111" i="4" s="1"/>
  <c r="P111" i="4"/>
  <c r="Q111" i="4"/>
  <c r="R111" i="4"/>
  <c r="S111" i="4"/>
  <c r="T111" i="4"/>
  <c r="W111" i="4"/>
  <c r="O112" i="4"/>
  <c r="M112" i="4" s="1"/>
  <c r="U112" i="4" s="1"/>
  <c r="P112" i="4"/>
  <c r="Q112" i="4"/>
  <c r="R112" i="4"/>
  <c r="S112" i="4"/>
  <c r="T112" i="4"/>
  <c r="W112" i="4"/>
  <c r="O113" i="4"/>
  <c r="M113" i="4" s="1"/>
  <c r="U113" i="4" s="1"/>
  <c r="P113" i="4"/>
  <c r="Q113" i="4"/>
  <c r="R113" i="4"/>
  <c r="S113" i="4"/>
  <c r="T113" i="4"/>
  <c r="W113" i="4"/>
  <c r="O114" i="4"/>
  <c r="M114" i="4" s="1"/>
  <c r="U114" i="4" s="1"/>
  <c r="P114" i="4"/>
  <c r="Q114" i="4"/>
  <c r="R114" i="4"/>
  <c r="S114" i="4"/>
  <c r="T114" i="4"/>
  <c r="W114" i="4"/>
  <c r="O117" i="4"/>
  <c r="M117" i="4" s="1"/>
  <c r="U117" i="4" s="1"/>
  <c r="P117" i="4"/>
  <c r="Q117" i="4"/>
  <c r="R117" i="4"/>
  <c r="S117" i="4"/>
  <c r="T117" i="4"/>
  <c r="W117" i="4"/>
  <c r="O118" i="4"/>
  <c r="M118" i="4" s="1"/>
  <c r="U118" i="4" s="1"/>
  <c r="P118" i="4"/>
  <c r="Q118" i="4"/>
  <c r="R118" i="4"/>
  <c r="S118" i="4"/>
  <c r="T118" i="4"/>
  <c r="W118" i="4"/>
  <c r="O119" i="4"/>
  <c r="M119" i="4" s="1"/>
  <c r="U119" i="4" s="1"/>
  <c r="P119" i="4"/>
  <c r="Q119" i="4"/>
  <c r="R119" i="4"/>
  <c r="S119" i="4"/>
  <c r="T119" i="4"/>
  <c r="W119" i="4"/>
  <c r="O120" i="4"/>
  <c r="M120" i="4" s="1"/>
  <c r="U120" i="4" s="1"/>
  <c r="P120" i="4"/>
  <c r="Q120" i="4"/>
  <c r="R120" i="4"/>
  <c r="S120" i="4"/>
  <c r="T120" i="4"/>
  <c r="W120" i="4"/>
  <c r="O121" i="4"/>
  <c r="M121" i="4" s="1"/>
  <c r="U121" i="4" s="1"/>
  <c r="P121" i="4"/>
  <c r="Q121" i="4"/>
  <c r="R121" i="4"/>
  <c r="S121" i="4"/>
  <c r="T121" i="4"/>
  <c r="W121" i="4"/>
  <c r="O124" i="4"/>
  <c r="P124" i="4"/>
  <c r="Q124" i="4"/>
  <c r="R124" i="4"/>
  <c r="S124" i="4"/>
  <c r="T124" i="4"/>
  <c r="W124" i="4"/>
  <c r="O125" i="4"/>
  <c r="M125" i="4" s="1"/>
  <c r="U125" i="4" s="1"/>
  <c r="P125" i="4"/>
  <c r="Q125" i="4"/>
  <c r="R125" i="4"/>
  <c r="S125" i="4"/>
  <c r="T125" i="4"/>
  <c r="W125" i="4"/>
  <c r="O126" i="4"/>
  <c r="P126" i="4"/>
  <c r="Q126" i="4"/>
  <c r="R126" i="4"/>
  <c r="S126" i="4"/>
  <c r="T126" i="4"/>
  <c r="W126" i="4"/>
  <c r="O127" i="4"/>
  <c r="M127" i="4" s="1"/>
  <c r="U127" i="4" s="1"/>
  <c r="P127" i="4"/>
  <c r="Q127" i="4"/>
  <c r="R127" i="4"/>
  <c r="S127" i="4"/>
  <c r="T127" i="4"/>
  <c r="W127" i="4"/>
  <c r="O128" i="4"/>
  <c r="M128" i="4" s="1"/>
  <c r="U128" i="4" s="1"/>
  <c r="P128" i="4"/>
  <c r="Q128" i="4"/>
  <c r="R128" i="4"/>
  <c r="S128" i="4"/>
  <c r="T128" i="4"/>
  <c r="W128" i="4"/>
  <c r="O129" i="4"/>
  <c r="M129" i="4" s="1"/>
  <c r="U129" i="4" s="1"/>
  <c r="P129" i="4"/>
  <c r="Q129" i="4"/>
  <c r="R129" i="4"/>
  <c r="S129" i="4"/>
  <c r="T129" i="4"/>
  <c r="W129" i="4"/>
  <c r="O130" i="4"/>
  <c r="M130" i="4" s="1"/>
  <c r="U130" i="4" s="1"/>
  <c r="P130" i="4"/>
  <c r="Q130" i="4"/>
  <c r="R130" i="4"/>
  <c r="S130" i="4"/>
  <c r="T130" i="4"/>
  <c r="W130" i="4"/>
  <c r="O131" i="4"/>
  <c r="P131" i="4"/>
  <c r="Q131" i="4"/>
  <c r="R131" i="4"/>
  <c r="S131" i="4"/>
  <c r="T131" i="4"/>
  <c r="W131" i="4"/>
  <c r="O136" i="4"/>
  <c r="P136" i="4"/>
  <c r="Q136" i="4"/>
  <c r="R136" i="4"/>
  <c r="S136" i="4"/>
  <c r="T136" i="4"/>
  <c r="W136" i="4"/>
  <c r="O137" i="4"/>
  <c r="M137" i="4" s="1"/>
  <c r="U137" i="4" s="1"/>
  <c r="P137" i="4"/>
  <c r="Q137" i="4"/>
  <c r="R137" i="4"/>
  <c r="S137" i="4"/>
  <c r="T137" i="4"/>
  <c r="W137" i="4"/>
  <c r="O138" i="4"/>
  <c r="N138" i="4" s="1"/>
  <c r="V138" i="4" s="1"/>
  <c r="P138" i="4"/>
  <c r="Q138" i="4"/>
  <c r="R138" i="4"/>
  <c r="S138" i="4"/>
  <c r="T138" i="4"/>
  <c r="W138" i="4"/>
  <c r="O139" i="4"/>
  <c r="M139" i="4" s="1"/>
  <c r="U139" i="4" s="1"/>
  <c r="P139" i="4"/>
  <c r="Q139" i="4"/>
  <c r="R139" i="4"/>
  <c r="S139" i="4"/>
  <c r="T139" i="4"/>
  <c r="W139" i="4"/>
  <c r="O140" i="4"/>
  <c r="M140" i="4" s="1"/>
  <c r="U140" i="4" s="1"/>
  <c r="P140" i="4"/>
  <c r="Q140" i="4"/>
  <c r="R140" i="4"/>
  <c r="S140" i="4"/>
  <c r="T140" i="4"/>
  <c r="W140" i="4"/>
  <c r="O141" i="4"/>
  <c r="M141" i="4" s="1"/>
  <c r="U141" i="4" s="1"/>
  <c r="P141" i="4"/>
  <c r="Q141" i="4"/>
  <c r="R141" i="4"/>
  <c r="S141" i="4"/>
  <c r="T141" i="4"/>
  <c r="W141" i="4"/>
  <c r="O142" i="4"/>
  <c r="P142" i="4"/>
  <c r="Q142" i="4"/>
  <c r="R142" i="4"/>
  <c r="S142" i="4"/>
  <c r="T142" i="4"/>
  <c r="W142" i="4"/>
  <c r="O143" i="4"/>
  <c r="M143" i="4" s="1"/>
  <c r="U143" i="4" s="1"/>
  <c r="P143" i="4"/>
  <c r="Q143" i="4"/>
  <c r="R143" i="4"/>
  <c r="S143" i="4"/>
  <c r="T143" i="4"/>
  <c r="W143" i="4"/>
  <c r="O144" i="4"/>
  <c r="M144" i="4" s="1"/>
  <c r="U144" i="4" s="1"/>
  <c r="P144" i="4"/>
  <c r="Q144" i="4"/>
  <c r="R144" i="4"/>
  <c r="S144" i="4"/>
  <c r="T144" i="4"/>
  <c r="W144" i="4"/>
  <c r="O145" i="4"/>
  <c r="M145" i="4" s="1"/>
  <c r="U145" i="4" s="1"/>
  <c r="P145" i="4"/>
  <c r="Q145" i="4"/>
  <c r="R145" i="4"/>
  <c r="S145" i="4"/>
  <c r="T145" i="4"/>
  <c r="W145" i="4"/>
  <c r="O146" i="4"/>
  <c r="P146" i="4"/>
  <c r="Q146" i="4"/>
  <c r="R146" i="4"/>
  <c r="S146" i="4"/>
  <c r="T146" i="4"/>
  <c r="W146" i="4"/>
  <c r="O147" i="4"/>
  <c r="P147" i="4"/>
  <c r="Q147" i="4"/>
  <c r="R147" i="4"/>
  <c r="S147" i="4"/>
  <c r="T147" i="4"/>
  <c r="W147" i="4"/>
  <c r="O148" i="4"/>
  <c r="P148" i="4"/>
  <c r="Q148" i="4"/>
  <c r="R148" i="4"/>
  <c r="S148" i="4"/>
  <c r="T148" i="4"/>
  <c r="W148" i="4"/>
  <c r="O149" i="4"/>
  <c r="P149" i="4"/>
  <c r="Q149" i="4"/>
  <c r="R149" i="4"/>
  <c r="S149" i="4"/>
  <c r="T149" i="4"/>
  <c r="W149" i="4"/>
  <c r="O150" i="4"/>
  <c r="P150" i="4"/>
  <c r="Q150" i="4"/>
  <c r="R150" i="4"/>
  <c r="S150" i="4"/>
  <c r="T150" i="4"/>
  <c r="W150" i="4"/>
  <c r="O151" i="4"/>
  <c r="N151" i="4" s="1"/>
  <c r="V151" i="4" s="1"/>
  <c r="P151" i="4"/>
  <c r="Q151" i="4"/>
  <c r="R151" i="4"/>
  <c r="S151" i="4"/>
  <c r="T151" i="4"/>
  <c r="W151" i="4"/>
  <c r="O152" i="4"/>
  <c r="P152" i="4"/>
  <c r="Q152" i="4"/>
  <c r="R152" i="4"/>
  <c r="S152" i="4"/>
  <c r="T152" i="4"/>
  <c r="W152" i="4"/>
  <c r="O153" i="4"/>
  <c r="N153" i="4" s="1"/>
  <c r="V153" i="4" s="1"/>
  <c r="P153" i="4"/>
  <c r="Q153" i="4"/>
  <c r="R153" i="4"/>
  <c r="S153" i="4"/>
  <c r="T153" i="4"/>
  <c r="W153" i="4"/>
  <c r="O154" i="4"/>
  <c r="M154" i="4" s="1"/>
  <c r="U154" i="4" s="1"/>
  <c r="P154" i="4"/>
  <c r="Q154" i="4"/>
  <c r="R154" i="4"/>
  <c r="S154" i="4"/>
  <c r="T154" i="4"/>
  <c r="W154" i="4"/>
  <c r="O155" i="4"/>
  <c r="P155" i="4"/>
  <c r="Q155" i="4"/>
  <c r="R155" i="4"/>
  <c r="S155" i="4"/>
  <c r="T155" i="4"/>
  <c r="W155" i="4"/>
  <c r="O157" i="4"/>
  <c r="P157" i="4"/>
  <c r="Q157" i="4"/>
  <c r="R157" i="4"/>
  <c r="S157" i="4"/>
  <c r="T157" i="4"/>
  <c r="W157" i="4"/>
  <c r="O158" i="4"/>
  <c r="M158" i="4" s="1"/>
  <c r="U158" i="4" s="1"/>
  <c r="P158" i="4"/>
  <c r="Q158" i="4"/>
  <c r="R158" i="4"/>
  <c r="S158" i="4"/>
  <c r="T158" i="4"/>
  <c r="W158" i="4"/>
  <c r="O159" i="4"/>
  <c r="M159" i="4" s="1"/>
  <c r="U159" i="4" s="1"/>
  <c r="P159" i="4"/>
  <c r="Q159" i="4"/>
  <c r="R159" i="4"/>
  <c r="S159" i="4"/>
  <c r="T159" i="4"/>
  <c r="W159" i="4"/>
  <c r="O160" i="4"/>
  <c r="M160" i="4" s="1"/>
  <c r="U160" i="4" s="1"/>
  <c r="P160" i="4"/>
  <c r="Q160" i="4"/>
  <c r="R160" i="4"/>
  <c r="S160" i="4"/>
  <c r="T160" i="4"/>
  <c r="W160" i="4"/>
  <c r="O161" i="4"/>
  <c r="M161" i="4" s="1"/>
  <c r="U161" i="4" s="1"/>
  <c r="P161" i="4"/>
  <c r="Q161" i="4"/>
  <c r="R161" i="4"/>
  <c r="S161" i="4"/>
  <c r="T161" i="4"/>
  <c r="W161" i="4"/>
  <c r="O162" i="4"/>
  <c r="P162" i="4"/>
  <c r="Q162" i="4"/>
  <c r="R162" i="4"/>
  <c r="S162" i="4"/>
  <c r="T162" i="4"/>
  <c r="W162" i="4"/>
  <c r="O163" i="4"/>
  <c r="P163" i="4"/>
  <c r="Q163" i="4"/>
  <c r="R163" i="4"/>
  <c r="S163" i="4"/>
  <c r="T163" i="4"/>
  <c r="W163" i="4"/>
  <c r="O164" i="4"/>
  <c r="N164" i="4" s="1"/>
  <c r="V164" i="4" s="1"/>
  <c r="P164" i="4"/>
  <c r="Q164" i="4"/>
  <c r="R164" i="4"/>
  <c r="S164" i="4"/>
  <c r="T164" i="4"/>
  <c r="W164" i="4"/>
  <c r="O165" i="4"/>
  <c r="M165" i="4" s="1"/>
  <c r="U165" i="4" s="1"/>
  <c r="P165" i="4"/>
  <c r="Q165" i="4"/>
  <c r="R165" i="4"/>
  <c r="S165" i="4"/>
  <c r="T165" i="4"/>
  <c r="W165" i="4"/>
  <c r="O166" i="4"/>
  <c r="P166" i="4"/>
  <c r="Q166" i="4"/>
  <c r="R166" i="4"/>
  <c r="S166" i="4"/>
  <c r="T166" i="4"/>
  <c r="W166" i="4"/>
  <c r="O167" i="4"/>
  <c r="M167" i="4" s="1"/>
  <c r="U167" i="4" s="1"/>
  <c r="P167" i="4"/>
  <c r="Q167" i="4"/>
  <c r="R167" i="4"/>
  <c r="S167" i="4"/>
  <c r="T167" i="4"/>
  <c r="W167" i="4"/>
  <c r="O168" i="4"/>
  <c r="M168" i="4" s="1"/>
  <c r="U168" i="4" s="1"/>
  <c r="P168" i="4"/>
  <c r="Q168" i="4"/>
  <c r="R168" i="4"/>
  <c r="S168" i="4"/>
  <c r="T168" i="4"/>
  <c r="W168" i="4"/>
  <c r="O169" i="4"/>
  <c r="M169" i="4" s="1"/>
  <c r="U169" i="4" s="1"/>
  <c r="P169" i="4"/>
  <c r="Q169" i="4"/>
  <c r="R169" i="4"/>
  <c r="S169" i="4"/>
  <c r="T169" i="4"/>
  <c r="W169" i="4"/>
  <c r="O170" i="4"/>
  <c r="P170" i="4"/>
  <c r="Q170" i="4"/>
  <c r="R170" i="4"/>
  <c r="S170" i="4"/>
  <c r="T170" i="4"/>
  <c r="W170" i="4"/>
  <c r="O171" i="4"/>
  <c r="P171" i="4"/>
  <c r="Q171" i="4"/>
  <c r="R171" i="4"/>
  <c r="S171" i="4"/>
  <c r="T171" i="4"/>
  <c r="W171" i="4"/>
  <c r="O172" i="4"/>
  <c r="P172" i="4"/>
  <c r="Q172" i="4"/>
  <c r="R172" i="4"/>
  <c r="S172" i="4"/>
  <c r="T172" i="4"/>
  <c r="W172" i="4"/>
  <c r="O173" i="4"/>
  <c r="P173" i="4"/>
  <c r="Q173" i="4"/>
  <c r="R173" i="4"/>
  <c r="S173" i="4"/>
  <c r="T173" i="4"/>
  <c r="W173" i="4"/>
  <c r="O174" i="4"/>
  <c r="P174" i="4"/>
  <c r="Q174" i="4"/>
  <c r="R174" i="4"/>
  <c r="S174" i="4"/>
  <c r="T174" i="4"/>
  <c r="W174" i="4"/>
  <c r="O175" i="4"/>
  <c r="M175" i="4" s="1"/>
  <c r="U175" i="4" s="1"/>
  <c r="P175" i="4"/>
  <c r="Q175" i="4"/>
  <c r="R175" i="4"/>
  <c r="S175" i="4"/>
  <c r="T175" i="4"/>
  <c r="W175" i="4"/>
  <c r="O177" i="4"/>
  <c r="M177" i="4" s="1"/>
  <c r="U177" i="4" s="1"/>
  <c r="P177" i="4"/>
  <c r="Q177" i="4"/>
  <c r="R177" i="4"/>
  <c r="S177" i="4"/>
  <c r="T177" i="4"/>
  <c r="W177" i="4"/>
  <c r="O178" i="4"/>
  <c r="M178" i="4" s="1"/>
  <c r="U178" i="4" s="1"/>
  <c r="P178" i="4"/>
  <c r="Q178" i="4"/>
  <c r="R178" i="4"/>
  <c r="S178" i="4"/>
  <c r="T178" i="4"/>
  <c r="W178" i="4"/>
  <c r="O179" i="4"/>
  <c r="N179" i="4" s="1"/>
  <c r="V179" i="4" s="1"/>
  <c r="P179" i="4"/>
  <c r="Q179" i="4"/>
  <c r="R179" i="4"/>
  <c r="S179" i="4"/>
  <c r="T179" i="4"/>
  <c r="W179" i="4"/>
  <c r="O181" i="4"/>
  <c r="N181" i="4" s="1"/>
  <c r="V181" i="4" s="1"/>
  <c r="P181" i="4"/>
  <c r="Q181" i="4"/>
  <c r="R181" i="4"/>
  <c r="S181" i="4"/>
  <c r="T181" i="4"/>
  <c r="W181" i="4"/>
  <c r="O183" i="4"/>
  <c r="P183" i="4"/>
  <c r="Q183" i="4"/>
  <c r="R183" i="4"/>
  <c r="S183" i="4"/>
  <c r="T183" i="4"/>
  <c r="W183" i="4"/>
  <c r="O190" i="4"/>
  <c r="P190" i="4"/>
  <c r="Q190" i="4"/>
  <c r="R190" i="4"/>
  <c r="S190" i="4"/>
  <c r="T190" i="4"/>
  <c r="W190" i="4"/>
  <c r="O191" i="4"/>
  <c r="M191" i="4" s="1"/>
  <c r="U191" i="4" s="1"/>
  <c r="P191" i="4"/>
  <c r="Q191" i="4"/>
  <c r="R191" i="4"/>
  <c r="S191" i="4"/>
  <c r="T191" i="4"/>
  <c r="W191" i="4"/>
  <c r="O192" i="4"/>
  <c r="M192" i="4" s="1"/>
  <c r="U192" i="4" s="1"/>
  <c r="P192" i="4"/>
  <c r="Q192" i="4"/>
  <c r="R192" i="4"/>
  <c r="S192" i="4"/>
  <c r="T192" i="4"/>
  <c r="W192" i="4"/>
  <c r="O193" i="4"/>
  <c r="N193" i="4" s="1"/>
  <c r="V193" i="4" s="1"/>
  <c r="P193" i="4"/>
  <c r="Q193" i="4"/>
  <c r="R193" i="4"/>
  <c r="S193" i="4"/>
  <c r="T193" i="4"/>
  <c r="W193" i="4"/>
  <c r="O194" i="4"/>
  <c r="P194" i="4"/>
  <c r="Q194" i="4"/>
  <c r="R194" i="4"/>
  <c r="S194" i="4"/>
  <c r="T194" i="4"/>
  <c r="W194" i="4"/>
  <c r="O195" i="4"/>
  <c r="N195" i="4" s="1"/>
  <c r="V195" i="4" s="1"/>
  <c r="P195" i="4"/>
  <c r="Q195" i="4"/>
  <c r="R195" i="4"/>
  <c r="S195" i="4"/>
  <c r="T195" i="4"/>
  <c r="W195" i="4"/>
  <c r="O196" i="4"/>
  <c r="P196" i="4"/>
  <c r="Q196" i="4"/>
  <c r="R196" i="4"/>
  <c r="S196" i="4"/>
  <c r="T196" i="4"/>
  <c r="W196" i="4"/>
  <c r="O197" i="4"/>
  <c r="M197" i="4" s="1"/>
  <c r="U197" i="4" s="1"/>
  <c r="P197" i="4"/>
  <c r="Q197" i="4"/>
  <c r="R197" i="4"/>
  <c r="S197" i="4"/>
  <c r="T197" i="4"/>
  <c r="W197" i="4"/>
  <c r="O198" i="4"/>
  <c r="M198" i="4" s="1"/>
  <c r="U198" i="4" s="1"/>
  <c r="P198" i="4"/>
  <c r="Q198" i="4"/>
  <c r="R198" i="4"/>
  <c r="S198" i="4"/>
  <c r="T198" i="4"/>
  <c r="W198" i="4"/>
  <c r="O199" i="4"/>
  <c r="M199" i="4" s="1"/>
  <c r="U199" i="4" s="1"/>
  <c r="P199" i="4"/>
  <c r="Q199" i="4"/>
  <c r="R199" i="4"/>
  <c r="S199" i="4"/>
  <c r="T199" i="4"/>
  <c r="W199" i="4"/>
  <c r="O201" i="4"/>
  <c r="M201" i="4" s="1"/>
  <c r="U201" i="4" s="1"/>
  <c r="P201" i="4"/>
  <c r="Q201" i="4"/>
  <c r="R201" i="4"/>
  <c r="S201" i="4"/>
  <c r="T201" i="4"/>
  <c r="W201" i="4"/>
  <c r="O202" i="4"/>
  <c r="N202" i="4" s="1"/>
  <c r="V202" i="4" s="1"/>
  <c r="P202" i="4"/>
  <c r="Q202" i="4"/>
  <c r="R202" i="4"/>
  <c r="S202" i="4"/>
  <c r="T202" i="4"/>
  <c r="W202" i="4"/>
  <c r="O203" i="4"/>
  <c r="N203" i="4" s="1"/>
  <c r="V203" i="4" s="1"/>
  <c r="P203" i="4"/>
  <c r="Q203" i="4"/>
  <c r="R203" i="4"/>
  <c r="S203" i="4"/>
  <c r="T203" i="4"/>
  <c r="W203" i="4"/>
  <c r="O204" i="4"/>
  <c r="N204" i="4" s="1"/>
  <c r="V204" i="4" s="1"/>
  <c r="P204" i="4"/>
  <c r="Q204" i="4"/>
  <c r="R204" i="4"/>
  <c r="S204" i="4"/>
  <c r="T204" i="4"/>
  <c r="W204" i="4"/>
  <c r="O205" i="4"/>
  <c r="M205" i="4" s="1"/>
  <c r="U205" i="4" s="1"/>
  <c r="P205" i="4"/>
  <c r="Q205" i="4"/>
  <c r="R205" i="4"/>
  <c r="S205" i="4"/>
  <c r="T205" i="4"/>
  <c r="W205" i="4"/>
  <c r="O206" i="4"/>
  <c r="M206" i="4" s="1"/>
  <c r="U206" i="4" s="1"/>
  <c r="P206" i="4"/>
  <c r="Q206" i="4"/>
  <c r="R206" i="4"/>
  <c r="S206" i="4"/>
  <c r="T206" i="4"/>
  <c r="W206" i="4"/>
  <c r="O207" i="4"/>
  <c r="M207" i="4" s="1"/>
  <c r="U207" i="4" s="1"/>
  <c r="P207" i="4"/>
  <c r="Q207" i="4"/>
  <c r="R207" i="4"/>
  <c r="S207" i="4"/>
  <c r="T207" i="4"/>
  <c r="W207" i="4"/>
  <c r="O208" i="4"/>
  <c r="M208" i="4" s="1"/>
  <c r="U208" i="4" s="1"/>
  <c r="P208" i="4"/>
  <c r="Q208" i="4"/>
  <c r="R208" i="4"/>
  <c r="S208" i="4"/>
  <c r="T208" i="4"/>
  <c r="W208" i="4"/>
  <c r="O210" i="4"/>
  <c r="M210" i="4" s="1"/>
  <c r="U210" i="4" s="1"/>
  <c r="P210" i="4"/>
  <c r="Q210" i="4"/>
  <c r="R210" i="4"/>
  <c r="S210" i="4"/>
  <c r="T210" i="4"/>
  <c r="W210" i="4"/>
  <c r="O211" i="4"/>
  <c r="M211" i="4" s="1"/>
  <c r="U211" i="4" s="1"/>
  <c r="P211" i="4"/>
  <c r="Q211" i="4"/>
  <c r="R211" i="4"/>
  <c r="S211" i="4"/>
  <c r="T211" i="4"/>
  <c r="W211" i="4"/>
  <c r="O212" i="4"/>
  <c r="M212" i="4" s="1"/>
  <c r="U212" i="4" s="1"/>
  <c r="P212" i="4"/>
  <c r="Q212" i="4"/>
  <c r="R212" i="4"/>
  <c r="S212" i="4"/>
  <c r="T212" i="4"/>
  <c r="W212" i="4"/>
  <c r="O213" i="4"/>
  <c r="N213" i="4" s="1"/>
  <c r="V213" i="4" s="1"/>
  <c r="P213" i="4"/>
  <c r="Q213" i="4"/>
  <c r="R213" i="4"/>
  <c r="S213" i="4"/>
  <c r="T213" i="4"/>
  <c r="W213" i="4"/>
  <c r="O214" i="4"/>
  <c r="P214" i="4"/>
  <c r="Q214" i="4"/>
  <c r="R214" i="4"/>
  <c r="S214" i="4"/>
  <c r="T214" i="4"/>
  <c r="W214" i="4"/>
  <c r="O215" i="4"/>
  <c r="N215" i="4" s="1"/>
  <c r="V215" i="4" s="1"/>
  <c r="P215" i="4"/>
  <c r="Q215" i="4"/>
  <c r="R215" i="4"/>
  <c r="S215" i="4"/>
  <c r="T215" i="4"/>
  <c r="W215" i="4"/>
  <c r="O216" i="4"/>
  <c r="P216" i="4"/>
  <c r="Q216" i="4"/>
  <c r="R216" i="4"/>
  <c r="S216" i="4"/>
  <c r="T216" i="4"/>
  <c r="W216" i="4"/>
  <c r="O217" i="4"/>
  <c r="M217" i="4" s="1"/>
  <c r="U217" i="4" s="1"/>
  <c r="P217" i="4"/>
  <c r="Q217" i="4"/>
  <c r="R217" i="4"/>
  <c r="S217" i="4"/>
  <c r="T217" i="4"/>
  <c r="W217" i="4"/>
  <c r="O218" i="4"/>
  <c r="M218" i="4" s="1"/>
  <c r="U218" i="4" s="1"/>
  <c r="P218" i="4"/>
  <c r="Q218" i="4"/>
  <c r="R218" i="4"/>
  <c r="S218" i="4"/>
  <c r="T218" i="4"/>
  <c r="W218" i="4"/>
  <c r="O219" i="4"/>
  <c r="M219" i="4" s="1"/>
  <c r="U219" i="4" s="1"/>
  <c r="P219" i="4"/>
  <c r="Q219" i="4"/>
  <c r="R219" i="4"/>
  <c r="S219" i="4"/>
  <c r="T219" i="4"/>
  <c r="W219" i="4"/>
  <c r="O224" i="4"/>
  <c r="M224" i="4" s="1"/>
  <c r="U224" i="4" s="1"/>
  <c r="P224" i="4"/>
  <c r="Q224" i="4"/>
  <c r="R224" i="4"/>
  <c r="S224" i="4"/>
  <c r="T224" i="4"/>
  <c r="W224" i="4"/>
  <c r="O225" i="4"/>
  <c r="N225" i="4" s="1"/>
  <c r="V225" i="4" s="1"/>
  <c r="P225" i="4"/>
  <c r="Q225" i="4"/>
  <c r="R225" i="4"/>
  <c r="S225" i="4"/>
  <c r="T225" i="4"/>
  <c r="W225" i="4"/>
  <c r="O227" i="4"/>
  <c r="M227" i="4" s="1"/>
  <c r="U227" i="4" s="1"/>
  <c r="P227" i="4"/>
  <c r="Q227" i="4"/>
  <c r="R227" i="4"/>
  <c r="S227" i="4"/>
  <c r="T227" i="4"/>
  <c r="W227" i="4"/>
  <c r="O228" i="4"/>
  <c r="P228" i="4"/>
  <c r="Q228" i="4"/>
  <c r="R228" i="4"/>
  <c r="S228" i="4"/>
  <c r="T228" i="4"/>
  <c r="W228" i="4"/>
  <c r="O229" i="4"/>
  <c r="M229" i="4" s="1"/>
  <c r="U229" i="4" s="1"/>
  <c r="P229" i="4"/>
  <c r="Q229" i="4"/>
  <c r="R229" i="4"/>
  <c r="S229" i="4"/>
  <c r="T229" i="4"/>
  <c r="W229" i="4"/>
  <c r="O230" i="4"/>
  <c r="N230" i="4" s="1"/>
  <c r="V230" i="4" s="1"/>
  <c r="P230" i="4"/>
  <c r="Q230" i="4"/>
  <c r="R230" i="4"/>
  <c r="S230" i="4"/>
  <c r="T230" i="4"/>
  <c r="W230" i="4"/>
  <c r="O232" i="4"/>
  <c r="M232" i="4" s="1"/>
  <c r="U232" i="4" s="1"/>
  <c r="P232" i="4"/>
  <c r="Q232" i="4"/>
  <c r="R232" i="4"/>
  <c r="S232" i="4"/>
  <c r="T232" i="4"/>
  <c r="W232" i="4"/>
  <c r="O233" i="4"/>
  <c r="M233" i="4" s="1"/>
  <c r="U233" i="4" s="1"/>
  <c r="P233" i="4"/>
  <c r="Q233" i="4"/>
  <c r="R233" i="4"/>
  <c r="S233" i="4"/>
  <c r="T233" i="4"/>
  <c r="W233" i="4"/>
  <c r="O234" i="4"/>
  <c r="M234" i="4" s="1"/>
  <c r="U234" i="4" s="1"/>
  <c r="P234" i="4"/>
  <c r="Q234" i="4"/>
  <c r="R234" i="4"/>
  <c r="S234" i="4"/>
  <c r="T234" i="4"/>
  <c r="W234" i="4"/>
  <c r="O235" i="4"/>
  <c r="N235" i="4" s="1"/>
  <c r="V235" i="4" s="1"/>
  <c r="P235" i="4"/>
  <c r="Q235" i="4"/>
  <c r="R235" i="4"/>
  <c r="S235" i="4"/>
  <c r="T235" i="4"/>
  <c r="W235" i="4"/>
  <c r="O236" i="4"/>
  <c r="M236" i="4" s="1"/>
  <c r="U236" i="4" s="1"/>
  <c r="P236" i="4"/>
  <c r="Q236" i="4"/>
  <c r="R236" i="4"/>
  <c r="S236" i="4"/>
  <c r="T236" i="4"/>
  <c r="W236" i="4"/>
  <c r="O237" i="4"/>
  <c r="M237" i="4" s="1"/>
  <c r="U237" i="4" s="1"/>
  <c r="P237" i="4"/>
  <c r="Q237" i="4"/>
  <c r="R237" i="4"/>
  <c r="S237" i="4"/>
  <c r="T237" i="4"/>
  <c r="W237" i="4"/>
  <c r="O238" i="4"/>
  <c r="M238" i="4" s="1"/>
  <c r="U238" i="4" s="1"/>
  <c r="P238" i="4"/>
  <c r="Q238" i="4"/>
  <c r="R238" i="4"/>
  <c r="S238" i="4"/>
  <c r="T238" i="4"/>
  <c r="W238" i="4"/>
  <c r="O239" i="4"/>
  <c r="M239" i="4" s="1"/>
  <c r="U239" i="4" s="1"/>
  <c r="P239" i="4"/>
  <c r="Q239" i="4"/>
  <c r="R239" i="4"/>
  <c r="S239" i="4"/>
  <c r="T239" i="4"/>
  <c r="W239" i="4"/>
  <c r="O240" i="4"/>
  <c r="N240" i="4" s="1"/>
  <c r="V240" i="4" s="1"/>
  <c r="P240" i="4"/>
  <c r="Q240" i="4"/>
  <c r="R240" i="4"/>
  <c r="S240" i="4"/>
  <c r="T240" i="4"/>
  <c r="W240" i="4"/>
  <c r="O241" i="4"/>
  <c r="N241" i="4" s="1"/>
  <c r="V241" i="4" s="1"/>
  <c r="P241" i="4"/>
  <c r="Q241" i="4"/>
  <c r="R241" i="4"/>
  <c r="S241" i="4"/>
  <c r="T241" i="4"/>
  <c r="W241" i="4"/>
  <c r="O242" i="4"/>
  <c r="M242" i="4" s="1"/>
  <c r="U242" i="4" s="1"/>
  <c r="P242" i="4"/>
  <c r="Q242" i="4"/>
  <c r="R242" i="4"/>
  <c r="S242" i="4"/>
  <c r="T242" i="4"/>
  <c r="W242" i="4"/>
  <c r="O243" i="4"/>
  <c r="M243" i="4" s="1"/>
  <c r="U243" i="4" s="1"/>
  <c r="P243" i="4"/>
  <c r="Q243" i="4"/>
  <c r="R243" i="4"/>
  <c r="S243" i="4"/>
  <c r="T243" i="4"/>
  <c r="W243" i="4"/>
  <c r="O244" i="4"/>
  <c r="N244" i="4" s="1"/>
  <c r="V244" i="4" s="1"/>
  <c r="P244" i="4"/>
  <c r="Q244" i="4"/>
  <c r="R244" i="4"/>
  <c r="S244" i="4"/>
  <c r="T244" i="4"/>
  <c r="W244" i="4"/>
  <c r="O245" i="4"/>
  <c r="P245" i="4"/>
  <c r="Q245" i="4"/>
  <c r="R245" i="4"/>
  <c r="S245" i="4"/>
  <c r="T245" i="4"/>
  <c r="W245" i="4"/>
  <c r="O246" i="4"/>
  <c r="M246" i="4" s="1"/>
  <c r="U246" i="4" s="1"/>
  <c r="P246" i="4"/>
  <c r="Q246" i="4"/>
  <c r="R246" i="4"/>
  <c r="S246" i="4"/>
  <c r="T246" i="4"/>
  <c r="W246" i="4"/>
  <c r="O247" i="4"/>
  <c r="M247" i="4" s="1"/>
  <c r="U247" i="4" s="1"/>
  <c r="P247" i="4"/>
  <c r="Q247" i="4"/>
  <c r="R247" i="4"/>
  <c r="S247" i="4"/>
  <c r="T247" i="4"/>
  <c r="W247" i="4"/>
  <c r="O248" i="4"/>
  <c r="M248" i="4" s="1"/>
  <c r="U248" i="4" s="1"/>
  <c r="P248" i="4"/>
  <c r="Q248" i="4"/>
  <c r="R248" i="4"/>
  <c r="S248" i="4"/>
  <c r="T248" i="4"/>
  <c r="W248" i="4"/>
  <c r="O249" i="4"/>
  <c r="N249" i="4" s="1"/>
  <c r="V249" i="4" s="1"/>
  <c r="P249" i="4"/>
  <c r="Q249" i="4"/>
  <c r="R249" i="4"/>
  <c r="S249" i="4"/>
  <c r="T249" i="4"/>
  <c r="W249" i="4"/>
  <c r="O250" i="4"/>
  <c r="M250" i="4" s="1"/>
  <c r="U250" i="4" s="1"/>
  <c r="P250" i="4"/>
  <c r="Q250" i="4"/>
  <c r="R250" i="4"/>
  <c r="S250" i="4"/>
  <c r="T250" i="4"/>
  <c r="W250" i="4"/>
  <c r="O251" i="4"/>
  <c r="P251" i="4"/>
  <c r="Q251" i="4"/>
  <c r="R251" i="4"/>
  <c r="S251" i="4"/>
  <c r="T251" i="4"/>
  <c r="W251" i="4"/>
  <c r="O252" i="4"/>
  <c r="M252" i="4" s="1"/>
  <c r="U252" i="4" s="1"/>
  <c r="P252" i="4"/>
  <c r="Q252" i="4"/>
  <c r="R252" i="4"/>
  <c r="S252" i="4"/>
  <c r="T252" i="4"/>
  <c r="W252" i="4"/>
  <c r="O253" i="4"/>
  <c r="M253" i="4" s="1"/>
  <c r="U253" i="4" s="1"/>
  <c r="P253" i="4"/>
  <c r="Q253" i="4"/>
  <c r="R253" i="4"/>
  <c r="S253" i="4"/>
  <c r="T253" i="4"/>
  <c r="W253" i="4"/>
  <c r="O254" i="4"/>
  <c r="M254" i="4" s="1"/>
  <c r="U254" i="4" s="1"/>
  <c r="P254" i="4"/>
  <c r="Q254" i="4"/>
  <c r="R254" i="4"/>
  <c r="S254" i="4"/>
  <c r="T254" i="4"/>
  <c r="W254" i="4"/>
  <c r="O255" i="4"/>
  <c r="P255" i="4"/>
  <c r="Q255" i="4"/>
  <c r="R255" i="4"/>
  <c r="S255" i="4"/>
  <c r="T255" i="4"/>
  <c r="W255" i="4"/>
  <c r="O256" i="4"/>
  <c r="N256" i="4" s="1"/>
  <c r="V256" i="4" s="1"/>
  <c r="P256" i="4"/>
  <c r="Q256" i="4"/>
  <c r="R256" i="4"/>
  <c r="S256" i="4"/>
  <c r="T256" i="4"/>
  <c r="W256" i="4"/>
  <c r="O257" i="4"/>
  <c r="M257" i="4" s="1"/>
  <c r="U257" i="4" s="1"/>
  <c r="P257" i="4"/>
  <c r="Q257" i="4"/>
  <c r="R257" i="4"/>
  <c r="S257" i="4"/>
  <c r="T257" i="4"/>
  <c r="W257" i="4"/>
  <c r="O258" i="4"/>
  <c r="M258" i="4" s="1"/>
  <c r="U258" i="4" s="1"/>
  <c r="P258" i="4"/>
  <c r="Q258" i="4"/>
  <c r="R258" i="4"/>
  <c r="S258" i="4"/>
  <c r="T258" i="4"/>
  <c r="W258" i="4"/>
  <c r="O259" i="4"/>
  <c r="M259" i="4" s="1"/>
  <c r="U259" i="4" s="1"/>
  <c r="P259" i="4"/>
  <c r="Q259" i="4"/>
  <c r="R259" i="4"/>
  <c r="S259" i="4"/>
  <c r="T259" i="4"/>
  <c r="W259" i="4"/>
  <c r="O267" i="4"/>
  <c r="M267" i="4" s="1"/>
  <c r="U267" i="4" s="1"/>
  <c r="P267" i="4"/>
  <c r="Q267" i="4"/>
  <c r="R267" i="4"/>
  <c r="S267" i="4"/>
  <c r="T267" i="4"/>
  <c r="W267" i="4"/>
  <c r="O268" i="4"/>
  <c r="M268" i="4" s="1"/>
  <c r="U268" i="4" s="1"/>
  <c r="P268" i="4"/>
  <c r="Q268" i="4"/>
  <c r="R268" i="4"/>
  <c r="S268" i="4"/>
  <c r="T268" i="4"/>
  <c r="W268" i="4"/>
  <c r="O269" i="4"/>
  <c r="M269" i="4" s="1"/>
  <c r="U269" i="4" s="1"/>
  <c r="P269" i="4"/>
  <c r="Q269" i="4"/>
  <c r="R269" i="4"/>
  <c r="S269" i="4"/>
  <c r="T269" i="4"/>
  <c r="W269" i="4"/>
  <c r="O270" i="4"/>
  <c r="M270" i="4" s="1"/>
  <c r="U270" i="4" s="1"/>
  <c r="P270" i="4"/>
  <c r="Q270" i="4"/>
  <c r="R270" i="4"/>
  <c r="S270" i="4"/>
  <c r="T270" i="4"/>
  <c r="W270" i="4"/>
  <c r="O271" i="4"/>
  <c r="N271" i="4" s="1"/>
  <c r="V271" i="4" s="1"/>
  <c r="P271" i="4"/>
  <c r="Q271" i="4"/>
  <c r="R271" i="4"/>
  <c r="S271" i="4"/>
  <c r="T271" i="4"/>
  <c r="W271" i="4"/>
  <c r="O272" i="4"/>
  <c r="M272" i="4" s="1"/>
  <c r="U272" i="4" s="1"/>
  <c r="P272" i="4"/>
  <c r="Q272" i="4"/>
  <c r="R272" i="4"/>
  <c r="S272" i="4"/>
  <c r="T272" i="4"/>
  <c r="W272" i="4"/>
  <c r="O278" i="4"/>
  <c r="M278" i="4" s="1"/>
  <c r="U278" i="4" s="1"/>
  <c r="P278" i="4"/>
  <c r="Q278" i="4"/>
  <c r="R278" i="4"/>
  <c r="S278" i="4"/>
  <c r="T278" i="4"/>
  <c r="W278" i="4"/>
  <c r="O279" i="4"/>
  <c r="M279" i="4" s="1"/>
  <c r="U279" i="4" s="1"/>
  <c r="P279" i="4"/>
  <c r="Q279" i="4"/>
  <c r="R279" i="4"/>
  <c r="S279" i="4"/>
  <c r="T279" i="4"/>
  <c r="W279" i="4"/>
  <c r="O281" i="4"/>
  <c r="M281" i="4" s="1"/>
  <c r="U281" i="4" s="1"/>
  <c r="P281" i="4"/>
  <c r="Q281" i="4"/>
  <c r="R281" i="4"/>
  <c r="S281" i="4"/>
  <c r="T281" i="4"/>
  <c r="W281" i="4"/>
  <c r="O282" i="4"/>
  <c r="M282" i="4" s="1"/>
  <c r="U282" i="4" s="1"/>
  <c r="P282" i="4"/>
  <c r="Q282" i="4"/>
  <c r="R282" i="4"/>
  <c r="S282" i="4"/>
  <c r="T282" i="4"/>
  <c r="W282" i="4"/>
  <c r="O283" i="4"/>
  <c r="M283" i="4" s="1"/>
  <c r="U283" i="4" s="1"/>
  <c r="P283" i="4"/>
  <c r="Q283" i="4"/>
  <c r="R283" i="4"/>
  <c r="S283" i="4"/>
  <c r="T283" i="4"/>
  <c r="W283" i="4"/>
  <c r="O284" i="4"/>
  <c r="M284" i="4" s="1"/>
  <c r="U284" i="4" s="1"/>
  <c r="P284" i="4"/>
  <c r="Q284" i="4"/>
  <c r="R284" i="4"/>
  <c r="S284" i="4"/>
  <c r="T284" i="4"/>
  <c r="W284" i="4"/>
  <c r="O285" i="4"/>
  <c r="M285" i="4" s="1"/>
  <c r="U285" i="4" s="1"/>
  <c r="P285" i="4"/>
  <c r="Q285" i="4"/>
  <c r="R285" i="4"/>
  <c r="S285" i="4"/>
  <c r="T285" i="4"/>
  <c r="W285" i="4"/>
  <c r="O286" i="4"/>
  <c r="M286" i="4" s="1"/>
  <c r="U286" i="4" s="1"/>
  <c r="P286" i="4"/>
  <c r="Q286" i="4"/>
  <c r="R286" i="4"/>
  <c r="S286" i="4"/>
  <c r="T286" i="4"/>
  <c r="W286" i="4"/>
  <c r="O287" i="4"/>
  <c r="M287" i="4" s="1"/>
  <c r="U287" i="4" s="1"/>
  <c r="P287" i="4"/>
  <c r="Q287" i="4"/>
  <c r="R287" i="4"/>
  <c r="S287" i="4"/>
  <c r="T287" i="4"/>
  <c r="W287" i="4"/>
  <c r="O288" i="4"/>
  <c r="N288" i="4" s="1"/>
  <c r="V288" i="4" s="1"/>
  <c r="P288" i="4"/>
  <c r="Q288" i="4"/>
  <c r="R288" i="4"/>
  <c r="S288" i="4"/>
  <c r="T288" i="4"/>
  <c r="W288" i="4"/>
  <c r="O289" i="4"/>
  <c r="N289" i="4" s="1"/>
  <c r="V289" i="4" s="1"/>
  <c r="P289" i="4"/>
  <c r="Q289" i="4"/>
  <c r="R289" i="4"/>
  <c r="S289" i="4"/>
  <c r="T289" i="4"/>
  <c r="W289" i="4"/>
  <c r="O290" i="4"/>
  <c r="M290" i="4" s="1"/>
  <c r="U290" i="4" s="1"/>
  <c r="P290" i="4"/>
  <c r="Q290" i="4"/>
  <c r="R290" i="4"/>
  <c r="S290" i="4"/>
  <c r="T290" i="4"/>
  <c r="W290" i="4"/>
  <c r="O291" i="4"/>
  <c r="M291" i="4" s="1"/>
  <c r="U291" i="4" s="1"/>
  <c r="P291" i="4"/>
  <c r="Q291" i="4"/>
  <c r="R291" i="4"/>
  <c r="S291" i="4"/>
  <c r="T291" i="4"/>
  <c r="W291" i="4"/>
  <c r="O292" i="4"/>
  <c r="N292" i="4" s="1"/>
  <c r="V292" i="4" s="1"/>
  <c r="P292" i="4"/>
  <c r="Q292" i="4"/>
  <c r="R292" i="4"/>
  <c r="S292" i="4"/>
  <c r="T292" i="4"/>
  <c r="W292" i="4"/>
  <c r="O293" i="4"/>
  <c r="M293" i="4" s="1"/>
  <c r="U293" i="4" s="1"/>
  <c r="P293" i="4"/>
  <c r="Q293" i="4"/>
  <c r="R293" i="4"/>
  <c r="S293" i="4"/>
  <c r="T293" i="4"/>
  <c r="W293" i="4"/>
  <c r="O294" i="4"/>
  <c r="M294" i="4" s="1"/>
  <c r="U294" i="4" s="1"/>
  <c r="P294" i="4"/>
  <c r="Q294" i="4"/>
  <c r="R294" i="4"/>
  <c r="S294" i="4"/>
  <c r="T294" i="4"/>
  <c r="W294" i="4"/>
  <c r="O295" i="4"/>
  <c r="M295" i="4" s="1"/>
  <c r="U295" i="4" s="1"/>
  <c r="P295" i="4"/>
  <c r="Q295" i="4"/>
  <c r="R295" i="4"/>
  <c r="S295" i="4"/>
  <c r="T295" i="4"/>
  <c r="W295" i="4"/>
  <c r="O296" i="4"/>
  <c r="N296" i="4" s="1"/>
  <c r="V296" i="4" s="1"/>
  <c r="P296" i="4"/>
  <c r="Q296" i="4"/>
  <c r="R296" i="4"/>
  <c r="S296" i="4"/>
  <c r="T296" i="4"/>
  <c r="W296" i="4"/>
  <c r="O297" i="4"/>
  <c r="N297" i="4" s="1"/>
  <c r="V297" i="4" s="1"/>
  <c r="P297" i="4"/>
  <c r="Q297" i="4"/>
  <c r="R297" i="4"/>
  <c r="S297" i="4"/>
  <c r="T297" i="4"/>
  <c r="W297" i="4"/>
  <c r="O298" i="4"/>
  <c r="M298" i="4" s="1"/>
  <c r="U298" i="4" s="1"/>
  <c r="P298" i="4"/>
  <c r="Q298" i="4"/>
  <c r="R298" i="4"/>
  <c r="S298" i="4"/>
  <c r="T298" i="4"/>
  <c r="W298" i="4"/>
  <c r="O299" i="4"/>
  <c r="M299" i="4" s="1"/>
  <c r="U299" i="4" s="1"/>
  <c r="P299" i="4"/>
  <c r="Q299" i="4"/>
  <c r="R299" i="4"/>
  <c r="S299" i="4"/>
  <c r="T299" i="4"/>
  <c r="W299" i="4"/>
  <c r="O300" i="4"/>
  <c r="M300" i="4" s="1"/>
  <c r="U300" i="4" s="1"/>
  <c r="P300" i="4"/>
  <c r="Q300" i="4"/>
  <c r="R300" i="4"/>
  <c r="S300" i="4"/>
  <c r="T300" i="4"/>
  <c r="W300" i="4"/>
  <c r="O301" i="4"/>
  <c r="M301" i="4" s="1"/>
  <c r="U301" i="4" s="1"/>
  <c r="P301" i="4"/>
  <c r="Q301" i="4"/>
  <c r="R301" i="4"/>
  <c r="S301" i="4"/>
  <c r="T301" i="4"/>
  <c r="W301" i="4"/>
  <c r="O302" i="4"/>
  <c r="M302" i="4" s="1"/>
  <c r="U302" i="4" s="1"/>
  <c r="P302" i="4"/>
  <c r="Q302" i="4"/>
  <c r="R302" i="4"/>
  <c r="S302" i="4"/>
  <c r="T302" i="4"/>
  <c r="W302" i="4"/>
  <c r="O303" i="4"/>
  <c r="M303" i="4" s="1"/>
  <c r="U303" i="4" s="1"/>
  <c r="P303" i="4"/>
  <c r="Q303" i="4"/>
  <c r="R303" i="4"/>
  <c r="S303" i="4"/>
  <c r="T303" i="4"/>
  <c r="W303" i="4"/>
  <c r="O304" i="4"/>
  <c r="M304" i="4" s="1"/>
  <c r="U304" i="4" s="1"/>
  <c r="P304" i="4"/>
  <c r="Q304" i="4"/>
  <c r="R304" i="4"/>
  <c r="S304" i="4"/>
  <c r="T304" i="4"/>
  <c r="W304" i="4"/>
  <c r="O305" i="4"/>
  <c r="M305" i="4" s="1"/>
  <c r="U305" i="4" s="1"/>
  <c r="P305" i="4"/>
  <c r="Q305" i="4"/>
  <c r="R305" i="4"/>
  <c r="S305" i="4"/>
  <c r="T305" i="4"/>
  <c r="W305" i="4"/>
  <c r="O306" i="4"/>
  <c r="M306" i="4" s="1"/>
  <c r="U306" i="4" s="1"/>
  <c r="P306" i="4"/>
  <c r="Q306" i="4"/>
  <c r="R306" i="4"/>
  <c r="S306" i="4"/>
  <c r="T306" i="4"/>
  <c r="W306" i="4"/>
  <c r="O307" i="4"/>
  <c r="M307" i="4" s="1"/>
  <c r="U307" i="4" s="1"/>
  <c r="P307" i="4"/>
  <c r="Q307" i="4"/>
  <c r="R307" i="4"/>
  <c r="S307" i="4"/>
  <c r="T307" i="4"/>
  <c r="W307" i="4"/>
  <c r="O308" i="4"/>
  <c r="M308" i="4" s="1"/>
  <c r="U308" i="4" s="1"/>
  <c r="P308" i="4"/>
  <c r="Q308" i="4"/>
  <c r="R308" i="4"/>
  <c r="S308" i="4"/>
  <c r="T308" i="4"/>
  <c r="W308" i="4"/>
  <c r="O309" i="4"/>
  <c r="N309" i="4" s="1"/>
  <c r="V309" i="4" s="1"/>
  <c r="P309" i="4"/>
  <c r="Q309" i="4"/>
  <c r="R309" i="4"/>
  <c r="S309" i="4"/>
  <c r="T309" i="4"/>
  <c r="W309" i="4"/>
  <c r="O310" i="4"/>
  <c r="M310" i="4" s="1"/>
  <c r="U310" i="4" s="1"/>
  <c r="P310" i="4"/>
  <c r="Q310" i="4"/>
  <c r="R310" i="4"/>
  <c r="S310" i="4"/>
  <c r="T310" i="4"/>
  <c r="W310" i="4"/>
  <c r="O311" i="4"/>
  <c r="N311" i="4" s="1"/>
  <c r="V311" i="4" s="1"/>
  <c r="P311" i="4"/>
  <c r="Q311" i="4"/>
  <c r="R311" i="4"/>
  <c r="S311" i="4"/>
  <c r="T311" i="4"/>
  <c r="W311" i="4"/>
  <c r="O312" i="4"/>
  <c r="N312" i="4" s="1"/>
  <c r="V312" i="4" s="1"/>
  <c r="P312" i="4"/>
  <c r="Q312" i="4"/>
  <c r="R312" i="4"/>
  <c r="S312" i="4"/>
  <c r="T312" i="4"/>
  <c r="W312" i="4"/>
  <c r="O313" i="4"/>
  <c r="N313" i="4" s="1"/>
  <c r="V313" i="4" s="1"/>
  <c r="P313" i="4"/>
  <c r="Q313" i="4"/>
  <c r="R313" i="4"/>
  <c r="S313" i="4"/>
  <c r="T313" i="4"/>
  <c r="W313" i="4"/>
  <c r="O314" i="4"/>
  <c r="M314" i="4" s="1"/>
  <c r="U314" i="4" s="1"/>
  <c r="P314" i="4"/>
  <c r="Q314" i="4"/>
  <c r="R314" i="4"/>
  <c r="S314" i="4"/>
  <c r="T314" i="4"/>
  <c r="W314" i="4"/>
  <c r="O315" i="4"/>
  <c r="M315" i="4" s="1"/>
  <c r="U315" i="4" s="1"/>
  <c r="P315" i="4"/>
  <c r="Q315" i="4"/>
  <c r="R315" i="4"/>
  <c r="S315" i="4"/>
  <c r="T315" i="4"/>
  <c r="W315" i="4"/>
  <c r="O316" i="4"/>
  <c r="M316" i="4" s="1"/>
  <c r="U316" i="4" s="1"/>
  <c r="P316" i="4"/>
  <c r="Q316" i="4"/>
  <c r="R316" i="4"/>
  <c r="S316" i="4"/>
  <c r="T316" i="4"/>
  <c r="W316" i="4"/>
  <c r="O317" i="4"/>
  <c r="M317" i="4" s="1"/>
  <c r="U317" i="4" s="1"/>
  <c r="P317" i="4"/>
  <c r="Q317" i="4"/>
  <c r="R317" i="4"/>
  <c r="S317" i="4"/>
  <c r="T317" i="4"/>
  <c r="W317" i="4"/>
  <c r="O318" i="4"/>
  <c r="M318" i="4" s="1"/>
  <c r="U318" i="4" s="1"/>
  <c r="P318" i="4"/>
  <c r="Q318" i="4"/>
  <c r="R318" i="4"/>
  <c r="S318" i="4"/>
  <c r="T318" i="4"/>
  <c r="W318" i="4"/>
  <c r="O319" i="4"/>
  <c r="N319" i="4" s="1"/>
  <c r="V319" i="4" s="1"/>
  <c r="P319" i="4"/>
  <c r="Q319" i="4"/>
  <c r="R319" i="4"/>
  <c r="S319" i="4"/>
  <c r="T319" i="4"/>
  <c r="W319" i="4"/>
  <c r="O320" i="4"/>
  <c r="M320" i="4" s="1"/>
  <c r="U320" i="4" s="1"/>
  <c r="P320" i="4"/>
  <c r="Q320" i="4"/>
  <c r="R320" i="4"/>
  <c r="S320" i="4"/>
  <c r="T320" i="4"/>
  <c r="W320" i="4"/>
  <c r="O321" i="4"/>
  <c r="M321" i="4" s="1"/>
  <c r="U321" i="4" s="1"/>
  <c r="P321" i="4"/>
  <c r="Q321" i="4"/>
  <c r="R321" i="4"/>
  <c r="S321" i="4"/>
  <c r="T321" i="4"/>
  <c r="W321" i="4"/>
  <c r="O323" i="4"/>
  <c r="M323" i="4" s="1"/>
  <c r="U323" i="4" s="1"/>
  <c r="P323" i="4"/>
  <c r="Q323" i="4"/>
  <c r="R323" i="4"/>
  <c r="S323" i="4"/>
  <c r="T323" i="4"/>
  <c r="W323" i="4"/>
  <c r="O324" i="4"/>
  <c r="P324" i="4"/>
  <c r="Q324" i="4"/>
  <c r="R324" i="4"/>
  <c r="S324" i="4"/>
  <c r="T324" i="4"/>
  <c r="W324" i="4"/>
  <c r="O325" i="4"/>
  <c r="M325" i="4" s="1"/>
  <c r="U325" i="4" s="1"/>
  <c r="P325" i="4"/>
  <c r="Q325" i="4"/>
  <c r="R325" i="4"/>
  <c r="S325" i="4"/>
  <c r="T325" i="4"/>
  <c r="W325" i="4"/>
  <c r="O326" i="4"/>
  <c r="M326" i="4" s="1"/>
  <c r="U326" i="4" s="1"/>
  <c r="P326" i="4"/>
  <c r="Q326" i="4"/>
  <c r="R326" i="4"/>
  <c r="S326" i="4"/>
  <c r="T326" i="4"/>
  <c r="W326" i="4"/>
  <c r="O327" i="4"/>
  <c r="N327" i="4" s="1"/>
  <c r="V327" i="4" s="1"/>
  <c r="P327" i="4"/>
  <c r="Q327" i="4"/>
  <c r="R327" i="4"/>
  <c r="S327" i="4"/>
  <c r="T327" i="4"/>
  <c r="W327" i="4"/>
  <c r="O328" i="4"/>
  <c r="P328" i="4"/>
  <c r="Q328" i="4"/>
  <c r="R328" i="4"/>
  <c r="S328" i="4"/>
  <c r="T328" i="4"/>
  <c r="W328" i="4"/>
  <c r="O329" i="4"/>
  <c r="M329" i="4" s="1"/>
  <c r="U329" i="4" s="1"/>
  <c r="P329" i="4"/>
  <c r="Q329" i="4"/>
  <c r="R329" i="4"/>
  <c r="S329" i="4"/>
  <c r="T329" i="4"/>
  <c r="W329" i="4"/>
  <c r="O330" i="4"/>
  <c r="N330" i="4" s="1"/>
  <c r="V330" i="4" s="1"/>
  <c r="P330" i="4"/>
  <c r="Q330" i="4"/>
  <c r="R330" i="4"/>
  <c r="S330" i="4"/>
  <c r="T330" i="4"/>
  <c r="W330" i="4"/>
  <c r="O333" i="4"/>
  <c r="N333" i="4" s="1"/>
  <c r="V333" i="4" s="1"/>
  <c r="P333" i="4"/>
  <c r="Q333" i="4"/>
  <c r="R333" i="4"/>
  <c r="S333" i="4"/>
  <c r="T333" i="4"/>
  <c r="W333" i="4"/>
  <c r="O334" i="4"/>
  <c r="M334" i="4" s="1"/>
  <c r="U334" i="4" s="1"/>
  <c r="P334" i="4"/>
  <c r="Q334" i="4"/>
  <c r="R334" i="4"/>
  <c r="S334" i="4"/>
  <c r="T334" i="4"/>
  <c r="W334" i="4"/>
  <c r="O335" i="4"/>
  <c r="M335" i="4" s="1"/>
  <c r="U335" i="4" s="1"/>
  <c r="P335" i="4"/>
  <c r="Q335" i="4"/>
  <c r="R335" i="4"/>
  <c r="S335" i="4"/>
  <c r="T335" i="4"/>
  <c r="W335" i="4"/>
  <c r="O336" i="4"/>
  <c r="M336" i="4" s="1"/>
  <c r="U336" i="4" s="1"/>
  <c r="P336" i="4"/>
  <c r="Q336" i="4"/>
  <c r="R336" i="4"/>
  <c r="S336" i="4"/>
  <c r="T336" i="4"/>
  <c r="W336" i="4"/>
  <c r="O337" i="4"/>
  <c r="N337" i="4" s="1"/>
  <c r="V337" i="4" s="1"/>
  <c r="P337" i="4"/>
  <c r="Q337" i="4"/>
  <c r="R337" i="4"/>
  <c r="S337" i="4"/>
  <c r="T337" i="4"/>
  <c r="W337" i="4"/>
  <c r="O338" i="4"/>
  <c r="M338" i="4" s="1"/>
  <c r="U338" i="4" s="1"/>
  <c r="P338" i="4"/>
  <c r="Q338" i="4"/>
  <c r="R338" i="4"/>
  <c r="S338" i="4"/>
  <c r="T338" i="4"/>
  <c r="W338" i="4"/>
  <c r="O340" i="4"/>
  <c r="M340" i="4" s="1"/>
  <c r="U340" i="4" s="1"/>
  <c r="P340" i="4"/>
  <c r="Q340" i="4"/>
  <c r="R340" i="4"/>
  <c r="S340" i="4"/>
  <c r="T340" i="4"/>
  <c r="W340" i="4"/>
  <c r="O341" i="4"/>
  <c r="P341" i="4"/>
  <c r="Q341" i="4"/>
  <c r="R341" i="4"/>
  <c r="S341" i="4"/>
  <c r="T341" i="4"/>
  <c r="W341" i="4"/>
  <c r="O342" i="4"/>
  <c r="M342" i="4" s="1"/>
  <c r="U342" i="4" s="1"/>
  <c r="P342" i="4"/>
  <c r="Q342" i="4"/>
  <c r="R342" i="4"/>
  <c r="S342" i="4"/>
  <c r="T342" i="4"/>
  <c r="W342" i="4"/>
  <c r="O343" i="4"/>
  <c r="M343" i="4" s="1"/>
  <c r="U343" i="4" s="1"/>
  <c r="P343" i="4"/>
  <c r="Q343" i="4"/>
  <c r="R343" i="4"/>
  <c r="S343" i="4"/>
  <c r="T343" i="4"/>
  <c r="W343" i="4"/>
  <c r="O344" i="4"/>
  <c r="M344" i="4" s="1"/>
  <c r="U344" i="4" s="1"/>
  <c r="P344" i="4"/>
  <c r="Q344" i="4"/>
  <c r="R344" i="4"/>
  <c r="S344" i="4"/>
  <c r="T344" i="4"/>
  <c r="W344" i="4"/>
  <c r="O345" i="4"/>
  <c r="M345" i="4" s="1"/>
  <c r="U345" i="4" s="1"/>
  <c r="P345" i="4"/>
  <c r="Q345" i="4"/>
  <c r="R345" i="4"/>
  <c r="S345" i="4"/>
  <c r="T345" i="4"/>
  <c r="W345" i="4"/>
  <c r="O346" i="4"/>
  <c r="N346" i="4" s="1"/>
  <c r="V346" i="4" s="1"/>
  <c r="P346" i="4"/>
  <c r="Q346" i="4"/>
  <c r="R346" i="4"/>
  <c r="S346" i="4"/>
  <c r="T346" i="4"/>
  <c r="W346" i="4"/>
  <c r="O347" i="4"/>
  <c r="M347" i="4" s="1"/>
  <c r="U347" i="4" s="1"/>
  <c r="P347" i="4"/>
  <c r="Q347" i="4"/>
  <c r="R347" i="4"/>
  <c r="S347" i="4"/>
  <c r="T347" i="4"/>
  <c r="W347" i="4"/>
  <c r="O348" i="4"/>
  <c r="M348" i="4" s="1"/>
  <c r="U348" i="4" s="1"/>
  <c r="P348" i="4"/>
  <c r="Q348" i="4"/>
  <c r="R348" i="4"/>
  <c r="S348" i="4"/>
  <c r="T348" i="4"/>
  <c r="W348" i="4"/>
  <c r="O349" i="4"/>
  <c r="M349" i="4" s="1"/>
  <c r="U349" i="4" s="1"/>
  <c r="P349" i="4"/>
  <c r="Q349" i="4"/>
  <c r="R349" i="4"/>
  <c r="S349" i="4"/>
  <c r="T349" i="4"/>
  <c r="W349" i="4"/>
  <c r="O350" i="4"/>
  <c r="M350" i="4" s="1"/>
  <c r="U350" i="4" s="1"/>
  <c r="P350" i="4"/>
  <c r="Q350" i="4"/>
  <c r="R350" i="4"/>
  <c r="S350" i="4"/>
  <c r="T350" i="4"/>
  <c r="W350" i="4"/>
  <c r="O351" i="4"/>
  <c r="M351" i="4" s="1"/>
  <c r="U351" i="4" s="1"/>
  <c r="P351" i="4"/>
  <c r="Q351" i="4"/>
  <c r="R351" i="4"/>
  <c r="S351" i="4"/>
  <c r="T351" i="4"/>
  <c r="W351" i="4"/>
  <c r="O352" i="4"/>
  <c r="M352" i="4" s="1"/>
  <c r="U352" i="4" s="1"/>
  <c r="P352" i="4"/>
  <c r="Q352" i="4"/>
  <c r="R352" i="4"/>
  <c r="S352" i="4"/>
  <c r="T352" i="4"/>
  <c r="W352" i="4"/>
  <c r="O353" i="4"/>
  <c r="N353" i="4" s="1"/>
  <c r="V353" i="4" s="1"/>
  <c r="P353" i="4"/>
  <c r="Q353" i="4"/>
  <c r="R353" i="4"/>
  <c r="S353" i="4"/>
  <c r="T353" i="4"/>
  <c r="W353" i="4"/>
  <c r="O355" i="4"/>
  <c r="M355" i="4" s="1"/>
  <c r="U355" i="4" s="1"/>
  <c r="P355" i="4"/>
  <c r="Q355" i="4"/>
  <c r="R355" i="4"/>
  <c r="S355" i="4"/>
  <c r="T355" i="4"/>
  <c r="W355" i="4"/>
  <c r="O356" i="4"/>
  <c r="M356" i="4" s="1"/>
  <c r="U356" i="4" s="1"/>
  <c r="P356" i="4"/>
  <c r="Q356" i="4"/>
  <c r="R356" i="4"/>
  <c r="S356" i="4"/>
  <c r="T356" i="4"/>
  <c r="W356" i="4"/>
  <c r="O357" i="4"/>
  <c r="M357" i="4" s="1"/>
  <c r="U357" i="4" s="1"/>
  <c r="P357" i="4"/>
  <c r="Q357" i="4"/>
  <c r="R357" i="4"/>
  <c r="S357" i="4"/>
  <c r="T357" i="4"/>
  <c r="W357" i="4"/>
  <c r="O361" i="4"/>
  <c r="M361" i="4" s="1"/>
  <c r="U361" i="4" s="1"/>
  <c r="P361" i="4"/>
  <c r="Q361" i="4"/>
  <c r="R361" i="4"/>
  <c r="S361" i="4"/>
  <c r="T361" i="4"/>
  <c r="W361" i="4"/>
  <c r="O363" i="4"/>
  <c r="N363" i="4" s="1"/>
  <c r="V363" i="4" s="1"/>
  <c r="P363" i="4"/>
  <c r="Q363" i="4"/>
  <c r="R363" i="4"/>
  <c r="S363" i="4"/>
  <c r="T363" i="4"/>
  <c r="W363" i="4"/>
  <c r="O364" i="4"/>
  <c r="M364" i="4" s="1"/>
  <c r="U364" i="4" s="1"/>
  <c r="P364" i="4"/>
  <c r="Q364" i="4"/>
  <c r="R364" i="4"/>
  <c r="S364" i="4"/>
  <c r="T364" i="4"/>
  <c r="W364" i="4"/>
  <c r="O366" i="4"/>
  <c r="M366" i="4" s="1"/>
  <c r="U366" i="4" s="1"/>
  <c r="P366" i="4"/>
  <c r="Q366" i="4"/>
  <c r="R366" i="4"/>
  <c r="S366" i="4"/>
  <c r="T366" i="4"/>
  <c r="W366" i="4"/>
  <c r="O367" i="4"/>
  <c r="M367" i="4" s="1"/>
  <c r="U367" i="4" s="1"/>
  <c r="P367" i="4"/>
  <c r="Q367" i="4"/>
  <c r="R367" i="4"/>
  <c r="S367" i="4"/>
  <c r="T367" i="4"/>
  <c r="W367" i="4"/>
  <c r="O368" i="4"/>
  <c r="M368" i="4" s="1"/>
  <c r="U368" i="4" s="1"/>
  <c r="P368" i="4"/>
  <c r="Q368" i="4"/>
  <c r="R368" i="4"/>
  <c r="S368" i="4"/>
  <c r="T368" i="4"/>
  <c r="W368" i="4"/>
  <c r="O369" i="4"/>
  <c r="M369" i="4" s="1"/>
  <c r="U369" i="4" s="1"/>
  <c r="P369" i="4"/>
  <c r="Q369" i="4"/>
  <c r="R369" i="4"/>
  <c r="S369" i="4"/>
  <c r="T369" i="4"/>
  <c r="W369" i="4"/>
  <c r="O370" i="4"/>
  <c r="M370" i="4" s="1"/>
  <c r="U370" i="4" s="1"/>
  <c r="P370" i="4"/>
  <c r="Q370" i="4"/>
  <c r="R370" i="4"/>
  <c r="S370" i="4"/>
  <c r="T370" i="4"/>
  <c r="W370" i="4"/>
  <c r="O371" i="4"/>
  <c r="M371" i="4" s="1"/>
  <c r="U371" i="4" s="1"/>
  <c r="P371" i="4"/>
  <c r="Q371" i="4"/>
  <c r="R371" i="4"/>
  <c r="S371" i="4"/>
  <c r="T371" i="4"/>
  <c r="W371" i="4"/>
  <c r="O374" i="4"/>
  <c r="M374" i="4" s="1"/>
  <c r="U374" i="4" s="1"/>
  <c r="P374" i="4"/>
  <c r="Q374" i="4"/>
  <c r="R374" i="4"/>
  <c r="S374" i="4"/>
  <c r="T374" i="4"/>
  <c r="W374" i="4"/>
  <c r="O375" i="4"/>
  <c r="P375" i="4"/>
  <c r="Q375" i="4"/>
  <c r="R375" i="4"/>
  <c r="S375" i="4"/>
  <c r="T375" i="4"/>
  <c r="W375" i="4"/>
  <c r="O376" i="4"/>
  <c r="N376" i="4" s="1"/>
  <c r="V376" i="4" s="1"/>
  <c r="P376" i="4"/>
  <c r="Q376" i="4"/>
  <c r="R376" i="4"/>
  <c r="S376" i="4"/>
  <c r="T376" i="4"/>
  <c r="W376" i="4"/>
  <c r="O377" i="4"/>
  <c r="M377" i="4" s="1"/>
  <c r="U377" i="4" s="1"/>
  <c r="P377" i="4"/>
  <c r="Q377" i="4"/>
  <c r="R377" i="4"/>
  <c r="S377" i="4"/>
  <c r="T377" i="4"/>
  <c r="W377" i="4"/>
  <c r="O378" i="4"/>
  <c r="N378" i="4" s="1"/>
  <c r="V378" i="4" s="1"/>
  <c r="P378" i="4"/>
  <c r="Q378" i="4"/>
  <c r="R378" i="4"/>
  <c r="S378" i="4"/>
  <c r="T378" i="4"/>
  <c r="W378" i="4"/>
  <c r="O379" i="4"/>
  <c r="M379" i="4" s="1"/>
  <c r="U379" i="4" s="1"/>
  <c r="P379" i="4"/>
  <c r="Q379" i="4"/>
  <c r="R379" i="4"/>
  <c r="S379" i="4"/>
  <c r="T379" i="4"/>
  <c r="W379" i="4"/>
  <c r="O380" i="4"/>
  <c r="P380" i="4"/>
  <c r="Q380" i="4"/>
  <c r="R380" i="4"/>
  <c r="S380" i="4"/>
  <c r="T380" i="4"/>
  <c r="W380" i="4"/>
  <c r="O381" i="4"/>
  <c r="N381" i="4" s="1"/>
  <c r="V381" i="4" s="1"/>
  <c r="P381" i="4"/>
  <c r="Q381" i="4"/>
  <c r="R381" i="4"/>
  <c r="S381" i="4"/>
  <c r="T381" i="4"/>
  <c r="W381" i="4"/>
  <c r="O382" i="4"/>
  <c r="M382" i="4" s="1"/>
  <c r="U382" i="4" s="1"/>
  <c r="P382" i="4"/>
  <c r="Q382" i="4"/>
  <c r="R382" i="4"/>
  <c r="S382" i="4"/>
  <c r="T382" i="4"/>
  <c r="W382" i="4"/>
  <c r="O384" i="4"/>
  <c r="M384" i="4" s="1"/>
  <c r="U384" i="4" s="1"/>
  <c r="P384" i="4"/>
  <c r="Q384" i="4"/>
  <c r="R384" i="4"/>
  <c r="S384" i="4"/>
  <c r="T384" i="4"/>
  <c r="W384" i="4"/>
  <c r="O387" i="4"/>
  <c r="M387" i="4" s="1"/>
  <c r="U387" i="4" s="1"/>
  <c r="P387" i="4"/>
  <c r="Q387" i="4"/>
  <c r="R387" i="4"/>
  <c r="S387" i="4"/>
  <c r="T387" i="4"/>
  <c r="W387" i="4"/>
  <c r="O388" i="4"/>
  <c r="N388" i="4" s="1"/>
  <c r="V388" i="4" s="1"/>
  <c r="P388" i="4"/>
  <c r="Q388" i="4"/>
  <c r="R388" i="4"/>
  <c r="S388" i="4"/>
  <c r="T388" i="4"/>
  <c r="W388" i="4"/>
  <c r="O389" i="4"/>
  <c r="N389" i="4" s="1"/>
  <c r="V389" i="4" s="1"/>
  <c r="P389" i="4"/>
  <c r="Q389" i="4"/>
  <c r="R389" i="4"/>
  <c r="S389" i="4"/>
  <c r="T389" i="4"/>
  <c r="W389" i="4"/>
  <c r="O392" i="4"/>
  <c r="M392" i="4" s="1"/>
  <c r="U392" i="4" s="1"/>
  <c r="P392" i="4"/>
  <c r="Q392" i="4"/>
  <c r="R392" i="4"/>
  <c r="S392" i="4"/>
  <c r="T392" i="4"/>
  <c r="W392" i="4"/>
  <c r="O393" i="4"/>
  <c r="M393" i="4" s="1"/>
  <c r="U393" i="4" s="1"/>
  <c r="P393" i="4"/>
  <c r="Q393" i="4"/>
  <c r="R393" i="4"/>
  <c r="S393" i="4"/>
  <c r="T393" i="4"/>
  <c r="W393" i="4"/>
  <c r="O394" i="4"/>
  <c r="N394" i="4" s="1"/>
  <c r="V394" i="4" s="1"/>
  <c r="P394" i="4"/>
  <c r="Q394" i="4"/>
  <c r="R394" i="4"/>
  <c r="S394" i="4"/>
  <c r="T394" i="4"/>
  <c r="W394" i="4"/>
  <c r="O395" i="4"/>
  <c r="N395" i="4" s="1"/>
  <c r="V395" i="4" s="1"/>
  <c r="P395" i="4"/>
  <c r="Q395" i="4"/>
  <c r="R395" i="4"/>
  <c r="S395" i="4"/>
  <c r="T395" i="4"/>
  <c r="W395" i="4"/>
  <c r="O396" i="4"/>
  <c r="P396" i="4"/>
  <c r="Q396" i="4"/>
  <c r="R396" i="4"/>
  <c r="S396" i="4"/>
  <c r="T396" i="4"/>
  <c r="W396" i="4"/>
  <c r="O397" i="4"/>
  <c r="M397" i="4" s="1"/>
  <c r="U397" i="4" s="1"/>
  <c r="P397" i="4"/>
  <c r="Q397" i="4"/>
  <c r="R397" i="4"/>
  <c r="S397" i="4"/>
  <c r="T397" i="4"/>
  <c r="W397" i="4"/>
  <c r="O398" i="4"/>
  <c r="N398" i="4" s="1"/>
  <c r="V398" i="4" s="1"/>
  <c r="P398" i="4"/>
  <c r="Q398" i="4"/>
  <c r="R398" i="4"/>
  <c r="S398" i="4"/>
  <c r="T398" i="4"/>
  <c r="W398" i="4"/>
  <c r="O399" i="4"/>
  <c r="N399" i="4" s="1"/>
  <c r="V399" i="4" s="1"/>
  <c r="P399" i="4"/>
  <c r="Q399" i="4"/>
  <c r="R399" i="4"/>
  <c r="S399" i="4"/>
  <c r="T399" i="4"/>
  <c r="W399" i="4"/>
  <c r="O400" i="4"/>
  <c r="M400" i="4" s="1"/>
  <c r="U400" i="4" s="1"/>
  <c r="P400" i="4"/>
  <c r="Q400" i="4"/>
  <c r="R400" i="4"/>
  <c r="S400" i="4"/>
  <c r="T400" i="4"/>
  <c r="W400" i="4"/>
  <c r="O401" i="4"/>
  <c r="N401" i="4" s="1"/>
  <c r="V401" i="4" s="1"/>
  <c r="P401" i="4"/>
  <c r="Q401" i="4"/>
  <c r="R401" i="4"/>
  <c r="S401" i="4"/>
  <c r="T401" i="4"/>
  <c r="W401" i="4"/>
  <c r="O402" i="4"/>
  <c r="M402" i="4" s="1"/>
  <c r="U402" i="4" s="1"/>
  <c r="P402" i="4"/>
  <c r="Q402" i="4"/>
  <c r="R402" i="4"/>
  <c r="S402" i="4"/>
  <c r="T402" i="4"/>
  <c r="W402" i="4"/>
  <c r="O403" i="4"/>
  <c r="N403" i="4" s="1"/>
  <c r="V403" i="4" s="1"/>
  <c r="P403" i="4"/>
  <c r="Q403" i="4"/>
  <c r="R403" i="4"/>
  <c r="S403" i="4"/>
  <c r="T403" i="4"/>
  <c r="W403" i="4"/>
  <c r="O404" i="4"/>
  <c r="M404" i="4" s="1"/>
  <c r="U404" i="4" s="1"/>
  <c r="P404" i="4"/>
  <c r="Q404" i="4"/>
  <c r="R404" i="4"/>
  <c r="S404" i="4"/>
  <c r="T404" i="4"/>
  <c r="W404" i="4"/>
  <c r="O405" i="4"/>
  <c r="N405" i="4" s="1"/>
  <c r="V405" i="4" s="1"/>
  <c r="P405" i="4"/>
  <c r="Q405" i="4"/>
  <c r="R405" i="4"/>
  <c r="S405" i="4"/>
  <c r="T405" i="4"/>
  <c r="W405" i="4"/>
  <c r="O407" i="4"/>
  <c r="M407" i="4" s="1"/>
  <c r="U407" i="4" s="1"/>
  <c r="P407" i="4"/>
  <c r="Q407" i="4"/>
  <c r="R407" i="4"/>
  <c r="S407" i="4"/>
  <c r="T407" i="4"/>
  <c r="W407" i="4"/>
  <c r="O408" i="4"/>
  <c r="M408" i="4" s="1"/>
  <c r="U408" i="4" s="1"/>
  <c r="P408" i="4"/>
  <c r="Q408" i="4"/>
  <c r="R408" i="4"/>
  <c r="S408" i="4"/>
  <c r="T408" i="4"/>
  <c r="W408" i="4"/>
  <c r="O409" i="4"/>
  <c r="M409" i="4" s="1"/>
  <c r="U409" i="4" s="1"/>
  <c r="P409" i="4"/>
  <c r="Q409" i="4"/>
  <c r="R409" i="4"/>
  <c r="S409" i="4"/>
  <c r="T409" i="4"/>
  <c r="W409" i="4"/>
  <c r="O412" i="4"/>
  <c r="M412" i="4" s="1"/>
  <c r="U412" i="4" s="1"/>
  <c r="P412" i="4"/>
  <c r="Q412" i="4"/>
  <c r="R412" i="4"/>
  <c r="S412" i="4"/>
  <c r="T412" i="4"/>
  <c r="W412" i="4"/>
  <c r="O413" i="4"/>
  <c r="N413" i="4" s="1"/>
  <c r="V413" i="4" s="1"/>
  <c r="P413" i="4"/>
  <c r="Q413" i="4"/>
  <c r="R413" i="4"/>
  <c r="S413" i="4"/>
  <c r="T413" i="4"/>
  <c r="W413" i="4"/>
  <c r="O414" i="4"/>
  <c r="M414" i="4" s="1"/>
  <c r="U414" i="4" s="1"/>
  <c r="P414" i="4"/>
  <c r="Q414" i="4"/>
  <c r="R414" i="4"/>
  <c r="S414" i="4"/>
  <c r="T414" i="4"/>
  <c r="W414" i="4"/>
  <c r="O415" i="4"/>
  <c r="M415" i="4" s="1"/>
  <c r="U415" i="4" s="1"/>
  <c r="P415" i="4"/>
  <c r="Q415" i="4"/>
  <c r="R415" i="4"/>
  <c r="S415" i="4"/>
  <c r="T415" i="4"/>
  <c r="W415" i="4"/>
  <c r="O416" i="4"/>
  <c r="M416" i="4" s="1"/>
  <c r="U416" i="4" s="1"/>
  <c r="P416" i="4"/>
  <c r="Q416" i="4"/>
  <c r="R416" i="4"/>
  <c r="S416" i="4"/>
  <c r="T416" i="4"/>
  <c r="W416" i="4"/>
  <c r="O417" i="4"/>
  <c r="M417" i="4" s="1"/>
  <c r="U417" i="4" s="1"/>
  <c r="P417" i="4"/>
  <c r="Q417" i="4"/>
  <c r="R417" i="4"/>
  <c r="S417" i="4"/>
  <c r="T417" i="4"/>
  <c r="W417" i="4"/>
  <c r="O418" i="4"/>
  <c r="P418" i="4"/>
  <c r="Q418" i="4"/>
  <c r="R418" i="4"/>
  <c r="S418" i="4"/>
  <c r="T418" i="4"/>
  <c r="W418" i="4"/>
  <c r="O419" i="4"/>
  <c r="M419" i="4" s="1"/>
  <c r="U419" i="4" s="1"/>
  <c r="P419" i="4"/>
  <c r="Q419" i="4"/>
  <c r="R419" i="4"/>
  <c r="S419" i="4"/>
  <c r="T419" i="4"/>
  <c r="W419" i="4"/>
  <c r="O421" i="4"/>
  <c r="M421" i="4" s="1"/>
  <c r="U421" i="4" s="1"/>
  <c r="P421" i="4"/>
  <c r="Q421" i="4"/>
  <c r="R421" i="4"/>
  <c r="S421" i="4"/>
  <c r="T421" i="4"/>
  <c r="W421" i="4"/>
  <c r="O422" i="4"/>
  <c r="P422" i="4"/>
  <c r="Q422" i="4"/>
  <c r="R422" i="4"/>
  <c r="S422" i="4"/>
  <c r="T422" i="4"/>
  <c r="W422" i="4"/>
  <c r="O424" i="4"/>
  <c r="P424" i="4"/>
  <c r="Q424" i="4"/>
  <c r="R424" i="4"/>
  <c r="S424" i="4"/>
  <c r="T424" i="4"/>
  <c r="W424" i="4"/>
  <c r="O425" i="4"/>
  <c r="M425" i="4" s="1"/>
  <c r="U425" i="4" s="1"/>
  <c r="P425" i="4"/>
  <c r="Q425" i="4"/>
  <c r="R425" i="4"/>
  <c r="S425" i="4"/>
  <c r="T425" i="4"/>
  <c r="W425" i="4"/>
  <c r="O427" i="4"/>
  <c r="M427" i="4" s="1"/>
  <c r="U427" i="4" s="1"/>
  <c r="P427" i="4"/>
  <c r="Q427" i="4"/>
  <c r="R427" i="4"/>
  <c r="S427" i="4"/>
  <c r="T427" i="4"/>
  <c r="W427" i="4"/>
  <c r="O428" i="4"/>
  <c r="N428" i="4" s="1"/>
  <c r="V428" i="4" s="1"/>
  <c r="P428" i="4"/>
  <c r="Q428" i="4"/>
  <c r="R428" i="4"/>
  <c r="S428" i="4"/>
  <c r="T428" i="4"/>
  <c r="W428" i="4"/>
  <c r="O429" i="4"/>
  <c r="M429" i="4" s="1"/>
  <c r="U429" i="4" s="1"/>
  <c r="P429" i="4"/>
  <c r="Q429" i="4"/>
  <c r="R429" i="4"/>
  <c r="S429" i="4"/>
  <c r="T429" i="4"/>
  <c r="W429" i="4"/>
  <c r="O430" i="4"/>
  <c r="N430" i="4" s="1"/>
  <c r="V430" i="4" s="1"/>
  <c r="P430" i="4"/>
  <c r="Q430" i="4"/>
  <c r="R430" i="4"/>
  <c r="S430" i="4"/>
  <c r="T430" i="4"/>
  <c r="W430" i="4"/>
  <c r="O431" i="4"/>
  <c r="M431" i="4" s="1"/>
  <c r="U431" i="4" s="1"/>
  <c r="P431" i="4"/>
  <c r="Q431" i="4"/>
  <c r="R431" i="4"/>
  <c r="S431" i="4"/>
  <c r="T431" i="4"/>
  <c r="W431" i="4"/>
  <c r="O432" i="4"/>
  <c r="M432" i="4" s="1"/>
  <c r="U432" i="4" s="1"/>
  <c r="P432" i="4"/>
  <c r="Q432" i="4"/>
  <c r="R432" i="4"/>
  <c r="S432" i="4"/>
  <c r="T432" i="4"/>
  <c r="W432" i="4"/>
  <c r="O433" i="4"/>
  <c r="M433" i="4" s="1"/>
  <c r="U433" i="4" s="1"/>
  <c r="P433" i="4"/>
  <c r="Q433" i="4"/>
  <c r="R433" i="4"/>
  <c r="S433" i="4"/>
  <c r="T433" i="4"/>
  <c r="W433" i="4"/>
  <c r="O434" i="4"/>
  <c r="M434" i="4" s="1"/>
  <c r="U434" i="4" s="1"/>
  <c r="P434" i="4"/>
  <c r="Q434" i="4"/>
  <c r="R434" i="4"/>
  <c r="S434" i="4"/>
  <c r="T434" i="4"/>
  <c r="W434" i="4"/>
  <c r="O435" i="4"/>
  <c r="M435" i="4" s="1"/>
  <c r="U435" i="4" s="1"/>
  <c r="P435" i="4"/>
  <c r="Q435" i="4"/>
  <c r="R435" i="4"/>
  <c r="S435" i="4"/>
  <c r="T435" i="4"/>
  <c r="W435" i="4"/>
  <c r="O436" i="4"/>
  <c r="N436" i="4" s="1"/>
  <c r="V436" i="4" s="1"/>
  <c r="P436" i="4"/>
  <c r="Q436" i="4"/>
  <c r="R436" i="4"/>
  <c r="S436" i="4"/>
  <c r="T436" i="4"/>
  <c r="W436" i="4"/>
  <c r="O437" i="4"/>
  <c r="N437" i="4" s="1"/>
  <c r="V437" i="4" s="1"/>
  <c r="P437" i="4"/>
  <c r="Q437" i="4"/>
  <c r="R437" i="4"/>
  <c r="S437" i="4"/>
  <c r="T437" i="4"/>
  <c r="W437" i="4"/>
  <c r="O438" i="4"/>
  <c r="P438" i="4"/>
  <c r="Q438" i="4"/>
  <c r="R438" i="4"/>
  <c r="S438" i="4"/>
  <c r="T438" i="4"/>
  <c r="W438" i="4"/>
  <c r="O443" i="4"/>
  <c r="M443" i="4" s="1"/>
  <c r="U443" i="4" s="1"/>
  <c r="P443" i="4"/>
  <c r="Q443" i="4"/>
  <c r="R443" i="4"/>
  <c r="S443" i="4"/>
  <c r="T443" i="4"/>
  <c r="W443" i="4"/>
  <c r="O444" i="4"/>
  <c r="M444" i="4" s="1"/>
  <c r="U444" i="4" s="1"/>
  <c r="P444" i="4"/>
  <c r="Q444" i="4"/>
  <c r="R444" i="4"/>
  <c r="S444" i="4"/>
  <c r="T444" i="4"/>
  <c r="W444" i="4"/>
  <c r="O445" i="4"/>
  <c r="N445" i="4" s="1"/>
  <c r="V445" i="4" s="1"/>
  <c r="P445" i="4"/>
  <c r="Q445" i="4"/>
  <c r="R445" i="4"/>
  <c r="S445" i="4"/>
  <c r="T445" i="4"/>
  <c r="W445" i="4"/>
  <c r="O446" i="4"/>
  <c r="N446" i="4" s="1"/>
  <c r="V446" i="4" s="1"/>
  <c r="P446" i="4"/>
  <c r="Q446" i="4"/>
  <c r="R446" i="4"/>
  <c r="S446" i="4"/>
  <c r="T446" i="4"/>
  <c r="W446" i="4"/>
  <c r="O447" i="4"/>
  <c r="N447" i="4" s="1"/>
  <c r="V447" i="4" s="1"/>
  <c r="P447" i="4"/>
  <c r="Q447" i="4"/>
  <c r="R447" i="4"/>
  <c r="S447" i="4"/>
  <c r="T447" i="4"/>
  <c r="W447" i="4"/>
  <c r="O449" i="4"/>
  <c r="N449" i="4" s="1"/>
  <c r="V449" i="4" s="1"/>
  <c r="P449" i="4"/>
  <c r="Q449" i="4"/>
  <c r="R449" i="4"/>
  <c r="S449" i="4"/>
  <c r="T449" i="4"/>
  <c r="W449" i="4"/>
  <c r="O450" i="4"/>
  <c r="N450" i="4" s="1"/>
  <c r="V450" i="4" s="1"/>
  <c r="P450" i="4"/>
  <c r="Q450" i="4"/>
  <c r="R450" i="4"/>
  <c r="S450" i="4"/>
  <c r="T450" i="4"/>
  <c r="W450" i="4"/>
  <c r="O451" i="4"/>
  <c r="N451" i="4" s="1"/>
  <c r="V451" i="4" s="1"/>
  <c r="P451" i="4"/>
  <c r="Q451" i="4"/>
  <c r="R451" i="4"/>
  <c r="S451" i="4"/>
  <c r="T451" i="4"/>
  <c r="W451" i="4"/>
  <c r="O452" i="4"/>
  <c r="N452" i="4" s="1"/>
  <c r="V452" i="4" s="1"/>
  <c r="P452" i="4"/>
  <c r="Q452" i="4"/>
  <c r="R452" i="4"/>
  <c r="S452" i="4"/>
  <c r="T452" i="4"/>
  <c r="W452" i="4"/>
  <c r="O453" i="4"/>
  <c r="N453" i="4" s="1"/>
  <c r="V453" i="4" s="1"/>
  <c r="P453" i="4"/>
  <c r="Q453" i="4"/>
  <c r="R453" i="4"/>
  <c r="S453" i="4"/>
  <c r="T453" i="4"/>
  <c r="W453" i="4"/>
  <c r="O457" i="4"/>
  <c r="M457" i="4" s="1"/>
  <c r="U457" i="4" s="1"/>
  <c r="P457" i="4"/>
  <c r="Q457" i="4"/>
  <c r="R457" i="4"/>
  <c r="S457" i="4"/>
  <c r="T457" i="4"/>
  <c r="W457" i="4"/>
  <c r="O458" i="4"/>
  <c r="N458" i="4" s="1"/>
  <c r="V458" i="4" s="1"/>
  <c r="P458" i="4"/>
  <c r="Q458" i="4"/>
  <c r="R458" i="4"/>
  <c r="S458" i="4"/>
  <c r="T458" i="4"/>
  <c r="W458" i="4"/>
  <c r="O459" i="4"/>
  <c r="N459" i="4" s="1"/>
  <c r="V459" i="4" s="1"/>
  <c r="P459" i="4"/>
  <c r="Q459" i="4"/>
  <c r="R459" i="4"/>
  <c r="S459" i="4"/>
  <c r="T459" i="4"/>
  <c r="W459" i="4"/>
  <c r="O460" i="4"/>
  <c r="M460" i="4" s="1"/>
  <c r="U460" i="4" s="1"/>
  <c r="P460" i="4"/>
  <c r="Q460" i="4"/>
  <c r="R460" i="4"/>
  <c r="S460" i="4"/>
  <c r="T460" i="4"/>
  <c r="W460" i="4"/>
  <c r="O461" i="4"/>
  <c r="N461" i="4" s="1"/>
  <c r="V461" i="4" s="1"/>
  <c r="P461" i="4"/>
  <c r="Q461" i="4"/>
  <c r="R461" i="4"/>
  <c r="S461" i="4"/>
  <c r="T461" i="4"/>
  <c r="W461" i="4"/>
  <c r="O462" i="4"/>
  <c r="N462" i="4" s="1"/>
  <c r="V462" i="4" s="1"/>
  <c r="P462" i="4"/>
  <c r="Q462" i="4"/>
  <c r="R462" i="4"/>
  <c r="S462" i="4"/>
  <c r="T462" i="4"/>
  <c r="W462" i="4"/>
  <c r="O463" i="4"/>
  <c r="N463" i="4" s="1"/>
  <c r="V463" i="4" s="1"/>
  <c r="P463" i="4"/>
  <c r="Q463" i="4"/>
  <c r="R463" i="4"/>
  <c r="S463" i="4"/>
  <c r="T463" i="4"/>
  <c r="W463" i="4"/>
  <c r="O464" i="4"/>
  <c r="M464" i="4" s="1"/>
  <c r="U464" i="4" s="1"/>
  <c r="P464" i="4"/>
  <c r="Q464" i="4"/>
  <c r="R464" i="4"/>
  <c r="S464" i="4"/>
  <c r="T464" i="4"/>
  <c r="W464" i="4"/>
  <c r="O465" i="4"/>
  <c r="M465" i="4" s="1"/>
  <c r="U465" i="4" s="1"/>
  <c r="P465" i="4"/>
  <c r="Q465" i="4"/>
  <c r="R465" i="4"/>
  <c r="S465" i="4"/>
  <c r="T465" i="4"/>
  <c r="W465" i="4"/>
  <c r="O466" i="4"/>
  <c r="M466" i="4" s="1"/>
  <c r="U466" i="4" s="1"/>
  <c r="P466" i="4"/>
  <c r="Q466" i="4"/>
  <c r="R466" i="4"/>
  <c r="S466" i="4"/>
  <c r="T466" i="4"/>
  <c r="W466" i="4"/>
  <c r="O467" i="4"/>
  <c r="M467" i="4" s="1"/>
  <c r="U467" i="4" s="1"/>
  <c r="Q467" i="4"/>
  <c r="R467" i="4"/>
  <c r="S467" i="4"/>
  <c r="T467" i="4"/>
  <c r="W467" i="4"/>
  <c r="O469" i="4"/>
  <c r="N469" i="4" s="1"/>
  <c r="V469" i="4" s="1"/>
  <c r="P469" i="4"/>
  <c r="Q469" i="4"/>
  <c r="R469" i="4"/>
  <c r="S469" i="4"/>
  <c r="T469" i="4"/>
  <c r="W469" i="4"/>
  <c r="O470" i="4"/>
  <c r="M470" i="4" s="1"/>
  <c r="U470" i="4" s="1"/>
  <c r="P470" i="4"/>
  <c r="Q470" i="4"/>
  <c r="R470" i="4"/>
  <c r="S470" i="4"/>
  <c r="T470" i="4"/>
  <c r="W470" i="4"/>
  <c r="O471" i="4"/>
  <c r="M471" i="4" s="1"/>
  <c r="U471" i="4" s="1"/>
  <c r="P471" i="4"/>
  <c r="Q471" i="4"/>
  <c r="R471" i="4"/>
  <c r="S471" i="4"/>
  <c r="T471" i="4"/>
  <c r="W471" i="4"/>
  <c r="O472" i="4"/>
  <c r="N472" i="4" s="1"/>
  <c r="V472" i="4" s="1"/>
  <c r="P472" i="4"/>
  <c r="Q472" i="4"/>
  <c r="R472" i="4"/>
  <c r="S472" i="4"/>
  <c r="T472" i="4"/>
  <c r="W472" i="4"/>
  <c r="O473" i="4"/>
  <c r="N473" i="4" s="1"/>
  <c r="V473" i="4" s="1"/>
  <c r="P473" i="4"/>
  <c r="Q473" i="4"/>
  <c r="R473" i="4"/>
  <c r="S473" i="4"/>
  <c r="T473" i="4"/>
  <c r="W473" i="4"/>
  <c r="O474" i="4"/>
  <c r="M474" i="4" s="1"/>
  <c r="U474" i="4" s="1"/>
  <c r="P474" i="4"/>
  <c r="Q474" i="4"/>
  <c r="R474" i="4"/>
  <c r="S474" i="4"/>
  <c r="T474" i="4"/>
  <c r="W474" i="4"/>
  <c r="W2" i="4"/>
  <c r="T2" i="4"/>
  <c r="S2" i="4"/>
  <c r="R2" i="4"/>
  <c r="Q2" i="4"/>
  <c r="P2" i="4"/>
  <c r="O2" i="4"/>
  <c r="M2" i="4" s="1"/>
  <c r="U2" i="4" s="1"/>
  <c r="B28" i="3"/>
  <c r="C27" i="3" s="1"/>
  <c r="M183" i="4" l="1"/>
  <c r="U183" i="4" s="1"/>
  <c r="N183" i="4"/>
  <c r="M244" i="4"/>
  <c r="U244" i="4" s="1"/>
  <c r="N178" i="4"/>
  <c r="V178" i="4" s="1"/>
  <c r="X178" i="4" s="1"/>
  <c r="N40" i="4"/>
  <c r="V40" i="4" s="1"/>
  <c r="M164" i="4"/>
  <c r="U164" i="4" s="1"/>
  <c r="X164" i="4" s="1"/>
  <c r="M388" i="4"/>
  <c r="U388" i="4" s="1"/>
  <c r="X388" i="4" s="1"/>
  <c r="M225" i="4"/>
  <c r="U225" i="4" s="1"/>
  <c r="X225" i="4" s="1"/>
  <c r="N291" i="4"/>
  <c r="V291" i="4" s="1"/>
  <c r="X291" i="4" s="1"/>
  <c r="N234" i="4"/>
  <c r="V234" i="4" s="1"/>
  <c r="X234" i="4" s="1"/>
  <c r="M333" i="4"/>
  <c r="U333" i="4" s="1"/>
  <c r="X333" i="4" s="1"/>
  <c r="N306" i="4"/>
  <c r="V306" i="4" s="1"/>
  <c r="X306" i="4" s="1"/>
  <c r="M256" i="4"/>
  <c r="U256" i="4" s="1"/>
  <c r="X256" i="4" s="1"/>
  <c r="M319" i="4"/>
  <c r="U319" i="4" s="1"/>
  <c r="X319" i="4" s="1"/>
  <c r="M401" i="4"/>
  <c r="U401" i="4" s="1"/>
  <c r="X401" i="4" s="1"/>
  <c r="N145" i="4"/>
  <c r="V145" i="4" s="1"/>
  <c r="X145" i="4" s="1"/>
  <c r="M72" i="4"/>
  <c r="U72" i="4" s="1"/>
  <c r="X72" i="4" s="1"/>
  <c r="N32" i="4"/>
  <c r="V32" i="4" s="1"/>
  <c r="X32" i="4" s="1"/>
  <c r="N168" i="4"/>
  <c r="V168" i="4" s="1"/>
  <c r="X168" i="4" s="1"/>
  <c r="N470" i="4"/>
  <c r="V470" i="4" s="1"/>
  <c r="X470" i="4" s="1"/>
  <c r="N242" i="4"/>
  <c r="V242" i="4" s="1"/>
  <c r="X242" i="4" s="1"/>
  <c r="N315" i="4"/>
  <c r="V315" i="4" s="1"/>
  <c r="X315" i="4" s="1"/>
  <c r="R488" i="4"/>
  <c r="M346" i="4"/>
  <c r="U346" i="4" s="1"/>
  <c r="X346" i="4" s="1"/>
  <c r="N334" i="4"/>
  <c r="V334" i="4" s="1"/>
  <c r="X334" i="4" s="1"/>
  <c r="M203" i="4"/>
  <c r="U203" i="4" s="1"/>
  <c r="X203" i="4" s="1"/>
  <c r="N34" i="4"/>
  <c r="V34" i="4" s="1"/>
  <c r="X34" i="4" s="1"/>
  <c r="N316" i="4"/>
  <c r="V316" i="4" s="1"/>
  <c r="X316" i="4" s="1"/>
  <c r="N258" i="4"/>
  <c r="V258" i="4" s="1"/>
  <c r="X258" i="4" s="1"/>
  <c r="N357" i="4"/>
  <c r="V357" i="4" s="1"/>
  <c r="X357" i="4" s="1"/>
  <c r="N140" i="4"/>
  <c r="V140" i="4" s="1"/>
  <c r="X140" i="4" s="1"/>
  <c r="M297" i="4"/>
  <c r="U297" i="4" s="1"/>
  <c r="X297" i="4" s="1"/>
  <c r="N160" i="4"/>
  <c r="V160" i="4" s="1"/>
  <c r="X160" i="4" s="1"/>
  <c r="M102" i="4"/>
  <c r="U102" i="4" s="1"/>
  <c r="X102" i="4" s="1"/>
  <c r="M405" i="4"/>
  <c r="U405" i="4" s="1"/>
  <c r="X405" i="4" s="1"/>
  <c r="N393" i="4"/>
  <c r="V393" i="4" s="1"/>
  <c r="X393" i="4" s="1"/>
  <c r="N252" i="4"/>
  <c r="V252" i="4" s="1"/>
  <c r="X252" i="4" s="1"/>
  <c r="M450" i="4"/>
  <c r="U450" i="4" s="1"/>
  <c r="X450" i="4" s="1"/>
  <c r="N268" i="4"/>
  <c r="V268" i="4" s="1"/>
  <c r="X268" i="4" s="1"/>
  <c r="N71" i="4"/>
  <c r="V71" i="4" s="1"/>
  <c r="X71" i="4" s="1"/>
  <c r="M26" i="4"/>
  <c r="U26" i="4" s="1"/>
  <c r="X26" i="4" s="1"/>
  <c r="M447" i="4"/>
  <c r="U447" i="4" s="1"/>
  <c r="X447" i="4" s="1"/>
  <c r="N93" i="4"/>
  <c r="V93" i="4" s="1"/>
  <c r="X93" i="4" s="1"/>
  <c r="N248" i="4"/>
  <c r="V248" i="4" s="1"/>
  <c r="X248" i="4" s="1"/>
  <c r="N35" i="4"/>
  <c r="V35" i="4" s="1"/>
  <c r="X35" i="4" s="1"/>
  <c r="N118" i="4"/>
  <c r="V118" i="4" s="1"/>
  <c r="X118" i="4" s="1"/>
  <c r="N218" i="4"/>
  <c r="V218" i="4" s="1"/>
  <c r="X218" i="4" s="1"/>
  <c r="N199" i="4"/>
  <c r="V199" i="4" s="1"/>
  <c r="X199" i="4" s="1"/>
  <c r="N2" i="4"/>
  <c r="V2" i="4" s="1"/>
  <c r="X2" i="4" s="1"/>
  <c r="M309" i="4"/>
  <c r="U309" i="4" s="1"/>
  <c r="X309" i="4" s="1"/>
  <c r="Q488" i="4"/>
  <c r="N247" i="4"/>
  <c r="V247" i="4" s="1"/>
  <c r="X247" i="4" s="1"/>
  <c r="S488" i="4"/>
  <c r="T488" i="4"/>
  <c r="M437" i="4"/>
  <c r="U437" i="4" s="1"/>
  <c r="X437" i="4" s="1"/>
  <c r="N217" i="4"/>
  <c r="V217" i="4" s="1"/>
  <c r="X217" i="4" s="1"/>
  <c r="M353" i="4"/>
  <c r="U353" i="4" s="1"/>
  <c r="X353" i="4" s="1"/>
  <c r="N117" i="4"/>
  <c r="V117" i="4" s="1"/>
  <c r="X117" i="4" s="1"/>
  <c r="N384" i="4"/>
  <c r="V384" i="4" s="1"/>
  <c r="X384" i="4" s="1"/>
  <c r="N232" i="4"/>
  <c r="V232" i="4" s="1"/>
  <c r="X232" i="4" s="1"/>
  <c r="P488" i="4"/>
  <c r="M330" i="4"/>
  <c r="U330" i="4" s="1"/>
  <c r="X330" i="4" s="1"/>
  <c r="M327" i="4"/>
  <c r="U327" i="4" s="1"/>
  <c r="X327" i="4" s="1"/>
  <c r="M235" i="4"/>
  <c r="U235" i="4" s="1"/>
  <c r="X235" i="4" s="1"/>
  <c r="M179" i="4"/>
  <c r="U179" i="4" s="1"/>
  <c r="X179" i="4" s="1"/>
  <c r="N161" i="4"/>
  <c r="V161" i="4" s="1"/>
  <c r="X161" i="4" s="1"/>
  <c r="N77" i="4"/>
  <c r="V77" i="4" s="1"/>
  <c r="X77" i="4" s="1"/>
  <c r="N61" i="4"/>
  <c r="V61" i="4" s="1"/>
  <c r="X61" i="4" s="1"/>
  <c r="N165" i="4"/>
  <c r="V165" i="4" s="1"/>
  <c r="X165" i="4" s="1"/>
  <c r="N80" i="4"/>
  <c r="V80" i="4" s="1"/>
  <c r="X80" i="4" s="1"/>
  <c r="M292" i="4"/>
  <c r="U292" i="4" s="1"/>
  <c r="X292" i="4" s="1"/>
  <c r="N272" i="4"/>
  <c r="V272" i="4" s="1"/>
  <c r="X272" i="4" s="1"/>
  <c r="M153" i="4"/>
  <c r="U153" i="4" s="1"/>
  <c r="X153" i="4" s="1"/>
  <c r="N121" i="4"/>
  <c r="V121" i="4" s="1"/>
  <c r="X121" i="4" s="1"/>
  <c r="M463" i="4"/>
  <c r="U463" i="4" s="1"/>
  <c r="X463" i="4" s="1"/>
  <c r="M453" i="4"/>
  <c r="U453" i="4" s="1"/>
  <c r="X453" i="4" s="1"/>
  <c r="N425" i="4"/>
  <c r="V425" i="4" s="1"/>
  <c r="X425" i="4" s="1"/>
  <c r="M378" i="4"/>
  <c r="U378" i="4" s="1"/>
  <c r="X378" i="4" s="1"/>
  <c r="N227" i="4"/>
  <c r="V227" i="4" s="1"/>
  <c r="X227" i="4" s="1"/>
  <c r="M108" i="4"/>
  <c r="U108" i="4" s="1"/>
  <c r="X108" i="4" s="1"/>
  <c r="N158" i="4"/>
  <c r="V158" i="4" s="1"/>
  <c r="X158" i="4" s="1"/>
  <c r="N433" i="4"/>
  <c r="V433" i="4" s="1"/>
  <c r="X433" i="4" s="1"/>
  <c r="M399" i="4"/>
  <c r="U399" i="4" s="1"/>
  <c r="X399" i="4" s="1"/>
  <c r="N350" i="4"/>
  <c r="V350" i="4" s="1"/>
  <c r="X350" i="4" s="1"/>
  <c r="N338" i="4"/>
  <c r="V338" i="4" s="1"/>
  <c r="X338" i="4" s="1"/>
  <c r="N307" i="4"/>
  <c r="V307" i="4" s="1"/>
  <c r="X307" i="4" s="1"/>
  <c r="N286" i="4"/>
  <c r="V286" i="4" s="1"/>
  <c r="X286" i="4" s="1"/>
  <c r="N46" i="4"/>
  <c r="V46" i="4" s="1"/>
  <c r="X46" i="4" s="1"/>
  <c r="N7" i="4"/>
  <c r="V7" i="4" s="1"/>
  <c r="X7" i="4" s="1"/>
  <c r="N211" i="4"/>
  <c r="V211" i="4" s="1"/>
  <c r="X211" i="4" s="1"/>
  <c r="N169" i="4"/>
  <c r="V169" i="4" s="1"/>
  <c r="X169" i="4" s="1"/>
  <c r="N167" i="4"/>
  <c r="V167" i="4" s="1"/>
  <c r="X167" i="4" s="1"/>
  <c r="N120" i="4"/>
  <c r="V120" i="4" s="1"/>
  <c r="X120" i="4" s="1"/>
  <c r="M70" i="4"/>
  <c r="U70" i="4" s="1"/>
  <c r="X70" i="4" s="1"/>
  <c r="N219" i="4"/>
  <c r="V219" i="4" s="1"/>
  <c r="X219" i="4" s="1"/>
  <c r="N41" i="4"/>
  <c r="V41" i="4" s="1"/>
  <c r="X41" i="4" s="1"/>
  <c r="N345" i="4"/>
  <c r="V345" i="4" s="1"/>
  <c r="X345" i="4" s="1"/>
  <c r="N342" i="4"/>
  <c r="V342" i="4" s="1"/>
  <c r="X342" i="4" s="1"/>
  <c r="M313" i="4"/>
  <c r="U313" i="4" s="1"/>
  <c r="X313" i="4" s="1"/>
  <c r="N112" i="4"/>
  <c r="V112" i="4" s="1"/>
  <c r="X112" i="4" s="1"/>
  <c r="N59" i="4"/>
  <c r="V59" i="4" s="1"/>
  <c r="X59" i="4" s="1"/>
  <c r="M428" i="4"/>
  <c r="U428" i="4" s="1"/>
  <c r="X428" i="4" s="1"/>
  <c r="N417" i="4"/>
  <c r="V417" i="4" s="1"/>
  <c r="X417" i="4" s="1"/>
  <c r="N25" i="4"/>
  <c r="V25" i="4" s="1"/>
  <c r="X25" i="4" s="1"/>
  <c r="N305" i="4"/>
  <c r="V305" i="4" s="1"/>
  <c r="X305" i="4" s="1"/>
  <c r="N432" i="4"/>
  <c r="V432" i="4" s="1"/>
  <c r="X432" i="4" s="1"/>
  <c r="M398" i="4"/>
  <c r="U398" i="4" s="1"/>
  <c r="X398" i="4" s="1"/>
  <c r="N374" i="4"/>
  <c r="V374" i="4" s="1"/>
  <c r="X374" i="4" s="1"/>
  <c r="M202" i="4"/>
  <c r="U202" i="4" s="1"/>
  <c r="X202" i="4" s="1"/>
  <c r="N197" i="4"/>
  <c r="V197" i="4" s="1"/>
  <c r="X197" i="4" s="1"/>
  <c r="N474" i="4"/>
  <c r="V474" i="4" s="1"/>
  <c r="X474" i="4" s="1"/>
  <c r="M381" i="4"/>
  <c r="U381" i="4" s="1"/>
  <c r="X381" i="4" s="1"/>
  <c r="N69" i="4"/>
  <c r="V69" i="4" s="1"/>
  <c r="X69" i="4" s="1"/>
  <c r="N348" i="4"/>
  <c r="V348" i="4" s="1"/>
  <c r="X348" i="4" s="1"/>
  <c r="N224" i="4"/>
  <c r="V224" i="4" s="1"/>
  <c r="X224" i="4" s="1"/>
  <c r="N192" i="4"/>
  <c r="V192" i="4" s="1"/>
  <c r="X192" i="4" s="1"/>
  <c r="N344" i="4"/>
  <c r="V344" i="4" s="1"/>
  <c r="X344" i="4" s="1"/>
  <c r="N253" i="4"/>
  <c r="V253" i="4" s="1"/>
  <c r="X253" i="4" s="1"/>
  <c r="N127" i="4"/>
  <c r="V127" i="4" s="1"/>
  <c r="X127" i="4" s="1"/>
  <c r="N75" i="4"/>
  <c r="V75" i="4" s="1"/>
  <c r="X75" i="4" s="1"/>
  <c r="N208" i="4"/>
  <c r="V208" i="4" s="1"/>
  <c r="X208" i="4" s="1"/>
  <c r="N201" i="4"/>
  <c r="V201" i="4" s="1"/>
  <c r="X201" i="4" s="1"/>
  <c r="N50" i="4"/>
  <c r="V50" i="4" s="1"/>
  <c r="X50" i="4" s="1"/>
  <c r="M395" i="4"/>
  <c r="U395" i="4" s="1"/>
  <c r="X395" i="4" s="1"/>
  <c r="M462" i="4"/>
  <c r="U462" i="4" s="1"/>
  <c r="X462" i="4" s="1"/>
  <c r="N415" i="4"/>
  <c r="V415" i="4" s="1"/>
  <c r="X415" i="4" s="1"/>
  <c r="N397" i="4"/>
  <c r="V397" i="4" s="1"/>
  <c r="X397" i="4" s="1"/>
  <c r="N368" i="4"/>
  <c r="V368" i="4" s="1"/>
  <c r="X368" i="4" s="1"/>
  <c r="N356" i="4"/>
  <c r="V356" i="4" s="1"/>
  <c r="X356" i="4" s="1"/>
  <c r="N323" i="4"/>
  <c r="V323" i="4" s="1"/>
  <c r="X323" i="4" s="1"/>
  <c r="N294" i="4"/>
  <c r="V294" i="4" s="1"/>
  <c r="X294" i="4" s="1"/>
  <c r="M230" i="4"/>
  <c r="U230" i="4" s="1"/>
  <c r="X230" i="4" s="1"/>
  <c r="M376" i="4"/>
  <c r="U376" i="4" s="1"/>
  <c r="X376" i="4" s="1"/>
  <c r="N349" i="4"/>
  <c r="V349" i="4" s="1"/>
  <c r="X349" i="4" s="1"/>
  <c r="N471" i="4"/>
  <c r="V471" i="4" s="1"/>
  <c r="X471" i="4" s="1"/>
  <c r="N320" i="4"/>
  <c r="V320" i="4" s="1"/>
  <c r="X320" i="4" s="1"/>
  <c r="N212" i="4"/>
  <c r="V212" i="4" s="1"/>
  <c r="X212" i="4" s="1"/>
  <c r="N62" i="4"/>
  <c r="V62" i="4" s="1"/>
  <c r="X62" i="4" s="1"/>
  <c r="N51" i="4"/>
  <c r="V51" i="4" s="1"/>
  <c r="X51" i="4" s="1"/>
  <c r="N402" i="4"/>
  <c r="V402" i="4" s="1"/>
  <c r="X402" i="4" s="1"/>
  <c r="N364" i="4"/>
  <c r="V364" i="4" s="1"/>
  <c r="X364" i="4" s="1"/>
  <c r="M445" i="4"/>
  <c r="U445" i="4" s="1"/>
  <c r="X445" i="4" s="1"/>
  <c r="N379" i="4"/>
  <c r="V379" i="4" s="1"/>
  <c r="X379" i="4" s="1"/>
  <c r="N466" i="4"/>
  <c r="V466" i="4" s="1"/>
  <c r="X466" i="4" s="1"/>
  <c r="N457" i="4"/>
  <c r="V457" i="4" s="1"/>
  <c r="X457" i="4" s="1"/>
  <c r="M363" i="4"/>
  <c r="U363" i="4" s="1"/>
  <c r="X363" i="4" s="1"/>
  <c r="N119" i="4"/>
  <c r="V119" i="4" s="1"/>
  <c r="X119" i="4" s="1"/>
  <c r="M461" i="4"/>
  <c r="U461" i="4" s="1"/>
  <c r="X461" i="4" s="1"/>
  <c r="N329" i="4"/>
  <c r="V329" i="4" s="1"/>
  <c r="X329" i="4" s="1"/>
  <c r="M312" i="4"/>
  <c r="U312" i="4" s="1"/>
  <c r="X312" i="4" s="1"/>
  <c r="N143" i="4"/>
  <c r="V143" i="4" s="1"/>
  <c r="X143" i="4" s="1"/>
  <c r="N79" i="4"/>
  <c r="V79" i="4" s="1"/>
  <c r="X79" i="4" s="1"/>
  <c r="M296" i="4"/>
  <c r="U296" i="4" s="1"/>
  <c r="X296" i="4" s="1"/>
  <c r="N281" i="4"/>
  <c r="V281" i="4" s="1"/>
  <c r="X281" i="4" s="1"/>
  <c r="N254" i="4"/>
  <c r="V254" i="4" s="1"/>
  <c r="X254" i="4" s="1"/>
  <c r="M240" i="4"/>
  <c r="U240" i="4" s="1"/>
  <c r="X240" i="4" s="1"/>
  <c r="N237" i="4"/>
  <c r="V237" i="4" s="1"/>
  <c r="X237" i="4" s="1"/>
  <c r="M138" i="4"/>
  <c r="U138" i="4" s="1"/>
  <c r="X138" i="4" s="1"/>
  <c r="N76" i="4"/>
  <c r="V76" i="4" s="1"/>
  <c r="X76" i="4" s="1"/>
  <c r="N414" i="4"/>
  <c r="V414" i="4" s="1"/>
  <c r="X414" i="4" s="1"/>
  <c r="N382" i="4"/>
  <c r="V382" i="4" s="1"/>
  <c r="X382" i="4" s="1"/>
  <c r="N355" i="4"/>
  <c r="V355" i="4" s="1"/>
  <c r="X355" i="4" s="1"/>
  <c r="N293" i="4"/>
  <c r="V293" i="4" s="1"/>
  <c r="X293" i="4" s="1"/>
  <c r="N285" i="4"/>
  <c r="V285" i="4" s="1"/>
  <c r="X285" i="4" s="1"/>
  <c r="M215" i="4"/>
  <c r="U215" i="4" s="1"/>
  <c r="X215" i="4" s="1"/>
  <c r="M151" i="4"/>
  <c r="U151" i="4" s="1"/>
  <c r="X151" i="4" s="1"/>
  <c r="M485" i="4"/>
  <c r="U485" i="4" s="1"/>
  <c r="X485" i="4" s="1"/>
  <c r="N370" i="4"/>
  <c r="V370" i="4" s="1"/>
  <c r="X370" i="4" s="1"/>
  <c r="N347" i="4"/>
  <c r="V347" i="4" s="1"/>
  <c r="X347" i="4" s="1"/>
  <c r="N267" i="4"/>
  <c r="V267" i="4" s="1"/>
  <c r="X267" i="4" s="1"/>
  <c r="N257" i="4"/>
  <c r="V257" i="4" s="1"/>
  <c r="X257" i="4" s="1"/>
  <c r="M204" i="4"/>
  <c r="U204" i="4" s="1"/>
  <c r="X204" i="4" s="1"/>
  <c r="N154" i="4"/>
  <c r="V154" i="4" s="1"/>
  <c r="X154" i="4" s="1"/>
  <c r="N239" i="4"/>
  <c r="V239" i="4" s="1"/>
  <c r="X239" i="4" s="1"/>
  <c r="N114" i="4"/>
  <c r="V114" i="4" s="1"/>
  <c r="X114" i="4" s="1"/>
  <c r="M78" i="4"/>
  <c r="U78" i="4" s="1"/>
  <c r="X78" i="4" s="1"/>
  <c r="N427" i="4"/>
  <c r="V427" i="4" s="1"/>
  <c r="X427" i="4" s="1"/>
  <c r="N407" i="4"/>
  <c r="V407" i="4" s="1"/>
  <c r="X407" i="4" s="1"/>
  <c r="N366" i="4"/>
  <c r="V366" i="4" s="1"/>
  <c r="X366" i="4" s="1"/>
  <c r="N279" i="4"/>
  <c r="V279" i="4" s="1"/>
  <c r="X279" i="4" s="1"/>
  <c r="N87" i="4"/>
  <c r="V87" i="4" s="1"/>
  <c r="X87" i="4" s="1"/>
  <c r="N343" i="4"/>
  <c r="V343" i="4" s="1"/>
  <c r="X343" i="4" s="1"/>
  <c r="N270" i="4"/>
  <c r="V270" i="4" s="1"/>
  <c r="X270" i="4" s="1"/>
  <c r="M446" i="4"/>
  <c r="U446" i="4" s="1"/>
  <c r="X446" i="4" s="1"/>
  <c r="M337" i="4"/>
  <c r="U337" i="4" s="1"/>
  <c r="X337" i="4" s="1"/>
  <c r="M289" i="4"/>
  <c r="U289" i="4" s="1"/>
  <c r="X289" i="4" s="1"/>
  <c r="N250" i="4"/>
  <c r="V250" i="4" s="1"/>
  <c r="X250" i="4" s="1"/>
  <c r="N207" i="4"/>
  <c r="V207" i="4" s="1"/>
  <c r="X207" i="4" s="1"/>
  <c r="N191" i="4"/>
  <c r="V191" i="4" s="1"/>
  <c r="X191" i="4" s="1"/>
  <c r="V183" i="4"/>
  <c r="N129" i="4"/>
  <c r="V129" i="4" s="1"/>
  <c r="X129" i="4" s="1"/>
  <c r="N83" i="4"/>
  <c r="V83" i="4" s="1"/>
  <c r="X83" i="4" s="1"/>
  <c r="N63" i="4"/>
  <c r="V63" i="4" s="1"/>
  <c r="X63" i="4" s="1"/>
  <c r="N53" i="4"/>
  <c r="V53" i="4" s="1"/>
  <c r="X53" i="4" s="1"/>
  <c r="M42" i="4"/>
  <c r="U42" i="4" s="1"/>
  <c r="X42" i="4" s="1"/>
  <c r="M36" i="4"/>
  <c r="U36" i="4" s="1"/>
  <c r="X36" i="4" s="1"/>
  <c r="N23" i="4"/>
  <c r="V23" i="4" s="1"/>
  <c r="X23" i="4" s="1"/>
  <c r="N321" i="4"/>
  <c r="V321" i="4" s="1"/>
  <c r="X321" i="4" s="1"/>
  <c r="M311" i="4"/>
  <c r="U311" i="4" s="1"/>
  <c r="X311" i="4" s="1"/>
  <c r="N308" i="4"/>
  <c r="V308" i="4" s="1"/>
  <c r="X308" i="4" s="1"/>
  <c r="N278" i="4"/>
  <c r="V278" i="4" s="1"/>
  <c r="X278" i="4" s="1"/>
  <c r="N236" i="4"/>
  <c r="V236" i="4" s="1"/>
  <c r="X236" i="4" s="1"/>
  <c r="M288" i="4"/>
  <c r="U288" i="4" s="1"/>
  <c r="X288" i="4" s="1"/>
  <c r="N269" i="4"/>
  <c r="V269" i="4" s="1"/>
  <c r="X269" i="4" s="1"/>
  <c r="N206" i="4"/>
  <c r="V206" i="4" s="1"/>
  <c r="X206" i="4" s="1"/>
  <c r="N8" i="4"/>
  <c r="V8" i="4" s="1"/>
  <c r="X8" i="4" s="1"/>
  <c r="M394" i="4"/>
  <c r="U394" i="4" s="1"/>
  <c r="X394" i="4" s="1"/>
  <c r="N336" i="4"/>
  <c r="V336" i="4" s="1"/>
  <c r="X336" i="4" s="1"/>
  <c r="X40" i="4"/>
  <c r="M487" i="4"/>
  <c r="U487" i="4" s="1"/>
  <c r="X487" i="4" s="1"/>
  <c r="M486" i="4"/>
  <c r="U486" i="4" s="1"/>
  <c r="X486" i="4" s="1"/>
  <c r="M324" i="4"/>
  <c r="U324" i="4" s="1"/>
  <c r="N324" i="4"/>
  <c r="V324" i="4" s="1"/>
  <c r="M328" i="4"/>
  <c r="U328" i="4" s="1"/>
  <c r="N328" i="4"/>
  <c r="V328" i="4" s="1"/>
  <c r="M422" i="4"/>
  <c r="U422" i="4" s="1"/>
  <c r="N422" i="4"/>
  <c r="V422" i="4" s="1"/>
  <c r="M436" i="4"/>
  <c r="U436" i="4" s="1"/>
  <c r="X436" i="4" s="1"/>
  <c r="N409" i="4"/>
  <c r="V409" i="4" s="1"/>
  <c r="X409" i="4" s="1"/>
  <c r="N367" i="4"/>
  <c r="V367" i="4" s="1"/>
  <c r="X367" i="4" s="1"/>
  <c r="M469" i="4"/>
  <c r="U469" i="4" s="1"/>
  <c r="X469" i="4" s="1"/>
  <c r="N460" i="4"/>
  <c r="V460" i="4" s="1"/>
  <c r="X460" i="4" s="1"/>
  <c r="N400" i="4"/>
  <c r="V400" i="4" s="1"/>
  <c r="X400" i="4" s="1"/>
  <c r="M380" i="4"/>
  <c r="U380" i="4" s="1"/>
  <c r="N380" i="4"/>
  <c r="V380" i="4" s="1"/>
  <c r="M375" i="4"/>
  <c r="U375" i="4" s="1"/>
  <c r="N375" i="4"/>
  <c r="V375" i="4" s="1"/>
  <c r="N429" i="4"/>
  <c r="V429" i="4" s="1"/>
  <c r="X429" i="4" s="1"/>
  <c r="M472" i="4"/>
  <c r="U472" i="4" s="1"/>
  <c r="X472" i="4" s="1"/>
  <c r="M449" i="4"/>
  <c r="U449" i="4" s="1"/>
  <c r="X449" i="4" s="1"/>
  <c r="N443" i="4"/>
  <c r="V443" i="4" s="1"/>
  <c r="X443" i="4" s="1"/>
  <c r="M396" i="4"/>
  <c r="U396" i="4" s="1"/>
  <c r="N396" i="4"/>
  <c r="V396" i="4" s="1"/>
  <c r="M451" i="4"/>
  <c r="U451" i="4" s="1"/>
  <c r="X451" i="4" s="1"/>
  <c r="N421" i="4"/>
  <c r="V421" i="4" s="1"/>
  <c r="X421" i="4" s="1"/>
  <c r="N438" i="4"/>
  <c r="V438" i="4" s="1"/>
  <c r="M438" i="4"/>
  <c r="U438" i="4" s="1"/>
  <c r="M413" i="4"/>
  <c r="U413" i="4" s="1"/>
  <c r="X413" i="4" s="1"/>
  <c r="M430" i="4"/>
  <c r="U430" i="4" s="1"/>
  <c r="X430" i="4" s="1"/>
  <c r="N361" i="4"/>
  <c r="V361" i="4" s="1"/>
  <c r="X361" i="4" s="1"/>
  <c r="N341" i="4"/>
  <c r="V341" i="4" s="1"/>
  <c r="M341" i="4"/>
  <c r="U341" i="4" s="1"/>
  <c r="M458" i="4"/>
  <c r="U458" i="4" s="1"/>
  <c r="X458" i="4" s="1"/>
  <c r="N465" i="4"/>
  <c r="V465" i="4" s="1"/>
  <c r="X465" i="4" s="1"/>
  <c r="N444" i="4"/>
  <c r="V444" i="4" s="1"/>
  <c r="X444" i="4" s="1"/>
  <c r="N431" i="4"/>
  <c r="V431" i="4" s="1"/>
  <c r="X431" i="4" s="1"/>
  <c r="N412" i="4"/>
  <c r="V412" i="4" s="1"/>
  <c r="X412" i="4" s="1"/>
  <c r="N424" i="4"/>
  <c r="V424" i="4" s="1"/>
  <c r="M424" i="4"/>
  <c r="U424" i="4" s="1"/>
  <c r="M418" i="4"/>
  <c r="U418" i="4" s="1"/>
  <c r="N418" i="4"/>
  <c r="V418" i="4" s="1"/>
  <c r="N434" i="4"/>
  <c r="V434" i="4" s="1"/>
  <c r="X434" i="4" s="1"/>
  <c r="M403" i="4"/>
  <c r="U403" i="4" s="1"/>
  <c r="X403" i="4" s="1"/>
  <c r="M389" i="4"/>
  <c r="U389" i="4" s="1"/>
  <c r="X389" i="4" s="1"/>
  <c r="N335" i="4"/>
  <c r="V335" i="4" s="1"/>
  <c r="X335" i="4" s="1"/>
  <c r="M473" i="4"/>
  <c r="U473" i="4" s="1"/>
  <c r="X473" i="4" s="1"/>
  <c r="M452" i="4"/>
  <c r="U452" i="4" s="1"/>
  <c r="X452" i="4" s="1"/>
  <c r="M216" i="4"/>
  <c r="U216" i="4" s="1"/>
  <c r="N216" i="4"/>
  <c r="V216" i="4" s="1"/>
  <c r="N304" i="4"/>
  <c r="V304" i="4" s="1"/>
  <c r="X304" i="4" s="1"/>
  <c r="N301" i="4"/>
  <c r="V301" i="4" s="1"/>
  <c r="X301" i="4" s="1"/>
  <c r="N290" i="4"/>
  <c r="V290" i="4" s="1"/>
  <c r="X290" i="4" s="1"/>
  <c r="N259" i="4"/>
  <c r="V259" i="4" s="1"/>
  <c r="X259" i="4" s="1"/>
  <c r="N233" i="4"/>
  <c r="V233" i="4" s="1"/>
  <c r="X233" i="4" s="1"/>
  <c r="N300" i="4"/>
  <c r="V300" i="4" s="1"/>
  <c r="X300" i="4" s="1"/>
  <c r="N283" i="4"/>
  <c r="V283" i="4" s="1"/>
  <c r="X283" i="4" s="1"/>
  <c r="M245" i="4"/>
  <c r="U245" i="4" s="1"/>
  <c r="N245" i="4"/>
  <c r="V245" i="4" s="1"/>
  <c r="M228" i="4"/>
  <c r="U228" i="4" s="1"/>
  <c r="N228" i="4"/>
  <c r="V228" i="4" s="1"/>
  <c r="N325" i="4"/>
  <c r="V325" i="4" s="1"/>
  <c r="X325" i="4" s="1"/>
  <c r="M251" i="4"/>
  <c r="U251" i="4" s="1"/>
  <c r="N251" i="4"/>
  <c r="V251" i="4" s="1"/>
  <c r="N310" i="4"/>
  <c r="V310" i="4" s="1"/>
  <c r="X310" i="4" s="1"/>
  <c r="N282" i="4"/>
  <c r="V282" i="4" s="1"/>
  <c r="X282" i="4" s="1"/>
  <c r="X244" i="4"/>
  <c r="N190" i="4"/>
  <c r="V190" i="4" s="1"/>
  <c r="M190" i="4"/>
  <c r="U190" i="4" s="1"/>
  <c r="N302" i="4"/>
  <c r="V302" i="4" s="1"/>
  <c r="X302" i="4" s="1"/>
  <c r="N298" i="4"/>
  <c r="V298" i="4" s="1"/>
  <c r="X298" i="4" s="1"/>
  <c r="M241" i="4"/>
  <c r="U241" i="4" s="1"/>
  <c r="X241" i="4" s="1"/>
  <c r="N214" i="4"/>
  <c r="V214" i="4" s="1"/>
  <c r="M214" i="4"/>
  <c r="U214" i="4" s="1"/>
  <c r="N352" i="4"/>
  <c r="V352" i="4" s="1"/>
  <c r="X352" i="4" s="1"/>
  <c r="N419" i="4"/>
  <c r="V419" i="4" s="1"/>
  <c r="X419" i="4" s="1"/>
  <c r="N369" i="4"/>
  <c r="V369" i="4" s="1"/>
  <c r="X369" i="4" s="1"/>
  <c r="N317" i="4"/>
  <c r="V317" i="4" s="1"/>
  <c r="X317" i="4" s="1"/>
  <c r="N464" i="4"/>
  <c r="V464" i="4" s="1"/>
  <c r="X464" i="4" s="1"/>
  <c r="M459" i="4"/>
  <c r="U459" i="4" s="1"/>
  <c r="X459" i="4" s="1"/>
  <c r="N435" i="4"/>
  <c r="V435" i="4" s="1"/>
  <c r="X435" i="4" s="1"/>
  <c r="N416" i="4"/>
  <c r="V416" i="4" s="1"/>
  <c r="X416" i="4" s="1"/>
  <c r="N404" i="4"/>
  <c r="V404" i="4" s="1"/>
  <c r="X404" i="4" s="1"/>
  <c r="N392" i="4"/>
  <c r="V392" i="4" s="1"/>
  <c r="X392" i="4" s="1"/>
  <c r="N387" i="4"/>
  <c r="V387" i="4" s="1"/>
  <c r="X387" i="4" s="1"/>
  <c r="N314" i="4"/>
  <c r="V314" i="4" s="1"/>
  <c r="X314" i="4" s="1"/>
  <c r="M255" i="4"/>
  <c r="U255" i="4" s="1"/>
  <c r="N255" i="4"/>
  <c r="V255" i="4" s="1"/>
  <c r="M174" i="4"/>
  <c r="U174" i="4" s="1"/>
  <c r="N174" i="4"/>
  <c r="V174" i="4" s="1"/>
  <c r="N408" i="4"/>
  <c r="V408" i="4" s="1"/>
  <c r="X408" i="4" s="1"/>
  <c r="N377" i="4"/>
  <c r="V377" i="4" s="1"/>
  <c r="X377" i="4" s="1"/>
  <c r="N303" i="4"/>
  <c r="V303" i="4" s="1"/>
  <c r="X303" i="4" s="1"/>
  <c r="N284" i="4"/>
  <c r="V284" i="4" s="1"/>
  <c r="X284" i="4" s="1"/>
  <c r="N243" i="4"/>
  <c r="V243" i="4" s="1"/>
  <c r="X243" i="4" s="1"/>
  <c r="N340" i="4"/>
  <c r="V340" i="4" s="1"/>
  <c r="X340" i="4" s="1"/>
  <c r="N326" i="4"/>
  <c r="V326" i="4" s="1"/>
  <c r="X326" i="4" s="1"/>
  <c r="N299" i="4"/>
  <c r="V299" i="4" s="1"/>
  <c r="X299" i="4" s="1"/>
  <c r="N246" i="4"/>
  <c r="V246" i="4" s="1"/>
  <c r="X246" i="4" s="1"/>
  <c r="M213" i="4"/>
  <c r="U213" i="4" s="1"/>
  <c r="X213" i="4" s="1"/>
  <c r="N467" i="4"/>
  <c r="V467" i="4" s="1"/>
  <c r="X467" i="4" s="1"/>
  <c r="N371" i="4"/>
  <c r="V371" i="4" s="1"/>
  <c r="X371" i="4" s="1"/>
  <c r="M249" i="4"/>
  <c r="U249" i="4" s="1"/>
  <c r="X249" i="4" s="1"/>
  <c r="N238" i="4"/>
  <c r="V238" i="4" s="1"/>
  <c r="X238" i="4" s="1"/>
  <c r="M196" i="4"/>
  <c r="U196" i="4" s="1"/>
  <c r="N196" i="4"/>
  <c r="V196" i="4" s="1"/>
  <c r="N351" i="4"/>
  <c r="V351" i="4" s="1"/>
  <c r="X351" i="4" s="1"/>
  <c r="N295" i="4"/>
  <c r="V295" i="4" s="1"/>
  <c r="X295" i="4" s="1"/>
  <c r="N229" i="4"/>
  <c r="V229" i="4" s="1"/>
  <c r="X229" i="4" s="1"/>
  <c r="M162" i="4"/>
  <c r="U162" i="4" s="1"/>
  <c r="N162" i="4"/>
  <c r="V162" i="4" s="1"/>
  <c r="N103" i="4"/>
  <c r="V103" i="4" s="1"/>
  <c r="M103" i="4"/>
  <c r="U103" i="4" s="1"/>
  <c r="M172" i="4"/>
  <c r="U172" i="4" s="1"/>
  <c r="N172" i="4"/>
  <c r="V172" i="4" s="1"/>
  <c r="M157" i="4"/>
  <c r="U157" i="4" s="1"/>
  <c r="N157" i="4"/>
  <c r="V157" i="4" s="1"/>
  <c r="M193" i="4"/>
  <c r="U193" i="4" s="1"/>
  <c r="X193" i="4" s="1"/>
  <c r="N177" i="4"/>
  <c r="V177" i="4" s="1"/>
  <c r="X177" i="4" s="1"/>
  <c r="M152" i="4"/>
  <c r="U152" i="4" s="1"/>
  <c r="N152" i="4"/>
  <c r="V152" i="4" s="1"/>
  <c r="M126" i="4"/>
  <c r="U126" i="4" s="1"/>
  <c r="N126" i="4"/>
  <c r="V126" i="4" s="1"/>
  <c r="M171" i="4"/>
  <c r="U171" i="4" s="1"/>
  <c r="N171" i="4"/>
  <c r="V171" i="4" s="1"/>
  <c r="M166" i="4"/>
  <c r="U166" i="4" s="1"/>
  <c r="N166" i="4"/>
  <c r="V166" i="4" s="1"/>
  <c r="M147" i="4"/>
  <c r="U147" i="4" s="1"/>
  <c r="N147" i="4"/>
  <c r="V147" i="4" s="1"/>
  <c r="M142" i="4"/>
  <c r="U142" i="4" s="1"/>
  <c r="N142" i="4"/>
  <c r="V142" i="4" s="1"/>
  <c r="M195" i="4"/>
  <c r="U195" i="4" s="1"/>
  <c r="X195" i="4" s="1"/>
  <c r="N210" i="4"/>
  <c r="V210" i="4" s="1"/>
  <c r="X210" i="4" s="1"/>
  <c r="N205" i="4"/>
  <c r="V205" i="4" s="1"/>
  <c r="X205" i="4" s="1"/>
  <c r="N198" i="4"/>
  <c r="V198" i="4" s="1"/>
  <c r="X198" i="4" s="1"/>
  <c r="N318" i="4"/>
  <c r="V318" i="4" s="1"/>
  <c r="X318" i="4" s="1"/>
  <c r="M170" i="4"/>
  <c r="U170" i="4" s="1"/>
  <c r="N170" i="4"/>
  <c r="V170" i="4" s="1"/>
  <c r="N287" i="4"/>
  <c r="V287" i="4" s="1"/>
  <c r="X287" i="4" s="1"/>
  <c r="M146" i="4"/>
  <c r="U146" i="4" s="1"/>
  <c r="N146" i="4"/>
  <c r="V146" i="4" s="1"/>
  <c r="N175" i="4"/>
  <c r="V175" i="4" s="1"/>
  <c r="X175" i="4" s="1"/>
  <c r="M150" i="4"/>
  <c r="U150" i="4" s="1"/>
  <c r="N150" i="4"/>
  <c r="V150" i="4" s="1"/>
  <c r="M163" i="4"/>
  <c r="U163" i="4" s="1"/>
  <c r="N163" i="4"/>
  <c r="V163" i="4" s="1"/>
  <c r="N194" i="4"/>
  <c r="V194" i="4" s="1"/>
  <c r="M194" i="4"/>
  <c r="U194" i="4" s="1"/>
  <c r="M173" i="4"/>
  <c r="U173" i="4" s="1"/>
  <c r="N173" i="4"/>
  <c r="V173" i="4" s="1"/>
  <c r="M271" i="4"/>
  <c r="U271" i="4" s="1"/>
  <c r="X271" i="4" s="1"/>
  <c r="M149" i="4"/>
  <c r="U149" i="4" s="1"/>
  <c r="N149" i="4"/>
  <c r="V149" i="4" s="1"/>
  <c r="N159" i="4"/>
  <c r="V159" i="4" s="1"/>
  <c r="X159" i="4" s="1"/>
  <c r="M148" i="4"/>
  <c r="U148" i="4" s="1"/>
  <c r="N148" i="4"/>
  <c r="V148" i="4" s="1"/>
  <c r="M136" i="4"/>
  <c r="U136" i="4" s="1"/>
  <c r="N136" i="4"/>
  <c r="V136" i="4" s="1"/>
  <c r="M101" i="4"/>
  <c r="U101" i="4" s="1"/>
  <c r="N101" i="4"/>
  <c r="V101" i="4" s="1"/>
  <c r="M96" i="4"/>
  <c r="U96" i="4" s="1"/>
  <c r="N96" i="4"/>
  <c r="V96" i="4" s="1"/>
  <c r="N106" i="4"/>
  <c r="V106" i="4" s="1"/>
  <c r="X106" i="4" s="1"/>
  <c r="N111" i="4"/>
  <c r="V111" i="4" s="1"/>
  <c r="X111" i="4" s="1"/>
  <c r="M131" i="4"/>
  <c r="U131" i="4" s="1"/>
  <c r="N131" i="4"/>
  <c r="V131" i="4" s="1"/>
  <c r="N137" i="4"/>
  <c r="V137" i="4" s="1"/>
  <c r="X137" i="4" s="1"/>
  <c r="N92" i="4"/>
  <c r="V92" i="4" s="1"/>
  <c r="X92" i="4" s="1"/>
  <c r="M89" i="4"/>
  <c r="U89" i="4" s="1"/>
  <c r="N89" i="4"/>
  <c r="V89" i="4" s="1"/>
  <c r="N144" i="4"/>
  <c r="V144" i="4" s="1"/>
  <c r="X144" i="4" s="1"/>
  <c r="N141" i="4"/>
  <c r="V141" i="4" s="1"/>
  <c r="X141" i="4" s="1"/>
  <c r="N128" i="4"/>
  <c r="V128" i="4" s="1"/>
  <c r="X128" i="4" s="1"/>
  <c r="N125" i="4"/>
  <c r="V125" i="4" s="1"/>
  <c r="X125" i="4" s="1"/>
  <c r="M105" i="4"/>
  <c r="U105" i="4" s="1"/>
  <c r="N105" i="4"/>
  <c r="V105" i="4" s="1"/>
  <c r="M155" i="4"/>
  <c r="U155" i="4" s="1"/>
  <c r="N155" i="4"/>
  <c r="V155" i="4" s="1"/>
  <c r="N109" i="4"/>
  <c r="V109" i="4" s="1"/>
  <c r="X109" i="4" s="1"/>
  <c r="M91" i="4"/>
  <c r="U91" i="4" s="1"/>
  <c r="N91" i="4"/>
  <c r="V91" i="4" s="1"/>
  <c r="N139" i="4"/>
  <c r="V139" i="4" s="1"/>
  <c r="X139" i="4" s="1"/>
  <c r="N130" i="4"/>
  <c r="V130" i="4" s="1"/>
  <c r="X130" i="4" s="1"/>
  <c r="M181" i="4"/>
  <c r="U181" i="4" s="1"/>
  <c r="X181" i="4" s="1"/>
  <c r="M94" i="4"/>
  <c r="U94" i="4" s="1"/>
  <c r="X94" i="4" s="1"/>
  <c r="M81" i="4"/>
  <c r="U81" i="4" s="1"/>
  <c r="N81" i="4"/>
  <c r="V81" i="4" s="1"/>
  <c r="M124" i="4"/>
  <c r="U124" i="4" s="1"/>
  <c r="N124" i="4"/>
  <c r="V124" i="4" s="1"/>
  <c r="N5" i="4"/>
  <c r="V5" i="4" s="1"/>
  <c r="X5" i="4" s="1"/>
  <c r="N73" i="4"/>
  <c r="V73" i="4" s="1"/>
  <c r="X73" i="4" s="1"/>
  <c r="N64" i="4"/>
  <c r="V64" i="4" s="1"/>
  <c r="X64" i="4" s="1"/>
  <c r="N54" i="4"/>
  <c r="V54" i="4" s="1"/>
  <c r="X54" i="4" s="1"/>
  <c r="N43" i="4"/>
  <c r="V43" i="4" s="1"/>
  <c r="X43" i="4" s="1"/>
  <c r="N37" i="4"/>
  <c r="V37" i="4" s="1"/>
  <c r="X37" i="4" s="1"/>
  <c r="N27" i="4"/>
  <c r="V27" i="4" s="1"/>
  <c r="X27" i="4" s="1"/>
  <c r="N10" i="4"/>
  <c r="V10" i="4" s="1"/>
  <c r="X10" i="4" s="1"/>
  <c r="N66" i="4"/>
  <c r="V66" i="4" s="1"/>
  <c r="X66" i="4" s="1"/>
  <c r="N58" i="4"/>
  <c r="V58" i="4" s="1"/>
  <c r="X58" i="4" s="1"/>
  <c r="N45" i="4"/>
  <c r="V45" i="4" s="1"/>
  <c r="X45" i="4" s="1"/>
  <c r="N12" i="4"/>
  <c r="V12" i="4" s="1"/>
  <c r="X12" i="4" s="1"/>
  <c r="N4" i="4"/>
  <c r="V4" i="4" s="1"/>
  <c r="X4" i="4" s="1"/>
  <c r="N9" i="4"/>
  <c r="V9" i="4" s="1"/>
  <c r="X9" i="4" s="1"/>
  <c r="N60" i="4"/>
  <c r="V60" i="4" s="1"/>
  <c r="X60" i="4" s="1"/>
  <c r="N47" i="4"/>
  <c r="V47" i="4" s="1"/>
  <c r="X47" i="4" s="1"/>
  <c r="N39" i="4"/>
  <c r="V39" i="4" s="1"/>
  <c r="X39" i="4" s="1"/>
  <c r="N33" i="4"/>
  <c r="V33" i="4" s="1"/>
  <c r="X33" i="4" s="1"/>
  <c r="N24" i="4"/>
  <c r="V24" i="4" s="1"/>
  <c r="X24" i="4" s="1"/>
  <c r="N6" i="4"/>
  <c r="V6" i="4" s="1"/>
  <c r="X6" i="4" s="1"/>
  <c r="N113" i="4"/>
  <c r="V113" i="4" s="1"/>
  <c r="X113" i="4" s="1"/>
  <c r="N104" i="4"/>
  <c r="V104" i="4" s="1"/>
  <c r="X104" i="4" s="1"/>
  <c r="N100" i="4"/>
  <c r="V100" i="4" s="1"/>
  <c r="X100" i="4" s="1"/>
  <c r="N95" i="4"/>
  <c r="V95" i="4" s="1"/>
  <c r="X95" i="4" s="1"/>
  <c r="N90" i="4"/>
  <c r="V90" i="4" s="1"/>
  <c r="X90" i="4" s="1"/>
  <c r="N88" i="4"/>
  <c r="V88" i="4" s="1"/>
  <c r="X88" i="4" s="1"/>
  <c r="N82" i="4"/>
  <c r="V82" i="4" s="1"/>
  <c r="X82" i="4" s="1"/>
  <c r="N74" i="4"/>
  <c r="V74" i="4" s="1"/>
  <c r="X74" i="4" s="1"/>
  <c r="N65" i="4"/>
  <c r="V65" i="4" s="1"/>
  <c r="X65" i="4" s="1"/>
  <c r="N56" i="4"/>
  <c r="V56" i="4" s="1"/>
  <c r="X56" i="4" s="1"/>
  <c r="N44" i="4"/>
  <c r="V44" i="4" s="1"/>
  <c r="X44" i="4" s="1"/>
  <c r="N38" i="4"/>
  <c r="V38" i="4" s="1"/>
  <c r="X38" i="4" s="1"/>
  <c r="N31" i="4"/>
  <c r="V31" i="4" s="1"/>
  <c r="X31" i="4" s="1"/>
  <c r="N11" i="4"/>
  <c r="V11" i="4" s="1"/>
  <c r="X11" i="4" s="1"/>
  <c r="N3" i="4"/>
  <c r="V3" i="4" s="1"/>
  <c r="X3" i="4" s="1"/>
  <c r="X183" i="4" l="1"/>
  <c r="X136" i="4"/>
  <c r="X190" i="4"/>
  <c r="X422" i="4"/>
  <c r="X216" i="4"/>
  <c r="X324" i="4"/>
  <c r="X163" i="4"/>
  <c r="X146" i="4"/>
  <c r="X148" i="4"/>
  <c r="X424" i="4"/>
  <c r="X173" i="4"/>
  <c r="X170" i="4"/>
  <c r="X152" i="4"/>
  <c r="X96" i="4"/>
  <c r="X328" i="4"/>
  <c r="X162" i="4"/>
  <c r="X380" i="4"/>
  <c r="X196" i="4"/>
  <c r="X341" i="4"/>
  <c r="X375" i="4"/>
  <c r="X157" i="4"/>
  <c r="X166" i="4"/>
  <c r="X194" i="4"/>
  <c r="X251" i="4"/>
  <c r="X255" i="4"/>
  <c r="X149" i="4"/>
  <c r="X101" i="4"/>
  <c r="X89" i="4"/>
  <c r="X147" i="4"/>
  <c r="X214" i="4"/>
  <c r="X103" i="4"/>
  <c r="X172" i="4"/>
  <c r="X171" i="4"/>
  <c r="X155" i="4"/>
  <c r="X124" i="4"/>
  <c r="X228" i="4"/>
  <c r="X131" i="4"/>
  <c r="X142" i="4"/>
  <c r="X150" i="4"/>
  <c r="X126" i="4"/>
  <c r="X245" i="4"/>
  <c r="X418" i="4"/>
  <c r="X396" i="4"/>
  <c r="X174" i="4"/>
  <c r="X105" i="4"/>
  <c r="X438" i="4"/>
  <c r="X91" i="4"/>
  <c r="X81" i="4"/>
  <c r="B116" i="1" l="1"/>
  <c r="B18" i="1"/>
  <c r="D113" i="1"/>
</calcChain>
</file>

<file path=xl/comments1.xml><?xml version="1.0" encoding="utf-8"?>
<comments xmlns="http://schemas.openxmlformats.org/spreadsheetml/2006/main">
  <authors>
    <author>Dandurova, Yelena (CONTR)</author>
  </authors>
  <commentList>
    <comment ref="H221" authorId="0" shapeId="0">
      <text>
        <r>
          <rPr>
            <b/>
            <sz val="9"/>
            <color indexed="81"/>
            <rFont val="Tahoma"/>
            <family val="2"/>
          </rPr>
          <t>Dandurova, Yelena (CONTR):Switched the order of the first and the second sets according to the usage in the code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22" authorId="0" shapeId="0">
      <text>
        <r>
          <rPr>
            <b/>
            <sz val="9"/>
            <color indexed="81"/>
            <rFont val="Tahoma"/>
            <family val="2"/>
          </rPr>
          <t>Dandurova, Yelena (CONTR):Switched the order of the first and the second sets according to the usage in the code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<sst xmlns="http://schemas.openxmlformats.org/spreadsheetml/2006/main" count="7834" uniqueCount="2604">
  <si>
    <t>aimefd.xlsx</t>
  </si>
  <si>
    <t>AIMMS interface inputs</t>
  </si>
  <si>
    <t xml:space="preserve">   worksheel col_row</t>
  </si>
  <si>
    <t>AIMMS column and row identifiers (this worksheet)</t>
  </si>
  <si>
    <t xml:space="preserve">   worksheet parameter</t>
  </si>
  <si>
    <t>AIMMS coefficient parameters (the other worksheet)</t>
  </si>
  <si>
    <t>REGENERATE CONTENTS OF SHEET PARAMETER  BY RUNNING ARRAYCODE.EXE AFTER CHANGING ITEMS IN THIS SHEET</t>
  </si>
  <si>
    <t>Inputs are shaded in yellow and referenced in NEMS the named ranges (labels shown in bold)</t>
  </si>
  <si>
    <t>COLNAM_AIMMS</t>
  </si>
  <si>
    <t>Name of AIMMS column (variable) identifier</t>
  </si>
  <si>
    <t>ROLNAM_AIMMS</t>
  </si>
  <si>
    <t>Name of AIMMS row (constraint or bound) identifier</t>
  </si>
  <si>
    <t>COLNAM_MASK</t>
  </si>
  <si>
    <t>Mask pattern to decode an OML column into a set of domain indices</t>
  </si>
  <si>
    <t>ROLNAM_MASK</t>
  </si>
  <si>
    <t>Mask pattern to decode an OML row into a set of domain indices</t>
  </si>
  <si>
    <t>CNEEDSOL</t>
  </si>
  <si>
    <t>If 1, solution is needed</t>
  </si>
  <si>
    <t>RNEEDSOL</t>
  </si>
  <si>
    <t>AIMMS index sets for each position in the name mask</t>
  </si>
  <si>
    <t>C_COMMENT</t>
  </si>
  <si>
    <t>One line definition of the AIMMS identifier</t>
  </si>
  <si>
    <t>R_COMMENT</t>
  </si>
  <si>
    <t>C_COUNT</t>
  </si>
  <si>
    <t>number of rows in the column ranges</t>
  </si>
  <si>
    <t>R_COUNT</t>
  </si>
  <si>
    <t>number of rows in the row ranges</t>
  </si>
  <si>
    <t>warning: data is case sensitive. Maintain set name capitalization patterns</t>
  </si>
  <si>
    <t>N.A.</t>
  </si>
  <si>
    <t>CSETNAM1</t>
  </si>
  <si>
    <t>CSETNAM2</t>
  </si>
  <si>
    <t>CSETNAM3</t>
  </si>
  <si>
    <t>CSETNAM4</t>
  </si>
  <si>
    <t>CSETNAM5</t>
  </si>
  <si>
    <t>cACISPLY</t>
  </si>
  <si>
    <t>ACISPLY(*)</t>
  </si>
  <si>
    <t>total amount of activated carbon needed (pounds)</t>
  </si>
  <si>
    <t>cBiomassOtherUsage</t>
  </si>
  <si>
    <t>B(**)(**)(**)X</t>
  </si>
  <si>
    <t>CoalDemandRegion_ALT2</t>
  </si>
  <si>
    <t>BiomassSector</t>
  </si>
  <si>
    <t>BiomassType</t>
  </si>
  <si>
    <t>biomass usage from other sectors, by coal region and biomass supply type (trill BTU)</t>
  </si>
  <si>
    <t>cBP</t>
  </si>
  <si>
    <t>BP(**)(**)XX</t>
  </si>
  <si>
    <t>biomass production from coal region and biomass type (sum over steps) (trill BTU)</t>
  </si>
  <si>
    <t>cBP_all</t>
  </si>
  <si>
    <t>BP(**)(**)</t>
  </si>
  <si>
    <t>BiomassProductionStep</t>
  </si>
  <si>
    <t>cBP_type</t>
  </si>
  <si>
    <t>BP(**)(**)(**)</t>
  </si>
  <si>
    <t>biomass production from coal region, biomass type and supply step (trill BTU)</t>
  </si>
  <si>
    <t>cB</t>
  </si>
  <si>
    <t>B(*)(***)(*)(**)</t>
  </si>
  <si>
    <t>FuelRegion_ALT1</t>
  </si>
  <si>
    <t>PlantType</t>
  </si>
  <si>
    <t>GenerationSeason</t>
  </si>
  <si>
    <t xml:space="preserve">FuelShareOption </t>
  </si>
  <si>
    <t>fuel consumption by fuel region, plant type, season (gas only) and fuel mix (trill BTU)</t>
  </si>
  <si>
    <t>cBCTLN</t>
  </si>
  <si>
    <t>B(*)CTL(*)N(*)</t>
  </si>
  <si>
    <t>CoalDemandRegion_ALT1</t>
  </si>
  <si>
    <t xml:space="preserve">INOXP </t>
  </si>
  <si>
    <t>fuel consumed by CTL plants by coal region, season and nox group (trill BTU)</t>
  </si>
  <si>
    <t>cC_Z</t>
  </si>
  <si>
    <t>C_(**)(*)_(*)Z</t>
  </si>
  <si>
    <t>CoalSupplyCurve</t>
  </si>
  <si>
    <t>nIFGD</t>
  </si>
  <si>
    <t>coal consumed from supply curve, coal region, scrubber type (at Tier 2 premium price) (trill BTU)</t>
  </si>
  <si>
    <t>cCAR</t>
  </si>
  <si>
    <t>CAR(***)(**)</t>
  </si>
  <si>
    <t>CarbonEmissionType</t>
  </si>
  <si>
    <t>CarbonRegion</t>
  </si>
  <si>
    <t>cCARBNK</t>
  </si>
  <si>
    <t>CARBNK(**)</t>
  </si>
  <si>
    <t xml:space="preserve">CarbonRegion </t>
  </si>
  <si>
    <t>use/accumulate carbon banks by carbon region (million metric tons carbon)</t>
  </si>
  <si>
    <t>cCARBONOT</t>
  </si>
  <si>
    <t>CARBONOT</t>
  </si>
  <si>
    <t xml:space="preserve"> </t>
  </si>
  <si>
    <t>carbon emissions from MSW and geothermal (million metric tons carbon)</t>
  </si>
  <si>
    <t>cCARDM</t>
  </si>
  <si>
    <t>CARDM(*)(**)</t>
  </si>
  <si>
    <t>SupplyRegion_ALT1</t>
  </si>
  <si>
    <t>carbon emissions from domestic imports by EMM region and carbon region (CA only) (million metric tons carbon)</t>
  </si>
  <si>
    <t>cCARESC</t>
  </si>
  <si>
    <t>CARESC(**)</t>
  </si>
  <si>
    <t>escape vector for carbon constraint by carbon region (million metric tons carbon)</t>
  </si>
  <si>
    <t>cCARFUE</t>
  </si>
  <si>
    <t>CARFUE(**)</t>
  </si>
  <si>
    <t>carbon emissions from fuel use sector by carbon region (CA only) (million metric tons carbon)</t>
  </si>
  <si>
    <t>cCARIM</t>
  </si>
  <si>
    <t>CARIM(*)(**)</t>
  </si>
  <si>
    <t>carbon emissions from international imports by EMM region and carbon region (CA only) (million metric tons carbon)</t>
  </si>
  <si>
    <t>cCARIND</t>
  </si>
  <si>
    <t>CARIND(**)</t>
  </si>
  <si>
    <t>carbon emissions from industrial sector by carbon region (CA only) (million metric tons carbon)</t>
  </si>
  <si>
    <t>cCARLIM</t>
  </si>
  <si>
    <t>CARLIM(**)</t>
  </si>
  <si>
    <t>carbon limit for carbon region (million metric tons carbon)</t>
  </si>
  <si>
    <t>cCAROFF</t>
  </si>
  <si>
    <t>CAROFF(**)</t>
  </si>
  <si>
    <t>carbon offsets used by carbon region (million metric tons carbon)</t>
  </si>
  <si>
    <t>cCAROTH</t>
  </si>
  <si>
    <t>CAROTH(**)</t>
  </si>
  <si>
    <t>carbon emissions from other sectors by carbon region (CA only) (million metric tons carbon)</t>
  </si>
  <si>
    <t>cCARREF</t>
  </si>
  <si>
    <t>CARREF(**)</t>
  </si>
  <si>
    <t>carbon emissions from refinery sector by carbon region (CA only) (million metric tons carbon)</t>
  </si>
  <si>
    <t>cCARRSV</t>
  </si>
  <si>
    <t>CARRSV(**)</t>
  </si>
  <si>
    <t>carbon reserve allowances used by carbon region (million metric tons carbon)</t>
  </si>
  <si>
    <t>cCARECR</t>
  </si>
  <si>
    <t>CARECR(**)</t>
  </si>
  <si>
    <t>carbon emissions containment reserve allowances used (RGGI only) (million metric tons carbon)</t>
  </si>
  <si>
    <t>cCARUTL</t>
  </si>
  <si>
    <t>CARUTL(**)</t>
  </si>
  <si>
    <t>accumulate carbon emissions from the utility sector by carbon region (CA only) (million metric tons carbon)</t>
  </si>
  <si>
    <t>cCMNR</t>
  </si>
  <si>
    <t>CM(**)(**)NR</t>
  </si>
  <si>
    <t>SupplyRegion_ALTfrom</t>
  </si>
  <si>
    <t>SupplyRegion_ALTto</t>
  </si>
  <si>
    <t>trade carbon emissions between EMM regions - CPP only (billion lbs CO2)</t>
  </si>
  <si>
    <t>cCoalOtherUsage</t>
  </si>
  <si>
    <t>CP(**)OTXX</t>
  </si>
  <si>
    <t>coal used by other sectors by supply curve (trill BTU)</t>
  </si>
  <si>
    <t>cCONCLB</t>
  </si>
  <si>
    <t>CONCLB(**)</t>
  </si>
  <si>
    <t>SupplyRegion_ALT2</t>
  </si>
  <si>
    <t>coal consumption by EMM region for STEO benchmarking (trill BTU)</t>
  </si>
  <si>
    <t>cCONNGB</t>
  </si>
  <si>
    <t>CONNGB(**)</t>
  </si>
  <si>
    <t>gas consumption by EMM region for STEO benchmarking (trill BTU)</t>
  </si>
  <si>
    <t>cCP</t>
  </si>
  <si>
    <t>CP(**)(**)(**)</t>
  </si>
  <si>
    <t>CoalType</t>
  </si>
  <si>
    <t>CoalProductionStep</t>
  </si>
  <si>
    <t>coal production by coal supply curve, coal type, and step (trill BTU)</t>
  </si>
  <si>
    <t>SupplyRegion</t>
  </si>
  <si>
    <t>cCT</t>
  </si>
  <si>
    <t>CT(**)(*)(**)(*)</t>
  </si>
  <si>
    <t>PlantType_ECP</t>
  </si>
  <si>
    <t>transport coal from coal supply curve to coal demand region for plant type and ACI option (trill BTU)</t>
  </si>
  <si>
    <t>cCTLHG</t>
  </si>
  <si>
    <t>CTL(**)(*)HG</t>
  </si>
  <si>
    <t>mercury emissions from CTL by coal supply curve and coal demand region (tons * 1000)</t>
  </si>
  <si>
    <t>cCTLS</t>
  </si>
  <si>
    <t>CTL(**)(*)S(*)</t>
  </si>
  <si>
    <t>SO2Region</t>
  </si>
  <si>
    <t>SO2 emissions from CTL by coal supply curve, coal demand region and SO2 region (thousand tons)</t>
  </si>
  <si>
    <t>cD</t>
  </si>
  <si>
    <t>D(*****)(*)(*)</t>
  </si>
  <si>
    <t>PlantGroup</t>
  </si>
  <si>
    <t>Season</t>
  </si>
  <si>
    <t>OperatingMode</t>
  </si>
  <si>
    <t xml:space="preserve"> distributed gen operates by plant group, season and operating mode (GW)</t>
  </si>
  <si>
    <t>cDPUS</t>
  </si>
  <si>
    <t>DPUS(**)</t>
  </si>
  <si>
    <t xml:space="preserve">DistillateProductionStep </t>
  </si>
  <si>
    <t>Production of distillate oil for power sector (trillion BTU)</t>
  </si>
  <si>
    <t>cDTUS</t>
  </si>
  <si>
    <t>DTUS(**)</t>
  </si>
  <si>
    <t>OilRegion</t>
  </si>
  <si>
    <t>Transport distillate oil to oil (census) region (trillion BTU)</t>
  </si>
  <si>
    <t>cDPVCP</t>
  </si>
  <si>
    <t>DPVCP(**)</t>
  </si>
  <si>
    <t>Column for Distributed PV Capacity to be Excluded from Grid Resilience Rows to prevent ?double-counting?</t>
  </si>
  <si>
    <t>cDX</t>
  </si>
  <si>
    <t>DX(*)(**)(*)XX</t>
  </si>
  <si>
    <t>CoalDiversityType</t>
  </si>
  <si>
    <t>Escape vector for coal diversity constraint, by coal demand region, coal plant type and coal type (subbit/lig) (trill BTU)</t>
  </si>
  <si>
    <t>cELNOX</t>
  </si>
  <si>
    <t>ELNOX(*)(**)</t>
  </si>
  <si>
    <t>INOXP</t>
  </si>
  <si>
    <t>accumulate NOX emissions by Nox region and plant type (thousand tons)</t>
  </si>
  <si>
    <t>cES</t>
  </si>
  <si>
    <t>ES(****)(*)(*)</t>
  </si>
  <si>
    <t>Slice</t>
  </si>
  <si>
    <t>Escape vector for the load row, by EMM region, season and slice (GW)</t>
  </si>
  <si>
    <t>cESCNOX</t>
  </si>
  <si>
    <t>ESCNOX0(*)</t>
  </si>
  <si>
    <t>accumulate NOX emissions by Nox region (thousand tons)</t>
  </si>
  <si>
    <t>cF</t>
  </si>
  <si>
    <t>F(*****)(*)(*)</t>
  </si>
  <si>
    <t>operate hydro in maximum spinning reserve mode, by plant group, season and slice (GW)</t>
  </si>
  <si>
    <t>cG</t>
  </si>
  <si>
    <t>G(*)CGTRAD</t>
  </si>
  <si>
    <t>fixed vector for traditional cogen sales to the grid, by EMM region (GW)</t>
  </si>
  <si>
    <t>cGEESFR</t>
  </si>
  <si>
    <t>G(**)EESFR</t>
  </si>
  <si>
    <t xml:space="preserve">FuelRegion </t>
  </si>
  <si>
    <t>fixed contribution from demand EE for CPP rate case, by fuel region (bkwh)</t>
  </si>
  <si>
    <t>cGEESNR</t>
  </si>
  <si>
    <t>G(**)EESNR</t>
  </si>
  <si>
    <t>fixed contribution from demand EE for CPP rate case, by EMM region (bkwh)</t>
  </si>
  <si>
    <t>cGENCLB</t>
  </si>
  <si>
    <t>GENCLB(**)</t>
  </si>
  <si>
    <t>coal generation by EMM region for STEO benchmarking (billion kWH)</t>
  </si>
  <si>
    <t>cGENNGB</t>
  </si>
  <si>
    <t>GENNGB(**)</t>
  </si>
  <si>
    <t>gas generation by EMM region for STEO benchmarking (billion kWH)</t>
  </si>
  <si>
    <t>cGNUPFR</t>
  </si>
  <si>
    <t>G(**)NUPFR</t>
  </si>
  <si>
    <t>contribution from planned nuclear to CPP rate (if appropriate), by fuel region (bkwh)</t>
  </si>
  <si>
    <t>cGNUPNR</t>
  </si>
  <si>
    <t>G(**)NUPNR</t>
  </si>
  <si>
    <t>contribution from planned nuclear to CPP rate (if appropriate), by EMM region (bkwh)</t>
  </si>
  <si>
    <t>cGPUS</t>
  </si>
  <si>
    <t>GPUS(**)</t>
  </si>
  <si>
    <t>GasProductionStep</t>
  </si>
  <si>
    <t>Production of natural gas by supply step (trill BTU)</t>
  </si>
  <si>
    <t>cGTUS</t>
  </si>
  <si>
    <t>GTUS(**)(*)</t>
  </si>
  <si>
    <t>GasRegion</t>
  </si>
  <si>
    <t>GasSeason</t>
  </si>
  <si>
    <t>Transport natural gas to gas region by gas season (trill BTU)</t>
  </si>
  <si>
    <t>cH</t>
  </si>
  <si>
    <t>H(*****)(*)(*)</t>
  </si>
  <si>
    <t>operate hydro in maximum generation mode, by plant group, season and slice (GW)</t>
  </si>
  <si>
    <t>cI</t>
  </si>
  <si>
    <t>I(*****)(*)(*)</t>
  </si>
  <si>
    <t>operate intermittent plant by plant group, season and slice (GW)</t>
  </si>
  <si>
    <t>cIGEN</t>
  </si>
  <si>
    <t>I(*)(**)GEN</t>
  </si>
  <si>
    <t>contribution from incremental renewable generation to CPP rate (if appropriate) by EMM region and plant type (bkwh)</t>
  </si>
  <si>
    <t>cJ</t>
  </si>
  <si>
    <t>J(*****)(*)(*)</t>
  </si>
  <si>
    <t>operate dispatchable fossil/nuclear plant in minimum generation /max spinning reserves mode, by plant group, season and operate option (GW)</t>
  </si>
  <si>
    <t>cJX</t>
  </si>
  <si>
    <t>J(*****)X(*)</t>
  </si>
  <si>
    <t>operate dispatchable renewable plant in minimum generation /max spinning reserves mode, by plant group and season (GW)</t>
  </si>
  <si>
    <t>cKX</t>
  </si>
  <si>
    <t>KX(**)(*)(*)XX</t>
  </si>
  <si>
    <t>escape vector for coal contract constraint, by coal supply curve, coal demand region and scrubbed/unscrubbed type (trill BTU)</t>
  </si>
  <si>
    <t>cMB</t>
  </si>
  <si>
    <t>MB(*****)(*)</t>
  </si>
  <si>
    <t>planned maintenance level by plant group and season (GW)</t>
  </si>
  <si>
    <t>cMERC_</t>
  </si>
  <si>
    <t>MERC_(**)(*)</t>
  </si>
  <si>
    <t>nHGCODE</t>
  </si>
  <si>
    <t>mercury emissions by plant type and mercury group (tons * 1000)</t>
  </si>
  <si>
    <t>cMERC_DS</t>
  </si>
  <si>
    <t>MERC_DS(*)</t>
  </si>
  <si>
    <t>mercury emissions from distillate consumption by mercury group (tons * 1000)</t>
  </si>
  <si>
    <t>cMERC_OT</t>
  </si>
  <si>
    <t>MERC_OT(*)</t>
  </si>
  <si>
    <t>mercury emissions from other (coal stock changes) by mercury group (tons * 1000)</t>
  </si>
  <si>
    <t>cMERC_RS</t>
  </si>
  <si>
    <t>MERC_RS(*)</t>
  </si>
  <si>
    <t>mercury emissions from residual fuel by mercury group (tons * 1000)</t>
  </si>
  <si>
    <t>cMVS</t>
  </si>
  <si>
    <t>MVS(**)(**)</t>
  </si>
  <si>
    <t>CoalDemandRegion_ALTfrom</t>
  </si>
  <si>
    <t>CoalDemandRegion_ALTto</t>
  </si>
  <si>
    <t>SO2 allowances traded between coal demand regions (CSAPR) (thousand tons)</t>
  </si>
  <si>
    <t>cMVSO2</t>
  </si>
  <si>
    <t>MVSO2(*)(*)</t>
  </si>
  <si>
    <t>SO2Region_ALTFrom</t>
  </si>
  <si>
    <t>SO2Region_ALTTo</t>
  </si>
  <si>
    <t>SO2 allowances traded between SO2 regions (CAIR) (thousand tons)</t>
  </si>
  <si>
    <t>cNOT</t>
  </si>
  <si>
    <t>NOT(**)(**)_</t>
  </si>
  <si>
    <t>OGSMSector</t>
  </si>
  <si>
    <t>OGSMRegion</t>
  </si>
  <si>
    <t>non-EMM CO2 used for EOR, by OGSM sector and OGSM region (million metric tons CO2)</t>
  </si>
  <si>
    <t>cNOTSF</t>
  </si>
  <si>
    <t>NOTSF(**)_</t>
  </si>
  <si>
    <t xml:space="preserve">OGSMRegion </t>
  </si>
  <si>
    <t>escape vector for CO2 for EOR by OGSM region (million metric tons CO2)</t>
  </si>
  <si>
    <t>cNTO</t>
  </si>
  <si>
    <t>NTO(**)(**)_</t>
  </si>
  <si>
    <t>OGSMRegion_ALTFrom</t>
  </si>
  <si>
    <t>OGSMRegion_ALTTo</t>
  </si>
  <si>
    <t>transport CO2 from other sources between OGSM regions for EOR (million metric tons CO2)</t>
  </si>
  <si>
    <t>cNTR</t>
  </si>
  <si>
    <t>NTR(**)(**)_</t>
  </si>
  <si>
    <t>FuelRegion</t>
  </si>
  <si>
    <t>transport CO2 from EMM fuel regions to OGSM region for EOR (million metric tons CO2)</t>
  </si>
  <si>
    <t>cNTX</t>
  </si>
  <si>
    <t>NTX(**)___</t>
  </si>
  <si>
    <t>CO2 captured but not used for EOR by EMM fuel region (million metric tons CO2)</t>
  </si>
  <si>
    <t>cO</t>
  </si>
  <si>
    <t>O(*****)(*)(*)</t>
  </si>
  <si>
    <t>operate dispatchable fossil/nuclear plant in load following mode, by plant group, season and operate option (GW)</t>
  </si>
  <si>
    <t>cOX</t>
  </si>
  <si>
    <t>O(*****)X(*)</t>
  </si>
  <si>
    <t>operate dispatchable renewable plant in load following mode, by plant group and season (GW)</t>
  </si>
  <si>
    <t>cRPUS</t>
  </si>
  <si>
    <t>RPUS(**)</t>
  </si>
  <si>
    <t>ResidProductionStep</t>
  </si>
  <si>
    <t>Production of residual fuel for power use (trillion BTU)</t>
  </si>
  <si>
    <t>cRTUS</t>
  </si>
  <si>
    <t>RTUS(**)</t>
  </si>
  <si>
    <t>Transport residual fuel to oil (census) region (trillion BTU)</t>
  </si>
  <si>
    <t>cS2</t>
  </si>
  <si>
    <t>S2(****)(*)(*)</t>
  </si>
  <si>
    <t>generate to replace demand storage dispatch (P2) by EMM region, season and slice (million kwh/10)</t>
  </si>
  <si>
    <t>cSC</t>
  </si>
  <si>
    <t>SC(*)(*)(**)(*)(*)</t>
  </si>
  <si>
    <t>CanadianSupplyRegion</t>
  </si>
  <si>
    <t>CanadianSupplyStep</t>
  </si>
  <si>
    <t xml:space="preserve">Slice </t>
  </si>
  <si>
    <t>apply trade to spinning reserves (if option allowed), by Canadian supply region, supply step, EMM region, season and slice (GW)</t>
  </si>
  <si>
    <t>cSPx</t>
  </si>
  <si>
    <t>SP(****)(*)(*)</t>
  </si>
  <si>
    <t>Base spinning reserve requirement by region, season and time slice (GW)</t>
  </si>
  <si>
    <t>cST</t>
  </si>
  <si>
    <t>ST(****)(*)(*)</t>
  </si>
  <si>
    <t>generate to replace pumped storage use by EMM region, season and slice (million kwh/10)</t>
  </si>
  <si>
    <t>cSULF</t>
  </si>
  <si>
    <t>SULF(**)(*)</t>
  </si>
  <si>
    <t>SO2 emissions by plant type and SO2 region (thousand tons)</t>
  </si>
  <si>
    <t>cT_STOCK_</t>
  </si>
  <si>
    <t>T_STOCK_</t>
  </si>
  <si>
    <t>coal used from stocks (trill BTU)</t>
  </si>
  <si>
    <t>cTC</t>
  </si>
  <si>
    <t>TC(*)(*)(**)(*)(*)</t>
  </si>
  <si>
    <t>Canadian imports from Canadian supply region, supply step to EMM region, season and slice (GW)</t>
  </si>
  <si>
    <t>cTR</t>
  </si>
  <si>
    <t>TR(**)(**)(*)(*)</t>
  </si>
  <si>
    <t>domestic imports between EMM regions, by season and slice (GW)</t>
  </si>
  <si>
    <t>cSR</t>
  </si>
  <si>
    <t>SR(**)(**)(*)(*)</t>
  </si>
  <si>
    <t>use domestic imports for spinning reserves (if allowed), between EMM regions by season and slice (GW)</t>
  </si>
  <si>
    <t>cU</t>
  </si>
  <si>
    <t>U(*****)(*)(*)</t>
  </si>
  <si>
    <t>operate dispatchable fossil/nuclear plant in maximum generation /min spinning reserves mode, by plant group, season and operate option (GW)</t>
  </si>
  <si>
    <t>cUX</t>
  </si>
  <si>
    <t>U(*****)X(*)</t>
  </si>
  <si>
    <t>operate dispatchable renewable plant in maximum generation /min spinning reserves mode, by plant group and season (GW)</t>
  </si>
  <si>
    <t>cRHS</t>
  </si>
  <si>
    <t>RHSEFD</t>
  </si>
  <si>
    <t>Right Hand Side</t>
  </si>
  <si>
    <t>ROWNAM_AIMMS</t>
  </si>
  <si>
    <t>ROWNAM_MASK</t>
  </si>
  <si>
    <t>ROW_TYPE</t>
  </si>
  <si>
    <t>RSETNAM1</t>
  </si>
  <si>
    <t>RSETNAM2</t>
  </si>
  <si>
    <t>RSETNAM3</t>
  </si>
  <si>
    <t>RSETNAM4</t>
  </si>
  <si>
    <t>RSETNAM5</t>
  </si>
  <si>
    <t>EFDCOSTS</t>
  </si>
  <si>
    <t>N</t>
  </si>
  <si>
    <t>objective function</t>
  </si>
  <si>
    <t>LBOUND</t>
  </si>
  <si>
    <t>G</t>
  </si>
  <si>
    <t>rACICSTle</t>
  </si>
  <si>
    <t>ACICSTXX</t>
  </si>
  <si>
    <t>L</t>
  </si>
  <si>
    <t>balance row for activated carbon injection (pounds)</t>
  </si>
  <si>
    <t>rACIOMCSTeq</t>
  </si>
  <si>
    <t>ACIOMCST</t>
  </si>
  <si>
    <t>E</t>
  </si>
  <si>
    <t>rACIOMCSTn</t>
  </si>
  <si>
    <t>free row accumulating ACI O&amp;M costs (million dollars)</t>
  </si>
  <si>
    <t>rACIRMVXXn</t>
  </si>
  <si>
    <t>ACIRMVXX</t>
  </si>
  <si>
    <t>free row accumulating amount of mercury removed using ACI  (tons * 1000)</t>
  </si>
  <si>
    <t>rBTUle</t>
  </si>
  <si>
    <t>BTU(*)(***)(*)</t>
  </si>
  <si>
    <t>BTU balance row by EMM fuel region, plant type (using gas) and gas season (trill BTU)</t>
  </si>
  <si>
    <t>rBTUXXle</t>
  </si>
  <si>
    <t>BTU(*)(***)X</t>
  </si>
  <si>
    <t>BTU balance row by EMM fuel region, plant type (not using gas) (trill BTU)</t>
  </si>
  <si>
    <t>rCARBONABeq</t>
  </si>
  <si>
    <t>CARBONAB</t>
  </si>
  <si>
    <t>all sector CO2 constraint for California (AB32/AB398) (million metric tons carbon)</t>
  </si>
  <si>
    <t>rCARBONABle</t>
  </si>
  <si>
    <t>rCARBONABn</t>
  </si>
  <si>
    <t>rCARBONeq</t>
  </si>
  <si>
    <t>CARBON(**)</t>
  </si>
  <si>
    <t>rCARBONle</t>
  </si>
  <si>
    <t>impose carbon limit by carbon region, if appropriate (million metric tons carbon)</t>
  </si>
  <si>
    <t>rCARBONn</t>
  </si>
  <si>
    <t>accumulate carbon emissions by carbon region, if no limit (million metric tons carbon)</t>
  </si>
  <si>
    <t>rCARCLeq</t>
  </si>
  <si>
    <t>CARCL(**)</t>
  </si>
  <si>
    <t>SupplyStates</t>
  </si>
  <si>
    <t>rCARCLn</t>
  </si>
  <si>
    <t>carbon emissions from coal by state (not needed, estimates for new builds based on history) (thousand metric tons carbon)</t>
  </si>
  <si>
    <t>rCARESCeq</t>
  </si>
  <si>
    <t>rCAROGeq</t>
  </si>
  <si>
    <t>CAROG(**)</t>
  </si>
  <si>
    <t>rCAROGn</t>
  </si>
  <si>
    <t>carbon emissions from oil and gas plants by state (not needed, estimates for new builds based on history) (thousand metric tons carbon)</t>
  </si>
  <si>
    <t>rCARSEQXXeq</t>
  </si>
  <si>
    <t>CARSEQXX</t>
  </si>
  <si>
    <t>accumulate sequestered carbon (million metric tons carbon)</t>
  </si>
  <si>
    <t>rCBle</t>
  </si>
  <si>
    <t>CB(*****)(*)</t>
  </si>
  <si>
    <t>capacity balance by plant group and season (GW)</t>
  </si>
  <si>
    <t>rCFCPn</t>
  </si>
  <si>
    <t>CFCP(*)X(*)</t>
  </si>
  <si>
    <t>nRCF</t>
  </si>
  <si>
    <t>cofiring capacity balance row, if EFD is determining cofiring levels (not common) by coal demand region and cofiring category (GW)</t>
  </si>
  <si>
    <t>rCFGn</t>
  </si>
  <si>
    <t>CFG(*)(**)XX</t>
  </si>
  <si>
    <t>accumulate cofiring generation by coal demand region and ECP plant type (bkWH)</t>
  </si>
  <si>
    <t>rCLeq</t>
  </si>
  <si>
    <t>CL(**)(**)</t>
  </si>
  <si>
    <t>rCLle</t>
  </si>
  <si>
    <t>coal consumption balance row by coal demand region and ECP plant type (trill BTU)</t>
  </si>
  <si>
    <t>rCNCPle</t>
  </si>
  <si>
    <t>CNCP(*)(*)(*)(*)</t>
  </si>
  <si>
    <t>Canadian import balance row by Canadian supply region, step, season and slice (GW)</t>
  </si>
  <si>
    <t>rCO2QFRn</t>
  </si>
  <si>
    <t>CO2QFR(**)</t>
  </si>
  <si>
    <t>accumulate CPP fuel region carbon emissions for affected sources (if no limit) (billion lbs CO2)</t>
  </si>
  <si>
    <t>rCO2QNRle</t>
  </si>
  <si>
    <t>CO2QNR(**)</t>
  </si>
  <si>
    <t>CPP EMM region mass based carbon constraint for affected sources (billion lbs CO2)</t>
  </si>
  <si>
    <t>rCO2QNRn</t>
  </si>
  <si>
    <t>accumulate CPP EMM region carbon emissions for affected sources (if no limit) (billion lbs CO2)</t>
  </si>
  <si>
    <t>rCO2RNRn</t>
  </si>
  <si>
    <t>CO2RNR(**)</t>
  </si>
  <si>
    <t>CPP EMM region CO2 intensity standard when no target (lb/MWh)</t>
  </si>
  <si>
    <t>rCO2TFRn</t>
  </si>
  <si>
    <t>CO2TFR(**)</t>
  </si>
  <si>
    <t>CPP Fuel Region, accumulate total CO2 for all sources (billion lbs CO2)</t>
  </si>
  <si>
    <t>rCO2TNRn</t>
  </si>
  <si>
    <t>CO2TNR(**)</t>
  </si>
  <si>
    <t>CPP EMM region,accumulate total CO2 for all sources (billion lbs CO2)</t>
  </si>
  <si>
    <t>rCONCLeq</t>
  </si>
  <si>
    <t>CONCL(**)</t>
  </si>
  <si>
    <t>accumulate coal consumption by EMM region for STEO benchmarking (trill BTU)</t>
  </si>
  <si>
    <t>rCONNGeq</t>
  </si>
  <si>
    <t>CONNG(**)</t>
  </si>
  <si>
    <t>accumulate natural gas consumption by EMM region for STEO benchmarking (trill BTU)</t>
  </si>
  <si>
    <t>rDSeq</t>
  </si>
  <si>
    <t>DS(**)</t>
  </si>
  <si>
    <t>CensusRegion</t>
  </si>
  <si>
    <t>rDSle</t>
  </si>
  <si>
    <t>distillate consumption balance row by oil (census) region (trill BTU)</t>
  </si>
  <si>
    <t>rDVle</t>
  </si>
  <si>
    <t>DV(*)(**)(*)XX</t>
  </si>
  <si>
    <t>impose coal diversity limit by coal demand region, ECP plant type and coal type (subbit/lignite) (trill BTU)</t>
  </si>
  <si>
    <t>rELNOX0le</t>
  </si>
  <si>
    <t>ELNOX0(*)</t>
  </si>
  <si>
    <t>enforce NOX emission limit by NOX compliance program (thousand tons)</t>
  </si>
  <si>
    <t>rELNOX0n</t>
  </si>
  <si>
    <t>accumulate NOX emissions by NOX compliance program if no limit (thousand tons)</t>
  </si>
  <si>
    <t>rELNOXeq</t>
  </si>
  <si>
    <t>rELNOXle</t>
  </si>
  <si>
    <t>balance NOX emissions by NOX compliance group and ECP plant type, if constrained (thousand tons)</t>
  </si>
  <si>
    <t>rELNOXOTeq</t>
  </si>
  <si>
    <t>ELNOX(*)OT</t>
  </si>
  <si>
    <t>rENeq</t>
  </si>
  <si>
    <t>EN(*****)(*)</t>
  </si>
  <si>
    <t>maximum generation from pumped storage units, by plant group and season (bkwh)</t>
  </si>
  <si>
    <t>rENle</t>
  </si>
  <si>
    <t>maximum generation from conventional hydro units, by plant group and season (bkwh)</t>
  </si>
  <si>
    <t>rEXeq</t>
  </si>
  <si>
    <t>EX(****)(*)(*)</t>
  </si>
  <si>
    <t>rEXle</t>
  </si>
  <si>
    <t>limit total exports from supply region, by season and slice (GW)</t>
  </si>
  <si>
    <t>rFle</t>
  </si>
  <si>
    <t>capacity balance by hydro plant group, season and slice (GW)</t>
  </si>
  <si>
    <t>rGENCLeq</t>
  </si>
  <si>
    <t>GENCL(**)</t>
  </si>
  <si>
    <t>generation balance for STEO benchmarking - coal generation (bkwh)</t>
  </si>
  <si>
    <t>rGENNGeq</t>
  </si>
  <si>
    <t>GENNG(**)</t>
  </si>
  <si>
    <t>generation balance for STEO benchmarking - gas generation (bkwh)</t>
  </si>
  <si>
    <t>rGENQFRn</t>
  </si>
  <si>
    <t>GENQFR(**)</t>
  </si>
  <si>
    <t>generation from affected plants (CPP) by fuel region (bkwh)</t>
  </si>
  <si>
    <t>rGENQNRn</t>
  </si>
  <si>
    <t>GENQNR(**)</t>
  </si>
  <si>
    <t>generation from affected plants (CPP) by EMM region (bkwh)</t>
  </si>
  <si>
    <t>rGn</t>
  </si>
  <si>
    <t>G(****)(***)</t>
  </si>
  <si>
    <t>accumulate biomass generation by EMM region (not used for other plant types) (bkwh)</t>
  </si>
  <si>
    <t>rGRDGNge</t>
  </si>
  <si>
    <t>GRDGN(**)(*)</t>
  </si>
  <si>
    <t>GridResilienceSource</t>
  </si>
  <si>
    <t>accumulate generation contributing to grid resilience calculation, by region (bkwh)</t>
  </si>
  <si>
    <t>rGRDRTge</t>
  </si>
  <si>
    <t>GRDRT(**)(*)</t>
  </si>
  <si>
    <t>accumulate  grid resilience rating weighted by generation, by region (bkwh)</t>
  </si>
  <si>
    <t>rIMle</t>
  </si>
  <si>
    <t>IM(****)(*)(*)</t>
  </si>
  <si>
    <t>limit total imports from supply region, by season and slice (GW)</t>
  </si>
  <si>
    <t>rK_ge</t>
  </si>
  <si>
    <t>K_(**)(*)(*)XX</t>
  </si>
  <si>
    <t>coal contract row by supply curve, coal demand region and coal type (scrubbed/unscrubbed) (trill BTU)</t>
  </si>
  <si>
    <t>rLDeq</t>
  </si>
  <si>
    <t>LD(****)(*)(*)</t>
  </si>
  <si>
    <t>rLDge</t>
  </si>
  <si>
    <t>electricity load requirement by EMM region, season and slice (million kwh /10)</t>
  </si>
  <si>
    <t>rLDle</t>
  </si>
  <si>
    <t>rMBge</t>
  </si>
  <si>
    <t>MB(*)(*****)</t>
  </si>
  <si>
    <t>planned maintenance requirement by supply region, and plant group (bkwh)</t>
  </si>
  <si>
    <t>rMERC_DSeq</t>
  </si>
  <si>
    <t>rMERC_DSle</t>
  </si>
  <si>
    <t>balance row for mercury emissions from distillate, by mercury region (tons * 1000)</t>
  </si>
  <si>
    <t>rMERC_eq</t>
  </si>
  <si>
    <t>rMERC_le</t>
  </si>
  <si>
    <t>balance row for mercury emissions by ECP coal type and mercury region (tons * 1000)</t>
  </si>
  <si>
    <t>rMERC_RSeq</t>
  </si>
  <si>
    <t>rMERC_RSle</t>
  </si>
  <si>
    <t>balance row for mercury emissions from residual fuel oil by mercury region (tons * 1000)</t>
  </si>
  <si>
    <t>rMERCURYle</t>
  </si>
  <si>
    <t>MERCURY(*)</t>
  </si>
  <si>
    <t>enforce mercury emission limit (if applicable) by mercury region (tons * 1000)</t>
  </si>
  <si>
    <t>rMERCURYn</t>
  </si>
  <si>
    <t>accumulate mercury emissions by mercury region (tons * 1000)</t>
  </si>
  <si>
    <t>rMRXeq</t>
  </si>
  <si>
    <t>MR(*****)X</t>
  </si>
  <si>
    <t>rMRXge</t>
  </si>
  <si>
    <t>require must-run plants to generate at specified level (or higher) (million kwh/10)</t>
  </si>
  <si>
    <t>rMVSO2le</t>
  </si>
  <si>
    <t>MVSO2(**)</t>
  </si>
  <si>
    <t>CoalDemandRegion</t>
  </si>
  <si>
    <t>limit total SO2 allowance purchases (CSAPR) by coal region (thousand tons)</t>
  </si>
  <si>
    <t>rNGeq</t>
  </si>
  <si>
    <t>NG(**)(*)</t>
  </si>
  <si>
    <t>rNGle</t>
  </si>
  <si>
    <t>natural gas consumption balance row by gas region and gas season (trill BTU)</t>
  </si>
  <si>
    <t>rP2_eq</t>
  </si>
  <si>
    <t>P2_(****)(*)</t>
  </si>
  <si>
    <t>rP2_le</t>
  </si>
  <si>
    <t>enforce storage requirements for demand storage (P2 technology) by EMM region and season (million kwh/10)</t>
  </si>
  <si>
    <t>rP2eq</t>
  </si>
  <si>
    <t>P2(*)(****)(*)</t>
  </si>
  <si>
    <t>rP2le</t>
  </si>
  <si>
    <t>demand storage balance row by EMM region, season and slice (million kwh/10)</t>
  </si>
  <si>
    <t>rPS_eq</t>
  </si>
  <si>
    <t>PS_(****)(*)</t>
  </si>
  <si>
    <t>rPS_le</t>
  </si>
  <si>
    <t>enforce storage requirements for pumped storage, by EMM region and season (million kwh/10)</t>
  </si>
  <si>
    <t>rRSeq</t>
  </si>
  <si>
    <t>RS(**)</t>
  </si>
  <si>
    <t>rRSle</t>
  </si>
  <si>
    <t>residual fuel oil consumption balance row by oil (census) region (trill BTU)</t>
  </si>
  <si>
    <t>rS_CLle</t>
  </si>
  <si>
    <t>S_CL(**)(**)</t>
  </si>
  <si>
    <t>coal supply balance row, by coal supply curve and coal type (trill BTU)</t>
  </si>
  <si>
    <t>rS_DSUSle</t>
  </si>
  <si>
    <t>S_DSUS</t>
  </si>
  <si>
    <t>Supply balance for distillate oil (trill BTU)</t>
  </si>
  <si>
    <t>rS_NGUSle</t>
  </si>
  <si>
    <t>S_NGUS</t>
  </si>
  <si>
    <t>Supply balance for natural gas (trill BTU)</t>
  </si>
  <si>
    <t>rS_RSUSle</t>
  </si>
  <si>
    <t>S_RSUS</t>
  </si>
  <si>
    <t>Supply balance for residual fuel oil (trill BTU)</t>
  </si>
  <si>
    <t>rS_WD_alleq</t>
  </si>
  <si>
    <t>S_WD(**)</t>
  </si>
  <si>
    <t>rS_WD_allle</t>
  </si>
  <si>
    <t>supply balance for total biomass by coal demand region (trill BTU)</t>
  </si>
  <si>
    <t>rS_WD_typeeq</t>
  </si>
  <si>
    <t>S_WD(**)(**)</t>
  </si>
  <si>
    <t>rS_WD_typele</t>
  </si>
  <si>
    <t>supply balance for biomass supply type by coal demand region (trill BTU)</t>
  </si>
  <si>
    <t>rSReq</t>
  </si>
  <si>
    <t>SR(****)(*)(*)</t>
  </si>
  <si>
    <t>rSRge</t>
  </si>
  <si>
    <t>Spinning reserve balance row by region, season and time slice (GW)</t>
  </si>
  <si>
    <t>rSULFeq</t>
  </si>
  <si>
    <t>rSULFle</t>
  </si>
  <si>
    <t>accumulate SO2 emissions by ECP plant type and SO2 region (thousand tons)</t>
  </si>
  <si>
    <t>rSULFURCRle</t>
  </si>
  <si>
    <t>SULFUR(**)</t>
  </si>
  <si>
    <t>enforce SO2 limit (CSAPR) by coal region (thousand tons)</t>
  </si>
  <si>
    <t>rSULFURCRn</t>
  </si>
  <si>
    <t>accumulate SO2 emissions if no CSAPR limit (thousand tons)</t>
  </si>
  <si>
    <t>rSULFUReq</t>
  </si>
  <si>
    <t>SULFUR(*)</t>
  </si>
  <si>
    <t>rSULFURle</t>
  </si>
  <si>
    <t>enforce SO2 limit (CAIR) by SO2 region (thousand tons)</t>
  </si>
  <si>
    <t>rSULFURn</t>
  </si>
  <si>
    <t>accumulate SO2 emissions if no CAIR limit (thousand tons)</t>
  </si>
  <si>
    <t>rT_eq</t>
  </si>
  <si>
    <t>T_(**)(*)_(*)Z</t>
  </si>
  <si>
    <t>rT_le</t>
  </si>
  <si>
    <t>enforce Tier 2 pricing if consumption is above Tier 1 limit by coal supply curve , coal demand region and scrubbed/unscrubbed type (trill BTU)</t>
  </si>
  <si>
    <t>rTCNle</t>
  </si>
  <si>
    <t>TCN(*)(**)(*)(*)</t>
  </si>
  <si>
    <t>limit imports from Canadian supply region to EMM region by season and slice (GW) - ensures total from supply steps doesn't exceed transmission capacity</t>
  </si>
  <si>
    <t>rTLle</t>
  </si>
  <si>
    <t>TL(**)(**)(*)(*)</t>
  </si>
  <si>
    <t>enforce transmission constraint between EMM regions if trade can be used for spinning reserves, by season and slice (GW)</t>
  </si>
  <si>
    <t>rZFLRGeq</t>
  </si>
  <si>
    <t>ZFLRG(**)_</t>
  </si>
  <si>
    <t>balance row for captured CO2 from power plants and storage/use for EOR, by fuel region (million metric tons CO2)</t>
  </si>
  <si>
    <t>rZFLRGge</t>
  </si>
  <si>
    <t>rZOGSMeq</t>
  </si>
  <si>
    <t>ZOGSM(**)_</t>
  </si>
  <si>
    <t>ensure total CO2 use for EOR matches purchases by OGSM region (million metric tons CO2)</t>
  </si>
  <si>
    <t>rZOTHReq</t>
  </si>
  <si>
    <t>ZOTHR(**)_</t>
  </si>
  <si>
    <t>rZOTHRge</t>
  </si>
  <si>
    <t>balance row for CO2 use in other sectors by OGSM region (million metric tons CO2)</t>
  </si>
  <si>
    <t>UBOUND</t>
  </si>
  <si>
    <t>Column A lists the subset of AIMMS identifiers needed for solution retrieval.  This
list can be generated from an NEMS-EMM-AIMMS run from the files like "ecp_soln_rows_yyyy.txt" and "ecp_soln_cols_yyyy.txt" using a script.
"cd" to output folder of run with AIMMSECP=1 and AIMECPBG=1.   uncompress the *soln*txt files. run the "needsol.sh" script. Copy the output to column A below:</t>
  </si>
  <si>
    <t>===========</t>
  </si>
  <si>
    <t>needsol</t>
  </si>
  <si>
    <t xml:space="preserve">cACISPLY                </t>
  </si>
  <si>
    <t xml:space="preserve">cBP_type                </t>
  </si>
  <si>
    <t xml:space="preserve">cB                    </t>
  </si>
  <si>
    <t xml:space="preserve">cCARBNK                 </t>
  </si>
  <si>
    <t xml:space="preserve">cCARESC                 </t>
  </si>
  <si>
    <t xml:space="preserve">cCARLIM                 </t>
  </si>
  <si>
    <t xml:space="preserve">cCAROFF                 </t>
  </si>
  <si>
    <t xml:space="preserve">cCARRSV                 </t>
  </si>
  <si>
    <t xml:space="preserve">cCARUTL                 </t>
  </si>
  <si>
    <t xml:space="preserve">cCMNR                   </t>
  </si>
  <si>
    <t xml:space="preserve">cCONCLB                 </t>
  </si>
  <si>
    <t xml:space="preserve">cCONNGB                 </t>
  </si>
  <si>
    <t xml:space="preserve">cCPV                    </t>
  </si>
  <si>
    <t xml:space="preserve">cCWN                    </t>
  </si>
  <si>
    <t xml:space="preserve">cD                      </t>
  </si>
  <si>
    <t xml:space="preserve">cF                      </t>
  </si>
  <si>
    <t xml:space="preserve">cGENCLB                 </t>
  </si>
  <si>
    <t xml:space="preserve">cGENNGB                 </t>
  </si>
  <si>
    <t xml:space="preserve">cH                      </t>
  </si>
  <si>
    <t xml:space="preserve">cI                      </t>
  </si>
  <si>
    <t xml:space="preserve">cJ                      </t>
  </si>
  <si>
    <t xml:space="preserve">cJX                     </t>
  </si>
  <si>
    <t xml:space="preserve">cMB                     </t>
  </si>
  <si>
    <t xml:space="preserve">cNOT                    </t>
  </si>
  <si>
    <t xml:space="preserve">cNOTSF                  </t>
  </si>
  <si>
    <t xml:space="preserve">cNTO                    </t>
  </si>
  <si>
    <t xml:space="preserve">cNTR                    </t>
  </si>
  <si>
    <t xml:space="preserve">cNTX                    </t>
  </si>
  <si>
    <t xml:space="preserve">cO                      </t>
  </si>
  <si>
    <t xml:space="preserve">cOX                     </t>
  </si>
  <si>
    <t xml:space="preserve">cS2                     </t>
  </si>
  <si>
    <t xml:space="preserve">cSPx                    </t>
  </si>
  <si>
    <t xml:space="preserve">cTC                     </t>
  </si>
  <si>
    <t xml:space="preserve">cTR                     </t>
  </si>
  <si>
    <t xml:space="preserve">cU                      </t>
  </si>
  <si>
    <t xml:space="preserve">cUX                     </t>
  </si>
  <si>
    <t xml:space="preserve">rACIOMCSTn              </t>
  </si>
  <si>
    <t xml:space="preserve">rCARBONABeq             </t>
  </si>
  <si>
    <t xml:space="preserve">rCARBONle               </t>
  </si>
  <si>
    <t xml:space="preserve">rCARBONn                </t>
  </si>
  <si>
    <t xml:space="preserve">rCARCLn                 </t>
  </si>
  <si>
    <t xml:space="preserve">rCAROGn                 </t>
  </si>
  <si>
    <t xml:space="preserve">rCO2QFRn                </t>
  </si>
  <si>
    <t xml:space="preserve">rCO2QNRle               </t>
  </si>
  <si>
    <t xml:space="preserve">rCO2QNRn                </t>
  </si>
  <si>
    <t xml:space="preserve">rCO2TFRn                </t>
  </si>
  <si>
    <t xml:space="preserve">rCO2TNRn                </t>
  </si>
  <si>
    <t xml:space="preserve">rCONCLeq                </t>
  </si>
  <si>
    <t xml:space="preserve">rCONNGeq                </t>
  </si>
  <si>
    <t xml:space="preserve">rELNOX0le               </t>
  </si>
  <si>
    <t xml:space="preserve">rGENCLeq                </t>
  </si>
  <si>
    <t xml:space="preserve">rGENNGeq                </t>
  </si>
  <si>
    <t xml:space="preserve">rGENQFRn                </t>
  </si>
  <si>
    <t xml:space="preserve">rGENQNRn                </t>
  </si>
  <si>
    <t xml:space="preserve">rLDge                   </t>
  </si>
  <si>
    <t xml:space="preserve">rMRXge                  </t>
  </si>
  <si>
    <t xml:space="preserve">rRPVle                  </t>
  </si>
  <si>
    <t xml:space="preserve">rRWNle                  </t>
  </si>
  <si>
    <t xml:space="preserve">rS_WD_allle             </t>
  </si>
  <si>
    <t xml:space="preserve">rS_WD_typele            </t>
  </si>
  <si>
    <t xml:space="preserve">rSRge                   </t>
  </si>
  <si>
    <t xml:space="preserve">rSULFURle               </t>
  </si>
  <si>
    <t xml:space="preserve">rSULFURn                </t>
  </si>
  <si>
    <t xml:space="preserve">rTCNle                  </t>
  </si>
  <si>
    <t xml:space="preserve">rZFLRGeq                </t>
  </si>
  <si>
    <t xml:space="preserve">rZFLRGge                </t>
  </si>
  <si>
    <t xml:space="preserve">rZOGSMeq                </t>
  </si>
  <si>
    <t xml:space="preserve">rZOTHRge                </t>
  </si>
  <si>
    <t xml:space="preserve">  worksheet parameter</t>
  </si>
  <si>
    <t>REGENERATE THIS WORKSHEET BY RUNNING ARRAYCODE AFTER CHANGING ITEMS IN SHEET COL_ROW</t>
  </si>
  <si>
    <t>This worksheet stores AIMMS coefficient parameters and their set domains for input to NEMS/EMM/uefd.f .</t>
  </si>
  <si>
    <t>The inputs read by NEMS are defined by named ranges (aka "defined names") found beneath the bolded labels (like "PARAMNAME" and "PSETNAM1").</t>
  </si>
  <si>
    <t xml:space="preserve">The contents of this worksheet (below the bolded column headers) were generated by arraycode.f.  </t>
  </si>
  <si>
    <t xml:space="preserve">To regenerate the data below after uefd.f changes, make an NEMS-EMM run with AIMefd=1 and AIMMefdndbg=1.  </t>
  </si>
  <si>
    <t>After the run is done, run the script m:/default/scripts/get_array_list_efd.sh from the output folder</t>
  </si>
  <si>
    <t xml:space="preserve"> (for example, using the dot command to invoke the script:  " . M:/default/scripts/get_array_list.efd.sh".</t>
  </si>
  <si>
    <t>Copy the script output file "efdarrays_all.txt" to the folder where you will run arraycode_efd.exe.</t>
  </si>
  <si>
    <t>Arraycode.exe expects to find "efdarrays_all.txt in the folder you run it from, and expects</t>
  </si>
  <si>
    <t xml:space="preserve">to find "aimefd.xlsx" (this file) in a subfolder "input".  It reads the "col_row" worksheet to determine set names </t>
  </si>
  <si>
    <t>needed for each array, and writes out the array names and their set domain to "parameter_efd.csv".</t>
  </si>
  <si>
    <t xml:space="preserve">Arraycode.exe outputs a file "parameter_efd.csv'.  Open that file in Excel with this workbook open, then cut </t>
  </si>
  <si>
    <t>and paste its contents to REPLACE the existing area below, beneath the "PARAMNAME" label.</t>
  </si>
  <si>
    <t>It is best to clear the contents of the section below first in case there are fewer rows with the new data.</t>
  </si>
  <si>
    <t>Reset the range names by selecting/highlighting the area below, including the Bolded column headers,</t>
  </si>
  <si>
    <t>and open menu "FORMULAS", "defined names", and select  "Create from Selection".</t>
  </si>
  <si>
    <t>After pasting in the data and resetting the range names, make sure the "P_COUNT" formula accurantly counts the number of rows pasted in.</t>
  </si>
  <si>
    <t>warning:  data is case sensitive. Maintain set name capitalization pattern</t>
  </si>
  <si>
    <t>Inputs to NEMS are defined by named ranges (bolded)</t>
  </si>
  <si>
    <t>P_COUNT</t>
  </si>
  <si>
    <t>PARAMNAME</t>
  </si>
  <si>
    <t>PSETNAM1</t>
  </si>
  <si>
    <t>PSETNAM2</t>
  </si>
  <si>
    <t>PSETNAM3</t>
  </si>
  <si>
    <t>PSETNAM4</t>
  </si>
  <si>
    <t>PSETNAM5</t>
  </si>
  <si>
    <t>PSETNAM6</t>
  </si>
  <si>
    <t>PSETNAM7</t>
  </si>
  <si>
    <t>PSETNAM8</t>
  </si>
  <si>
    <t>cpass_cACISPLY_EFDCOSTS</t>
  </si>
  <si>
    <t>numACI</t>
  </si>
  <si>
    <t>cpass_cACISPLY_rACICSTle</t>
  </si>
  <si>
    <t>cpass_cB_EFDCOSTS</t>
  </si>
  <si>
    <t>FuelShareOption</t>
  </si>
  <si>
    <t>cpass_cB_rBTUle</t>
  </si>
  <si>
    <t>cpass_cB_rBTUXXle</t>
  </si>
  <si>
    <t>cpass_cB_rCARBONle</t>
  </si>
  <si>
    <t>cpass_cB_rCARBONn</t>
  </si>
  <si>
    <t>cpass_cB_rCARSEQn</t>
  </si>
  <si>
    <t>cpass_cB_rCFGn</t>
  </si>
  <si>
    <t>cpass_cB_rCLle</t>
  </si>
  <si>
    <t>cpass_cB_rDSle</t>
  </si>
  <si>
    <t>cpass_cB_rNGle</t>
  </si>
  <si>
    <t>cpass_cB_rRSle</t>
  </si>
  <si>
    <t>cpass_cB_rS_WD_allle</t>
  </si>
  <si>
    <t>cpass_cBCTLN_LBOUND</t>
  </si>
  <si>
    <t>cpass_cBCTLN_UBOUND</t>
  </si>
  <si>
    <t>cpass_cBiomassOtherUsage_LBOUND</t>
  </si>
  <si>
    <t>cpass_cBiomassOtherUsage_rS_WD_typele</t>
  </si>
  <si>
    <t>cpass_cBiomassOtherUsage_UBOUND</t>
  </si>
  <si>
    <t>cpass_cBP_type_EFDCOSTS</t>
  </si>
  <si>
    <t>cpass_cBP_type_rS_WD_allle</t>
  </si>
  <si>
    <t>cpass_cBP_type_rS_WD_typele</t>
  </si>
  <si>
    <t>cpass_cBP_type_UBOUND</t>
  </si>
  <si>
    <t>cpass_cC_Z_EFDCOSTS</t>
  </si>
  <si>
    <t>cpass_cC_Z_rT_le</t>
  </si>
  <si>
    <t>cpass_cCARBNK_EFDCOSTS</t>
  </si>
  <si>
    <t>cpass_cCARBNK_rCARBONABeq</t>
  </si>
  <si>
    <t>cpass_cCARBNK_rCARBONABn</t>
  </si>
  <si>
    <t>cpass_cCARBNK_UBOUND</t>
  </si>
  <si>
    <t>cpass_cCARBONOT_LBOUND</t>
  </si>
  <si>
    <t>cpass_cCARBONOT_rCARBONn</t>
  </si>
  <si>
    <t>cpass_cCARBONOT_UBOUND</t>
  </si>
  <si>
    <t>cpass_cCARDM_LBOUND</t>
  </si>
  <si>
    <t>cpass_cCARDM_rCARBONle</t>
  </si>
  <si>
    <t>cpass_cCARDM_rCARBONn</t>
  </si>
  <si>
    <t>cpass_cCARDM_UBOUND</t>
  </si>
  <si>
    <t>cpass_cCARESC_EFDCOSTS</t>
  </si>
  <si>
    <t>cpass_cCARESC_rCARBONABeq</t>
  </si>
  <si>
    <t>cpass_cCARESC_rCARBONABn</t>
  </si>
  <si>
    <t>cpass_cCARESC_rCARBONle</t>
  </si>
  <si>
    <t>cpass_cCARFUE_LBOUND</t>
  </si>
  <si>
    <t>cpass_cCARFUE_rCARBONABeq</t>
  </si>
  <si>
    <t>cpass_cCARFUE_rCARBONABn</t>
  </si>
  <si>
    <t>cpass_cCARFUE_UBOUND</t>
  </si>
  <si>
    <t>cpass_cCARIM_LBOUND</t>
  </si>
  <si>
    <t>cpass_cCARIM_rCARBONle</t>
  </si>
  <si>
    <t>cpass_cCARIM_rCARBONn</t>
  </si>
  <si>
    <t>cpass_cCARIM_UBOUND</t>
  </si>
  <si>
    <t>cpass_cCARIND_LBOUND</t>
  </si>
  <si>
    <t>cpass_cCARIND_rCARBONABeq</t>
  </si>
  <si>
    <t>cpass_cCARIND_rCARBONABn</t>
  </si>
  <si>
    <t>cpass_cCARIND_UBOUND</t>
  </si>
  <si>
    <t>cpass_cCARLIM_EFDCOSTS</t>
  </si>
  <si>
    <t>cpass_cCARLIM_rCARBONABeq</t>
  </si>
  <si>
    <t>cpass_cCARLIM_rCARBONle</t>
  </si>
  <si>
    <t>cpass_cCARLIM_UBOUND</t>
  </si>
  <si>
    <t>cpass_cCAROFF_EFDCOSTS</t>
  </si>
  <si>
    <t>cpass_cCAROFF_rCARBONABeq</t>
  </si>
  <si>
    <t>cpass_cCAROFF_rCARBONABn</t>
  </si>
  <si>
    <t>cpass_cCAROFF_rCARBONle</t>
  </si>
  <si>
    <t>cpass_cCAROFF_UBOUND</t>
  </si>
  <si>
    <t>cpass_cCAROTH_LBOUND</t>
  </si>
  <si>
    <t>cpass_cCAROTH_rCARBONABeq</t>
  </si>
  <si>
    <t>cpass_cCAROTH_rCARBONABn</t>
  </si>
  <si>
    <t>cpass_cCAROTH_UBOUND</t>
  </si>
  <si>
    <t>cpass_cCARREF_LBOUND</t>
  </si>
  <si>
    <t>cpass_cCARREF_rCARBONABeq</t>
  </si>
  <si>
    <t>cpass_cCARREF_rCARBONABn</t>
  </si>
  <si>
    <t>cpass_cCARREF_UBOUND</t>
  </si>
  <si>
    <t>cpass_cCARRSV_EFDCOSTS</t>
  </si>
  <si>
    <t>cpass_cCARRSV_rCARBONABeq</t>
  </si>
  <si>
    <t>cpass_cCARRSV_rCARBONABn</t>
  </si>
  <si>
    <t>cpass_cCARRSV_rCARBONle</t>
  </si>
  <si>
    <t>cpass_cCARRSV_UBOUND</t>
  </si>
  <si>
    <t>cpass_cCARUTL_rCARBONABeq</t>
  </si>
  <si>
    <t>cpass_cCARUTL_rCARBONABn</t>
  </si>
  <si>
    <t>cpass_cCARUTL_rCARBONle</t>
  </si>
  <si>
    <t>cpass_cCARUTL_rCARBONn</t>
  </si>
  <si>
    <t>cpass_cCoalOtherUsage_LBOUND</t>
  </si>
  <si>
    <t>cpass_cCoalOtherUsage_rS_CLle</t>
  </si>
  <si>
    <t>cpass_cCoalOtherUsage_UBOUND</t>
  </si>
  <si>
    <t>cpass_cCONCLB_LBOUND</t>
  </si>
  <si>
    <t>cpass_cCONCLB_rCONCLeq</t>
  </si>
  <si>
    <t>cpass_cCONCLB_UBOUND</t>
  </si>
  <si>
    <t>cpass_cCONNGB_LBOUND</t>
  </si>
  <si>
    <t>cpass_cCONNGB_rCONNGeq</t>
  </si>
  <si>
    <t>cpass_cCONNGB_UBOUND</t>
  </si>
  <si>
    <t>cpass_cCP_EFDCOSTS</t>
  </si>
  <si>
    <t>cpass_cCP_rS_CLle</t>
  </si>
  <si>
    <t>cpass_cCP_UBOUND</t>
  </si>
  <si>
    <t>cpass_cCT_EFDCOSTS</t>
  </si>
  <si>
    <t>cpass_cCT_rACICSTle</t>
  </si>
  <si>
    <t>cpass_cCT_rACIOMCSTn</t>
  </si>
  <si>
    <t>cpass_cCT_rACIRMVXXn</t>
  </si>
  <si>
    <t>cpass_cCT_rCARBONn</t>
  </si>
  <si>
    <t>cpass_cCT_rCLle</t>
  </si>
  <si>
    <t>cpass_cCT_rDVle</t>
  </si>
  <si>
    <t>cpass_cCT_rK_ge</t>
  </si>
  <si>
    <t>cpass_cCT_rMERC_le</t>
  </si>
  <si>
    <t>cpass_cCT_rS_CLle</t>
  </si>
  <si>
    <t>cpass_cCT_rSULFle</t>
  </si>
  <si>
    <t>cpass_cCT_rSULFURCRle</t>
  </si>
  <si>
    <t>cpass_cCT_rSULFURCRn</t>
  </si>
  <si>
    <t>cpass_cCT_rT_le</t>
  </si>
  <si>
    <t>cpass_cCT_UBOUND</t>
  </si>
  <si>
    <t>cpass_cD_EFDCOSTS</t>
  </si>
  <si>
    <t>cpass_cD_LBOUND</t>
  </si>
  <si>
    <t>cpass_cD_rBTUle</t>
  </si>
  <si>
    <t>cpass_cD_rCO2QNRle</t>
  </si>
  <si>
    <t>cpass_cD_rCO2QNRn</t>
  </si>
  <si>
    <t>cpass_cD_rCO2RNRn</t>
  </si>
  <si>
    <t>cpass_cD_rCO2TNRn</t>
  </si>
  <si>
    <t>cpass_cD_rGENQNRn</t>
  </si>
  <si>
    <t>cpass_cD_rLDge</t>
  </si>
  <si>
    <t>cpass_cD_UBOUND</t>
  </si>
  <si>
    <t>cpass_cDPUS_EFDCOSTS</t>
  </si>
  <si>
    <t>DistillateProductionStep</t>
  </si>
  <si>
    <t>cpass_cDPUS_rS_DSUSle</t>
  </si>
  <si>
    <t>cpass_cDTUS_EFDCOSTS</t>
  </si>
  <si>
    <t>cpass_cDTUS_rCARBONn</t>
  </si>
  <si>
    <t>cpass_cDTUS_rDSle</t>
  </si>
  <si>
    <t>cpass_cDTUS_rMERC_DSle</t>
  </si>
  <si>
    <t>cpass_cDTUS_rS_DSUSle</t>
  </si>
  <si>
    <t>cpass_cDX_EFDCOSTS</t>
  </si>
  <si>
    <t>cpass_cDX_rDVle</t>
  </si>
  <si>
    <t>cpass_cELNOX_rELNOX0le</t>
  </si>
  <si>
    <t>cpass_cELNOX_rELNOXle</t>
  </si>
  <si>
    <t>cpass_cES_EFDCOSTS</t>
  </si>
  <si>
    <t>cpass_cES_rLDge</t>
  </si>
  <si>
    <t>cpass_cES_UBOUND</t>
  </si>
  <si>
    <t>cpass_cESCNOX_EFDCOSTS</t>
  </si>
  <si>
    <t>cpass_cESCNOX_rELNOX0le</t>
  </si>
  <si>
    <t>cpass_cF_EFDCOSTS</t>
  </si>
  <si>
    <t>cpass_cF_rENeq</t>
  </si>
  <si>
    <t>cpass_cF_rENle</t>
  </si>
  <si>
    <t>cpass_cF_rFle</t>
  </si>
  <si>
    <t>cpass_cF_rLDge</t>
  </si>
  <si>
    <t>cpass_cF_rPS_le</t>
  </si>
  <si>
    <t>cpass_cF_rSRge</t>
  </si>
  <si>
    <t>cpass_cF_UBOUND</t>
  </si>
  <si>
    <t>cpass_cG_LBOUND</t>
  </si>
  <si>
    <t>cpass_cG_rLDge</t>
  </si>
  <si>
    <t>cpass_cG_UBOUND</t>
  </si>
  <si>
    <t>cpass_cGENCLB_LBOUND</t>
  </si>
  <si>
    <t>cpass_cGENCLB_rGENCLeq</t>
  </si>
  <si>
    <t>cpass_cGENCLB_UBOUND</t>
  </si>
  <si>
    <t>cpass_cGENNGB_LBOUND</t>
  </si>
  <si>
    <t>cpass_cGENNGB_rGENNGeq</t>
  </si>
  <si>
    <t>cpass_cGENNGB_UBOUND</t>
  </si>
  <si>
    <t>cpass_cGPUS_EFDCOSTS</t>
  </si>
  <si>
    <t>cpass_cGPUS_rS_NGUSle</t>
  </si>
  <si>
    <t>cpass_cGPUS_UBOUND</t>
  </si>
  <si>
    <t>cpass_cGTUS_EFDCOSTS</t>
  </si>
  <si>
    <t>cpass_cGTUS_rCARBONn</t>
  </si>
  <si>
    <t>cpass_cGTUS_rNGle</t>
  </si>
  <si>
    <t>cpass_cGTUS_rS_NGUSle</t>
  </si>
  <si>
    <t>cpass_cH_EFDCOSTS</t>
  </si>
  <si>
    <t>cpass_cH_rENeq</t>
  </si>
  <si>
    <t>cpass_cH_rENle</t>
  </si>
  <si>
    <t>cpass_cH_rFle</t>
  </si>
  <si>
    <t>cpass_cH_rLDge</t>
  </si>
  <si>
    <t>cpass_cH_rP2_le</t>
  </si>
  <si>
    <t>cpass_cH_rP2le</t>
  </si>
  <si>
    <t>cpass_cH_rPS_le</t>
  </si>
  <si>
    <t>cpass_cH_rSRge</t>
  </si>
  <si>
    <t>cpass_cH_UBOUND</t>
  </si>
  <si>
    <t>cpass_cI_EFDCOSTS</t>
  </si>
  <si>
    <t>cpass_cI_LBOUND</t>
  </si>
  <si>
    <t>cpass_cI_rLDge</t>
  </si>
  <si>
    <t>cpass_cI_rSRge</t>
  </si>
  <si>
    <t>cpass_cI_UBOUND</t>
  </si>
  <si>
    <t>cpass_cJ_EFDCOSTS</t>
  </si>
  <si>
    <t>cpass_cJ_rBTUle</t>
  </si>
  <si>
    <t>cpass_cJ_rBTUXXle</t>
  </si>
  <si>
    <t>cpass_cJ_rCARBONle</t>
  </si>
  <si>
    <t>cpass_cJ_rCARBONn</t>
  </si>
  <si>
    <t>cpass_cJ_rCBle</t>
  </si>
  <si>
    <t>cpass_cJ_rCO2QNRle</t>
  </si>
  <si>
    <t>cpass_cJ_rCO2QNRn</t>
  </si>
  <si>
    <t>cpass_cJ_rCO2RNRn</t>
  </si>
  <si>
    <t>cpass_cJ_rCO2TNRn</t>
  </si>
  <si>
    <t>cpass_cJ_rCONCLeq</t>
  </si>
  <si>
    <t>cpass_cJ_rCONNGeq</t>
  </si>
  <si>
    <t>cpass_cJ_rELNOX0n</t>
  </si>
  <si>
    <t>cpass_cJ_rELNOXle</t>
  </si>
  <si>
    <t>cpass_cJ_rGENCLeq</t>
  </si>
  <si>
    <t>cpass_cJ_rGENNGeq</t>
  </si>
  <si>
    <t>cpass_cJ_rGENQNRn</t>
  </si>
  <si>
    <t>cpass_cJ_rLDge</t>
  </si>
  <si>
    <t>cpass_cJ_rMRXge</t>
  </si>
  <si>
    <t>cpass_cJ_rSRge</t>
  </si>
  <si>
    <t>cpass_cJ_rZFLRGeq</t>
  </si>
  <si>
    <t>cpass_cJ_rZFLRGge</t>
  </si>
  <si>
    <t>cpass_cJ_UBOUND</t>
  </si>
  <si>
    <t>cpass_cJX_EFDCOSTS</t>
  </si>
  <si>
    <t>cpass_cJX_rBTUle</t>
  </si>
  <si>
    <t>cpass_cJX_rCBle</t>
  </si>
  <si>
    <t>cpass_cJX_rGn</t>
  </si>
  <si>
    <t>cpass_cJX_rLDge</t>
  </si>
  <si>
    <t>cpass_cJX_rMRXge</t>
  </si>
  <si>
    <t>cpass_cJX_rSRge</t>
  </si>
  <si>
    <t>cpass_cJX_UBOUND</t>
  </si>
  <si>
    <t>cpass_cKX_EFDCOSTS</t>
  </si>
  <si>
    <t>cpass_cKX_rK_ge</t>
  </si>
  <si>
    <t>cpass_cMB_EFDCOSTS</t>
  </si>
  <si>
    <t>cpass_cMB_rCBle</t>
  </si>
  <si>
    <t>cpass_cMB_rMBge</t>
  </si>
  <si>
    <t>cpass_cMB_UBOUND</t>
  </si>
  <si>
    <t>cpass_cMERC__rMERC_le</t>
  </si>
  <si>
    <t>cpass_cMERC__rMERCURYle</t>
  </si>
  <si>
    <t>cpass_cMERC__rMERCURYn</t>
  </si>
  <si>
    <t>cpass_cMERC_DS_rMERC_DSle</t>
  </si>
  <si>
    <t>cpass_cMERC_DS_rMERCURYle</t>
  </si>
  <si>
    <t>cpass_cMERC_DS_rMERCURYn</t>
  </si>
  <si>
    <t>cpass_cMERC_RS_rMERC_RSle</t>
  </si>
  <si>
    <t>cpass_cMERC_RS_rMERCURYle</t>
  </si>
  <si>
    <t>cpass_cMERC_RS_rMERCURYn</t>
  </si>
  <si>
    <t>cpass_cMVS_EFDCOSTS</t>
  </si>
  <si>
    <t>cpass_cMVS_rMVSO2le</t>
  </si>
  <si>
    <t>cpass_cMVS_rSULFURCRle</t>
  </si>
  <si>
    <t>cpass_cMVSO2_EFDCOSTS</t>
  </si>
  <si>
    <t>cpass_cMVSO2_rSULFURle</t>
  </si>
  <si>
    <t>cpass_cNOT_EFDCOSTS</t>
  </si>
  <si>
    <t>cpass_cNOT_rZOGSMeq</t>
  </si>
  <si>
    <t>cpass_cNOT_rZOTHRge</t>
  </si>
  <si>
    <t>cpass_cNOT_UBOUND</t>
  </si>
  <si>
    <t>cpass_cNOTSF_EFDCOSTS</t>
  </si>
  <si>
    <t>cpass_cNOTSF_rZOGSMeq</t>
  </si>
  <si>
    <t>cpass_cNTO_EFDCOSTS</t>
  </si>
  <si>
    <t>cpass_cNTO_rZOGSMeq</t>
  </si>
  <si>
    <t>cpass_cNTO_rZOTHRge</t>
  </si>
  <si>
    <t>cpass_cNTR_EFDCOSTS</t>
  </si>
  <si>
    <t>cpass_cNTR_rZFLRGeq</t>
  </si>
  <si>
    <t>cpass_cNTR_rZFLRGge</t>
  </si>
  <si>
    <t>cpass_cNTR_rZOGSMeq</t>
  </si>
  <si>
    <t>cpass_cNTX_EFDCOSTS</t>
  </si>
  <si>
    <t>cpass_cNTX_rZFLRGeq</t>
  </si>
  <si>
    <t>cpass_cNTX_rZFLRGge</t>
  </si>
  <si>
    <t>cpass_cO_EFDCOSTS</t>
  </si>
  <si>
    <t>cpass_cO_rBTUle</t>
  </si>
  <si>
    <t>cpass_cO_rBTUXXle</t>
  </si>
  <si>
    <t>cpass_cO_rCARBONle</t>
  </si>
  <si>
    <t>cpass_cO_rCARBONn</t>
  </si>
  <si>
    <t>cpass_cO_rCBle</t>
  </si>
  <si>
    <t>cpass_cO_rCO2QNRle</t>
  </si>
  <si>
    <t>cpass_cO_rCO2QNRn</t>
  </si>
  <si>
    <t>cpass_cO_rCO2RNRn</t>
  </si>
  <si>
    <t>cpass_cO_rCO2TNRn</t>
  </si>
  <si>
    <t>cpass_cO_rCONCLeq</t>
  </si>
  <si>
    <t>cpass_cO_rCONNGeq</t>
  </si>
  <si>
    <t>cpass_cO_rELNOX0n</t>
  </si>
  <si>
    <t>cpass_cO_rELNOXle</t>
  </si>
  <si>
    <t>cpass_cO_rGENCLeq</t>
  </si>
  <si>
    <t>cpass_cO_rGENNGeq</t>
  </si>
  <si>
    <t>cpass_cO_rGENQNRn</t>
  </si>
  <si>
    <t>cpass_cO_rLDge</t>
  </si>
  <si>
    <t>cpass_cO_rMRXge</t>
  </si>
  <si>
    <t>cpass_cO_rSRge</t>
  </si>
  <si>
    <t>cpass_cO_rZFLRGeq</t>
  </si>
  <si>
    <t>cpass_cO_rZFLRGge</t>
  </si>
  <si>
    <t>cpass_cO_UBOUND</t>
  </si>
  <si>
    <t>cpass_cOX_EFDCOSTS</t>
  </si>
  <si>
    <t>cpass_cOX_rBTUle</t>
  </si>
  <si>
    <t>cpass_cOX_rCBle</t>
  </si>
  <si>
    <t>cpass_cOX_rELNOX0n</t>
  </si>
  <si>
    <t>cpass_cOX_rELNOXle</t>
  </si>
  <si>
    <t>cpass_cOX_rGn</t>
  </si>
  <si>
    <t>cpass_cOX_rLDge</t>
  </si>
  <si>
    <t>cpass_cOX_rMRXge</t>
  </si>
  <si>
    <t>cpass_cOX_rSRge</t>
  </si>
  <si>
    <t>cpass_cOX_UBOUND</t>
  </si>
  <si>
    <t>cpass_cRHS_rCBle</t>
  </si>
  <si>
    <t>cpass_cRHS_rCNCPle</t>
  </si>
  <si>
    <t>cpass_cRHS_rCO2QNRle</t>
  </si>
  <si>
    <t>cpass_cRHS_rDVle</t>
  </si>
  <si>
    <t>cpass_cRHS_rENeq</t>
  </si>
  <si>
    <t>cpass_cRHS_rENle</t>
  </si>
  <si>
    <t>cpass_cRHS_rEXle</t>
  </si>
  <si>
    <t>cpass_cRHS_rFle</t>
  </si>
  <si>
    <t>cpass_cRHS_rIMle</t>
  </si>
  <si>
    <t>cpass_cRHS_rK_ge</t>
  </si>
  <si>
    <t>cpass_cRHS_rLDge</t>
  </si>
  <si>
    <t>cpass_cRHS_rMBge</t>
  </si>
  <si>
    <t>cpass_cRHS_rMRXge</t>
  </si>
  <si>
    <t>cpass_cRHS_rMVSO2le</t>
  </si>
  <si>
    <t>cpass_cRHS_rP2le</t>
  </si>
  <si>
    <t>cpass_cRHS_rSULFURCRle</t>
  </si>
  <si>
    <t>cpass_cRHS_rSULFURle</t>
  </si>
  <si>
    <t>cpass_cRHS_rT_le</t>
  </si>
  <si>
    <t>cpass_cRHS_rTCNle</t>
  </si>
  <si>
    <t>cpass_cRHS_rTLle</t>
  </si>
  <si>
    <t>cpass_cRHS_rZOGSMeq</t>
  </si>
  <si>
    <t>cpass_cRPUS_EFDCOSTS</t>
  </si>
  <si>
    <t>cpass_cRPUS_rS_RSUSle</t>
  </si>
  <si>
    <t>cpass_cRTUS_EFDCOSTS</t>
  </si>
  <si>
    <t>cpass_cRTUS_rCARBONn</t>
  </si>
  <si>
    <t>cpass_cRTUS_rMERC_RSle</t>
  </si>
  <si>
    <t>cpass_cRTUS_rRSle</t>
  </si>
  <si>
    <t>cpass_cRTUS_rS_RSUSle</t>
  </si>
  <si>
    <t>cpass_cRTUS_rSULFle</t>
  </si>
  <si>
    <t>cpass_cRTUS_rSULFURCRle</t>
  </si>
  <si>
    <t>cpass_cRTUS_rSULFURCRn</t>
  </si>
  <si>
    <t>cpass_cS2_rLDge</t>
  </si>
  <si>
    <t>cpass_cS2_rP2_le</t>
  </si>
  <si>
    <t>cpass_cS2_rP2le</t>
  </si>
  <si>
    <t>cpass_cS2_UBOUND</t>
  </si>
  <si>
    <t>cpass_cSC_EFDCOSTS</t>
  </si>
  <si>
    <t>cpass_cSC_rCNCPle</t>
  </si>
  <si>
    <t>cpass_cSC_rLDge</t>
  </si>
  <si>
    <t>cpass_cSC_rSRge</t>
  </si>
  <si>
    <t>cpass_cSC_rTCNle</t>
  </si>
  <si>
    <t>cpass_cSPx_EFDCOSTS</t>
  </si>
  <si>
    <t>cpass_cSPx_LBOUND</t>
  </si>
  <si>
    <t>cpass_cSPx_rSRge</t>
  </si>
  <si>
    <t>cpass_cSPx_UBOUND</t>
  </si>
  <si>
    <t>cpass_cSR_EFDCOSTS</t>
  </si>
  <si>
    <t>cpass_cSR_rCARBONle</t>
  </si>
  <si>
    <t>cpass_cSR_rCARBONn</t>
  </si>
  <si>
    <t>cpass_cSR_rEXle</t>
  </si>
  <si>
    <t>cpass_cSR_rIMle</t>
  </si>
  <si>
    <t>cpass_cSR_rLDge</t>
  </si>
  <si>
    <t>cpass_cSR_rSRge</t>
  </si>
  <si>
    <t>cpass_cSR_UBOUND</t>
  </si>
  <si>
    <t>cpass_cST_rLDge</t>
  </si>
  <si>
    <t>cpass_cST_rPS_le</t>
  </si>
  <si>
    <t>cpass_cST_UBOUND</t>
  </si>
  <si>
    <t>cpass_cSULF_EFDCOSTS</t>
  </si>
  <si>
    <t>cpass_cSULF_rSULFle</t>
  </si>
  <si>
    <t>cpass_cSULF_rSULFURle</t>
  </si>
  <si>
    <t>cpass_cSULF_rSULFURn</t>
  </si>
  <si>
    <t>cpass_cT_STOCK__rMERCURYn</t>
  </si>
  <si>
    <t>cpass_cT_STOCK__rMERCURYle</t>
  </si>
  <si>
    <t>cpass_cT_STOCK__UBOUND</t>
  </si>
  <si>
    <t>cpass_cTC_EFDCOSTS</t>
  </si>
  <si>
    <t>cpass_cTC_rCNCPle</t>
  </si>
  <si>
    <t>cpass_cTC_rLDge</t>
  </si>
  <si>
    <t>cpass_cTC_rTCNle</t>
  </si>
  <si>
    <t>cpass_cTR_EFDCOSTS</t>
  </si>
  <si>
    <t>cpass_cTR_rCARBONle</t>
  </si>
  <si>
    <t>cpass_cTR_rCARBONn</t>
  </si>
  <si>
    <t>cpass_cTR_rEXle</t>
  </si>
  <si>
    <t>cpass_cTR_rIMle</t>
  </si>
  <si>
    <t>cpass_cTR_rLDge</t>
  </si>
  <si>
    <t>cpass_cTR_rTLle</t>
  </si>
  <si>
    <t>cpass_cTR_UBOUND</t>
  </si>
  <si>
    <t>cpass_cU_EFDCOSTS</t>
  </si>
  <si>
    <t>cpass_cU_rBTUle</t>
  </si>
  <si>
    <t>cpass_cU_rBTUXXle</t>
  </si>
  <si>
    <t>cpass_cU_rCARBONle</t>
  </si>
  <si>
    <t>cpass_cU_rCARBONn</t>
  </si>
  <si>
    <t>cpass_cU_rCBle</t>
  </si>
  <si>
    <t>cpass_cU_rCO2QNRle</t>
  </si>
  <si>
    <t>cpass_cU_rCO2QNRn</t>
  </si>
  <si>
    <t>cpass_cU_rCO2RNRn</t>
  </si>
  <si>
    <t>cpass_cU_rCO2TNRn</t>
  </si>
  <si>
    <t>cpass_cU_rCONCLeq</t>
  </si>
  <si>
    <t>cpass_cU_rCONNGeq</t>
  </si>
  <si>
    <t>cpass_cU_rELNOX0n</t>
  </si>
  <si>
    <t>cpass_cU_rELNOXle</t>
  </si>
  <si>
    <t>cpass_cU_rGENCLeq</t>
  </si>
  <si>
    <t>cpass_cU_rGENNGeq</t>
  </si>
  <si>
    <t>cpass_cU_rGENQNRn</t>
  </si>
  <si>
    <t>cpass_cU_rLDge</t>
  </si>
  <si>
    <t>cpass_cU_rMRXge</t>
  </si>
  <si>
    <t>cpass_cU_rSRge</t>
  </si>
  <si>
    <t>cpass_cU_rZFLRGeq</t>
  </si>
  <si>
    <t>cpass_cU_rZFLRGge</t>
  </si>
  <si>
    <t>cpass_cU_UBOUND</t>
  </si>
  <si>
    <t>cpass_cUX_EFDCOSTS</t>
  </si>
  <si>
    <t>cpass_cUX_rBTUle</t>
  </si>
  <si>
    <t>cpass_cUX_rCBle</t>
  </si>
  <si>
    <t>cpass_cUX_rGn</t>
  </si>
  <si>
    <t>cpass_cUX_rLDge</t>
  </si>
  <si>
    <t>cpass_cUX_rMRXge</t>
  </si>
  <si>
    <t>cpass_cUX_rSRge</t>
  </si>
  <si>
    <t>cpass_cUX_UBOUND</t>
  </si>
  <si>
    <t>cpass_cCARECR_EFDCOSTS</t>
  </si>
  <si>
    <t>cpass_cCARECR_rCARBONle</t>
  </si>
  <si>
    <t>cpass_cCARECR_UBOUND</t>
  </si>
  <si>
    <t>cpass_cF_rGRDGNge</t>
  </si>
  <si>
    <t>cpass_cF_rGRDRTge</t>
  </si>
  <si>
    <t>cpass_cH_rGRDGNge</t>
  </si>
  <si>
    <t>cpass_cH_rGRDRTge</t>
  </si>
  <si>
    <t>cpass_cI_rGRDGNge</t>
  </si>
  <si>
    <t>cpass_cI_rGRDRTge</t>
  </si>
  <si>
    <t>cpass_cJ_rGRDGNge</t>
  </si>
  <si>
    <t>cpass_cJ_rGRDRTge</t>
  </si>
  <si>
    <t>cpass_cO_rGRDGNge</t>
  </si>
  <si>
    <t>cpass_cO_rGRDRTge</t>
  </si>
  <si>
    <t>cpass_cU_rGRDGNge</t>
  </si>
  <si>
    <t>cpass_cU_rGRDRTge</t>
  </si>
  <si>
    <t>FORTRANVARIABLE</t>
  </si>
  <si>
    <t>INCLUDEDATA</t>
  </si>
  <si>
    <t>CODEUSAGE</t>
  </si>
  <si>
    <t>FORTTYPE</t>
  </si>
  <si>
    <t>FORTDESCRIPTION</t>
  </si>
  <si>
    <t>FORTDIM1</t>
  </si>
  <si>
    <t>FORTDIM2</t>
  </si>
  <si>
    <t>FORTDIM3</t>
  </si>
  <si>
    <t>FORTDIM4</t>
  </si>
  <si>
    <t>FORTDIM5</t>
  </si>
  <si>
    <t>DAFDIM1</t>
  </si>
  <si>
    <t>DAFDIM2</t>
  </si>
  <si>
    <t>INCLUDEFILE</t>
  </si>
  <si>
    <t>AIMDIM1</t>
  </si>
  <si>
    <t>AIMDIM2</t>
  </si>
  <si>
    <t>AIMDIM3</t>
  </si>
  <si>
    <t>AIMDIM4</t>
  </si>
  <si>
    <t>AIMDIM5</t>
  </si>
  <si>
    <t>AIMDAF1</t>
  </si>
  <si>
    <t>AIMDAF2</t>
  </si>
  <si>
    <t>AIMMSVARIABLE</t>
  </si>
  <si>
    <t>AIMSETDOMAIN</t>
  </si>
  <si>
    <t>ab_allbank_avl</t>
  </si>
  <si>
    <t>ab32</t>
  </si>
  <si>
    <t>RHS</t>
  </si>
  <si>
    <t>REAL</t>
  </si>
  <si>
    <t>Banked allowances available (cumulative)</t>
  </si>
  <si>
    <t>mnumyr</t>
  </si>
  <si>
    <t>MNUMYR</t>
  </si>
  <si>
    <t>ab_auction_p</t>
  </si>
  <si>
    <t>ccost of auction reserve allowances</t>
  </si>
  <si>
    <t>ab_cap_tot</t>
  </si>
  <si>
    <t>Combined cap or allowances issued</t>
  </si>
  <si>
    <t>ab_covd_em_fue</t>
  </si>
  <si>
    <t>ffuel providers               (tonnes Ceq)</t>
  </si>
  <si>
    <t>ab_covd_em_ind</t>
  </si>
  <si>
    <t>eexcl refining    (tonnes Ceq)</t>
  </si>
  <si>
    <t>ab_covd_em_oth</t>
  </si>
  <si>
    <t>mmostly non-co2             (tonnes Ceq)</t>
  </si>
  <si>
    <t>ab_covd_em_ref</t>
  </si>
  <si>
    <t>rrefining from p1             (tonnes Ceq)</t>
  </si>
  <si>
    <t>ab_cstcont_avl</t>
  </si>
  <si>
    <t>cost containment reserve allowances available (cumulative)</t>
  </si>
  <si>
    <t>ab_cstcont_frac</t>
  </si>
  <si>
    <t>ffrom 0 to 1) held in reserve for cost containment</t>
  </si>
  <si>
    <t>ab_offset_frac</t>
  </si>
  <si>
    <t>ffrom 0 to 1)ffset assumption (fract of ab_cap_tot</t>
  </si>
  <si>
    <t>ab_reserve_p</t>
  </si>
  <si>
    <t>ttriggering release of cost containment reserve allowances</t>
  </si>
  <si>
    <t>'3</t>
  </si>
  <si>
    <t>Three</t>
  </si>
  <si>
    <t>ACICST</t>
  </si>
  <si>
    <t>emmemis</t>
  </si>
  <si>
    <t>REAL*4</t>
  </si>
  <si>
    <t>ACIOAM</t>
  </si>
  <si>
    <t>ACI_CST</t>
  </si>
  <si>
    <t>coalemm</t>
  </si>
  <si>
    <t>Equipment Cost per Trillion Btu of Coal for Activated Carbon Injection</t>
  </si>
  <si>
    <t>NSTEP</t>
  </si>
  <si>
    <t>NRANK</t>
  </si>
  <si>
    <t>NCLUT1</t>
  </si>
  <si>
    <t>EmissionRank</t>
  </si>
  <si>
    <t>ACI_OPT</t>
  </si>
  <si>
    <t>INTEGER</t>
  </si>
  <si>
    <t>11 =&gt; Yes)ACI Options (0 =&gt; No</t>
  </si>
  <si>
    <t>ACI_STEPS</t>
  </si>
  <si>
    <t>Number of ACI Steps to Create</t>
  </si>
  <si>
    <t>BARRIER</t>
  </si>
  <si>
    <t>control</t>
  </si>
  <si>
    <t>ALLOW TRADE</t>
  </si>
  <si>
    <t>dispuse</t>
  </si>
  <si>
    <t>REAL*8</t>
  </si>
  <si>
    <t>MNUMNR</t>
  </si>
  <si>
    <t>BMCLCON</t>
  </si>
  <si>
    <t>STEO BENCHMARKING SWITCH CL CON</t>
  </si>
  <si>
    <t>BMCLGEN</t>
  </si>
  <si>
    <t>STEO BENCHMARKING SWITCH CL GEN</t>
  </si>
  <si>
    <t>BMCLTOL</t>
  </si>
  <si>
    <t>STEO BENCHMARKING TOLERANCE -- CL</t>
  </si>
  <si>
    <t>SCALAR</t>
  </si>
  <si>
    <t>SCALARSet</t>
  </si>
  <si>
    <t>BMNETIMP</t>
  </si>
  <si>
    <t>STEO BENCHMARKING SWITCH NET IMPORTS</t>
  </si>
  <si>
    <t>BMNGCON</t>
  </si>
  <si>
    <t>STEO BENCHMARKING SWITCH NG CON</t>
  </si>
  <si>
    <t>BMNGGEN</t>
  </si>
  <si>
    <t>STEO BENCHMARKING SWITCH NG GEN</t>
  </si>
  <si>
    <t>BMNGTOL</t>
  </si>
  <si>
    <t>STEO BENCHMARKING TOLERANCE -- NG</t>
  </si>
  <si>
    <t>BMOLTOL</t>
  </si>
  <si>
    <t>STEO BENCHMARKING TOLERANCE -- OL</t>
  </si>
  <si>
    <t>BNK_TO_CMM_HG</t>
  </si>
  <si>
    <t>uso2grp</t>
  </si>
  <si>
    <t>Use BanksAdjustments Determined in ECP sent to CMM to Create Banks</t>
  </si>
  <si>
    <t>BTCOGEN</t>
  </si>
  <si>
    <t>TRADITIONAL COGEN TO GRID</t>
  </si>
  <si>
    <t>CAN_CST_SCMULT</t>
  </si>
  <si>
    <t>postpr</t>
  </si>
  <si>
    <t>scenario multiplier for canada supply curve costs</t>
  </si>
  <si>
    <t>CAN_QTY_SCMULT</t>
  </si>
  <si>
    <t>scenario multiplier for canada supply curve quantities</t>
  </si>
  <si>
    <t>CAREFD</t>
  </si>
  <si>
    <t>Carbon Emissions by Grp -- EFD</t>
  </si>
  <si>
    <t>CO2CapGroup</t>
  </si>
  <si>
    <t>CARGRP_CA</t>
  </si>
  <si>
    <t>INTEGER*4</t>
  </si>
  <si>
    <t>Carbon Group Index For California</t>
  </si>
  <si>
    <t>CARGRP_RG</t>
  </si>
  <si>
    <t>Carbon Group Index For RGGI</t>
  </si>
  <si>
    <t>CARTGT</t>
  </si>
  <si>
    <t>Carbon Emissions Limits by Grp</t>
  </si>
  <si>
    <t>CFCRDIMP</t>
  </si>
  <si>
    <t>convfact</t>
  </si>
  <si>
    <t>31 Crude oil imports</t>
  </si>
  <si>
    <t>CFNGC</t>
  </si>
  <si>
    <t>22 Natural Gas - Consumption</t>
  </si>
  <si>
    <t>CGNTGEN</t>
  </si>
  <si>
    <t>cogen</t>
  </si>
  <si>
    <t>NON-TRAD EXIST&amp;PLANNED COGEN GENERATION</t>
  </si>
  <si>
    <t>MNUMCGF</t>
  </si>
  <si>
    <t>'2</t>
  </si>
  <si>
    <t>CHPFuel</t>
  </si>
  <si>
    <t>CHKGEN</t>
  </si>
  <si>
    <t>SupplyRegionAll_ALT1</t>
  </si>
  <si>
    <t>SupplyRegionAll</t>
  </si>
  <si>
    <t>CNSTRNTS_EFD</t>
  </si>
  <si>
    <t>CO2BYGRP</t>
  </si>
  <si>
    <t>ecpcntl</t>
  </si>
  <si>
    <t>CO2 Caps by CO2 Control Groups</t>
  </si>
  <si>
    <t>CO2EPGRP</t>
  </si>
  <si>
    <t>CO2 Emission Containment Reserve Prc  (If Any) by CO2 Control Groups</t>
  </si>
  <si>
    <t>CO2EQGRP</t>
  </si>
  <si>
    <t>CO2 Emission Containment Reserve Qty  (If Any) by CO2 Control Groups</t>
  </si>
  <si>
    <t>CO2ESGRP</t>
  </si>
  <si>
    <t>CO2 Escape Vector or Max Prc  (If Any) by CO2 Control Groups</t>
  </si>
  <si>
    <t>CO2FLGRP</t>
  </si>
  <si>
    <t>CO2 Price Floors (If Any) by CO2 Control Groups</t>
  </si>
  <si>
    <t>CO2OPGRP</t>
  </si>
  <si>
    <t>CO2 Offset  Prc  (If Any) by CO2 Control Groups</t>
  </si>
  <si>
    <t>CO2OQGRP</t>
  </si>
  <si>
    <t>CO2 Offset  Qty  (If Any) by CO2 Control Groups</t>
  </si>
  <si>
    <t>CO2RPGRP</t>
  </si>
  <si>
    <t>CO2 Reserve Prc  (If Any) by CO2 Control Groups</t>
  </si>
  <si>
    <t>CO2RQGRP</t>
  </si>
  <si>
    <t>CO2 Reserve Qty  (If Any) by CO2 Control Groups</t>
  </si>
  <si>
    <t>CO2_ADJNT</t>
  </si>
  <si>
    <t>EPA Emission Adjustment for NT Cogen</t>
  </si>
  <si>
    <t>CO2_CL_BY_FL</t>
  </si>
  <si>
    <t>FRAC OF COAL CO2 EMISSIONS BY FUEL/CO2 REGION</t>
  </si>
  <si>
    <t>MAXNFR</t>
  </si>
  <si>
    <t>EMMStates</t>
  </si>
  <si>
    <t>CO2_DE_BY_CA</t>
  </si>
  <si>
    <t>CO2 EMISSION RATE FOR DOMESTIC ECONOMY IMPORTS TO CALIFORNIA BY YEAR</t>
  </si>
  <si>
    <t>CO2_DE_BY_RG</t>
  </si>
  <si>
    <t>CO2 EMISSION RATE FOR DOMESTIC ECONOMY IMPORTS BY EXPORT EMM/CO2 REGION</t>
  </si>
  <si>
    <t>CO2_DF_BY_CA</t>
  </si>
  <si>
    <t>CO2 EMISSION RATE FOR DOMESTIC FIRM IMPORTS TO CALIFORNIA BY YEAR</t>
  </si>
  <si>
    <t>CO2_DF_BY_RG</t>
  </si>
  <si>
    <t>CO2 EMISSION RATE FOR DOMESTIC FIRM IMPORTS BY IMPORT EMM/CO2 REGION</t>
  </si>
  <si>
    <t>CO2_EMSWD</t>
  </si>
  <si>
    <t>EPA Emission Rate for Biomass Cofiring</t>
  </si>
  <si>
    <t>CO2_EORSW</t>
  </si>
  <si>
    <t>11 = yes)to turn off CO2 for EOR (0 = no</t>
  </si>
  <si>
    <t>int_fuel_region_ALT1</t>
  </si>
  <si>
    <t>CO2_GRP</t>
  </si>
  <si>
    <t>Number of CO2 Cap Groups</t>
  </si>
  <si>
    <t>CO2_IM_BY_CA</t>
  </si>
  <si>
    <t>CO2 EMISSION RATE FOR INTERNATIONAL IMPORTS TO CALIFORNIA BY YEAR</t>
  </si>
  <si>
    <t>CO2_IM_BY_RG</t>
  </si>
  <si>
    <t>CO2 EMISSION RATE FOR INTERNATIONAL IMPORTS BY EMM/CO2 REGION</t>
  </si>
  <si>
    <t>CO2_OG_BY_FL</t>
  </si>
  <si>
    <t>FRAC OF O/G CO2 EMISSIONS BY FUEL/CO2 REGION</t>
  </si>
  <si>
    <t>CO2_OS_BY_RG</t>
  </si>
  <si>
    <t>CO2 EMISSION RATE FOR OUT/ST GEN BY EMM/CO2 REGION</t>
  </si>
  <si>
    <t>CO2_PLTRG</t>
  </si>
  <si>
    <t>mmass or rate) that is covered by Standards.e.</t>
  </si>
  <si>
    <t>CO2_PRCSW</t>
  </si>
  <si>
    <t>33=use difference (ECP-EFD)g methodology (0=no marg prc adj</t>
  </si>
  <si>
    <t>int_fuel_region</t>
  </si>
  <si>
    <t>EPAREG</t>
  </si>
  <si>
    <t>CPPRegion</t>
  </si>
  <si>
    <t>CO2_STDSW</t>
  </si>
  <si>
    <t>iif anyh to indicate aggregation of State Standards</t>
  </si>
  <si>
    <t>CO2_STDTN</t>
  </si>
  <si>
    <t>2=mass) -- EMM  Region11d standard type (1=rate</t>
  </si>
  <si>
    <t>CO2_THRET</t>
  </si>
  <si>
    <t>CF Threshold for Existing CT</t>
  </si>
  <si>
    <t>MNUMCR</t>
  </si>
  <si>
    <t>CPFLECP</t>
  </si>
  <si>
    <t>capacity in combined fuel region by ECP type</t>
  </si>
  <si>
    <t>CPFLEFD</t>
  </si>
  <si>
    <t>capacity in combined fuel region by EFD type</t>
  </si>
  <si>
    <t>CTDMDF</t>
  </si>
  <si>
    <t>dispett</t>
  </si>
  <si>
    <t>CTEXPD</t>
  </si>
  <si>
    <t>CTIMPD</t>
  </si>
  <si>
    <t>CTLBTU</t>
  </si>
  <si>
    <t>Coal-to-liquid (CTL) trillion Btus</t>
  </si>
  <si>
    <t>MX_NCOALS</t>
  </si>
  <si>
    <t>NDREG</t>
  </si>
  <si>
    <t>CTLHGEM</t>
  </si>
  <si>
    <t>uefdout</t>
  </si>
  <si>
    <t>ttonsMercury emissions from CTL</t>
  </si>
  <si>
    <t>CTLNOXEM</t>
  </si>
  <si>
    <t>tthousand tonsions from CTL</t>
  </si>
  <si>
    <t>CTLSO2EM</t>
  </si>
  <si>
    <t>CURIYR</t>
  </si>
  <si>
    <t>ncntrl</t>
  </si>
  <si>
    <t>CURRENT IYEAR INDEX</t>
  </si>
  <si>
    <t>dsmtfecp</t>
  </si>
  <si>
    <t>'12</t>
  </si>
  <si>
    <t>'24</t>
  </si>
  <si>
    <t>Months</t>
  </si>
  <si>
    <t>HoursADay</t>
  </si>
  <si>
    <t>ECP_SCRUB</t>
  </si>
  <si>
    <t>Scrubber Code by Coal Sector / ECP Type (2 -&gt; Unscrubbed ; 1 -&gt; Scrubbed)</t>
  </si>
  <si>
    <t>NUTSEC</t>
  </si>
  <si>
    <t>UtilitySector</t>
  </si>
  <si>
    <t>ECANSQZ</t>
  </si>
  <si>
    <t>int_fuel_region1_ALT1</t>
  </si>
  <si>
    <t>ECASTS</t>
  </si>
  <si>
    <t>dispin</t>
  </si>
  <si>
    <t>INTEGER*2</t>
  </si>
  <si>
    <t>DSP PLT GRP EFD CAPACITY TYPE</t>
  </si>
  <si>
    <t>DispPlantGroup</t>
  </si>
  <si>
    <t>ECCAP</t>
  </si>
  <si>
    <t>DISPATCHABLE (DSP) CAPACITY</t>
  </si>
  <si>
    <t>ECCOPM</t>
  </si>
  <si>
    <t>DSP CAP NET OF PLANNED MNT.</t>
  </si>
  <si>
    <t>ECDBID</t>
  </si>
  <si>
    <t>DSP PLT GRP DB ID</t>
  </si>
  <si>
    <t>ECDSPC</t>
  </si>
  <si>
    <t>CAP IN EACH SEASON</t>
  </si>
  <si>
    <t>ECDSPE</t>
  </si>
  <si>
    <t>ENERGY IN EACH SEASON</t>
  </si>
  <si>
    <t>ECDSPF</t>
  </si>
  <si>
    <t>FUEL CONSUMPTION IN EACH SEASON</t>
  </si>
  <si>
    <t>ECLEL</t>
  </si>
  <si>
    <t>emeblk</t>
  </si>
  <si>
    <t>25 Coal - Electric Power</t>
  </si>
  <si>
    <t>ECMRUNCF</t>
  </si>
  <si>
    <t>ECNTP</t>
  </si>
  <si>
    <t>NUMBER OF CAPACITY GROUPS</t>
  </si>
  <si>
    <t>ECP_MIN</t>
  </si>
  <si>
    <t>MINIMUM VALUE FOR ECP COEFFICIENTS</t>
  </si>
  <si>
    <t>DistGenPlantGroup</t>
  </si>
  <si>
    <t>EDSEL</t>
  </si>
  <si>
    <t>36 Distillate - Electricity (+petroleum coke)</t>
  </si>
  <si>
    <t>EENSP</t>
  </si>
  <si>
    <t>NUMBER OF SEASONAL PERIODS</t>
  </si>
  <si>
    <t>EETIME</t>
  </si>
  <si>
    <t>NUMBER OF HOURS PER SEASON</t>
  </si>
  <si>
    <t>EFACTR</t>
  </si>
  <si>
    <t>CONVERTS I2 TO R4(IE. * .001&gt;</t>
  </si>
  <si>
    <t>EFDMAT</t>
  </si>
  <si>
    <t>RREVISE = 1 - CREATE = 0</t>
  </si>
  <si>
    <t>EFD_CONT</t>
  </si>
  <si>
    <t>22 = unscr); expand to include international</t>
  </si>
  <si>
    <t>MX_NCOALS+MX_ISCV</t>
  </si>
  <si>
    <t>EFD_LG_DVLIM</t>
  </si>
  <si>
    <t>EFD Diversity Limits for Lignite</t>
  </si>
  <si>
    <t>EFD_SB_DVLIM</t>
  </si>
  <si>
    <t>EFD Diversity Limits for Subbituminous</t>
  </si>
  <si>
    <t>EFD_GRPS_F</t>
  </si>
  <si>
    <t>First EMM Group in EFD Super Group</t>
  </si>
  <si>
    <t>M_EFD_GRPS</t>
  </si>
  <si>
    <t>PlantGroupOrd</t>
  </si>
  <si>
    <t>EFD_GRPS_N</t>
  </si>
  <si>
    <t>Next EMM Group in EFD Super Group</t>
  </si>
  <si>
    <t>EFD_GW</t>
  </si>
  <si>
    <t>ImportStep</t>
  </si>
  <si>
    <t>EFD_LCAR</t>
  </si>
  <si>
    <t>emission</t>
  </si>
  <si>
    <t>84 ECP Carbon emissions limit for electricity</t>
  </si>
  <si>
    <t>EFD_MIN</t>
  </si>
  <si>
    <t>EFD_PCAR</t>
  </si>
  <si>
    <t>86 ECP Carbon emission allowance price</t>
  </si>
  <si>
    <t>EFD_QCAR</t>
  </si>
  <si>
    <t>85 ECP Carbon emissions for electricity</t>
  </si>
  <si>
    <t>EFD_RANK</t>
  </si>
  <si>
    <t>EFD Coal Rank Indicator</t>
  </si>
  <si>
    <t>EFD_Slice_ID</t>
  </si>
  <si>
    <t>dsmtoefd</t>
  </si>
  <si>
    <t>MAXEFDSG</t>
  </si>
  <si>
    <t>MAXEFDB</t>
  </si>
  <si>
    <t>EFD_TIER1_LIM</t>
  </si>
  <si>
    <t>EFD Coal Tier 1 Transportation Limits</t>
  </si>
  <si>
    <t>FuelType</t>
  </si>
  <si>
    <t>PlantType_ECPp2</t>
  </si>
  <si>
    <t>int_fuel_region1</t>
  </si>
  <si>
    <t>EGFEL</t>
  </si>
  <si>
    <t>CCore - Electric Power</t>
  </si>
  <si>
    <t>EHCAP</t>
  </si>
  <si>
    <t>NON-DSP PLANT GROUP CAPACITY</t>
  </si>
  <si>
    <t>EHTECP</t>
  </si>
  <si>
    <t>NON-DSP PLT GRP ECP CAP TYPE</t>
  </si>
  <si>
    <t>ELEC_FLAG</t>
  </si>
  <si>
    <t>emoblk</t>
  </si>
  <si>
    <t>LOGICAL</t>
  </si>
  <si>
    <t>Cap Applies to Elec Only</t>
  </si>
  <si>
    <t>ELGENE</t>
  </si>
  <si>
    <t>elout</t>
  </si>
  <si>
    <t>Generation by Plant Group and Time Slice</t>
  </si>
  <si>
    <t>ELGRP</t>
  </si>
  <si>
    <t>TIME OF DAY/SEASON GROUP INDEX</t>
  </si>
  <si>
    <t>ELNVCT</t>
  </si>
  <si>
    <t>NUMBER OF POINTS IN LOAD CRV</t>
  </si>
  <si>
    <t>ELSEG</t>
  </si>
  <si>
    <t>TIME OF DAY/SEASON SEG. INDEX</t>
  </si>
  <si>
    <t>ELWDTH</t>
  </si>
  <si>
    <t>WIDTH OF VERTICAL LOAD SEG</t>
  </si>
  <si>
    <t>EMCMC</t>
  </si>
  <si>
    <t>12 Comm Emissions by Region</t>
  </si>
  <si>
    <t>MNPOLLUT</t>
  </si>
  <si>
    <t>EmissionType</t>
  </si>
  <si>
    <t>EMEL</t>
  </si>
  <si>
    <t>23 EMM Emissions by Fuel Type</t>
  </si>
  <si>
    <t>'4</t>
  </si>
  <si>
    <t>Four</t>
  </si>
  <si>
    <t>EMELBNK</t>
  </si>
  <si>
    <t>43 Banked sulfur dioxide allowances</t>
  </si>
  <si>
    <t>MX_SO2_GRP</t>
  </si>
  <si>
    <t>EMEL_QHG</t>
  </si>
  <si>
    <t>66 Mercury Caps by Group and Year</t>
  </si>
  <si>
    <t>MX_HG_GRP</t>
  </si>
  <si>
    <t>EMETAX</t>
  </si>
  <si>
    <t>37 Excise (Consumption) Tax by Fuel</t>
  </si>
  <si>
    <t>'15</t>
  </si>
  <si>
    <t>Fifteen</t>
  </si>
  <si>
    <t>EMINCC</t>
  </si>
  <si>
    <t>14 Ind Emis by Region-Comb</t>
  </si>
  <si>
    <t>EMLIM</t>
  </si>
  <si>
    <t>Hg)9 Emission Constraints by (CO2</t>
  </si>
  <si>
    <t>EMMBMDUAL</t>
  </si>
  <si>
    <t>wrenew</t>
  </si>
  <si>
    <t>Dual on BIOMASS row in EMM (Max willingness to pay)</t>
  </si>
  <si>
    <t>MX_UNITS</t>
  </si>
  <si>
    <t>EMNT</t>
  </si>
  <si>
    <t>19 NGTDM Emissions by Region</t>
  </si>
  <si>
    <t>EMRFNA</t>
  </si>
  <si>
    <t>64 NOX Allowances by Group and Year</t>
  </si>
  <si>
    <t>EMRFSA</t>
  </si>
  <si>
    <t>11 Sulfur allowances</t>
  </si>
  <si>
    <t>EMRSC</t>
  </si>
  <si>
    <t>10 Resd Emissions by Region</t>
  </si>
  <si>
    <t>EMTRC</t>
  </si>
  <si>
    <t>17 Trans Emissions by Region</t>
  </si>
  <si>
    <t>ENGEL</t>
  </si>
  <si>
    <t>17 Natural Gas - Electric Power</t>
  </si>
  <si>
    <t>EPCAMP</t>
  </si>
  <si>
    <t>carbon region associated with a given combined region</t>
  </si>
  <si>
    <t>uecpout</t>
  </si>
  <si>
    <t>EPCLMP</t>
  </si>
  <si>
    <t>coal region associated with a given combined region</t>
  </si>
  <si>
    <t>EPCSMP</t>
  </si>
  <si>
    <t>census region associated with a given combined region</t>
  </si>
  <si>
    <t>EPGSMP</t>
  </si>
  <si>
    <t>gas region associated with a given combined region</t>
  </si>
  <si>
    <t>EPNOXPR</t>
  </si>
  <si>
    <t>ECP NOX Allowance Price</t>
  </si>
  <si>
    <t>EPPOPM</t>
  </si>
  <si>
    <t>planned main switch by EFD plant type</t>
  </si>
  <si>
    <t>EPPOPR</t>
  </si>
  <si>
    <t>operate switch by EFD plant type</t>
  </si>
  <si>
    <t>EPRPSPR</t>
  </si>
  <si>
    <t>ECP RPS Credit Price</t>
  </si>
  <si>
    <t>EPRPSPRR</t>
  </si>
  <si>
    <t>OwnerShipType</t>
  </si>
  <si>
    <t>ERLEL</t>
  </si>
  <si>
    <t>LLow Sulfur - Electricity</t>
  </si>
  <si>
    <t>ERSEL</t>
  </si>
  <si>
    <t>53 Residual Fuel - Electricity</t>
  </si>
  <si>
    <t>ETDIMERG</t>
  </si>
  <si>
    <t>REGIONAL INTERNATIONAL ECONOMY SALES (MWH)</t>
  </si>
  <si>
    <t>ETDMDERG</t>
  </si>
  <si>
    <t>REGIONAL DOMESTIC ECONOMY SALES (MM$)</t>
  </si>
  <si>
    <t>ETDMMERG</t>
  </si>
  <si>
    <t>REGIONAL DOMESTIC ECONOMY SALES (MWH)</t>
  </si>
  <si>
    <t>EXPCI</t>
  </si>
  <si>
    <t>final coal share by plt type and fuel region</t>
  </si>
  <si>
    <t>FGD_FCTR</t>
  </si>
  <si>
    <t>FGD Emission Factor</t>
  </si>
  <si>
    <t>final gas  share by plt type and fuel region</t>
  </si>
  <si>
    <t>final oil  share by plt type and fuel region</t>
  </si>
  <si>
    <t>FR_OR_TRANCOST</t>
  </si>
  <si>
    <t>Unit Co2 trsnport costs from each fuel region to each OGSM region</t>
  </si>
  <si>
    <t>'8</t>
  </si>
  <si>
    <t>FTDMDF</t>
  </si>
  <si>
    <t>FTEXPD</t>
  </si>
  <si>
    <t>FTIMPD</t>
  </si>
  <si>
    <t>final biomass share by plt type and fuel region</t>
  </si>
  <si>
    <t>HG_CHOICE</t>
  </si>
  <si>
    <t>33=&gt;Input or Outputr Output Mercury Standard: 0=&gt;None</t>
  </si>
  <si>
    <t>HG_CLASS</t>
  </si>
  <si>
    <t>33=&gt;New IGCC and Other Coal 0=&gt;NA</t>
  </si>
  <si>
    <t>HG_GRAMS_MWH</t>
  </si>
  <si>
    <t>0 =&gt; Not Applicable limits in grams per megawatthour</t>
  </si>
  <si>
    <t>EPM_HG_CLS</t>
  </si>
  <si>
    <t>MercuryClass</t>
  </si>
  <si>
    <t>HG_GRP</t>
  </si>
  <si>
    <t>44 Identify Mercury Cap and Trade Group by Region</t>
  </si>
  <si>
    <t>HG_INPUT</t>
  </si>
  <si>
    <t>0 =&gt; Not Applicable limits in grams per million btu by coal rank</t>
  </si>
  <si>
    <t>EPM_RANK</t>
  </si>
  <si>
    <t>HG_MEF</t>
  </si>
  <si>
    <t>0 =&gt; Not Applicable limits as percent of input mercury (i.e. Maximum MEF)</t>
  </si>
  <si>
    <t>HG_MEFNC</t>
  </si>
  <si>
    <t>89 Required Hg MEF if No CAMR</t>
  </si>
  <si>
    <t>HG_OUTPUT</t>
  </si>
  <si>
    <t>0 =&gt; Not Applicable limits in grams per megawatthour by coal rank</t>
  </si>
  <si>
    <t>HRTCLNR</t>
  </si>
  <si>
    <t>Average Heatrate</t>
  </si>
  <si>
    <t>NDRGG</t>
  </si>
  <si>
    <t>IT_WOP</t>
  </si>
  <si>
    <t>intout</t>
  </si>
  <si>
    <t>WORLD OIL PRICE (2--UNITS)</t>
  </si>
  <si>
    <t>JDSEL</t>
  </si>
  <si>
    <t>emablk</t>
  </si>
  <si>
    <t>52 Distillate - Electricity (+petroleum coke)</t>
  </si>
  <si>
    <t>JGFELGR</t>
  </si>
  <si>
    <t>E UTIL FIRM NG EMISSIONS (87$/MMBTU)</t>
  </si>
  <si>
    <t>JRSEL</t>
  </si>
  <si>
    <t>74 Residual Fuel - Electricity</t>
  </si>
  <si>
    <t>KWH_DM_BY_RG</t>
  </si>
  <si>
    <t>KWH DOMESTIC FIRM IMPORTS BY REGION AND YEAR</t>
  </si>
  <si>
    <t>KWH_IM_BY_RG</t>
  </si>
  <si>
    <t>KWH INTERNATIONAL FIRM/ECON IMPORTS BY REGION AND YEAR</t>
  </si>
  <si>
    <t>LINELOSS</t>
  </si>
  <si>
    <t>MAXSEC</t>
  </si>
  <si>
    <t>DemandSectors</t>
  </si>
  <si>
    <t>MAP_ECNTP_EFD_GRPS</t>
  </si>
  <si>
    <t>Map ECNTP to EFD Super Group Number</t>
  </si>
  <si>
    <t>MIN_EMF</t>
  </si>
  <si>
    <t>Minimum Achievable Emission Modification Factor using ACI</t>
  </si>
  <si>
    <t>MP_BM_BT</t>
  </si>
  <si>
    <t>Map Applicable Supply Types for Biomass to Liquids Sector</t>
  </si>
  <si>
    <t>MNUMFS</t>
  </si>
  <si>
    <t>MP_BM_CM</t>
  </si>
  <si>
    <t>Map Applicable Supply Types for Commercial Sector</t>
  </si>
  <si>
    <t>MP_BM_ET</t>
  </si>
  <si>
    <t>Map Applicable Supply Types for Cellulosic Ethanol Sector</t>
  </si>
  <si>
    <t>MP_BM_H2</t>
  </si>
  <si>
    <t>Map Applicable Supply Types for Hydrogen Production Sector</t>
  </si>
  <si>
    <t>MP_BM_IN</t>
  </si>
  <si>
    <t>Map Applicable Supply Types for Non-Refinery Industrial Sector</t>
  </si>
  <si>
    <t>MP_BM_PW</t>
  </si>
  <si>
    <t>Map Applicable Supply Types for Electric Power Sector</t>
  </si>
  <si>
    <t>MP_BM_RS</t>
  </si>
  <si>
    <t>Map Applicable Supply Types for Residential Sector</t>
  </si>
  <si>
    <t>MUST_STORE</t>
  </si>
  <si>
    <t>Indicates that captured CO2 must be stored in saline or EOR sites</t>
  </si>
  <si>
    <t>cdsparms</t>
  </si>
  <si>
    <t>NMARCST</t>
  </si>
  <si>
    <t>after trade marginal cost</t>
  </si>
  <si>
    <t>NM_BM_SUP_STP</t>
  </si>
  <si>
    <t>Number of Biomass Supply Steps</t>
  </si>
  <si>
    <t>NOX_EFD</t>
  </si>
  <si>
    <t>Number Hours per EFD Season in each NOX Control</t>
  </si>
  <si>
    <t>NOX_GRP</t>
  </si>
  <si>
    <t>Number of NOX Cap Groups</t>
  </si>
  <si>
    <t>NOX_NEW</t>
  </si>
  <si>
    <t>NOX Emission Rate</t>
  </si>
  <si>
    <t>BoilerType</t>
  </si>
  <si>
    <t>NOX_SHR_BY_CLRG</t>
  </si>
  <si>
    <t>77 Share of NOX Emission in NOX Group by Coal region</t>
  </si>
  <si>
    <t>ecp_coal</t>
  </si>
  <si>
    <t>NUM_ACSS</t>
  </si>
  <si>
    <t>Number of Activated Carbon Supply Steps</t>
  </si>
  <si>
    <t>NUM_HG_GRP</t>
  </si>
  <si>
    <t>33 Number of Mercury Cap and Trade Groups</t>
  </si>
  <si>
    <t>NUM_SO2_GRP</t>
  </si>
  <si>
    <t>102 Number of SO2 Compliance Groups</t>
  </si>
  <si>
    <t>NW_COAL</t>
  </si>
  <si>
    <t>Last New  Coal Plant Type Index</t>
  </si>
  <si>
    <t>OGCO2AVL</t>
  </si>
  <si>
    <t>ogsmout</t>
  </si>
  <si>
    <t>CO2 available (mmcf) by bin</t>
  </si>
  <si>
    <t>'13</t>
  </si>
  <si>
    <t>Thirteen</t>
  </si>
  <si>
    <t>OGCO2PRC</t>
  </si>
  <si>
    <t>CO2 price ($/mmcf)</t>
  </si>
  <si>
    <t>OGCO2PUR2</t>
  </si>
  <si>
    <t>CO2 purchased (mmcf) CO2 Purchased at the EOR sites</t>
  </si>
  <si>
    <t>OGCO2QEM</t>
  </si>
  <si>
    <t>CO2 quantity from EMM(mmcf)</t>
  </si>
  <si>
    <t>OGCO2TAR</t>
  </si>
  <si>
    <t>Transport price from OGSM ($/mmcf)</t>
  </si>
  <si>
    <t>OGWPRNG</t>
  </si>
  <si>
    <t>ngtdmrep</t>
  </si>
  <si>
    <t>NG WELLHEAD PRICE ($87/MCF)</t>
  </si>
  <si>
    <t>MNUMOR</t>
  </si>
  <si>
    <t>OGSMReg</t>
  </si>
  <si>
    <t>PARM_A</t>
  </si>
  <si>
    <t>PARAMETER A in ACI Calculation</t>
  </si>
  <si>
    <t>PARM_B</t>
  </si>
  <si>
    <t>PARAMETER B in ACI Calculation</t>
  </si>
  <si>
    <t>PARM_C</t>
  </si>
  <si>
    <t>PARAMETER C in ACI Calculation</t>
  </si>
  <si>
    <t>PARM_D</t>
  </si>
  <si>
    <t>PARAMETER D in ACI Calculation</t>
  </si>
  <si>
    <t>PBMPWCL</t>
  </si>
  <si>
    <t>Biomass Price to Electric Power Sector</t>
  </si>
  <si>
    <t>'0:MNUMFS</t>
  </si>
  <si>
    <t>'0:NDREG</t>
  </si>
  <si>
    <t>PERMIT_FLAG</t>
  </si>
  <si>
    <t>AUCTION FOR PERMITS</t>
  </si>
  <si>
    <t>PLNT_EMF</t>
  </si>
  <si>
    <t>Emission Modification Factor by Plant Type and Coal Rank</t>
  </si>
  <si>
    <t>PTHRESH1</t>
  </si>
  <si>
    <t>PTHRESH2</t>
  </si>
  <si>
    <t>QBMBTCL</t>
  </si>
  <si>
    <t>Biomass Demand in Biomass to Liquids Demand</t>
  </si>
  <si>
    <t>QBMCMCL</t>
  </si>
  <si>
    <t>Biomass Demand in Commercial Sector</t>
  </si>
  <si>
    <t>QBMETCL</t>
  </si>
  <si>
    <t>Biomass Demand in Cellulosic Ethanol Demand</t>
  </si>
  <si>
    <t>QBMH2CL</t>
  </si>
  <si>
    <t>Biomass Demand in Hydrogen Production Sector</t>
  </si>
  <si>
    <t>QBMINCL</t>
  </si>
  <si>
    <t>Biomass Demand in Non-Refinery Industrial Sector</t>
  </si>
  <si>
    <t>QBMPWCL</t>
  </si>
  <si>
    <t>Biomass Demand in Electric Power Sector</t>
  </si>
  <si>
    <t>QBMRSCL</t>
  </si>
  <si>
    <t>Biomass Demand in Residential Sector</t>
  </si>
  <si>
    <t>RCLCLNR</t>
  </si>
  <si>
    <t>Combined Percent Removal by ECP Plant Type</t>
  </si>
  <si>
    <t>SCALPR</t>
  </si>
  <si>
    <t>YYEARPR $ (EG 1.315)</t>
  </si>
  <si>
    <t>SCR_FCTR</t>
  </si>
  <si>
    <t>SCR Emission Factor</t>
  </si>
  <si>
    <t>SO2_SHR_ALW_GRP</t>
  </si>
  <si>
    <t>76 Value of Allowances Shared Across SO2 Groups (0 = no sharing)</t>
  </si>
  <si>
    <t>SO2_SHR_BY_CLRG</t>
  </si>
  <si>
    <t>74 Share of SO2 Emissions in SO2 Group by Coal Region 1 =&gt; East  2 =&gt; West</t>
  </si>
  <si>
    <t>SO2_SHR_BY_OLRG</t>
  </si>
  <si>
    <t>75 Share of SO2 Emissions in SO2 Group by Coal Region 1 =&gt; East  2 =&gt; West</t>
  </si>
  <si>
    <t>SPNGELGR</t>
  </si>
  <si>
    <t>angtdm</t>
  </si>
  <si>
    <t>NNGEM</t>
  </si>
  <si>
    <t>SR_CREDIT</t>
  </si>
  <si>
    <t>Percent of excess capacity commited to load that is credited against spinning reserve requirement</t>
  </si>
  <si>
    <t>SR_INT</t>
  </si>
  <si>
    <t>Percent of derated intermitten capacity that must be matched with spinning reserves</t>
  </si>
  <si>
    <t>SR_MAX_LF</t>
  </si>
  <si>
    <t>SR_MIN_CF</t>
  </si>
  <si>
    <t>Minimum Capacity Factor Allowed for Determining Split between Generation and Spinning Reserve</t>
  </si>
  <si>
    <t>SR_MIN_LF</t>
  </si>
  <si>
    <t>SR_RQMT_DIFF</t>
  </si>
  <si>
    <t>Percent of Difference between Seasonal Peak and Load Height Required for Spinning Reserve</t>
  </si>
  <si>
    <t>SR_RQMT_HGHT</t>
  </si>
  <si>
    <t>Percent of Load Height Required for Spinning Reserve</t>
  </si>
  <si>
    <t>SR_TRAN_CREDIT</t>
  </si>
  <si>
    <t>Percent of excess transmission capacity that is credited against spinning reserve requirement</t>
  </si>
  <si>
    <t>ST_RNW_BND</t>
  </si>
  <si>
    <t>RESULTING REGIONAL RPS DEMAND SHARES FROM STATE RPS CONSTRAINTS</t>
  </si>
  <si>
    <t>ST_RNW_SHR</t>
  </si>
  <si>
    <t>RESULTING REGIONAL RPS CAPACITY SHARES BY ECP TYPE FROM STATE RPS CONSTRAINTS</t>
  </si>
  <si>
    <t>ST_RPS_EMM_P</t>
  </si>
  <si>
    <t>Average marginal value of generation used to satisfy state RPS requirments</t>
  </si>
  <si>
    <t>ST_RPS_SW</t>
  </si>
  <si>
    <t>State RPS switch 0=&gt;Off 1=&gt;On</t>
  </si>
  <si>
    <t>TAX_FLAG</t>
  </si>
  <si>
    <t>TTAX ONLY</t>
  </si>
  <si>
    <t>NOXStates</t>
  </si>
  <si>
    <t>DispatchableECP</t>
  </si>
  <si>
    <t>TMPMBTU</t>
  </si>
  <si>
    <t>coalrep</t>
  </si>
  <si>
    <t>Average mercury emissions in tons of hg per million Btu (for stock adjustment)</t>
  </si>
  <si>
    <t>TnS_Costs</t>
  </si>
  <si>
    <t>Unit Co2 trsnport and storage costs in each fuel region for non-EOR CO2</t>
  </si>
  <si>
    <t>'0:MAXNFR</t>
  </si>
  <si>
    <t>TRANRULE1</t>
  </si>
  <si>
    <t>csapr</t>
  </si>
  <si>
    <t>Year for Phase 1 of EPA Transport Rule</t>
  </si>
  <si>
    <t>TRANRULE2</t>
  </si>
  <si>
    <t>Year for Phase 2 of EPA Transport Rule</t>
  </si>
  <si>
    <t>TSO2_LIM_BY_CLRG</t>
  </si>
  <si>
    <t>CSAPR Phase 2 SO2 Limit by Coal Region</t>
  </si>
  <si>
    <t>TSO2_LM1_BY_CLRG</t>
  </si>
  <si>
    <t>CSAPR Phase 1 SO2 Limit by Coal Region</t>
  </si>
  <si>
    <t>TSO2_OSH_BY_OLCL</t>
  </si>
  <si>
    <t>Oil SO2 shares by Oil/Coal Region</t>
  </si>
  <si>
    <t>MX_SO2_TRAN</t>
  </si>
  <si>
    <t>SO2_Transport</t>
  </si>
  <si>
    <t>TSO2_SHR_BY_CLRG</t>
  </si>
  <si>
    <t>Coal SO2 Emission Share by Coal and CSAPR Region</t>
  </si>
  <si>
    <t>TSO2_VR1_BY_CLRG</t>
  </si>
  <si>
    <t>CSAPR 1 Year Variability Limit by Coal Region</t>
  </si>
  <si>
    <t>TSO2_VR_BY_CLRG</t>
  </si>
  <si>
    <t>Type of Variability from Cap</t>
  </si>
  <si>
    <t>TSO2_YR_BY_CLRG</t>
  </si>
  <si>
    <t>Initial Year to Impose Coal Region Caps</t>
  </si>
  <si>
    <t>TSPMBTU</t>
  </si>
  <si>
    <t>Average SO2 Emissions in tons of SO2 per million Btu</t>
  </si>
  <si>
    <t>NUTSEC+3</t>
  </si>
  <si>
    <t>UCARPRC</t>
  </si>
  <si>
    <t>11 Car Allowance Price -- Regional</t>
  </si>
  <si>
    <t>BiomassRetrofit</t>
  </si>
  <si>
    <t>UCL_PAC</t>
  </si>
  <si>
    <t>Activated Carbon Supply Price</t>
  </si>
  <si>
    <t>MX_ACSS</t>
  </si>
  <si>
    <t>UCL_QAC</t>
  </si>
  <si>
    <t>Activated Carbon Supply Quantity</t>
  </si>
  <si>
    <t>dispcrv</t>
  </si>
  <si>
    <t>UESTYR</t>
  </si>
  <si>
    <t>INITIAL EXECUTION YEAR FOR EMM (DATA)</t>
  </si>
  <si>
    <t>UFACP2</t>
  </si>
  <si>
    <t>UFACPS</t>
  </si>
  <si>
    <t>fuelin</t>
  </si>
  <si>
    <t>UFLCLNR</t>
  </si>
  <si>
    <t>25 COAL CONS BY OWNERSHIP TYPE/NERC</t>
  </si>
  <si>
    <t>UFLDGNR</t>
  </si>
  <si>
    <t>36 DGen CONS Gas by Ownership Type/NERC</t>
  </si>
  <si>
    <t>UFLGCNR</t>
  </si>
  <si>
    <t>28 GAS (COMP.) CONS BY OWNERSHIp Type/NERC</t>
  </si>
  <si>
    <t>UFLGFNR</t>
  </si>
  <si>
    <t>26 GAS (FIRM) CONS BY OWNERSHIP Type/NERC</t>
  </si>
  <si>
    <t>UFLGINR</t>
  </si>
  <si>
    <t>27 GAS (INT.) CONS BY OWNERSHIP Type/NERC</t>
  </si>
  <si>
    <t>UFRCAR</t>
  </si>
  <si>
    <t>CARBON EMISSION RATE</t>
  </si>
  <si>
    <t>UFRHG</t>
  </si>
  <si>
    <t>Mercury Content by EFD Fuel Type</t>
  </si>
  <si>
    <t>UFRSO2</t>
  </si>
  <si>
    <t>SO2 EMISSION RATE</t>
  </si>
  <si>
    <t>UGNCLNR</t>
  </si>
  <si>
    <t>11 Coal Gen by Ownership Type/NERC</t>
  </si>
  <si>
    <t>UGNGCNR</t>
  </si>
  <si>
    <t>44 Gas (Comp.) Gen by Ownership Type/NERC</t>
  </si>
  <si>
    <t>UGNGFNR</t>
  </si>
  <si>
    <t>22 Gas (Firm) Gen by Ownership Type/NERC</t>
  </si>
  <si>
    <t>UGNGINR</t>
  </si>
  <si>
    <t>33 Gas (Int.) Gen by Ownership Type/NERC</t>
  </si>
  <si>
    <t>UG_ECPt</t>
  </si>
  <si>
    <t>EFD Super Group ECP Type</t>
  </si>
  <si>
    <t>UG_EFDt</t>
  </si>
  <si>
    <t>EFD Super Group EFD Type</t>
  </si>
  <si>
    <t>UG_EMM_RG</t>
  </si>
  <si>
    <t>EFD Super Group EMM Region</t>
  </si>
  <si>
    <t>UG_FL_RG</t>
  </si>
  <si>
    <t>EFD Super Group Fuel Region</t>
  </si>
  <si>
    <t>UG_FOR</t>
  </si>
  <si>
    <t>EFD Super Group Forced Outage Rate</t>
  </si>
  <si>
    <t>UG_GCF</t>
  </si>
  <si>
    <t>EFD Super Group Time Slice Capacity Factor</t>
  </si>
  <si>
    <t>UG_GSUB</t>
  </si>
  <si>
    <t>EFD Super Group Generation Subsisy</t>
  </si>
  <si>
    <t>UG_HTRT</t>
  </si>
  <si>
    <t>EFD Super Group Average Heatrate</t>
  </si>
  <si>
    <t>UG_MRUN</t>
  </si>
  <si>
    <t>EFD Super Group Must Run Status (0=&gt;No 1=&gt;Yes)</t>
  </si>
  <si>
    <t>UG_NOXC</t>
  </si>
  <si>
    <t>EFD Super Group NOX Emission Rate</t>
  </si>
  <si>
    <t>UG_OMR</t>
  </si>
  <si>
    <t>EFD Super Group Variable O&amp;M Cost</t>
  </si>
  <si>
    <t>UG_PMR</t>
  </si>
  <si>
    <t>EFD Super Group Planned Maintenance Rate</t>
  </si>
  <si>
    <t>UG_SCF</t>
  </si>
  <si>
    <t>EFD Super Group Seasonal Capacity Factor</t>
  </si>
  <si>
    <t>UHBSYR</t>
  </si>
  <si>
    <t>HISTORICAL BASE YEAR FOR EMM</t>
  </si>
  <si>
    <t>UIBMS</t>
  </si>
  <si>
    <t>EFD Type Index: Wood/Biomass</t>
  </si>
  <si>
    <t>UICAS</t>
  </si>
  <si>
    <t>EFD Type Index: New Advanced Coal W/SEQ.</t>
  </si>
  <si>
    <t>UICNU</t>
  </si>
  <si>
    <t>EFD Type Index: Conventional Nuclear</t>
  </si>
  <si>
    <t>UIDGB</t>
  </si>
  <si>
    <t>EFD Type Index: Distributed Generation-Base</t>
  </si>
  <si>
    <t>UIDGP</t>
  </si>
  <si>
    <t>EFD Type Index: Distributed Generation-Peak</t>
  </si>
  <si>
    <t>UIDIS</t>
  </si>
  <si>
    <t>index to indicate if fuel type is distillate</t>
  </si>
  <si>
    <t>UIDS</t>
  </si>
  <si>
    <t>Index: Distillate Fuel Oil</t>
  </si>
  <si>
    <t>UIFCG</t>
  </si>
  <si>
    <t>EFD Type Index: Fuel Cell</t>
  </si>
  <si>
    <t>UIGAS</t>
  </si>
  <si>
    <t>index to indicate if fuel type is gas</t>
  </si>
  <si>
    <t>UIGC</t>
  </si>
  <si>
    <t>Index: Natural Gas Competitive</t>
  </si>
  <si>
    <t>UIGF</t>
  </si>
  <si>
    <t>Index: Natural Gas Firm</t>
  </si>
  <si>
    <t>UIHYC</t>
  </si>
  <si>
    <t>EFD Type Index: Conventional Hydroelectric</t>
  </si>
  <si>
    <t>UIHYR</t>
  </si>
  <si>
    <t>EFD Type Index: Reversible Hydroelectric</t>
  </si>
  <si>
    <t>UIRES</t>
  </si>
  <si>
    <t>index to indicate if fuel type is resid</t>
  </si>
  <si>
    <t>UIRL</t>
  </si>
  <si>
    <t>Index: Residual Fuel Oil Low Sulfur</t>
  </si>
  <si>
    <t>UISMR</t>
  </si>
  <si>
    <t>EFD Type Index: SMR Advanced Nuclear</t>
  </si>
  <si>
    <t>UIWD</t>
  </si>
  <si>
    <t>Index: Biomass (Wood) Energy</t>
  </si>
  <si>
    <t>MAXEFDSS</t>
  </si>
  <si>
    <t>MAXEFDS</t>
  </si>
  <si>
    <t>MAXNRG</t>
  </si>
  <si>
    <t>ULHTRT_EFD</t>
  </si>
  <si>
    <t>Average EFD Seasonal Heatrate (Normalized) by Plant Group</t>
  </si>
  <si>
    <t>ULTGEN</t>
  </si>
  <si>
    <t>Generation by Plant Group</t>
  </si>
  <si>
    <t>ULVINT</t>
  </si>
  <si>
    <t>elcntl</t>
  </si>
  <si>
    <t>33 = New)ned = Existing</t>
  </si>
  <si>
    <t>UNRGNS</t>
  </si>
  <si>
    <t>BiomassOption</t>
  </si>
  <si>
    <t>UPCRVSIZ</t>
  </si>
  <si>
    <t>SIZE (FRAC) OF NG SUP CRV STEPS</t>
  </si>
  <si>
    <t>UPCRVSTP</t>
  </si>
  <si>
    <t>NUMBER OF SUP STEPS ABV/BLW MIDPOINT</t>
  </si>
  <si>
    <t>UPEFDT</t>
  </si>
  <si>
    <t>EFD PLANT TYPE</t>
  </si>
  <si>
    <t>UPFUEL</t>
  </si>
  <si>
    <t>DELIVERED FUEL PRICES</t>
  </si>
  <si>
    <t>UPNCAR</t>
  </si>
  <si>
    <t>CARBON PENALTY COST - DISPATCHING</t>
  </si>
  <si>
    <t>UPPCEF</t>
  </si>
  <si>
    <t>Carbon Sequestration Efficiency</t>
  </si>
  <si>
    <t>UPRNWBND</t>
  </si>
  <si>
    <t>LOWER BOUND OF GEN BY RNW PLTS</t>
  </si>
  <si>
    <t>UPRNWBNDR</t>
  </si>
  <si>
    <t>REGIONAL LOWER BOUND OF GEN BY RNW PLTS</t>
  </si>
  <si>
    <t>UPRNWEXG</t>
  </si>
  <si>
    <t>IIF ANYION OF EXISTING GENERATION EXCLUDED FROM RPS</t>
  </si>
  <si>
    <t>UPRNWEXGR</t>
  </si>
  <si>
    <t>UPRNWREG</t>
  </si>
  <si>
    <t>RPS CASE - IDENTIFIES NATIONAL/REGIONAL/BOTH</t>
  </si>
  <si>
    <t>UPRNWSHR</t>
  </si>
  <si>
    <t>SHR OF GEN INCL. IN RNW BND ROW</t>
  </si>
  <si>
    <t>UPRNWSHRR</t>
  </si>
  <si>
    <t>REGIONAL SHR OF GEN INCL. IN RNW BND ROW</t>
  </si>
  <si>
    <t>UPSTYR</t>
  </si>
  <si>
    <t>INITIAL EXECUTION YEAR FOR ECP</t>
  </si>
  <si>
    <t>UPTTYP</t>
  </si>
  <si>
    <t>PLANT TYPE</t>
  </si>
  <si>
    <t>UPWDCFR</t>
  </si>
  <si>
    <t>ECP Determined Cofire Share by Coal Demand Region</t>
  </si>
  <si>
    <t>URGTCFA</t>
  </si>
  <si>
    <t>ADJUSTMENT FACTOR FOR GEOTH CAPACITY FACTORS - STEO</t>
  </si>
  <si>
    <t>URHYCFA</t>
  </si>
  <si>
    <t>ADJUSTMENT FACTOR FOR HYDRO CAPACITY FACTORS - STEO</t>
  </si>
  <si>
    <t>URNCCFA</t>
  </si>
  <si>
    <t>ADJUSTMENT FACTOR FOR NUCLEAR CAPACITY FACTORS - STEO</t>
  </si>
  <si>
    <t>URNCSTEX_EFD</t>
  </si>
  <si>
    <t>EXPORT CAPABILITY</t>
  </si>
  <si>
    <t>URNCSTIM_EFD</t>
  </si>
  <si>
    <t>IMPORT CAPABILITY</t>
  </si>
  <si>
    <t>USW_CAMR</t>
  </si>
  <si>
    <t>11 = No CAMR)o turn off CAMR (0 = CAMR</t>
  </si>
  <si>
    <t>USW_CAR</t>
  </si>
  <si>
    <t>3=ECP/EFD)TCH TO IMPOSE EMM CARBON CONSTRAINT(0=No</t>
  </si>
  <si>
    <t>USW_ECPCF</t>
  </si>
  <si>
    <t>1=Yes) SWITCH TO USE ECP COFIRING SHARES (0=No</t>
  </si>
  <si>
    <t>USW_HG</t>
  </si>
  <si>
    <t>Mercury Switch 0=&gt; No Limit ; 1=&gt; Mercury Emission Limit</t>
  </si>
  <si>
    <t>UTCNSTSL</t>
  </si>
  <si>
    <t>transmission constraint by season &amp; slice</t>
  </si>
  <si>
    <t>UTCO2QEM</t>
  </si>
  <si>
    <t>uettout</t>
  </si>
  <si>
    <t>UTECON</t>
  </si>
  <si>
    <t>detailed economy trade</t>
  </si>
  <si>
    <t>UTECONSL</t>
  </si>
  <si>
    <t>detailed economy trade by season &amp; slice</t>
  </si>
  <si>
    <t>UTEXDE</t>
  </si>
  <si>
    <t>112 Gross Dom. Economy Sales--Nerc (MM$)</t>
  </si>
  <si>
    <t>UTEXME</t>
  </si>
  <si>
    <t>110 Gross Dom. Economy Sales-Nerc (Mkwh)</t>
  </si>
  <si>
    <t>UTHGHT</t>
  </si>
  <si>
    <t>UTHTP2</t>
  </si>
  <si>
    <t>UTSALES</t>
  </si>
  <si>
    <t>detailed trade sales $</t>
  </si>
  <si>
    <t>UTWDTH</t>
  </si>
  <si>
    <t>UYR_CAR</t>
  </si>
  <si>
    <t>YEAR TO IMPOSE EMM CARBON CONSTRAINT(0=None)</t>
  </si>
  <si>
    <t>UYR_STEO</t>
  </si>
  <si>
    <t>dispinyr</t>
  </si>
  <si>
    <t>WDSUP_AVL</t>
  </si>
  <si>
    <t>WDSUP_P</t>
  </si>
  <si>
    <t>Biomass Supply Prices - All Sources</t>
  </si>
  <si>
    <t>NWDSUPP</t>
  </si>
  <si>
    <t>WDSUP_Q</t>
  </si>
  <si>
    <t>Biomass Supply Quantities - All Sources</t>
  </si>
  <si>
    <t>NWDSUPQ</t>
  </si>
  <si>
    <t>WFLTP</t>
  </si>
  <si>
    <t>plntctl</t>
  </si>
  <si>
    <t>EFD Fuel Types for new unplanned capacity</t>
  </si>
  <si>
    <t>FuelsPerPlant</t>
  </si>
  <si>
    <t>WFOR</t>
  </si>
  <si>
    <t>FORCED OUTAGE RATE</t>
  </si>
  <si>
    <t>WIA2</t>
  </si>
  <si>
    <t>Index for New Advanced Comb Cycle</t>
  </si>
  <si>
    <t>WIAN</t>
  </si>
  <si>
    <t>Index for Advanced Nuclear</t>
  </si>
  <si>
    <t>WICN</t>
  </si>
  <si>
    <t>Index for Conventional Nuclear</t>
  </si>
  <si>
    <t>WICS</t>
  </si>
  <si>
    <t>Index for Advanced Combined cycle W/Seq.</t>
  </si>
  <si>
    <t>WIDB</t>
  </si>
  <si>
    <t>Index for Distributed Generation-Base</t>
  </si>
  <si>
    <t>WIDP</t>
  </si>
  <si>
    <t>Index for Distributed Generation-Peak</t>
  </si>
  <si>
    <t>WIGT</t>
  </si>
  <si>
    <t>Index for Geothermal</t>
  </si>
  <si>
    <t>WIHY</t>
  </si>
  <si>
    <t>Index for Conventional Hydroelectric</t>
  </si>
  <si>
    <t>WIIG</t>
  </si>
  <si>
    <t>Index for Integrated Gas Combined Cycle</t>
  </si>
  <si>
    <t>WIIS</t>
  </si>
  <si>
    <t>Index for Integrated Gas Combined Cycle W/Seq.</t>
  </si>
  <si>
    <t>WIMS</t>
  </si>
  <si>
    <t>Index for Municipal Solid Waste</t>
  </si>
  <si>
    <t>WIP2</t>
  </si>
  <si>
    <t>Index for Other Storage</t>
  </si>
  <si>
    <t>WIPC</t>
  </si>
  <si>
    <t>Index for Pulverised Coal</t>
  </si>
  <si>
    <t>WIPQ</t>
  </si>
  <si>
    <t>Index for IGCC w/Partial Sequestration</t>
  </si>
  <si>
    <t>WIPV</t>
  </si>
  <si>
    <t>Index for Solar Photovoltaic</t>
  </si>
  <si>
    <t>WISM</t>
  </si>
  <si>
    <t>Index for SMR Nuclear</t>
  </si>
  <si>
    <t>WIST</t>
  </si>
  <si>
    <t>Index for oil and gas STeam</t>
  </si>
  <si>
    <t>WIWD</t>
  </si>
  <si>
    <t>Index for Biomass (Wood)</t>
  </si>
  <si>
    <t>WLOWER</t>
  </si>
  <si>
    <t>CAPACITY FAC LOWER BOUND</t>
  </si>
  <si>
    <t>WUPPER</t>
  </si>
  <si>
    <t>CAPACITY FAC UPPER BOUND</t>
  </si>
  <si>
    <t>PlanningHorizon</t>
  </si>
  <si>
    <t>XCL_CAR_YR</t>
  </si>
  <si>
    <t>Carbon Content by Supply Curve</t>
  </si>
  <si>
    <t>XCL_HG_YR</t>
  </si>
  <si>
    <t>Mercury Content by Supply Curve</t>
  </si>
  <si>
    <t>XCL_OTHER</t>
  </si>
  <si>
    <t>Expected Coal Supply Demand for Non-Utility Coal</t>
  </si>
  <si>
    <t>'11</t>
  </si>
  <si>
    <t>Eleven</t>
  </si>
  <si>
    <t>XCL_PIMP</t>
  </si>
  <si>
    <t>Coal import prices for supply curve step combos (thermal only)</t>
  </si>
  <si>
    <t>MX_ISCV</t>
  </si>
  <si>
    <t>'10</t>
  </si>
  <si>
    <t>Ten</t>
  </si>
  <si>
    <t>XCL_QIMP</t>
  </si>
  <si>
    <t>Coal import quantities for supply curve and step combos (thermal only)</t>
  </si>
  <si>
    <t>XCL_SO2_YR</t>
  </si>
  <si>
    <t>SO2 Content by Supply Curve</t>
  </si>
  <si>
    <t>XCL_STEPS</t>
  </si>
  <si>
    <t>Expected Coal Supply Step Def. - Lower to Upper Must Have 0 Step (ie ... -.01  0 .01 ...)</t>
  </si>
  <si>
    <t>XCL_STOCK</t>
  </si>
  <si>
    <t>Expected Coal Stock Changes</t>
  </si>
  <si>
    <t>XCL_TR_T1</t>
  </si>
  <si>
    <t>Expected Coal First Tier Base Transportation Rates</t>
  </si>
  <si>
    <t>XCL_TR_T2</t>
  </si>
  <si>
    <t>Expected Coal Second Tier Base Transportation Rates</t>
  </si>
  <si>
    <t>XCL_TRNINDX</t>
  </si>
  <si>
    <t>Index identifying whether the coal transp rate is feasible</t>
  </si>
  <si>
    <t>XCL_TYPE</t>
  </si>
  <si>
    <t>ECP Coal Type by Coal Supply Curve</t>
  </si>
  <si>
    <t>FSTPMX</t>
  </si>
  <si>
    <t>ZTDMMF</t>
  </si>
  <si>
    <t>ZTEXDF</t>
  </si>
  <si>
    <t>ZTEXMF</t>
  </si>
  <si>
    <t>ZTEXPF</t>
  </si>
  <si>
    <t>ZTIMPF</t>
  </si>
  <si>
    <t>UFRSO2Q</t>
  </si>
  <si>
    <t>SO2 EMISSIONS Quantity</t>
  </si>
  <si>
    <t>UFRSO2R</t>
  </si>
  <si>
    <t>SO2 EMISSION RATE Revised</t>
  </si>
  <si>
    <t>GRD_TGTS</t>
  </si>
  <si>
    <t>Grid resilience target</t>
  </si>
  <si>
    <t>GRD_RATSA</t>
  </si>
  <si>
    <t>Grid resilience ratings for all sources</t>
  </si>
  <si>
    <t>MX_GRDSRC</t>
  </si>
  <si>
    <t>BMIMPTOL</t>
  </si>
  <si>
    <t>NGSCRV_ELAS</t>
  </si>
  <si>
    <t>NG supply curve slope (q change / p change)</t>
  </si>
  <si>
    <t>'5</t>
  </si>
  <si>
    <t>Five</t>
  </si>
  <si>
    <t>NGSCRV_P0</t>
  </si>
  <si>
    <t>NG supply curve base price</t>
  </si>
  <si>
    <t>NGSCRV_PER</t>
  </si>
  <si>
    <t>NG supply curve segment percent deviation</t>
  </si>
  <si>
    <t>NGSCRV_Q</t>
  </si>
  <si>
    <t>NG supply curve solution quantity</t>
  </si>
  <si>
    <t>NGSCRV_Q0</t>
  </si>
  <si>
    <t>NG supply curve base quantity</t>
  </si>
  <si>
    <t>CAN_CST</t>
  </si>
  <si>
    <t>UG_CAP</t>
  </si>
  <si>
    <t>EFD Super Group Capacity (from UG_CAP(0,:)</t>
  </si>
  <si>
    <t>UP_CAP</t>
  </si>
  <si>
    <t>Plant Group Capacity from (UP_CAP(0,:)</t>
  </si>
  <si>
    <t>UPGNPD(19)</t>
  </si>
  <si>
    <t>GNP DEFLATOR</t>
  </si>
  <si>
    <t>UPGNPD</t>
  </si>
  <si>
    <t>Items shaded in red are exceptions where the aimms variable name formula has been replaced by a constant name</t>
  </si>
  <si>
    <t>missing lookups===&gt;</t>
  </si>
  <si>
    <t>missing lookups:</t>
  </si>
  <si>
    <t>TransferCount</t>
  </si>
  <si>
    <t>When adding rows to the transfer list, make sure to copy the formulas in columns k to v down to all new data rows.</t>
  </si>
  <si>
    <t>dispett3</t>
  </si>
  <si>
    <t>ETTTRN</t>
  </si>
  <si>
    <t>LEAD</t>
  </si>
  <si>
    <t>LEFTV</t>
  </si>
  <si>
    <t>MODYR</t>
  </si>
  <si>
    <t>PNAME</t>
  </si>
  <si>
    <t>PROJYR</t>
  </si>
  <si>
    <t>PROVINCE</t>
  </si>
  <si>
    <t>UCANBLD</t>
  </si>
  <si>
    <t>UCI$CAP</t>
  </si>
  <si>
    <t>UCI$CF</t>
  </si>
  <si>
    <t>UCI$CFC</t>
  </si>
  <si>
    <t>UCI$CRG</t>
  </si>
  <si>
    <t>UCI$CST</t>
  </si>
  <si>
    <t>UCI$DMW</t>
  </si>
  <si>
    <t>UCI$FMW</t>
  </si>
  <si>
    <t>UCI$FOR</t>
  </si>
  <si>
    <t>UCI$MWH</t>
  </si>
  <si>
    <t>UCI$PMW</t>
  </si>
  <si>
    <t>UCI$RGN</t>
  </si>
  <si>
    <t>UCI$RGS</t>
  </si>
  <si>
    <t>UEITAJ</t>
  </si>
  <si>
    <t>UEITAJ_ECP</t>
  </si>
  <si>
    <t>UEITAJ_EFD</t>
  </si>
  <si>
    <t>ULOSSADJ</t>
  </si>
  <si>
    <t>UQTDLS</t>
  </si>
  <si>
    <t>URNCSTEX</t>
  </si>
  <si>
    <t>URNCSTEX_ECP</t>
  </si>
  <si>
    <t>URNCSTIM</t>
  </si>
  <si>
    <t>URNCSTIM_ECP</t>
  </si>
  <si>
    <t>UTFIRM</t>
  </si>
  <si>
    <t>ZTDMDF</t>
  </si>
  <si>
    <t>ZTEXPD</t>
  </si>
  <si>
    <t>ZTIMPD</t>
  </si>
  <si>
    <t>Range name for lookup table: EFDLOOK</t>
  </si>
  <si>
    <t>EMM Dimension/Parameter</t>
  </si>
  <si>
    <t>AIMMS Set Name</t>
  </si>
  <si>
    <t>AIMMS Set Name Alias</t>
  </si>
  <si>
    <t>Definition</t>
  </si>
  <si>
    <t>Superset, if applicable</t>
  </si>
  <si>
    <t>4 biomass types, 0 as total</t>
  </si>
  <si>
    <t>Grid Resilience Source Code (1 .. 6)</t>
  </si>
  <si>
    <t>'8+0</t>
  </si>
  <si>
    <t>CO2 Cap Groups</t>
  </si>
  <si>
    <t xml:space="preserve"> Boiler types per plant (up to 3)</t>
  </si>
  <si>
    <t>ECP plant types used in EFD</t>
  </si>
  <si>
    <t>54+1=55. use 56-item Integer set for ECP plant types used in EFD</t>
  </si>
  <si>
    <t>54+2=56 Integer set for ECP plant types used in EFD</t>
  </si>
  <si>
    <t>Biomass cofiring utilization options</t>
  </si>
  <si>
    <t>Dispatchable capacity types, subset of PlantType_ECP</t>
  </si>
  <si>
    <t>Canadian Supply Steps</t>
  </si>
  <si>
    <t>FuelsPerPlant (up to 3)</t>
  </si>
  <si>
    <t xml:space="preserve"> ECP BIOMASS COFIRING RETROFIT CATEGORIES</t>
  </si>
  <si>
    <t>EFD plant types (EFD$CAP =  EFD$DSP + EFD$RNW + EFD$DGN)</t>
  </si>
  <si>
    <t>Distributed generation plant groups</t>
  </si>
  <si>
    <t>25 fuel regions.  Odd with 24 fuel regions in LP</t>
  </si>
  <si>
    <t>26 fuel regions + US</t>
  </si>
  <si>
    <t>EFD Dispatchable plant group, index used is ECNTP</t>
  </si>
  <si>
    <t>Season: usually 3: winter, summer, spring/fall</t>
  </si>
  <si>
    <t xml:space="preserve">vertical slices per season, equal to EFD$SSZ* ELD$DAY </t>
  </si>
  <si>
    <t>number of fuel types</t>
  </si>
  <si>
    <t>Ownership type, 1=PRIVATE 2=PUBLIC 3=EWG 4=NonTrad Cogen 5=Trad cogen</t>
  </si>
  <si>
    <t>Superset of SupplyRegion and CanadianSupplyRegion</t>
  </si>
  <si>
    <t>SO2 Region</t>
  </si>
  <si>
    <t>5-digit Plant ID in EFD.  See PlantGroupOrg for ordinal version of this set</t>
  </si>
  <si>
    <t>MAXIMUM NUMBER OF STATES (LOWER 48 + DC)</t>
  </si>
  <si>
    <t>MAXIMUM NUMBER OF STATES (LOWER 48 + DC)+US</t>
  </si>
  <si>
    <t>EPAREG, Regions for EPA rule 111d: 6 + Alaska + Hawaii + national</t>
  </si>
  <si>
    <t>Mercury class</t>
  </si>
  <si>
    <t>Sectors using Biomass</t>
  </si>
  <si>
    <t>HOURSADAY</t>
  </si>
  <si>
    <t>24 hours a day, as used in data arrays from wrenew</t>
  </si>
  <si>
    <t>Plant Group Ordinal (1-to-~1760). See PlantGroup for 5-digit ID version</t>
  </si>
  <si>
    <t>maximum number of seasons in EFD,  LDSM version (12)</t>
  </si>
  <si>
    <t>MAXNFR: combined fuel regions (census,gas,coal,carbon)</t>
  </si>
  <si>
    <t>maximum numer of nerc regions (mnumnr-3) (make subset of SupplyRegion)</t>
  </si>
  <si>
    <t>PARAMETER(MAXSEC=4,RES=1,COM=2,IND=3,TRA=4)</t>
  </si>
  <si>
    <t>MNPOLLUT: Air Pollutants (C,CO,CO2,SOx,NOx,VOC,CH4,PART)</t>
  </si>
  <si>
    <t>MNUMCGF: combined heat and power fuels</t>
  </si>
  <si>
    <t>nine census divisons, 10:california breakout of 9, 11:US</t>
  </si>
  <si>
    <t>4 biomass types</t>
  </si>
  <si>
    <t>Number "NERC" regions (22), + Alaska + Hawaii + U.S=25</t>
  </si>
  <si>
    <t>Oil and Gas Supply Model Region</t>
  </si>
  <si>
    <t>Superset of SupplyRegion and CanadianSupplyRegions</t>
  </si>
  <si>
    <t>NEMS Year index</t>
  </si>
  <si>
    <t>MONTHS</t>
  </si>
  <si>
    <t>12 months, as used in data arrays from wrenew</t>
  </si>
  <si>
    <t>Maximum Number of Activated Carbon Supply Steps</t>
  </si>
  <si>
    <t>MX_HG_GR=ndreg=16, coal demand regions</t>
  </si>
  <si>
    <t>Coal Import Supply Curves for Thermal (12)</t>
  </si>
  <si>
    <t>Maximum Number U.S. Coal Supply Curves (41)</t>
  </si>
  <si>
    <t>Combined Coal Supply curves (53)</t>
  </si>
  <si>
    <t>csapr-related</t>
  </si>
  <si>
    <t>for ecp, mx_units is number of coal units. Plantgroup set name used</t>
  </si>
  <si>
    <t>Natural Gas - Electricity Region</t>
  </si>
  <si>
    <t>NOX Regulations States (up to 50)</t>
  </si>
  <si>
    <t>number of utility sectors plus 3</t>
  </si>
  <si>
    <t>NWDSUPQ=50 in wrenew</t>
  </si>
  <si>
    <t>NWDSUPP=50 in wrenew</t>
  </si>
  <si>
    <t>OGSMRGNS</t>
  </si>
  <si>
    <t>placeholder for variables with no set indices, or scalar</t>
  </si>
  <si>
    <t>SupplyRegion_SUB</t>
  </si>
  <si>
    <t>blank: one space</t>
  </si>
  <si>
    <t>EFDLOOKCount</t>
  </si>
  <si>
    <t>Sets not needed at this point:</t>
  </si>
  <si>
    <t>DispatchableEFD</t>
  </si>
  <si>
    <t>MAX_KNOTS</t>
  </si>
  <si>
    <t>Knots</t>
  </si>
  <si>
    <t>max of these: FLRG_HR_KNOTS(FUEL_RGN,ECPt), heat-rate-related</t>
  </si>
  <si>
    <t>nox$mst MAXIMUM NUMBER OF STATES WITH NOX CAP</t>
  </si>
  <si>
    <t>MNUMCL</t>
  </si>
  <si>
    <t>WindClass</t>
  </si>
  <si>
    <t>MNUMCL: wind classes, include 'wrenew'</t>
  </si>
  <si>
    <t>List of Parameters assigned values by EMM Subroutine</t>
  </si>
  <si>
    <t>SUBCOUNT</t>
  </si>
  <si>
    <t>SUBLIST</t>
  </si>
  <si>
    <t>PARAMLIST</t>
  </si>
  <si>
    <t>CSETNAM1, …, CSETNAM5</t>
  </si>
  <si>
    <t>RSETNAM1, …, RSETNAM5</t>
  </si>
  <si>
    <t>cpass_cDPVCP_LBOUND</t>
  </si>
  <si>
    <t>cpass_cDPVCP_UBOUND</t>
  </si>
  <si>
    <t>cpass_cDPVCP_rGRDGNge</t>
  </si>
  <si>
    <t>cpass_cDPVCP_rGRDRTge</t>
  </si>
  <si>
    <t>cpass_cT_STOCK__rSULFURn</t>
  </si>
  <si>
    <t>cpass_cJX_rGRDGNge</t>
  </si>
  <si>
    <t>cpass_cJX_rGRDRTge</t>
  </si>
  <si>
    <t>cNSR</t>
  </si>
  <si>
    <t>cNSX</t>
  </si>
  <si>
    <t>NSR(**)(**)_</t>
  </si>
  <si>
    <t>NSX(**)___</t>
  </si>
  <si>
    <t>transport CO2 from EMM fuel regions to OGSM region for EOR with 45Q subsidy (million metric tons CO2)</t>
  </si>
  <si>
    <t>CO2 captured and stored by EMM fuel region with 45Q subsidy (million metric tons CO2)</t>
  </si>
  <si>
    <t>rZFLRSeq</t>
  </si>
  <si>
    <t>rZFLRSge</t>
  </si>
  <si>
    <t>ZFLRS(**)_</t>
  </si>
  <si>
    <t>balance row for captured CO2 from power plants and storage/use for EOR, by fuel region with 45Q subsidy (million metric tons CO2)</t>
  </si>
  <si>
    <t>cpass_cJ_rZFLRSeq</t>
  </si>
  <si>
    <t>cpass_cNSR_EFDCOSTS</t>
  </si>
  <si>
    <t>cpass_cNSR_rZFLRSeq</t>
  </si>
  <si>
    <t>cpass_cNSR_rZFLRSge</t>
  </si>
  <si>
    <t>cpass_cNSR_rZOGSMeq</t>
  </si>
  <si>
    <t>cpass_cNSX_EFDCOSTS</t>
  </si>
  <si>
    <t>cpass_cNSX_rZFLRSeq</t>
  </si>
  <si>
    <t>cpass_cNSX_rZFLRSge</t>
  </si>
  <si>
    <t>cpass_cO_rZFLRSeq</t>
  </si>
  <si>
    <t>cpass_cU_rZFLRSeq</t>
  </si>
  <si>
    <t>ED$BENCH</t>
  </si>
  <si>
    <t>ED$BIO</t>
  </si>
  <si>
    <t>ED$BTU</t>
  </si>
  <si>
    <t>ED$CAR</t>
  </si>
  <si>
    <t>ED$CCAP</t>
  </si>
  <si>
    <t>ED$CL_IMPORTS</t>
  </si>
  <si>
    <t>ED$COL</t>
  </si>
  <si>
    <t>ED$GAS</t>
  </si>
  <si>
    <t>ED$GRD</t>
  </si>
  <si>
    <t>ED$LOAD</t>
  </si>
  <si>
    <t>ED$OIL</t>
  </si>
  <si>
    <t>ED$OP</t>
  </si>
  <si>
    <t>ED$PM</t>
  </si>
  <si>
    <t>ED$RNW</t>
  </si>
  <si>
    <t>ED$TRADE</t>
  </si>
  <si>
    <t>EPA$TRANRG_EFD</t>
  </si>
  <si>
    <t>OPBSLD</t>
  </si>
  <si>
    <t>OPDG</t>
  </si>
  <si>
    <t>OPHYD</t>
  </si>
  <si>
    <t>OPINT</t>
  </si>
  <si>
    <t>OPRNBS</t>
  </si>
  <si>
    <t>OPSTR</t>
  </si>
  <si>
    <t>REVEFD</t>
  </si>
  <si>
    <t>J(*****)(*)(*)!ALT</t>
  </si>
  <si>
    <t>cJ_ALT</t>
  </si>
  <si>
    <t>SeasonCCS</t>
  </si>
  <si>
    <t>operate dispatchable CCS plant without capture equipment in minimum generation /max spinning reserves mode, by plant group, season and operate option (GW)</t>
  </si>
  <si>
    <t>cO_ALT</t>
  </si>
  <si>
    <t>O(*****)(*)(*)!ALT</t>
  </si>
  <si>
    <t>operate dispatchable CCS plant without capture  in load following mode, by plant group, season and operate option (GW)</t>
  </si>
  <si>
    <t>cU_ALT</t>
  </si>
  <si>
    <t>U(*****)(*)(*)!ALT</t>
  </si>
  <si>
    <t>operate dispatchable CCS plant without capture in maximum generation /min spinning reserves mode, by plant group, season and operate option (GW)</t>
  </si>
  <si>
    <t>emmparm</t>
  </si>
  <si>
    <t>ECP NUMBER OF OTHER RENEWABLE CAPACITY TYPES</t>
  </si>
  <si>
    <t>DISPATCHABLE CAPACITY TYPES</t>
  </si>
  <si>
    <t>RENEWABLE TYPES</t>
  </si>
  <si>
    <t>DISTRIBUTED GENERATION CAPACITY TYPES</t>
  </si>
  <si>
    <t>EFD_DSP</t>
  </si>
  <si>
    <t>EFD_RNW</t>
  </si>
  <si>
    <t>EFD_DGN</t>
  </si>
  <si>
    <t>ECP_RNW</t>
  </si>
  <si>
    <t>SliceSorted</t>
  </si>
  <si>
    <t>Segment</t>
  </si>
  <si>
    <t>Segments per group</t>
  </si>
  <si>
    <t>Group</t>
  </si>
  <si>
    <t>Total groups (season/day type combo) per year</t>
  </si>
  <si>
    <t>number of segments per group</t>
  </si>
  <si>
    <t>Slices per season</t>
  </si>
  <si>
    <t>USW_GRD</t>
  </si>
  <si>
    <t>SWITCH TO TURN ON GRID RESILIENCY TARGETS</t>
  </si>
  <si>
    <t>UPRNWBAS</t>
  </si>
  <si>
    <t>FRACTION OF EXISTING GENERATION EXCLUDED FROM BASELINE GEN, IF ANY</t>
  </si>
  <si>
    <t>HY_CF_EFD</t>
  </si>
  <si>
    <t>cpass_cJ_ALT_EFDCOSTS</t>
  </si>
  <si>
    <t>cpass_cJ_ALT_rBTUle</t>
  </si>
  <si>
    <t>cpass_cJ_ALT_rBTUXXle</t>
  </si>
  <si>
    <t>cpass_cJ_ALT_rCARBONle</t>
  </si>
  <si>
    <t>cpass_cJ_ALT_rCARBONn</t>
  </si>
  <si>
    <t>cpass_cJ_ALT_rCBle</t>
  </si>
  <si>
    <t>cpass_cJ_ALT_rCO2QNRle</t>
  </si>
  <si>
    <t>cpass_cJ_ALT_rCO2QNRn</t>
  </si>
  <si>
    <t>cpass_cJ_ALT_rCO2RNRn</t>
  </si>
  <si>
    <t>cpass_cJ_ALT_rCO2TNRn</t>
  </si>
  <si>
    <t>cpass_cJ_ALT_rCONCLeq</t>
  </si>
  <si>
    <t>cpass_cJ_ALT_rCONNGeq</t>
  </si>
  <si>
    <t>cpass_cJ_ALT_rELNOX0n</t>
  </si>
  <si>
    <t>cpass_cJ_ALT_rELNOXle</t>
  </si>
  <si>
    <t>cpass_cJ_ALT_rGENCLeq</t>
  </si>
  <si>
    <t>cpass_cJ_ALT_rGENNGeq</t>
  </si>
  <si>
    <t>cpass_cJ_ALT_rGENQNRn</t>
  </si>
  <si>
    <t>cpass_cJ_ALT_rGRDGNge</t>
  </si>
  <si>
    <t>cpass_cJ_ALT_rGRDRTge</t>
  </si>
  <si>
    <t>cpass_cJ_ALT_rLDge</t>
  </si>
  <si>
    <t>cpass_cJ_ALT_rMRXge</t>
  </si>
  <si>
    <t>cpass_cJ_ALT_rSRge</t>
  </si>
  <si>
    <t>cpass_cJ_ALT_rZFLRGeq</t>
  </si>
  <si>
    <t>cpass_cJ_ALT_rZFLRGge</t>
  </si>
  <si>
    <t>cpass_cJ_ALT_rZFLRSeq</t>
  </si>
  <si>
    <t>cpass_cJ_ALT_UBOUND</t>
  </si>
  <si>
    <t>cpass_cO_ALT_EFDCOSTS</t>
  </si>
  <si>
    <t>cpass_cO_ALT_rBTUle</t>
  </si>
  <si>
    <t>cpass_cO_ALT_rBTUXXle</t>
  </si>
  <si>
    <t>cpass_cO_ALT_rCARBONle</t>
  </si>
  <si>
    <t>cpass_cO_ALT_rCARBONn</t>
  </si>
  <si>
    <t>cpass_cO_ALT_rCBle</t>
  </si>
  <si>
    <t>cpass_cO_ALT_rCO2QNRle</t>
  </si>
  <si>
    <t>cpass_cO_ALT_rCO2QNRn</t>
  </si>
  <si>
    <t>cpass_cO_ALT_rCO2RNRn</t>
  </si>
  <si>
    <t>cpass_cO_ALT_rCO2TNRn</t>
  </si>
  <si>
    <t>cpass_cO_ALT_rCONCLeq</t>
  </si>
  <si>
    <t>cpass_cO_ALT_rCONNGeq</t>
  </si>
  <si>
    <t>cpass_cO_ALT_rELNOX0n</t>
  </si>
  <si>
    <t>cpass_cO_ALT_rELNOXle</t>
  </si>
  <si>
    <t>cpass_cO_ALT_rGENCLeq</t>
  </si>
  <si>
    <t>cpass_cO_ALT_rGENNGeq</t>
  </si>
  <si>
    <t>cpass_cO_ALT_rGENQNRn</t>
  </si>
  <si>
    <t>cpass_cO_ALT_rGRDGNge</t>
  </si>
  <si>
    <t>cpass_cO_ALT_rGRDRTge</t>
  </si>
  <si>
    <t>cpass_cO_ALT_rLDge</t>
  </si>
  <si>
    <t>cpass_cO_ALT_rMRXge</t>
  </si>
  <si>
    <t>cpass_cO_ALT_rSRge</t>
  </si>
  <si>
    <t>cpass_cO_ALT_rZFLRGeq</t>
  </si>
  <si>
    <t>cpass_cO_ALT_rZFLRGge</t>
  </si>
  <si>
    <t>cpass_cO_ALT_rZFLRSeq</t>
  </si>
  <si>
    <t>cpass_cO_ALT_UBOUND</t>
  </si>
  <si>
    <t>cpass_cU_ALT_EFDCOSTS</t>
  </si>
  <si>
    <t>cpass_cU_ALT_rBTUle</t>
  </si>
  <si>
    <t>cpass_cU_ALT_rBTUXXle</t>
  </si>
  <si>
    <t>cpass_cU_ALT_rCARBONle</t>
  </si>
  <si>
    <t>cpass_cU_ALT_rCARBONn</t>
  </si>
  <si>
    <t>cpass_cU_ALT_rCBle</t>
  </si>
  <si>
    <t>cpass_cU_ALT_rCO2QNRle</t>
  </si>
  <si>
    <t>cpass_cU_ALT_rCO2QNRn</t>
  </si>
  <si>
    <t>cpass_cU_ALT_rCO2RNRn</t>
  </si>
  <si>
    <t>cpass_cU_ALT_rCO2TNRn</t>
  </si>
  <si>
    <t>cpass_cU_ALT_rCONCLeq</t>
  </si>
  <si>
    <t>cpass_cU_ALT_rCONNGeq</t>
  </si>
  <si>
    <t>cpass_cU_ALT_rELNOX0n</t>
  </si>
  <si>
    <t>cpass_cU_ALT_rELNOXle</t>
  </si>
  <si>
    <t>cpass_cU_ALT_rGENCLeq</t>
  </si>
  <si>
    <t>cpass_cU_ALT_rGENNGeq</t>
  </si>
  <si>
    <t>cpass_cU_ALT_rGENQNRn</t>
  </si>
  <si>
    <t>cpass_cU_ALT_rGRDGNge</t>
  </si>
  <si>
    <t>cpass_cU_ALT_rGRDRTge</t>
  </si>
  <si>
    <t>cpass_cU_ALT_rLDge</t>
  </si>
  <si>
    <t>cpass_cU_ALT_rMRXge</t>
  </si>
  <si>
    <t>cpass_cU_ALT_rSRge</t>
  </si>
  <si>
    <t>cpass_cU_ALT_rZFLRGeq</t>
  </si>
  <si>
    <t>cpass_cU_ALT_rZFLRGge</t>
  </si>
  <si>
    <t>cpass_cU_ALT_rZFLRSeq</t>
  </si>
  <si>
    <t>cpass_cU_ALT_UBOUND</t>
  </si>
  <si>
    <t>cpass_cJX_rELNOX0n</t>
  </si>
  <si>
    <t>cpass_cJX_rELNOXle</t>
  </si>
  <si>
    <t>cpass_cUX_rELNOX0n</t>
  </si>
  <si>
    <t>cpass_cUX_rELNOXle</t>
  </si>
  <si>
    <t>WISO</t>
  </si>
  <si>
    <t>Index for Solar Thermal</t>
  </si>
  <si>
    <t>WIPT</t>
  </si>
  <si>
    <t>Index for Photovoltaic w/axis tracking</t>
  </si>
  <si>
    <t>WIWN</t>
  </si>
  <si>
    <t>Index for Wind</t>
  </si>
  <si>
    <t>WIWL</t>
  </si>
  <si>
    <t>Index for Wind Low Speed</t>
  </si>
  <si>
    <t>URSOCFA</t>
  </si>
  <si>
    <t>ADJUSTMENT FACTOR FOR SOLAR TH CAPACITY FACTORS - STEO</t>
  </si>
  <si>
    <t>URWNCFA</t>
  </si>
  <si>
    <t>ADJUSTMENT FACTOR FOR WIND CAPACITY FACTORS - STEO</t>
  </si>
  <si>
    <t>NET_STORAGE_LOAD_EFD</t>
  </si>
  <si>
    <t>ETWDTH</t>
  </si>
  <si>
    <t>WIDTH OF SEASONAL LOAD CURVE</t>
  </si>
  <si>
    <t>UG_LFR</t>
  </si>
  <si>
    <t>EFD Super Group Load Following Rate</t>
  </si>
  <si>
    <t>FAC</t>
  </si>
  <si>
    <t>results from 864 Model to set Pondage Hydro Generation</t>
  </si>
  <si>
    <t>SliceSorted_ALT1</t>
  </si>
  <si>
    <t>MAXEFDSS2</t>
  </si>
  <si>
    <t>This is to create AIMMS internal set alias for SliceSorted</t>
  </si>
  <si>
    <t>rCARBONXXeq</t>
  </si>
  <si>
    <t>rCARBONXXle</t>
  </si>
  <si>
    <t>rCARBONXXn</t>
  </si>
  <si>
    <t>CARBONXX</t>
  </si>
  <si>
    <t>accumulate national carbon emissions, if no limit (million metric tons carbon)</t>
  </si>
  <si>
    <t>impose national carbon limit, if appropriate (million metric tons carbon)</t>
  </si>
  <si>
    <t>rCARSEQXXn</t>
  </si>
  <si>
    <t>cCARESCXX</t>
  </si>
  <si>
    <t>CARESCXX</t>
  </si>
  <si>
    <t>escape vector for national carbon constraint(million metric tons carbon)</t>
  </si>
  <si>
    <t xml:space="preserve">cCARESCXX                 </t>
  </si>
  <si>
    <t>cpass_cB_rCARBONXXle</t>
  </si>
  <si>
    <t>cpass_cB_rCARBONXXn</t>
  </si>
  <si>
    <t>cpass_cCARBONOT_rCARBONXXn</t>
  </si>
  <si>
    <t>cpass_cCT_rCARBONXXle</t>
  </si>
  <si>
    <t>cpass_cCT_rCARBONXXn</t>
  </si>
  <si>
    <t>cpass_cDTUS_rCARBONXXle</t>
  </si>
  <si>
    <t>cpass_cDTUS_rCARBONXXn</t>
  </si>
  <si>
    <t>cpass_cGTUS_rCARBONXXle</t>
  </si>
  <si>
    <t>cpass_cGTUS_rCARBONXXn</t>
  </si>
  <si>
    <t>cpass_cRHS_rCARBONXXle</t>
  </si>
  <si>
    <t>cpass_cRTUS_rCARBONXXle</t>
  </si>
  <si>
    <t>cpass_cRTUS_rCARBONXXn</t>
  </si>
  <si>
    <t>cpass_cB_rCARSEQXXn</t>
  </si>
  <si>
    <t>cpass_cCARESCXX_rCARBONXXle</t>
  </si>
  <si>
    <t>cpass_cCARESCXX_EFDCOSTS</t>
  </si>
  <si>
    <t>cpass_cCARESCXX_UBOUND</t>
  </si>
  <si>
    <t>cpass_cCARBONOT_rCARBONXXle</t>
  </si>
  <si>
    <t>CO2NJEXC</t>
  </si>
  <si>
    <t>CO2 Emissions to Exclude when NJ had left (If Any) by CO2 Control Groups (RGGI Only-Frac of NY/NJ)</t>
  </si>
  <si>
    <t>CO2VAEXC</t>
  </si>
  <si>
    <t>CO2 Emissions to Exclude when VA was not part of RGGI CO2 Control Groups (VA frac of fuel region (1.0))</t>
  </si>
  <si>
    <t>RenewPlantGroup</t>
  </si>
  <si>
    <t>RENEWABLE EFD PLANT GROUPS</t>
  </si>
  <si>
    <t>DPVDISPATCH</t>
  </si>
  <si>
    <t>FLAG for Distributed Solar PV Adjustment</t>
  </si>
  <si>
    <t>DPVTOTCAPNR</t>
  </si>
  <si>
    <t>DPVTOTGENNR</t>
  </si>
  <si>
    <t>GRD_CASN</t>
  </si>
  <si>
    <t>emm_aimms</t>
  </si>
  <si>
    <t>Number of grid resilience sources</t>
  </si>
  <si>
    <t>cpass_cRHS_rMERCURYle</t>
  </si>
  <si>
    <t>UYR_NOCAIR</t>
  </si>
  <si>
    <t>Year to turn off CAIR (0 = None, or CAIR left in)</t>
  </si>
  <si>
    <t>UPPCEF_MIN</t>
  </si>
  <si>
    <t>Minimum Carbon Sequestration Efficiency</t>
  </si>
  <si>
    <t>UGNOCCS</t>
  </si>
  <si>
    <t>EFD Super Group Adjustment factor to remove CCS penalty</t>
  </si>
  <si>
    <t>ALT_UECP_CPEN_ADJ</t>
  </si>
  <si>
    <t>Minimum Capacity Derate Adjustment Factor</t>
  </si>
  <si>
    <t>NO_CCS_PLNT_NDX</t>
  </si>
  <si>
    <t>For units with carbon capture identify plant index for associated plants without capture</t>
  </si>
  <si>
    <t>FLRG_HR_EFF</t>
  </si>
  <si>
    <t>FLRG_HR_KNOTS</t>
  </si>
  <si>
    <t>FLRG_HR_LL</t>
  </si>
  <si>
    <t>NUC_CF_EFD</t>
  </si>
  <si>
    <t>FOS_CF_EFD</t>
  </si>
  <si>
    <t>UPPCFB</t>
  </si>
  <si>
    <t>Minimum/Maximum Capacity Factor</t>
  </si>
  <si>
    <t>UPAVLYR</t>
  </si>
  <si>
    <t>Calendar Yr Of 1st Comm Operation</t>
  </si>
  <si>
    <t>AIMMS_GRP</t>
  </si>
  <si>
    <t>AINU</t>
  </si>
  <si>
    <t>NUCLEAR</t>
  </si>
  <si>
    <t>similarly grouped ECP plant types</t>
  </si>
  <si>
    <t>CFNGU</t>
  </si>
  <si>
    <t>20 Natural Gas - Utility consumption</t>
  </si>
  <si>
    <t>UIRH</t>
  </si>
  <si>
    <t>Index: Residual Fuel Oil High Sulfur</t>
  </si>
  <si>
    <t>cpass_cJ_ALT_rZFLRSge</t>
  </si>
  <si>
    <t>cpass_cJ_rZFLRSge</t>
  </si>
  <si>
    <t>cpass_cO_ALT_rZFLRSge</t>
  </si>
  <si>
    <t>cpass_cO_rZFLRSge</t>
  </si>
  <si>
    <t>cpass_cU_ALT_rZFLRSge</t>
  </si>
  <si>
    <t>cpass_cU_rZFLRSge</t>
  </si>
  <si>
    <t>WIAT</t>
  </si>
  <si>
    <t>Index for Advanced Turbine</t>
  </si>
  <si>
    <t>WICT</t>
  </si>
  <si>
    <t>WIET</t>
  </si>
  <si>
    <t>Index for Existing Conventional Turbine</t>
  </si>
  <si>
    <t>Index for New Conventional Turbine</t>
  </si>
  <si>
    <t>XCL_TR_IN</t>
  </si>
  <si>
    <t>XCL_TESCI</t>
  </si>
  <si>
    <t>XCL_TRATI2</t>
  </si>
  <si>
    <t xml:space="preserve"> Coal Transportation Escalation Factors for Inland Imports</t>
  </si>
  <si>
    <t xml:space="preserve"> Coal imports inland transportation rate</t>
  </si>
  <si>
    <t>Coal Imports Freight Rate</t>
  </si>
  <si>
    <t>UG_45Q</t>
  </si>
  <si>
    <t>EFD Super Group 45Q Status (0=&gt;No_Tax_Credit 1=&gt;Yes_Tax_Credit</t>
  </si>
  <si>
    <t>UIANC</t>
  </si>
  <si>
    <t>EFD Type Index: Advanced Nuclear</t>
  </si>
  <si>
    <t>XCL_PCAP</t>
  </si>
  <si>
    <t>Current Year Coal Supply Production Capacity</t>
  </si>
  <si>
    <t>UYR_HIST</t>
  </si>
  <si>
    <t>ACIOption</t>
  </si>
  <si>
    <t xml:space="preserve">ACIOption </t>
  </si>
  <si>
    <t>XCL_1TESC0</t>
  </si>
  <si>
    <t>XCL_2TESC0</t>
  </si>
  <si>
    <t>XCL_PECP0</t>
  </si>
  <si>
    <t>XCL_QECP0</t>
  </si>
  <si>
    <t>XCL_1TESC(:,0,:,:)</t>
  </si>
  <si>
    <t>XCL_2TESC(:,0,:,:)</t>
  </si>
  <si>
    <t>XCL_PECP(:,:,0,:)</t>
  </si>
  <si>
    <t>XCL_QECP(:,0,:)</t>
  </si>
  <si>
    <t>Expected Coal Transportation Escalation Factors, 0 Planning Horizon</t>
  </si>
  <si>
    <t>Expected Coal Supply Prices by Supply Step - Lower to Upper, 0 Planning Horizon</t>
  </si>
  <si>
    <t>Expected Coal Supply Quantities, 0 Planning Horizon</t>
  </si>
  <si>
    <t>Two</t>
  </si>
  <si>
    <t>ETAX_FLAG</t>
  </si>
  <si>
    <t>ENERGY TAX ONLY</t>
  </si>
  <si>
    <t>EMISSIONS_GOAL</t>
  </si>
  <si>
    <t>GOAL BY YEAR</t>
  </si>
  <si>
    <t>MARKET_FLAG</t>
  </si>
  <si>
    <t xml:space="preserve"> FULL MARKET FOR PERMITS</t>
  </si>
  <si>
    <t>UPTXRT</t>
  </si>
  <si>
    <t>NET TAX RATE</t>
  </si>
  <si>
    <t>CCS_EOR_45Q</t>
  </si>
  <si>
    <t>tcs45q</t>
  </si>
  <si>
    <t>Tax credits for enhanced oil recovery in dollars per metric ton co2</t>
  </si>
  <si>
    <t>CCS_SALINE_45Q</t>
  </si>
  <si>
    <t>Tax credits for saline injection in dollars per metric ton co2</t>
  </si>
  <si>
    <t>cpass_cCTLHG_LBOUND</t>
  </si>
  <si>
    <t>cpass_cCTLHG_rMERCURYle</t>
  </si>
  <si>
    <t>cpass_cCTLHG_rMERCURYn</t>
  </si>
  <si>
    <t>cpass_cCTLHG_UBOUND</t>
  </si>
  <si>
    <t>cpass_cCTLS_LBOUND</t>
  </si>
  <si>
    <t>cpass_cCTLS_rSULFURle</t>
  </si>
  <si>
    <t>cpass_cCTLS_rSULFURn</t>
  </si>
  <si>
    <t>cpass_cCTLS_UBOUND</t>
  </si>
  <si>
    <t>cpass_cMVSO2_UBOUND</t>
  </si>
  <si>
    <t>cpass_cT_STOCK__LBOUND</t>
  </si>
  <si>
    <t>cCTLSO2</t>
  </si>
  <si>
    <t>cCTLCO</t>
  </si>
  <si>
    <t>CTL(**)(*)CO</t>
  </si>
  <si>
    <t>cELNOXOT</t>
  </si>
  <si>
    <t>cCNIMPBUS</t>
  </si>
  <si>
    <t>CNIMPBUS</t>
  </si>
  <si>
    <t>rCANIMPUSeq</t>
  </si>
  <si>
    <t>CANIMPUS</t>
  </si>
  <si>
    <t>rELNOXOTle</t>
  </si>
  <si>
    <t>HISTORICALYEARS</t>
  </si>
  <si>
    <t>Yes</t>
  </si>
  <si>
    <t>cpass_cACISPLY_UBOUND</t>
  </si>
  <si>
    <t>cpass_cBCTLN_rELNOX0n</t>
  </si>
  <si>
    <t>cpass_cBCTLN_rELNOXOTle</t>
  </si>
  <si>
    <t>cpass_cCNIMPBUS_LBOUND</t>
  </si>
  <si>
    <t>cpass_cCNIMPBUS_rCANIMPUSeq</t>
  </si>
  <si>
    <t>cpass_cCNIMPBUS_UBOUND</t>
  </si>
  <si>
    <t>cpass_cCTLCO_LBOUND</t>
  </si>
  <si>
    <t>cpass_cCTLCO_UBOUND</t>
  </si>
  <si>
    <t>cpass_cCTLSO2_LBOUND</t>
  </si>
  <si>
    <t>cpass_cCTLSO2_rSULFURCRle</t>
  </si>
  <si>
    <t>cpass_cCTLSO2_rSULFURCRn</t>
  </si>
  <si>
    <t>cpass_cCTLSO2_UBOUND</t>
  </si>
  <si>
    <t>cpass_cD_rELNOXle</t>
  </si>
  <si>
    <t>cpass_cD_rELNOX0n</t>
  </si>
  <si>
    <t>cpass_cELNOXOT_rELNOX0le</t>
  </si>
  <si>
    <t>cpass_cELNOXOT_rELNOXOTle</t>
  </si>
  <si>
    <t>cpass_cTC_rCANIMPUSeq</t>
  </si>
  <si>
    <t>CTLSO2(*)</t>
  </si>
  <si>
    <t>cpass_cCTLCO_rCARBONle</t>
  </si>
  <si>
    <t>cpass_cCTLCO_rCARBONn</t>
  </si>
  <si>
    <t>cpass_cCTLCO_rCARBONXXle</t>
  </si>
  <si>
    <t>cpass_cCTLCO_rCARBONXXn</t>
  </si>
  <si>
    <t>CLCONFC</t>
  </si>
  <si>
    <t>ULMRCST</t>
  </si>
  <si>
    <t>UP_GCF</t>
  </si>
  <si>
    <t>Plant Group Time Slice Capacity Factor</t>
  </si>
  <si>
    <t>UP_SCF</t>
  </si>
  <si>
    <t>Plant Group Seasonal Capacity Factor</t>
  </si>
  <si>
    <t>0:ECP_D_FPH</t>
  </si>
  <si>
    <t>0:EFD_D_MSP</t>
  </si>
  <si>
    <t>CO2_D_GRP</t>
  </si>
  <si>
    <t>ECP_D_BTP</t>
  </si>
  <si>
    <t>ECP_D_CAP</t>
  </si>
  <si>
    <t>ECP_D_CAP+1</t>
  </si>
  <si>
    <t>ECP_D_CAP+2</t>
  </si>
  <si>
    <t>ECP_D_CFS</t>
  </si>
  <si>
    <t>ECP_D_DSP</t>
  </si>
  <si>
    <t>EFD_D_CSS</t>
  </si>
  <si>
    <t>EFD_D_FPP</t>
  </si>
  <si>
    <t>EFD_D_PROV</t>
  </si>
  <si>
    <t>ECP_D_RCF</t>
  </si>
  <si>
    <t>EFD_D_CAP</t>
  </si>
  <si>
    <t>EFD_D_MDG</t>
  </si>
  <si>
    <t>EFD_D_MFRG</t>
  </si>
  <si>
    <t>EFD_D_MFRG+1</t>
  </si>
  <si>
    <t>EFD_D_MHG</t>
  </si>
  <si>
    <t>EFD_D_MPG</t>
  </si>
  <si>
    <t>EFD_D_MSP</t>
  </si>
  <si>
    <t>EFD_D_MVS</t>
  </si>
  <si>
    <t>EFD_D_NFL</t>
  </si>
  <si>
    <t>EFD_D_OWN</t>
  </si>
  <si>
    <t>EFD_D_PROV+MNUMNR</t>
  </si>
  <si>
    <t>EFD_D_SO2</t>
  </si>
  <si>
    <t>EFD_D_SSZ</t>
  </si>
  <si>
    <t>ELD_D_DAY</t>
  </si>
  <si>
    <t>EMM_D_GRP</t>
  </si>
  <si>
    <t>EMM_D_ST</t>
  </si>
  <si>
    <t>EMM_D_ST+1</t>
  </si>
  <si>
    <t>MNUMNR+EFD_D_PROV</t>
  </si>
  <si>
    <t>MNUMYR+ECP_D_FPH</t>
  </si>
  <si>
    <t>MNUMYR+ECP_D_XPH</t>
  </si>
  <si>
    <t>NOX_D_GRP</t>
  </si>
  <si>
    <t>NOX_D_MST</t>
  </si>
  <si>
    <t>EFD_D_DSP</t>
  </si>
  <si>
    <t>EFD_D_RNW</t>
  </si>
  <si>
    <t>EFD_D_DGN</t>
  </si>
  <si>
    <t>ECP_D_RNW</t>
  </si>
  <si>
    <t>AB32UTIL</t>
  </si>
  <si>
    <t>AB32BAVL</t>
  </si>
  <si>
    <t>AB32BUSE</t>
  </si>
  <si>
    <t>AB32BBNK</t>
  </si>
  <si>
    <t>AB32OAVL</t>
  </si>
  <si>
    <t>AB32OUSE</t>
  </si>
  <si>
    <t>AB32RAVL</t>
  </si>
  <si>
    <t>AB32RUSE</t>
  </si>
  <si>
    <t>AB32RBNK</t>
  </si>
  <si>
    <t>AB32ESCP</t>
  </si>
  <si>
    <t>Utility Covered Emissions</t>
  </si>
  <si>
    <t xml:space="preserve">Banked Allowances Available </t>
  </si>
  <si>
    <t xml:space="preserve">Banked Allowances Used </t>
  </si>
  <si>
    <t>Banked Allowances Added</t>
  </si>
  <si>
    <t>Offsets Available</t>
  </si>
  <si>
    <t xml:space="preserve">Offsets Used </t>
  </si>
  <si>
    <t>Reserves Available</t>
  </si>
  <si>
    <t xml:space="preserve">Reserves Used </t>
  </si>
  <si>
    <t>Reserves Banked</t>
  </si>
  <si>
    <t>Escape Vector Value (Shortage)</t>
  </si>
  <si>
    <t>RGGIUTIL</t>
  </si>
  <si>
    <t>RGGIOAVL</t>
  </si>
  <si>
    <t>RGGIOUSE</t>
  </si>
  <si>
    <t>RGGIRAVL</t>
  </si>
  <si>
    <t>RGGIRUSE</t>
  </si>
  <si>
    <t>RGGIEAVL</t>
  </si>
  <si>
    <t>RGGIEUSE</t>
  </si>
  <si>
    <t>Cost Containment Reserves Available</t>
  </si>
  <si>
    <t xml:space="preserve">Cost Containment Used </t>
  </si>
  <si>
    <t>Emissions Containment Reserves Available</t>
  </si>
  <si>
    <t xml:space="preserve">Emissions Containment Reserves Used </t>
  </si>
  <si>
    <t>NET_STORAGE_SR_EFD</t>
  </si>
  <si>
    <t>storage contribution to load</t>
  </si>
  <si>
    <t>storage contribution to spinning reserve</t>
  </si>
  <si>
    <t>ECDSPE_ALT</t>
  </si>
  <si>
    <t>ECDSPF_ALT</t>
  </si>
  <si>
    <t>FUEL CONSUMPTION IN EACH SEASON w/o capture</t>
  </si>
  <si>
    <t>ENERGY IN EACH SEASON w/o capture</t>
  </si>
  <si>
    <t>Intermittent requirement for spinning reserves from soluntion</t>
  </si>
  <si>
    <t>Base requirement for spinning reserves from soluntion</t>
  </si>
  <si>
    <t>Price on spinning reserves constraint</t>
  </si>
  <si>
    <t>SP_RES_ACH</t>
  </si>
  <si>
    <t>SP_ACHBYECP</t>
  </si>
  <si>
    <t>Spinning reserves achieved from solution by slice</t>
  </si>
  <si>
    <t>SP_RES_DUAL</t>
  </si>
  <si>
    <t>SR_INT_REQ</t>
  </si>
  <si>
    <t>SP_RES_REQ</t>
  </si>
  <si>
    <t>SRPOOL</t>
  </si>
  <si>
    <t>Total dollars to recover in pricing for meeting spinning reserve constraint</t>
  </si>
  <si>
    <t>CoalSupplyCurve_Int</t>
  </si>
  <si>
    <t>CoalSupplyCurve_Dom</t>
  </si>
  <si>
    <t>NET_XPORT_EFD</t>
  </si>
  <si>
    <t>CHK$</t>
  </si>
  <si>
    <t>CHK_D</t>
  </si>
  <si>
    <t>CO2_CCS</t>
  </si>
  <si>
    <t>-1:MNLNP1</t>
  </si>
  <si>
    <t>0:2</t>
  </si>
  <si>
    <t>FuelRegion_SUP</t>
  </si>
  <si>
    <t>OGSMRegion_SUP</t>
  </si>
  <si>
    <t>Summary spinning reserves achieved from solution by plant type</t>
  </si>
  <si>
    <t>0 + MAXNFR: combined fuel regions (census,gas,coal,carbon)</t>
  </si>
  <si>
    <t>OGSMRegion super set including -1 and 0 as elements</t>
  </si>
  <si>
    <t>Two0</t>
  </si>
  <si>
    <t>NOGENCODE</t>
  </si>
  <si>
    <t>FGSSH(2,:,:)</t>
  </si>
  <si>
    <t>FCLSH(2,:,:)</t>
  </si>
  <si>
    <t>FOLSH(2,:,:)</t>
  </si>
  <si>
    <t>FWDSH(2,:,:)</t>
  </si>
  <si>
    <t>FLRG_VALUE</t>
  </si>
  <si>
    <t>FLRG_VAL_45Q</t>
  </si>
  <si>
    <t>UTHTS2</t>
  </si>
  <si>
    <t>ULBMCST</t>
  </si>
  <si>
    <t>cost associated with STEO benchmarking constraints for marginal price adder</t>
  </si>
  <si>
    <t>BiomassType_SUP</t>
  </si>
  <si>
    <t>CoalDemandRegion_SUP</t>
  </si>
  <si>
    <t>Seasons plus 0 for total</t>
  </si>
  <si>
    <t>Season_SUP</t>
  </si>
  <si>
    <t>CO2_STDQN</t>
  </si>
  <si>
    <t>CO2 Generation Mass-Based Standard by EMM  Region and Year</t>
  </si>
  <si>
    <t>CO2_STDRN</t>
  </si>
  <si>
    <t>CO2 Generation Intensity Rate Standard by EMM  Region and Year</t>
  </si>
  <si>
    <t>CO2_STDRF</t>
  </si>
  <si>
    <t>CO2 Generation Intensity Rate Standard by Fuel Region and Year</t>
  </si>
  <si>
    <t>EFDPRCFL</t>
  </si>
  <si>
    <t>EFDPRCNL</t>
  </si>
  <si>
    <t>ECPPRCFL</t>
  </si>
  <si>
    <t>ECPPRCNL</t>
  </si>
  <si>
    <t>OGSMRegionEX</t>
  </si>
  <si>
    <t>OGSMRegionEX_ALTTo</t>
  </si>
  <si>
    <t xml:space="preserve">rGRDGNge                </t>
  </si>
  <si>
    <t xml:space="preserve">rGRDRTge                </t>
  </si>
  <si>
    <t xml:space="preserve">rZFLRSeq                </t>
  </si>
  <si>
    <t xml:space="preserve">rZFLRSge                </t>
  </si>
  <si>
    <t xml:space="preserve">cCT                     </t>
  </si>
  <si>
    <t xml:space="preserve">cNSR                    </t>
  </si>
  <si>
    <t xml:space="preserve">cNSX                    </t>
  </si>
  <si>
    <t xml:space="preserve">cJ_ALT                  </t>
  </si>
  <si>
    <t xml:space="preserve">cO_ALT                  </t>
  </si>
  <si>
    <t xml:space="preserve">cU_ALT                  </t>
  </si>
  <si>
    <t>NET_PT_STORAGE_SR_EFD</t>
  </si>
  <si>
    <t>LHS_done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</si>
</sst>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sz val="9"/>
      <color rgb="FFFFFF00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0" borderId="0" xfId="0" quotePrefix="1" applyFont="1"/>
    <xf numFmtId="0" fontId="2" fillId="0" borderId="0" xfId="0" applyFont="1"/>
    <xf numFmtId="0" fontId="2" fillId="0" borderId="0" xfId="0" applyFont="1" applyFill="1"/>
    <xf numFmtId="0" fontId="2" fillId="3" borderId="0" xfId="0" quotePrefix="1" applyFont="1" applyFill="1"/>
    <xf numFmtId="0" fontId="2" fillId="3" borderId="0" xfId="0" applyFont="1" applyFill="1"/>
    <xf numFmtId="0" fontId="3" fillId="3" borderId="0" xfId="0" applyFont="1" applyFill="1"/>
    <xf numFmtId="0" fontId="2" fillId="2" borderId="0" xfId="0" quotePrefix="1" applyFont="1" applyFill="1"/>
    <xf numFmtId="0" fontId="2" fillId="2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2" fillId="0" borderId="0" xfId="0" quotePrefix="1" applyFont="1" applyFill="1"/>
    <xf numFmtId="0" fontId="0" fillId="2" borderId="0" xfId="0" quotePrefix="1" applyFill="1"/>
    <xf numFmtId="0" fontId="0" fillId="3" borderId="0" xfId="0" quotePrefix="1" applyFill="1"/>
    <xf numFmtId="0" fontId="0" fillId="3" borderId="0" xfId="0" applyNumberFormat="1" applyFill="1"/>
    <xf numFmtId="0" fontId="6" fillId="3" borderId="0" xfId="0" applyFont="1" applyFill="1"/>
    <xf numFmtId="0" fontId="0" fillId="0" borderId="0" xfId="0" applyFon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5"/>
  <sheetViews>
    <sheetView topLeftCell="A106" workbookViewId="0">
      <selection activeCell="A108" sqref="A108"/>
    </sheetView>
  </sheetViews>
  <sheetFormatPr defaultRowHeight="15" x14ac:dyDescent="0.25"/>
  <cols>
    <col min="1" max="1" width="19.85546875" customWidth="1"/>
    <col min="2" max="2" width="16.42578125" bestFit="1" customWidth="1"/>
    <col min="3" max="3" width="10.5703125" bestFit="1" customWidth="1"/>
    <col min="4" max="4" width="10.140625" bestFit="1" customWidth="1"/>
    <col min="5" max="5" width="27.42578125" bestFit="1" customWidth="1"/>
    <col min="6" max="6" width="24.85546875" bestFit="1" customWidth="1"/>
    <col min="7" max="7" width="22.42578125" bestFit="1" customWidth="1"/>
    <col min="8" max="8" width="16.5703125" bestFit="1" customWidth="1"/>
    <col min="9" max="9" width="10.5703125" bestFit="1" customWidth="1"/>
    <col min="10" max="10" width="104.710937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  <c r="B3" t="s">
        <v>3</v>
      </c>
    </row>
    <row r="4" spans="1:7" x14ac:dyDescent="0.25">
      <c r="A4" t="s">
        <v>4</v>
      </c>
      <c r="B4" t="s">
        <v>5</v>
      </c>
    </row>
    <row r="6" spans="1:7" x14ac:dyDescent="0.25">
      <c r="A6" s="1" t="s">
        <v>6</v>
      </c>
    </row>
    <row r="8" spans="1:7" x14ac:dyDescent="0.25">
      <c r="A8" t="s">
        <v>7</v>
      </c>
    </row>
    <row r="9" spans="1:7" x14ac:dyDescent="0.25">
      <c r="A9" s="1" t="s">
        <v>8</v>
      </c>
      <c r="B9" t="s">
        <v>9</v>
      </c>
      <c r="F9" s="1" t="s">
        <v>10</v>
      </c>
      <c r="G9" t="s">
        <v>11</v>
      </c>
    </row>
    <row r="10" spans="1:7" x14ac:dyDescent="0.25">
      <c r="A10" s="1" t="s">
        <v>12</v>
      </c>
      <c r="B10" t="s">
        <v>13</v>
      </c>
      <c r="F10" s="1" t="s">
        <v>14</v>
      </c>
      <c r="G10" t="s">
        <v>15</v>
      </c>
    </row>
    <row r="11" spans="1:7" x14ac:dyDescent="0.25">
      <c r="A11" s="1" t="s">
        <v>16</v>
      </c>
      <c r="B11" t="s">
        <v>17</v>
      </c>
      <c r="F11" s="1" t="s">
        <v>18</v>
      </c>
      <c r="G11" t="s">
        <v>17</v>
      </c>
    </row>
    <row r="12" spans="1:7" x14ac:dyDescent="0.25">
      <c r="A12" s="1" t="s">
        <v>2107</v>
      </c>
      <c r="B12" t="s">
        <v>19</v>
      </c>
      <c r="F12" s="1" t="s">
        <v>2108</v>
      </c>
      <c r="G12" t="s">
        <v>19</v>
      </c>
    </row>
    <row r="13" spans="1:7" x14ac:dyDescent="0.25">
      <c r="A13" s="1" t="s">
        <v>20</v>
      </c>
      <c r="B13" t="s">
        <v>21</v>
      </c>
      <c r="F13" s="1" t="s">
        <v>22</v>
      </c>
      <c r="G13" t="s">
        <v>21</v>
      </c>
    </row>
    <row r="14" spans="1:7" x14ac:dyDescent="0.25">
      <c r="A14" s="1" t="s">
        <v>23</v>
      </c>
      <c r="B14" t="s">
        <v>24</v>
      </c>
      <c r="F14" s="1" t="s">
        <v>25</v>
      </c>
      <c r="G14" t="s">
        <v>26</v>
      </c>
    </row>
    <row r="17" spans="1:10" x14ac:dyDescent="0.25">
      <c r="E17" t="s">
        <v>27</v>
      </c>
    </row>
    <row r="18" spans="1:10" x14ac:dyDescent="0.25">
      <c r="A18" s="1" t="s">
        <v>23</v>
      </c>
      <c r="B18" s="3">
        <f>COUNTA(COLNAM_AIMMS)</f>
        <v>93</v>
      </c>
    </row>
    <row r="19" spans="1:10" x14ac:dyDescent="0.25">
      <c r="A19" s="1" t="s">
        <v>8</v>
      </c>
      <c r="B19" s="1" t="s">
        <v>12</v>
      </c>
      <c r="C19" s="1" t="s">
        <v>28</v>
      </c>
      <c r="D19" s="1" t="s">
        <v>16</v>
      </c>
      <c r="E19" s="1" t="s">
        <v>29</v>
      </c>
      <c r="F19" s="1" t="s">
        <v>30</v>
      </c>
      <c r="G19" s="1" t="s">
        <v>31</v>
      </c>
      <c r="H19" s="1" t="s">
        <v>32</v>
      </c>
      <c r="I19" s="1" t="s">
        <v>33</v>
      </c>
      <c r="J19" s="1" t="s">
        <v>20</v>
      </c>
    </row>
    <row r="20" spans="1:10" x14ac:dyDescent="0.25">
      <c r="A20" s="2" t="s">
        <v>34</v>
      </c>
      <c r="B20" s="2" t="s">
        <v>35</v>
      </c>
      <c r="C20" s="2"/>
      <c r="D20" s="2">
        <f t="shared" ref="D20:D52" si="0">_xlfn.IFNA(IF(MATCH(TRIM(A20),needsol,0)&gt;0,1,0),0)</f>
        <v>1</v>
      </c>
      <c r="E20" s="2" t="s">
        <v>697</v>
      </c>
      <c r="F20" s="2"/>
      <c r="G20" s="2"/>
      <c r="H20" s="2"/>
      <c r="I20" s="2"/>
      <c r="J20" s="2" t="s">
        <v>36</v>
      </c>
    </row>
    <row r="21" spans="1:10" x14ac:dyDescent="0.25">
      <c r="A21" s="2" t="s">
        <v>37</v>
      </c>
      <c r="B21" s="2" t="s">
        <v>38</v>
      </c>
      <c r="C21" s="2"/>
      <c r="D21" s="2">
        <f t="shared" si="0"/>
        <v>0</v>
      </c>
      <c r="E21" s="2" t="s">
        <v>39</v>
      </c>
      <c r="F21" s="2" t="s">
        <v>40</v>
      </c>
      <c r="G21" s="2" t="s">
        <v>41</v>
      </c>
      <c r="H21" s="2"/>
      <c r="I21" s="2"/>
      <c r="J21" s="2" t="s">
        <v>42</v>
      </c>
    </row>
    <row r="22" spans="1:10" x14ac:dyDescent="0.25">
      <c r="A22" s="2" t="s">
        <v>43</v>
      </c>
      <c r="B22" s="2" t="s">
        <v>44</v>
      </c>
      <c r="C22" s="2"/>
      <c r="D22" s="2">
        <f t="shared" si="0"/>
        <v>0</v>
      </c>
      <c r="E22" s="2" t="s">
        <v>39</v>
      </c>
      <c r="F22" s="2" t="s">
        <v>41</v>
      </c>
      <c r="G22" s="2"/>
      <c r="H22" s="2"/>
      <c r="I22" s="2"/>
      <c r="J22" s="2" t="s">
        <v>45</v>
      </c>
    </row>
    <row r="23" spans="1:10" x14ac:dyDescent="0.25">
      <c r="A23" s="2" t="s">
        <v>46</v>
      </c>
      <c r="B23" s="2" t="s">
        <v>47</v>
      </c>
      <c r="C23" s="2"/>
      <c r="D23" s="2">
        <f t="shared" si="0"/>
        <v>0</v>
      </c>
      <c r="E23" s="2" t="s">
        <v>39</v>
      </c>
      <c r="F23" s="2" t="s">
        <v>48</v>
      </c>
      <c r="G23" s="2"/>
      <c r="H23" s="2"/>
      <c r="I23" s="2"/>
      <c r="J23" s="2"/>
    </row>
    <row r="24" spans="1:10" x14ac:dyDescent="0.25">
      <c r="A24" s="2" t="s">
        <v>49</v>
      </c>
      <c r="B24" s="2" t="s">
        <v>50</v>
      </c>
      <c r="C24" s="2"/>
      <c r="D24" s="2">
        <f t="shared" si="0"/>
        <v>1</v>
      </c>
      <c r="E24" s="2" t="s">
        <v>39</v>
      </c>
      <c r="F24" s="2" t="s">
        <v>41</v>
      </c>
      <c r="G24" s="2" t="s">
        <v>48</v>
      </c>
      <c r="H24" s="2"/>
      <c r="I24" s="2"/>
      <c r="J24" s="2" t="s">
        <v>51</v>
      </c>
    </row>
    <row r="25" spans="1:10" x14ac:dyDescent="0.25">
      <c r="A25" s="2" t="s">
        <v>52</v>
      </c>
      <c r="B25" s="2" t="s">
        <v>53</v>
      </c>
      <c r="C25" s="2"/>
      <c r="D25" s="2">
        <f t="shared" si="0"/>
        <v>1</v>
      </c>
      <c r="E25" s="2" t="s">
        <v>54</v>
      </c>
      <c r="F25" s="2" t="s">
        <v>55</v>
      </c>
      <c r="G25" s="2" t="s">
        <v>56</v>
      </c>
      <c r="H25" s="2" t="s">
        <v>57</v>
      </c>
      <c r="I25" s="2"/>
      <c r="J25" s="2" t="s">
        <v>58</v>
      </c>
    </row>
    <row r="26" spans="1:10" x14ac:dyDescent="0.25">
      <c r="A26" s="2" t="s">
        <v>59</v>
      </c>
      <c r="B26" s="2" t="s">
        <v>60</v>
      </c>
      <c r="C26" s="2"/>
      <c r="D26" s="2">
        <f t="shared" si="0"/>
        <v>1</v>
      </c>
      <c r="E26" s="2" t="s">
        <v>61</v>
      </c>
      <c r="F26" s="2" t="s">
        <v>56</v>
      </c>
      <c r="G26" s="2" t="s">
        <v>62</v>
      </c>
      <c r="H26" s="2"/>
      <c r="I26" s="2"/>
      <c r="J26" s="2" t="s">
        <v>63</v>
      </c>
    </row>
    <row r="27" spans="1:10" x14ac:dyDescent="0.25">
      <c r="A27" s="2" t="s">
        <v>64</v>
      </c>
      <c r="B27" s="2" t="s">
        <v>65</v>
      </c>
      <c r="C27" s="2"/>
      <c r="D27" s="2">
        <f t="shared" si="0"/>
        <v>0</v>
      </c>
      <c r="E27" s="2" t="s">
        <v>66</v>
      </c>
      <c r="F27" s="2" t="s">
        <v>61</v>
      </c>
      <c r="G27" s="2" t="s">
        <v>67</v>
      </c>
      <c r="H27" s="2"/>
      <c r="I27" s="2"/>
      <c r="J27" s="2" t="s">
        <v>68</v>
      </c>
    </row>
    <row r="28" spans="1:10" x14ac:dyDescent="0.25">
      <c r="A28" s="2" t="s">
        <v>69</v>
      </c>
      <c r="B28" s="2" t="s">
        <v>70</v>
      </c>
      <c r="C28" s="2"/>
      <c r="D28" s="2">
        <f t="shared" si="0"/>
        <v>0</v>
      </c>
      <c r="E28" s="2" t="s">
        <v>71</v>
      </c>
      <c r="F28" s="2" t="s">
        <v>72</v>
      </c>
      <c r="G28" s="2"/>
      <c r="H28" s="2"/>
      <c r="I28" s="2"/>
      <c r="J28" s="2"/>
    </row>
    <row r="29" spans="1:10" x14ac:dyDescent="0.25">
      <c r="A29" s="2" t="s">
        <v>73</v>
      </c>
      <c r="B29" s="2" t="s">
        <v>74</v>
      </c>
      <c r="C29" s="2"/>
      <c r="D29" s="2">
        <f t="shared" si="0"/>
        <v>1</v>
      </c>
      <c r="E29" s="2" t="s">
        <v>75</v>
      </c>
      <c r="F29" s="2"/>
      <c r="G29" s="2"/>
      <c r="H29" s="2"/>
      <c r="I29" s="2"/>
      <c r="J29" s="2" t="s">
        <v>76</v>
      </c>
    </row>
    <row r="30" spans="1:10" x14ac:dyDescent="0.25">
      <c r="A30" s="2" t="s">
        <v>77</v>
      </c>
      <c r="B30" s="2" t="s">
        <v>78</v>
      </c>
      <c r="C30" s="2"/>
      <c r="D30" s="2">
        <f t="shared" si="0"/>
        <v>0</v>
      </c>
      <c r="E30" s="2" t="s">
        <v>79</v>
      </c>
      <c r="F30" s="2"/>
      <c r="G30" s="2"/>
      <c r="H30" s="2"/>
      <c r="I30" s="2"/>
      <c r="J30" s="2" t="s">
        <v>80</v>
      </c>
    </row>
    <row r="31" spans="1:10" x14ac:dyDescent="0.25">
      <c r="A31" s="2" t="s">
        <v>81</v>
      </c>
      <c r="B31" s="2" t="s">
        <v>82</v>
      </c>
      <c r="C31" s="2"/>
      <c r="D31" s="2">
        <f t="shared" si="0"/>
        <v>0</v>
      </c>
      <c r="E31" s="2" t="s">
        <v>83</v>
      </c>
      <c r="F31" s="2" t="s">
        <v>75</v>
      </c>
      <c r="G31" s="2"/>
      <c r="H31" s="2"/>
      <c r="I31" s="2"/>
      <c r="J31" s="2" t="s">
        <v>84</v>
      </c>
    </row>
    <row r="32" spans="1:10" x14ac:dyDescent="0.25">
      <c r="A32" s="2" t="s">
        <v>85</v>
      </c>
      <c r="B32" s="2" t="s">
        <v>86</v>
      </c>
      <c r="C32" s="2"/>
      <c r="D32" s="2">
        <f t="shared" si="0"/>
        <v>1</v>
      </c>
      <c r="E32" s="2" t="s">
        <v>75</v>
      </c>
      <c r="F32" s="2"/>
      <c r="G32" s="2"/>
      <c r="H32" s="2"/>
      <c r="I32" s="2"/>
      <c r="J32" s="2" t="s">
        <v>87</v>
      </c>
    </row>
    <row r="33" spans="1:10" x14ac:dyDescent="0.25">
      <c r="A33" s="2" t="s">
        <v>2301</v>
      </c>
      <c r="B33" s="2" t="s">
        <v>2302</v>
      </c>
      <c r="C33" s="2"/>
      <c r="D33" s="2">
        <f t="shared" ref="D33" si="1">_xlfn.IFNA(IF(MATCH(TRIM(A33),needsol,0)&gt;0,1,0),0)</f>
        <v>1</v>
      </c>
      <c r="E33" s="2"/>
      <c r="F33" s="2"/>
      <c r="G33" s="2"/>
      <c r="H33" s="2"/>
      <c r="I33" s="2"/>
      <c r="J33" s="2" t="s">
        <v>2303</v>
      </c>
    </row>
    <row r="34" spans="1:10" x14ac:dyDescent="0.25">
      <c r="A34" s="2" t="s">
        <v>88</v>
      </c>
      <c r="B34" s="2" t="s">
        <v>89</v>
      </c>
      <c r="C34" s="2"/>
      <c r="D34" s="2">
        <f t="shared" si="0"/>
        <v>0</v>
      </c>
      <c r="E34" s="2" t="s">
        <v>75</v>
      </c>
      <c r="F34" s="2"/>
      <c r="G34" s="2"/>
      <c r="H34" s="2"/>
      <c r="I34" s="2"/>
      <c r="J34" s="2" t="s">
        <v>90</v>
      </c>
    </row>
    <row r="35" spans="1:10" x14ac:dyDescent="0.25">
      <c r="A35" s="2" t="s">
        <v>91</v>
      </c>
      <c r="B35" s="2" t="s">
        <v>92</v>
      </c>
      <c r="C35" s="2"/>
      <c r="D35" s="2">
        <f t="shared" si="0"/>
        <v>0</v>
      </c>
      <c r="E35" s="2" t="s">
        <v>83</v>
      </c>
      <c r="F35" s="2" t="s">
        <v>75</v>
      </c>
      <c r="G35" s="2"/>
      <c r="H35" s="2"/>
      <c r="I35" s="2"/>
      <c r="J35" s="2" t="s">
        <v>93</v>
      </c>
    </row>
    <row r="36" spans="1:10" x14ac:dyDescent="0.25">
      <c r="A36" s="2" t="s">
        <v>94</v>
      </c>
      <c r="B36" s="2" t="s">
        <v>95</v>
      </c>
      <c r="C36" s="2"/>
      <c r="D36" s="2">
        <f t="shared" si="0"/>
        <v>0</v>
      </c>
      <c r="E36" s="2" t="s">
        <v>75</v>
      </c>
      <c r="F36" s="2"/>
      <c r="G36" s="2"/>
      <c r="H36" s="2"/>
      <c r="I36" s="2"/>
      <c r="J36" s="2" t="s">
        <v>96</v>
      </c>
    </row>
    <row r="37" spans="1:10" x14ac:dyDescent="0.25">
      <c r="A37" s="2" t="s">
        <v>97</v>
      </c>
      <c r="B37" s="2" t="s">
        <v>98</v>
      </c>
      <c r="C37" s="2"/>
      <c r="D37" s="2">
        <f t="shared" si="0"/>
        <v>1</v>
      </c>
      <c r="E37" s="2" t="s">
        <v>75</v>
      </c>
      <c r="F37" s="2"/>
      <c r="G37" s="2"/>
      <c r="H37" s="2"/>
      <c r="I37" s="2"/>
      <c r="J37" s="2" t="s">
        <v>99</v>
      </c>
    </row>
    <row r="38" spans="1:10" x14ac:dyDescent="0.25">
      <c r="A38" s="2" t="s">
        <v>100</v>
      </c>
      <c r="B38" s="2" t="s">
        <v>101</v>
      </c>
      <c r="C38" s="2"/>
      <c r="D38" s="2">
        <f t="shared" si="0"/>
        <v>1</v>
      </c>
      <c r="E38" s="2" t="s">
        <v>75</v>
      </c>
      <c r="F38" s="2"/>
      <c r="G38" s="2"/>
      <c r="H38" s="2"/>
      <c r="I38" s="2"/>
      <c r="J38" s="2" t="s">
        <v>102</v>
      </c>
    </row>
    <row r="39" spans="1:10" x14ac:dyDescent="0.25">
      <c r="A39" s="2" t="s">
        <v>103</v>
      </c>
      <c r="B39" s="2" t="s">
        <v>104</v>
      </c>
      <c r="C39" s="2"/>
      <c r="D39" s="2">
        <f t="shared" si="0"/>
        <v>0</v>
      </c>
      <c r="E39" s="2" t="s">
        <v>75</v>
      </c>
      <c r="F39" s="2"/>
      <c r="G39" s="2"/>
      <c r="H39" s="2"/>
      <c r="I39" s="2"/>
      <c r="J39" s="2" t="s">
        <v>105</v>
      </c>
    </row>
    <row r="40" spans="1:10" x14ac:dyDescent="0.25">
      <c r="A40" s="2" t="s">
        <v>106</v>
      </c>
      <c r="B40" s="2" t="s">
        <v>107</v>
      </c>
      <c r="C40" s="2"/>
      <c r="D40" s="2">
        <f t="shared" si="0"/>
        <v>0</v>
      </c>
      <c r="E40" s="2" t="s">
        <v>75</v>
      </c>
      <c r="F40" s="2"/>
      <c r="G40" s="2"/>
      <c r="H40" s="2"/>
      <c r="I40" s="2"/>
      <c r="J40" s="2" t="s">
        <v>108</v>
      </c>
    </row>
    <row r="41" spans="1:10" x14ac:dyDescent="0.25">
      <c r="A41" s="2" t="s">
        <v>109</v>
      </c>
      <c r="B41" s="2" t="s">
        <v>110</v>
      </c>
      <c r="C41" s="2"/>
      <c r="D41" s="2">
        <f t="shared" si="0"/>
        <v>1</v>
      </c>
      <c r="E41" s="2" t="s">
        <v>75</v>
      </c>
      <c r="F41" s="2"/>
      <c r="G41" s="2"/>
      <c r="H41" s="2"/>
      <c r="I41" s="2"/>
      <c r="J41" s="2" t="s">
        <v>111</v>
      </c>
    </row>
    <row r="42" spans="1:10" x14ac:dyDescent="0.25">
      <c r="A42" s="2" t="s">
        <v>112</v>
      </c>
      <c r="B42" s="2" t="s">
        <v>113</v>
      </c>
      <c r="C42" s="2"/>
      <c r="D42" s="2">
        <f t="shared" si="0"/>
        <v>1</v>
      </c>
      <c r="E42" s="2" t="s">
        <v>75</v>
      </c>
      <c r="F42" s="2"/>
      <c r="G42" s="2"/>
      <c r="H42" s="2"/>
      <c r="I42" s="2"/>
      <c r="J42" s="2" t="s">
        <v>114</v>
      </c>
    </row>
    <row r="43" spans="1:10" x14ac:dyDescent="0.25">
      <c r="A43" s="2" t="s">
        <v>115</v>
      </c>
      <c r="B43" s="2" t="s">
        <v>116</v>
      </c>
      <c r="C43" s="2"/>
      <c r="D43" s="2">
        <f t="shared" si="0"/>
        <v>1</v>
      </c>
      <c r="E43" s="2" t="s">
        <v>75</v>
      </c>
      <c r="F43" s="2"/>
      <c r="G43" s="2"/>
      <c r="H43" s="2"/>
      <c r="I43" s="2"/>
      <c r="J43" s="2" t="s">
        <v>117</v>
      </c>
    </row>
    <row r="44" spans="1:10" x14ac:dyDescent="0.25">
      <c r="A44" s="2" t="s">
        <v>118</v>
      </c>
      <c r="B44" s="2" t="s">
        <v>119</v>
      </c>
      <c r="C44" s="2"/>
      <c r="D44" s="2">
        <f t="shared" si="0"/>
        <v>1</v>
      </c>
      <c r="E44" s="2" t="s">
        <v>120</v>
      </c>
      <c r="F44" s="2" t="s">
        <v>121</v>
      </c>
      <c r="G44" s="2"/>
      <c r="H44" s="2"/>
      <c r="I44" s="2"/>
      <c r="J44" s="2" t="s">
        <v>122</v>
      </c>
    </row>
    <row r="45" spans="1:10" x14ac:dyDescent="0.25">
      <c r="A45" s="2" t="s">
        <v>2429</v>
      </c>
      <c r="B45" s="2" t="s">
        <v>2430</v>
      </c>
      <c r="C45" s="2"/>
      <c r="D45" s="2">
        <f t="shared" si="0"/>
        <v>0</v>
      </c>
      <c r="E45" s="2"/>
      <c r="F45" s="2"/>
      <c r="G45" s="2"/>
      <c r="H45" s="2"/>
      <c r="I45" s="2"/>
      <c r="J45" s="2"/>
    </row>
    <row r="46" spans="1:10" x14ac:dyDescent="0.25">
      <c r="A46" s="2" t="s">
        <v>123</v>
      </c>
      <c r="B46" s="2" t="s">
        <v>124</v>
      </c>
      <c r="C46" s="2"/>
      <c r="D46" s="2">
        <f t="shared" si="0"/>
        <v>0</v>
      </c>
      <c r="E46" s="2" t="s">
        <v>66</v>
      </c>
      <c r="F46" s="2"/>
      <c r="G46" s="2"/>
      <c r="H46" s="2"/>
      <c r="I46" s="2"/>
      <c r="J46" s="2" t="s">
        <v>125</v>
      </c>
    </row>
    <row r="47" spans="1:10" x14ac:dyDescent="0.25">
      <c r="A47" s="2" t="s">
        <v>126</v>
      </c>
      <c r="B47" s="2" t="s">
        <v>127</v>
      </c>
      <c r="C47" s="2"/>
      <c r="D47" s="2">
        <f t="shared" si="0"/>
        <v>1</v>
      </c>
      <c r="E47" s="2" t="s">
        <v>128</v>
      </c>
      <c r="F47" s="2"/>
      <c r="G47" s="2"/>
      <c r="H47" s="2"/>
      <c r="I47" s="2"/>
      <c r="J47" s="2" t="s">
        <v>129</v>
      </c>
    </row>
    <row r="48" spans="1:10" x14ac:dyDescent="0.25">
      <c r="A48" s="2" t="s">
        <v>130</v>
      </c>
      <c r="B48" s="2" t="s">
        <v>131</v>
      </c>
      <c r="C48" s="2"/>
      <c r="D48" s="2">
        <f t="shared" si="0"/>
        <v>1</v>
      </c>
      <c r="E48" s="2" t="s">
        <v>128</v>
      </c>
      <c r="F48" s="2"/>
      <c r="G48" s="2"/>
      <c r="H48" s="2"/>
      <c r="I48" s="2"/>
      <c r="J48" s="2" t="s">
        <v>132</v>
      </c>
    </row>
    <row r="49" spans="1:10" x14ac:dyDescent="0.25">
      <c r="A49" s="2" t="s">
        <v>133</v>
      </c>
      <c r="B49" s="2" t="s">
        <v>134</v>
      </c>
      <c r="C49" s="2"/>
      <c r="D49" s="2">
        <f t="shared" si="0"/>
        <v>0</v>
      </c>
      <c r="E49" s="2" t="s">
        <v>66</v>
      </c>
      <c r="F49" s="2" t="s">
        <v>135</v>
      </c>
      <c r="G49" s="2" t="s">
        <v>136</v>
      </c>
      <c r="H49" s="2"/>
      <c r="I49" s="2"/>
      <c r="J49" s="2" t="s">
        <v>137</v>
      </c>
    </row>
    <row r="50" spans="1:10" x14ac:dyDescent="0.25">
      <c r="A50" s="2" t="s">
        <v>139</v>
      </c>
      <c r="B50" s="2" t="s">
        <v>140</v>
      </c>
      <c r="C50" s="2"/>
      <c r="D50" s="2">
        <f t="shared" si="0"/>
        <v>1</v>
      </c>
      <c r="E50" s="2" t="s">
        <v>66</v>
      </c>
      <c r="F50" s="2" t="s">
        <v>61</v>
      </c>
      <c r="G50" s="2" t="s">
        <v>141</v>
      </c>
      <c r="H50" s="2" t="s">
        <v>2389</v>
      </c>
      <c r="I50" s="2"/>
      <c r="J50" s="2" t="s">
        <v>142</v>
      </c>
    </row>
    <row r="51" spans="1:10" x14ac:dyDescent="0.25">
      <c r="A51" s="2" t="s">
        <v>2426</v>
      </c>
      <c r="B51" s="2" t="s">
        <v>2427</v>
      </c>
      <c r="C51" s="2"/>
      <c r="D51" s="2">
        <f t="shared" si="0"/>
        <v>0</v>
      </c>
      <c r="E51" s="2" t="s">
        <v>66</v>
      </c>
      <c r="F51" s="2" t="s">
        <v>61</v>
      </c>
      <c r="G51" s="2"/>
      <c r="H51" s="2"/>
      <c r="I51" s="2"/>
      <c r="J51" s="2"/>
    </row>
    <row r="52" spans="1:10" x14ac:dyDescent="0.25">
      <c r="A52" s="2" t="s">
        <v>143</v>
      </c>
      <c r="B52" s="2" t="s">
        <v>144</v>
      </c>
      <c r="C52" s="2"/>
      <c r="D52" s="2">
        <f t="shared" si="0"/>
        <v>1</v>
      </c>
      <c r="E52" s="2" t="s">
        <v>66</v>
      </c>
      <c r="F52" s="2" t="s">
        <v>61</v>
      </c>
      <c r="G52" s="2"/>
      <c r="H52" s="2"/>
      <c r="I52" s="2"/>
      <c r="J52" s="2" t="s">
        <v>145</v>
      </c>
    </row>
    <row r="53" spans="1:10" x14ac:dyDescent="0.25">
      <c r="A53" s="2" t="s">
        <v>146</v>
      </c>
      <c r="B53" s="2" t="s">
        <v>147</v>
      </c>
      <c r="C53" s="2"/>
      <c r="D53" s="2">
        <f t="shared" ref="D53:D87" si="2">_xlfn.IFNA(IF(MATCH(TRIM(A53),needsol,0)&gt;0,1,0),0)</f>
        <v>1</v>
      </c>
      <c r="E53" s="2" t="s">
        <v>66</v>
      </c>
      <c r="F53" s="2" t="s">
        <v>61</v>
      </c>
      <c r="G53" s="2" t="s">
        <v>148</v>
      </c>
      <c r="H53" s="2"/>
      <c r="I53" s="2"/>
      <c r="J53" s="2" t="s">
        <v>149</v>
      </c>
    </row>
    <row r="54" spans="1:10" x14ac:dyDescent="0.25">
      <c r="A54" s="2" t="s">
        <v>2425</v>
      </c>
      <c r="B54" s="2" t="s">
        <v>2453</v>
      </c>
      <c r="C54" s="2"/>
      <c r="D54" s="2">
        <f t="shared" si="2"/>
        <v>1</v>
      </c>
      <c r="E54" s="2" t="s">
        <v>61</v>
      </c>
      <c r="F54" s="2"/>
      <c r="G54" s="2"/>
      <c r="H54" s="2"/>
      <c r="I54" s="2"/>
      <c r="J54" s="2"/>
    </row>
    <row r="55" spans="1:10" x14ac:dyDescent="0.25">
      <c r="A55" s="2" t="s">
        <v>150</v>
      </c>
      <c r="B55" s="2" t="s">
        <v>151</v>
      </c>
      <c r="C55" s="2"/>
      <c r="D55" s="2">
        <f t="shared" si="2"/>
        <v>1</v>
      </c>
      <c r="E55" s="2" t="s">
        <v>152</v>
      </c>
      <c r="F55" s="2" t="s">
        <v>153</v>
      </c>
      <c r="G55" s="2" t="s">
        <v>154</v>
      </c>
      <c r="H55" s="2"/>
      <c r="I55" s="2"/>
      <c r="J55" s="2" t="s">
        <v>155</v>
      </c>
    </row>
    <row r="56" spans="1:10" x14ac:dyDescent="0.25">
      <c r="A56" s="2" t="s">
        <v>156</v>
      </c>
      <c r="B56" s="2" t="s">
        <v>157</v>
      </c>
      <c r="C56" s="2"/>
      <c r="D56" s="2">
        <f t="shared" si="2"/>
        <v>0</v>
      </c>
      <c r="E56" s="2" t="s">
        <v>158</v>
      </c>
      <c r="F56" s="2"/>
      <c r="G56" s="2"/>
      <c r="H56" s="2"/>
      <c r="I56" s="2"/>
      <c r="J56" s="2" t="s">
        <v>159</v>
      </c>
    </row>
    <row r="57" spans="1:10" x14ac:dyDescent="0.25">
      <c r="A57" s="2" t="s">
        <v>160</v>
      </c>
      <c r="B57" s="2" t="s">
        <v>161</v>
      </c>
      <c r="C57" s="2"/>
      <c r="D57" s="2">
        <f t="shared" si="2"/>
        <v>0</v>
      </c>
      <c r="E57" s="2" t="s">
        <v>162</v>
      </c>
      <c r="F57" s="2"/>
      <c r="G57" s="2"/>
      <c r="H57" s="2"/>
      <c r="I57" s="2"/>
      <c r="J57" s="2" t="s">
        <v>163</v>
      </c>
    </row>
    <row r="58" spans="1:10" x14ac:dyDescent="0.25">
      <c r="A58" s="2" t="s">
        <v>164</v>
      </c>
      <c r="B58" s="2" t="s">
        <v>165</v>
      </c>
      <c r="C58" s="2"/>
      <c r="D58" s="2">
        <f t="shared" si="2"/>
        <v>0</v>
      </c>
      <c r="E58" s="2" t="s">
        <v>128</v>
      </c>
      <c r="F58" s="2"/>
      <c r="G58" s="2"/>
      <c r="H58" s="2"/>
      <c r="I58" s="2"/>
      <c r="J58" s="2" t="s">
        <v>166</v>
      </c>
    </row>
    <row r="59" spans="1:10" x14ac:dyDescent="0.25">
      <c r="A59" s="2" t="s">
        <v>167</v>
      </c>
      <c r="B59" s="2" t="s">
        <v>168</v>
      </c>
      <c r="C59" s="2"/>
      <c r="D59" s="2">
        <f t="shared" si="2"/>
        <v>0</v>
      </c>
      <c r="E59" s="2" t="s">
        <v>61</v>
      </c>
      <c r="F59" s="2" t="s">
        <v>141</v>
      </c>
      <c r="G59" s="2" t="s">
        <v>169</v>
      </c>
      <c r="H59" s="2"/>
      <c r="I59" s="2"/>
      <c r="J59" s="2" t="s">
        <v>170</v>
      </c>
    </row>
    <row r="60" spans="1:10" x14ac:dyDescent="0.25">
      <c r="A60" s="2" t="s">
        <v>171</v>
      </c>
      <c r="B60" s="2" t="s">
        <v>172</v>
      </c>
      <c r="C60" s="2"/>
      <c r="D60" s="2">
        <f t="shared" si="2"/>
        <v>0</v>
      </c>
      <c r="E60" s="2" t="s">
        <v>173</v>
      </c>
      <c r="F60" s="2" t="s">
        <v>141</v>
      </c>
      <c r="G60" s="2"/>
      <c r="H60" s="2"/>
      <c r="I60" s="2"/>
      <c r="J60" s="2" t="s">
        <v>174</v>
      </c>
    </row>
    <row r="61" spans="1:10" x14ac:dyDescent="0.25">
      <c r="A61" s="2" t="s">
        <v>2428</v>
      </c>
      <c r="B61" s="2" t="s">
        <v>445</v>
      </c>
      <c r="C61" s="2"/>
      <c r="D61" s="2">
        <f t="shared" si="2"/>
        <v>0</v>
      </c>
      <c r="E61" s="2" t="s">
        <v>173</v>
      </c>
      <c r="F61" s="2"/>
      <c r="G61" s="2"/>
      <c r="H61" s="2"/>
      <c r="I61" s="2"/>
      <c r="J61" s="2"/>
    </row>
    <row r="62" spans="1:10" x14ac:dyDescent="0.25">
      <c r="A62" s="2" t="s">
        <v>175</v>
      </c>
      <c r="B62" s="2" t="s">
        <v>176</v>
      </c>
      <c r="C62" s="2"/>
      <c r="D62" s="2">
        <f t="shared" si="2"/>
        <v>0</v>
      </c>
      <c r="E62" s="2" t="s">
        <v>138</v>
      </c>
      <c r="F62" s="2" t="s">
        <v>153</v>
      </c>
      <c r="G62" s="2" t="s">
        <v>177</v>
      </c>
      <c r="H62" s="2"/>
      <c r="I62" s="2"/>
      <c r="J62" s="2" t="s">
        <v>178</v>
      </c>
    </row>
    <row r="63" spans="1:10" x14ac:dyDescent="0.25">
      <c r="A63" s="2" t="s">
        <v>179</v>
      </c>
      <c r="B63" s="2" t="s">
        <v>180</v>
      </c>
      <c r="C63" s="2"/>
      <c r="D63" s="2">
        <f t="shared" si="2"/>
        <v>0</v>
      </c>
      <c r="E63" s="2" t="s">
        <v>173</v>
      </c>
      <c r="F63" s="2"/>
      <c r="G63" s="2"/>
      <c r="H63" s="2"/>
      <c r="I63" s="2"/>
      <c r="J63" s="2" t="s">
        <v>181</v>
      </c>
    </row>
    <row r="64" spans="1:10" x14ac:dyDescent="0.25">
      <c r="A64" s="2" t="s">
        <v>182</v>
      </c>
      <c r="B64" s="2" t="s">
        <v>183</v>
      </c>
      <c r="C64" s="2"/>
      <c r="D64" s="2">
        <f t="shared" si="2"/>
        <v>1</v>
      </c>
      <c r="E64" s="2" t="s">
        <v>152</v>
      </c>
      <c r="F64" s="2" t="s">
        <v>153</v>
      </c>
      <c r="G64" s="2" t="s">
        <v>177</v>
      </c>
      <c r="H64" s="2"/>
      <c r="I64" s="2"/>
      <c r="J64" s="2" t="s">
        <v>184</v>
      </c>
    </row>
    <row r="65" spans="1:10" x14ac:dyDescent="0.25">
      <c r="A65" s="2" t="s">
        <v>185</v>
      </c>
      <c r="B65" s="2" t="s">
        <v>186</v>
      </c>
      <c r="C65" s="2"/>
      <c r="D65" s="2">
        <f t="shared" si="2"/>
        <v>0</v>
      </c>
      <c r="E65" s="2" t="s">
        <v>83</v>
      </c>
      <c r="F65" s="2"/>
      <c r="G65" s="2"/>
      <c r="H65" s="2"/>
      <c r="I65" s="2"/>
      <c r="J65" s="2" t="s">
        <v>187</v>
      </c>
    </row>
    <row r="66" spans="1:10" x14ac:dyDescent="0.25">
      <c r="A66" s="2" t="s">
        <v>188</v>
      </c>
      <c r="B66" s="2" t="s">
        <v>189</v>
      </c>
      <c r="C66" s="2"/>
      <c r="D66" s="2">
        <f t="shared" si="2"/>
        <v>0</v>
      </c>
      <c r="E66" s="2" t="s">
        <v>190</v>
      </c>
      <c r="F66" s="2"/>
      <c r="G66" s="2"/>
      <c r="H66" s="2"/>
      <c r="I66" s="2"/>
      <c r="J66" s="2" t="s">
        <v>191</v>
      </c>
    </row>
    <row r="67" spans="1:10" x14ac:dyDescent="0.25">
      <c r="A67" s="2" t="s">
        <v>192</v>
      </c>
      <c r="B67" s="2" t="s">
        <v>193</v>
      </c>
      <c r="C67" s="2"/>
      <c r="D67" s="2">
        <f t="shared" si="2"/>
        <v>0</v>
      </c>
      <c r="E67" s="2" t="s">
        <v>128</v>
      </c>
      <c r="F67" s="2"/>
      <c r="G67" s="2"/>
      <c r="H67" s="2"/>
      <c r="I67" s="2"/>
      <c r="J67" s="2" t="s">
        <v>194</v>
      </c>
    </row>
    <row r="68" spans="1:10" x14ac:dyDescent="0.25">
      <c r="A68" s="2" t="s">
        <v>195</v>
      </c>
      <c r="B68" s="2" t="s">
        <v>196</v>
      </c>
      <c r="C68" s="2"/>
      <c r="D68" s="2">
        <f t="shared" si="2"/>
        <v>1</v>
      </c>
      <c r="E68" s="2" t="s">
        <v>128</v>
      </c>
      <c r="F68" s="2"/>
      <c r="G68" s="2"/>
      <c r="H68" s="2"/>
      <c r="I68" s="2"/>
      <c r="J68" s="2" t="s">
        <v>197</v>
      </c>
    </row>
    <row r="69" spans="1:10" x14ac:dyDescent="0.25">
      <c r="A69" s="2" t="s">
        <v>198</v>
      </c>
      <c r="B69" s="2" t="s">
        <v>199</v>
      </c>
      <c r="C69" s="2"/>
      <c r="D69" s="2">
        <f t="shared" si="2"/>
        <v>1</v>
      </c>
      <c r="E69" s="2" t="s">
        <v>128</v>
      </c>
      <c r="F69" s="2"/>
      <c r="G69" s="2"/>
      <c r="H69" s="2"/>
      <c r="I69" s="2"/>
      <c r="J69" s="2" t="s">
        <v>200</v>
      </c>
    </row>
    <row r="70" spans="1:10" x14ac:dyDescent="0.25">
      <c r="A70" s="2" t="s">
        <v>201</v>
      </c>
      <c r="B70" s="2" t="s">
        <v>202</v>
      </c>
      <c r="C70" s="2"/>
      <c r="D70" s="2">
        <f t="shared" si="2"/>
        <v>0</v>
      </c>
      <c r="E70" s="2" t="s">
        <v>190</v>
      </c>
      <c r="F70" s="2"/>
      <c r="G70" s="2"/>
      <c r="H70" s="2"/>
      <c r="I70" s="2"/>
      <c r="J70" s="2" t="s">
        <v>203</v>
      </c>
    </row>
    <row r="71" spans="1:10" x14ac:dyDescent="0.25">
      <c r="A71" s="2" t="s">
        <v>204</v>
      </c>
      <c r="B71" s="2" t="s">
        <v>205</v>
      </c>
      <c r="C71" s="2"/>
      <c r="D71" s="2">
        <f t="shared" si="2"/>
        <v>0</v>
      </c>
      <c r="E71" s="2" t="s">
        <v>128</v>
      </c>
      <c r="F71" s="2"/>
      <c r="G71" s="2"/>
      <c r="H71" s="2"/>
      <c r="I71" s="2"/>
      <c r="J71" s="2" t="s">
        <v>206</v>
      </c>
    </row>
    <row r="72" spans="1:10" x14ac:dyDescent="0.25">
      <c r="A72" s="2" t="s">
        <v>207</v>
      </c>
      <c r="B72" s="2" t="s">
        <v>208</v>
      </c>
      <c r="C72" s="2"/>
      <c r="D72" s="2">
        <f t="shared" si="2"/>
        <v>0</v>
      </c>
      <c r="E72" s="2" t="s">
        <v>209</v>
      </c>
      <c r="F72" s="2"/>
      <c r="G72" s="2"/>
      <c r="H72" s="2"/>
      <c r="I72" s="2"/>
      <c r="J72" s="2" t="s">
        <v>210</v>
      </c>
    </row>
    <row r="73" spans="1:10" x14ac:dyDescent="0.25">
      <c r="A73" s="2" t="s">
        <v>211</v>
      </c>
      <c r="B73" s="2" t="s">
        <v>212</v>
      </c>
      <c r="C73" s="2"/>
      <c r="D73" s="2">
        <f t="shared" si="2"/>
        <v>0</v>
      </c>
      <c r="E73" s="2" t="s">
        <v>213</v>
      </c>
      <c r="F73" s="2" t="s">
        <v>214</v>
      </c>
      <c r="G73" s="2"/>
      <c r="H73" s="2"/>
      <c r="I73" s="2"/>
      <c r="J73" s="2" t="s">
        <v>215</v>
      </c>
    </row>
    <row r="74" spans="1:10" x14ac:dyDescent="0.25">
      <c r="A74" s="2" t="s">
        <v>216</v>
      </c>
      <c r="B74" s="2" t="s">
        <v>217</v>
      </c>
      <c r="C74" s="2"/>
      <c r="D74" s="2">
        <f t="shared" si="2"/>
        <v>1</v>
      </c>
      <c r="E74" s="2" t="s">
        <v>152</v>
      </c>
      <c r="F74" s="2" t="s">
        <v>153</v>
      </c>
      <c r="G74" s="2" t="s">
        <v>177</v>
      </c>
      <c r="H74" s="2"/>
      <c r="I74" s="2"/>
      <c r="J74" s="2" t="s">
        <v>218</v>
      </c>
    </row>
    <row r="75" spans="1:10" x14ac:dyDescent="0.25">
      <c r="A75" s="2" t="s">
        <v>219</v>
      </c>
      <c r="B75" s="2" t="s">
        <v>220</v>
      </c>
      <c r="C75" s="2"/>
      <c r="D75" s="2">
        <f t="shared" si="2"/>
        <v>1</v>
      </c>
      <c r="E75" s="2" t="s">
        <v>152</v>
      </c>
      <c r="F75" s="2" t="s">
        <v>153</v>
      </c>
      <c r="G75" s="2" t="s">
        <v>177</v>
      </c>
      <c r="H75" s="2"/>
      <c r="I75" s="2"/>
      <c r="J75" s="2" t="s">
        <v>221</v>
      </c>
    </row>
    <row r="76" spans="1:10" x14ac:dyDescent="0.25">
      <c r="A76" s="2" t="s">
        <v>222</v>
      </c>
      <c r="B76" s="2" t="s">
        <v>223</v>
      </c>
      <c r="C76" s="2"/>
      <c r="D76" s="2">
        <f t="shared" si="2"/>
        <v>0</v>
      </c>
      <c r="E76" s="2" t="s">
        <v>83</v>
      </c>
      <c r="F76" s="2" t="s">
        <v>141</v>
      </c>
      <c r="G76" s="2"/>
      <c r="H76" s="2"/>
      <c r="I76" s="2"/>
      <c r="J76" s="2" t="s">
        <v>224</v>
      </c>
    </row>
    <row r="77" spans="1:10" x14ac:dyDescent="0.25">
      <c r="A77" s="2" t="s">
        <v>2160</v>
      </c>
      <c r="B77" s="2" t="s">
        <v>2159</v>
      </c>
      <c r="C77" s="2"/>
      <c r="D77" s="2">
        <f t="shared" si="2"/>
        <v>1</v>
      </c>
      <c r="E77" s="2" t="s">
        <v>152</v>
      </c>
      <c r="F77" s="2" t="s">
        <v>2161</v>
      </c>
      <c r="G77" s="2" t="s">
        <v>154</v>
      </c>
      <c r="H77" s="2"/>
      <c r="I77" s="2"/>
      <c r="J77" s="2" t="s">
        <v>2162</v>
      </c>
    </row>
    <row r="78" spans="1:10" x14ac:dyDescent="0.25">
      <c r="A78" s="2" t="s">
        <v>225</v>
      </c>
      <c r="B78" s="2" t="s">
        <v>226</v>
      </c>
      <c r="C78" s="2"/>
      <c r="D78" s="2">
        <f t="shared" ref="D78" si="3">_xlfn.IFNA(IF(MATCH(TRIM(A78),needsol,0)&gt;0,1,0),0)</f>
        <v>1</v>
      </c>
      <c r="E78" s="2" t="s">
        <v>152</v>
      </c>
      <c r="F78" s="2" t="s">
        <v>153</v>
      </c>
      <c r="G78" s="2" t="s">
        <v>154</v>
      </c>
      <c r="H78" s="2"/>
      <c r="I78" s="2"/>
      <c r="J78" s="2" t="s">
        <v>227</v>
      </c>
    </row>
    <row r="79" spans="1:10" x14ac:dyDescent="0.25">
      <c r="A79" s="2" t="s">
        <v>228</v>
      </c>
      <c r="B79" s="2" t="s">
        <v>229</v>
      </c>
      <c r="C79" s="2"/>
      <c r="D79" s="2">
        <f t="shared" si="2"/>
        <v>1</v>
      </c>
      <c r="E79" s="2" t="s">
        <v>152</v>
      </c>
      <c r="F79" s="2" t="s">
        <v>153</v>
      </c>
      <c r="G79" s="2"/>
      <c r="H79" s="2"/>
      <c r="I79" s="2"/>
      <c r="J79" s="2" t="s">
        <v>230</v>
      </c>
    </row>
    <row r="80" spans="1:10" x14ac:dyDescent="0.25">
      <c r="A80" s="2" t="s">
        <v>231</v>
      </c>
      <c r="B80" s="2" t="s">
        <v>232</v>
      </c>
      <c r="C80" s="2"/>
      <c r="D80" s="2">
        <f t="shared" si="2"/>
        <v>0</v>
      </c>
      <c r="E80" s="2" t="s">
        <v>66</v>
      </c>
      <c r="F80" s="2" t="s">
        <v>61</v>
      </c>
      <c r="G80" s="2" t="s">
        <v>67</v>
      </c>
      <c r="H80" s="2"/>
      <c r="I80" s="2"/>
      <c r="J80" s="2" t="s">
        <v>233</v>
      </c>
    </row>
    <row r="81" spans="1:10" x14ac:dyDescent="0.25">
      <c r="A81" s="2" t="s">
        <v>234</v>
      </c>
      <c r="B81" s="2" t="s">
        <v>235</v>
      </c>
      <c r="C81" s="2"/>
      <c r="D81" s="2">
        <f t="shared" si="2"/>
        <v>1</v>
      </c>
      <c r="E81" s="2" t="s">
        <v>152</v>
      </c>
      <c r="F81" s="2" t="s">
        <v>153</v>
      </c>
      <c r="G81" s="2"/>
      <c r="H81" s="2"/>
      <c r="I81" s="2"/>
      <c r="J81" s="2" t="s">
        <v>236</v>
      </c>
    </row>
    <row r="82" spans="1:10" x14ac:dyDescent="0.25">
      <c r="A82" s="2" t="s">
        <v>237</v>
      </c>
      <c r="B82" s="2" t="s">
        <v>238</v>
      </c>
      <c r="C82" s="2"/>
      <c r="D82" s="2">
        <f t="shared" si="2"/>
        <v>0</v>
      </c>
      <c r="E82" s="2" t="s">
        <v>141</v>
      </c>
      <c r="F82" s="2" t="s">
        <v>239</v>
      </c>
      <c r="G82" s="2"/>
      <c r="H82" s="2"/>
      <c r="I82" s="2"/>
      <c r="J82" s="2" t="s">
        <v>240</v>
      </c>
    </row>
    <row r="83" spans="1:10" x14ac:dyDescent="0.25">
      <c r="A83" s="2" t="s">
        <v>241</v>
      </c>
      <c r="B83" s="2" t="s">
        <v>242</v>
      </c>
      <c r="C83" s="2"/>
      <c r="D83" s="2">
        <f t="shared" si="2"/>
        <v>0</v>
      </c>
      <c r="E83" s="2" t="s">
        <v>239</v>
      </c>
      <c r="F83" s="2"/>
      <c r="G83" s="2"/>
      <c r="H83" s="2"/>
      <c r="I83" s="2"/>
      <c r="J83" s="2" t="s">
        <v>243</v>
      </c>
    </row>
    <row r="84" spans="1:10" x14ac:dyDescent="0.25">
      <c r="A84" s="2" t="s">
        <v>244</v>
      </c>
      <c r="B84" s="2" t="s">
        <v>245</v>
      </c>
      <c r="C84" s="2"/>
      <c r="D84" s="2">
        <f t="shared" si="2"/>
        <v>0</v>
      </c>
      <c r="E84" s="2" t="s">
        <v>239</v>
      </c>
      <c r="F84" s="2"/>
      <c r="G84" s="2"/>
      <c r="H84" s="2"/>
      <c r="I84" s="2"/>
      <c r="J84" s="2" t="s">
        <v>246</v>
      </c>
    </row>
    <row r="85" spans="1:10" x14ac:dyDescent="0.25">
      <c r="A85" s="2" t="s">
        <v>247</v>
      </c>
      <c r="B85" s="2" t="s">
        <v>248</v>
      </c>
      <c r="C85" s="2"/>
      <c r="D85" s="2">
        <f t="shared" si="2"/>
        <v>0</v>
      </c>
      <c r="E85" s="2" t="s">
        <v>239</v>
      </c>
      <c r="F85" s="2"/>
      <c r="G85" s="2"/>
      <c r="H85" s="2"/>
      <c r="I85" s="2"/>
      <c r="J85" s="2" t="s">
        <v>249</v>
      </c>
    </row>
    <row r="86" spans="1:10" x14ac:dyDescent="0.25">
      <c r="A86" s="2" t="s">
        <v>250</v>
      </c>
      <c r="B86" s="2" t="s">
        <v>251</v>
      </c>
      <c r="C86" s="2"/>
      <c r="D86" s="2">
        <f t="shared" si="2"/>
        <v>0</v>
      </c>
      <c r="E86" s="2" t="s">
        <v>252</v>
      </c>
      <c r="F86" s="2" t="s">
        <v>253</v>
      </c>
      <c r="G86" s="2"/>
      <c r="H86" s="2"/>
      <c r="I86" s="2"/>
      <c r="J86" s="2" t="s">
        <v>254</v>
      </c>
    </row>
    <row r="87" spans="1:10" x14ac:dyDescent="0.25">
      <c r="A87" s="2" t="s">
        <v>255</v>
      </c>
      <c r="B87" s="2" t="s">
        <v>256</v>
      </c>
      <c r="C87" s="2"/>
      <c r="D87" s="2">
        <f t="shared" si="2"/>
        <v>0</v>
      </c>
      <c r="E87" s="2" t="s">
        <v>257</v>
      </c>
      <c r="F87" s="2" t="s">
        <v>258</v>
      </c>
      <c r="G87" s="2"/>
      <c r="H87" s="2"/>
      <c r="I87" s="2"/>
      <c r="J87" s="2" t="s">
        <v>259</v>
      </c>
    </row>
    <row r="88" spans="1:10" x14ac:dyDescent="0.25">
      <c r="A88" s="2" t="s">
        <v>260</v>
      </c>
      <c r="B88" s="2" t="s">
        <v>261</v>
      </c>
      <c r="C88" s="2"/>
      <c r="D88" s="2">
        <f t="shared" ref="D88:D112" si="4">_xlfn.IFNA(IF(MATCH(TRIM(A88),needsol,0)&gt;0,1,0),0)</f>
        <v>1</v>
      </c>
      <c r="E88" s="2" t="s">
        <v>262</v>
      </c>
      <c r="F88" s="2" t="s">
        <v>263</v>
      </c>
      <c r="G88" s="2"/>
      <c r="H88" s="2"/>
      <c r="I88" s="2"/>
      <c r="J88" s="2" t="s">
        <v>264</v>
      </c>
    </row>
    <row r="89" spans="1:10" x14ac:dyDescent="0.25">
      <c r="A89" s="2" t="s">
        <v>265</v>
      </c>
      <c r="B89" s="2" t="s">
        <v>266</v>
      </c>
      <c r="C89" s="2"/>
      <c r="D89" s="2">
        <f t="shared" si="4"/>
        <v>1</v>
      </c>
      <c r="E89" s="2" t="s">
        <v>267</v>
      </c>
      <c r="F89" s="2"/>
      <c r="G89" s="2"/>
      <c r="H89" s="2"/>
      <c r="I89" s="2"/>
      <c r="J89" s="2" t="s">
        <v>268</v>
      </c>
    </row>
    <row r="90" spans="1:10" x14ac:dyDescent="0.25">
      <c r="A90" s="2" t="s">
        <v>2116</v>
      </c>
      <c r="B90" s="2" t="s">
        <v>2118</v>
      </c>
      <c r="C90" s="2"/>
      <c r="D90" s="2">
        <f t="shared" ref="D90:D91" si="5">_xlfn.IFNA(IF(MATCH(TRIM(A90),needsol,0)&gt;0,1,0),0)</f>
        <v>1</v>
      </c>
      <c r="E90" s="2" t="s">
        <v>276</v>
      </c>
      <c r="F90" s="2" t="s">
        <v>263</v>
      </c>
      <c r="G90" s="2"/>
      <c r="H90" s="2"/>
      <c r="I90" s="2"/>
      <c r="J90" s="2" t="s">
        <v>2120</v>
      </c>
    </row>
    <row r="91" spans="1:10" x14ac:dyDescent="0.25">
      <c r="A91" s="2" t="s">
        <v>2117</v>
      </c>
      <c r="B91" s="2" t="s">
        <v>2119</v>
      </c>
      <c r="C91" s="2"/>
      <c r="D91" s="2">
        <f t="shared" si="5"/>
        <v>1</v>
      </c>
      <c r="E91" s="2" t="s">
        <v>190</v>
      </c>
      <c r="F91" s="2"/>
      <c r="G91" s="2"/>
      <c r="H91" s="2"/>
      <c r="I91" s="2"/>
      <c r="J91" s="2" t="s">
        <v>2121</v>
      </c>
    </row>
    <row r="92" spans="1:10" x14ac:dyDescent="0.25">
      <c r="A92" s="2" t="s">
        <v>269</v>
      </c>
      <c r="B92" s="2" t="s">
        <v>270</v>
      </c>
      <c r="C92" s="2"/>
      <c r="D92" s="2">
        <f t="shared" si="4"/>
        <v>1</v>
      </c>
      <c r="E92" s="2" t="s">
        <v>271</v>
      </c>
      <c r="F92" s="2" t="s">
        <v>272</v>
      </c>
      <c r="G92" s="2"/>
      <c r="H92" s="2"/>
      <c r="I92" s="2"/>
      <c r="J92" s="2" t="s">
        <v>273</v>
      </c>
    </row>
    <row r="93" spans="1:10" x14ac:dyDescent="0.25">
      <c r="A93" s="2" t="s">
        <v>274</v>
      </c>
      <c r="B93" s="2" t="s">
        <v>275</v>
      </c>
      <c r="C93" s="2"/>
      <c r="D93" s="2">
        <f t="shared" si="4"/>
        <v>1</v>
      </c>
      <c r="E93" s="2" t="s">
        <v>276</v>
      </c>
      <c r="F93" s="2" t="s">
        <v>263</v>
      </c>
      <c r="G93" s="2"/>
      <c r="H93" s="2"/>
      <c r="I93" s="2"/>
      <c r="J93" s="2" t="s">
        <v>277</v>
      </c>
    </row>
    <row r="94" spans="1:10" x14ac:dyDescent="0.25">
      <c r="A94" s="2" t="s">
        <v>278</v>
      </c>
      <c r="B94" s="2" t="s">
        <v>279</v>
      </c>
      <c r="C94" s="2"/>
      <c r="D94" s="2">
        <f t="shared" si="4"/>
        <v>1</v>
      </c>
      <c r="E94" s="2" t="s">
        <v>190</v>
      </c>
      <c r="F94" s="2"/>
      <c r="G94" s="2"/>
      <c r="H94" s="2"/>
      <c r="I94" s="2"/>
      <c r="J94" s="2" t="s">
        <v>280</v>
      </c>
    </row>
    <row r="95" spans="1:10" x14ac:dyDescent="0.25">
      <c r="A95" s="2" t="s">
        <v>2163</v>
      </c>
      <c r="B95" s="2" t="s">
        <v>2164</v>
      </c>
      <c r="C95" s="2"/>
      <c r="D95" s="2">
        <f t="shared" si="4"/>
        <v>1</v>
      </c>
      <c r="E95" s="2" t="s">
        <v>152</v>
      </c>
      <c r="F95" s="2" t="s">
        <v>2161</v>
      </c>
      <c r="G95" s="2" t="s">
        <v>154</v>
      </c>
      <c r="H95" s="2"/>
      <c r="I95" s="2"/>
      <c r="J95" s="2" t="s">
        <v>2165</v>
      </c>
    </row>
    <row r="96" spans="1:10" x14ac:dyDescent="0.25">
      <c r="A96" s="2" t="s">
        <v>281</v>
      </c>
      <c r="B96" s="2" t="s">
        <v>282</v>
      </c>
      <c r="C96" s="2"/>
      <c r="D96" s="2">
        <f t="shared" ref="D96" si="6">_xlfn.IFNA(IF(MATCH(TRIM(A96),needsol,0)&gt;0,1,0),0)</f>
        <v>1</v>
      </c>
      <c r="E96" s="2" t="s">
        <v>152</v>
      </c>
      <c r="F96" s="2" t="s">
        <v>153</v>
      </c>
      <c r="G96" s="2" t="s">
        <v>154</v>
      </c>
      <c r="H96" s="2"/>
      <c r="I96" s="2"/>
      <c r="J96" s="2" t="s">
        <v>283</v>
      </c>
    </row>
    <row r="97" spans="1:10" x14ac:dyDescent="0.25">
      <c r="A97" s="2" t="s">
        <v>284</v>
      </c>
      <c r="B97" s="2" t="s">
        <v>285</v>
      </c>
      <c r="C97" s="2"/>
      <c r="D97" s="2">
        <f t="shared" si="4"/>
        <v>1</v>
      </c>
      <c r="E97" s="2" t="s">
        <v>152</v>
      </c>
      <c r="F97" s="2" t="s">
        <v>153</v>
      </c>
      <c r="G97" s="2"/>
      <c r="H97" s="2"/>
      <c r="I97" s="2"/>
      <c r="J97" s="2" t="s">
        <v>286</v>
      </c>
    </row>
    <row r="98" spans="1:10" x14ac:dyDescent="0.25">
      <c r="A98" s="2" t="s">
        <v>287</v>
      </c>
      <c r="B98" s="2" t="s">
        <v>288</v>
      </c>
      <c r="C98" s="2"/>
      <c r="D98" s="2">
        <f t="shared" si="4"/>
        <v>0</v>
      </c>
      <c r="E98" s="2" t="s">
        <v>289</v>
      </c>
      <c r="F98" s="2"/>
      <c r="G98" s="2"/>
      <c r="H98" s="2"/>
      <c r="I98" s="2"/>
      <c r="J98" s="2" t="s">
        <v>290</v>
      </c>
    </row>
    <row r="99" spans="1:10" x14ac:dyDescent="0.25">
      <c r="A99" s="2" t="s">
        <v>291</v>
      </c>
      <c r="B99" s="2" t="s">
        <v>292</v>
      </c>
      <c r="C99" s="2"/>
      <c r="D99" s="2">
        <f t="shared" si="4"/>
        <v>0</v>
      </c>
      <c r="E99" s="2" t="s">
        <v>162</v>
      </c>
      <c r="F99" s="2"/>
      <c r="G99" s="2"/>
      <c r="H99" s="2"/>
      <c r="I99" s="2"/>
      <c r="J99" s="2" t="s">
        <v>293</v>
      </c>
    </row>
    <row r="100" spans="1:10" x14ac:dyDescent="0.25">
      <c r="A100" s="2" t="s">
        <v>294</v>
      </c>
      <c r="B100" s="2" t="s">
        <v>295</v>
      </c>
      <c r="C100" s="2"/>
      <c r="D100" s="2">
        <f t="shared" si="4"/>
        <v>1</v>
      </c>
      <c r="E100" s="2" t="s">
        <v>138</v>
      </c>
      <c r="F100" s="2" t="s">
        <v>153</v>
      </c>
      <c r="G100" s="2" t="s">
        <v>177</v>
      </c>
      <c r="H100" s="2"/>
      <c r="I100" s="2"/>
      <c r="J100" s="2" t="s">
        <v>296</v>
      </c>
    </row>
    <row r="101" spans="1:10" x14ac:dyDescent="0.25">
      <c r="A101" s="2" t="s">
        <v>297</v>
      </c>
      <c r="B101" s="2" t="s">
        <v>298</v>
      </c>
      <c r="C101" s="2"/>
      <c r="D101" s="2">
        <f t="shared" si="4"/>
        <v>1</v>
      </c>
      <c r="E101" s="2" t="s">
        <v>299</v>
      </c>
      <c r="F101" s="2" t="s">
        <v>300</v>
      </c>
      <c r="G101" s="2" t="s">
        <v>128</v>
      </c>
      <c r="H101" s="2" t="s">
        <v>153</v>
      </c>
      <c r="I101" s="2" t="s">
        <v>301</v>
      </c>
      <c r="J101" s="2" t="s">
        <v>302</v>
      </c>
    </row>
    <row r="102" spans="1:10" x14ac:dyDescent="0.25">
      <c r="A102" s="2" t="s">
        <v>303</v>
      </c>
      <c r="B102" s="2" t="s">
        <v>304</v>
      </c>
      <c r="C102" s="2"/>
      <c r="D102" s="2">
        <f t="shared" si="4"/>
        <v>1</v>
      </c>
      <c r="E102" s="2" t="s">
        <v>138</v>
      </c>
      <c r="F102" s="2" t="s">
        <v>153</v>
      </c>
      <c r="G102" s="2" t="s">
        <v>177</v>
      </c>
      <c r="H102" s="2"/>
      <c r="I102" s="2"/>
      <c r="J102" s="2" t="s">
        <v>305</v>
      </c>
    </row>
    <row r="103" spans="1:10" x14ac:dyDescent="0.25">
      <c r="A103" s="2" t="s">
        <v>306</v>
      </c>
      <c r="B103" s="2" t="s">
        <v>307</v>
      </c>
      <c r="C103" s="2"/>
      <c r="D103" s="2">
        <f t="shared" si="4"/>
        <v>0</v>
      </c>
      <c r="E103" s="2" t="s">
        <v>138</v>
      </c>
      <c r="F103" s="2" t="s">
        <v>153</v>
      </c>
      <c r="G103" s="2" t="s">
        <v>177</v>
      </c>
      <c r="H103" s="2"/>
      <c r="I103" s="2"/>
      <c r="J103" s="2" t="s">
        <v>308</v>
      </c>
    </row>
    <row r="104" spans="1:10" x14ac:dyDescent="0.25">
      <c r="A104" s="2" t="s">
        <v>309</v>
      </c>
      <c r="B104" s="2" t="s">
        <v>310</v>
      </c>
      <c r="C104" s="2"/>
      <c r="D104" s="2">
        <f t="shared" si="4"/>
        <v>0</v>
      </c>
      <c r="E104" s="2" t="s">
        <v>141</v>
      </c>
      <c r="F104" s="2" t="s">
        <v>148</v>
      </c>
      <c r="G104" s="2"/>
      <c r="H104" s="2"/>
      <c r="I104" s="2"/>
      <c r="J104" s="2" t="s">
        <v>311</v>
      </c>
    </row>
    <row r="105" spans="1:10" x14ac:dyDescent="0.25">
      <c r="A105" s="2" t="s">
        <v>312</v>
      </c>
      <c r="B105" s="2" t="s">
        <v>313</v>
      </c>
      <c r="C105" s="2"/>
      <c r="D105" s="2">
        <f t="shared" si="4"/>
        <v>0</v>
      </c>
      <c r="E105" s="2" t="s">
        <v>79</v>
      </c>
      <c r="F105" s="2"/>
      <c r="G105" s="2"/>
      <c r="H105" s="2"/>
      <c r="I105" s="2"/>
      <c r="J105" s="2" t="s">
        <v>314</v>
      </c>
    </row>
    <row r="106" spans="1:10" x14ac:dyDescent="0.25">
      <c r="A106" s="2" t="s">
        <v>315</v>
      </c>
      <c r="B106" s="2" t="s">
        <v>316</v>
      </c>
      <c r="C106" s="2"/>
      <c r="D106" s="2">
        <f t="shared" si="4"/>
        <v>1</v>
      </c>
      <c r="E106" s="2" t="s">
        <v>299</v>
      </c>
      <c r="F106" s="2" t="s">
        <v>300</v>
      </c>
      <c r="G106" s="2" t="s">
        <v>128</v>
      </c>
      <c r="H106" s="2" t="s">
        <v>153</v>
      </c>
      <c r="I106" s="2" t="s">
        <v>301</v>
      </c>
      <c r="J106" s="2" t="s">
        <v>317</v>
      </c>
    </row>
    <row r="107" spans="1:10" x14ac:dyDescent="0.25">
      <c r="A107" s="2" t="s">
        <v>318</v>
      </c>
      <c r="B107" s="2" t="s">
        <v>319</v>
      </c>
      <c r="C107" s="2"/>
      <c r="D107" s="2">
        <f t="shared" si="4"/>
        <v>1</v>
      </c>
      <c r="E107" s="2" t="s">
        <v>120</v>
      </c>
      <c r="F107" s="2" t="s">
        <v>121</v>
      </c>
      <c r="G107" s="2" t="s">
        <v>153</v>
      </c>
      <c r="H107" s="2" t="s">
        <v>301</v>
      </c>
      <c r="I107" s="2"/>
      <c r="J107" s="2" t="s">
        <v>320</v>
      </c>
    </row>
    <row r="108" spans="1:10" x14ac:dyDescent="0.25">
      <c r="A108" s="2" t="s">
        <v>321</v>
      </c>
      <c r="B108" s="2" t="s">
        <v>322</v>
      </c>
      <c r="C108" s="2"/>
      <c r="D108" s="2">
        <f t="shared" si="4"/>
        <v>1</v>
      </c>
      <c r="E108" s="2" t="s">
        <v>120</v>
      </c>
      <c r="F108" s="2" t="s">
        <v>121</v>
      </c>
      <c r="G108" s="2" t="s">
        <v>153</v>
      </c>
      <c r="H108" s="2" t="s">
        <v>301</v>
      </c>
      <c r="I108" s="2"/>
      <c r="J108" s="2" t="s">
        <v>323</v>
      </c>
    </row>
    <row r="109" spans="1:10" x14ac:dyDescent="0.25">
      <c r="A109" s="2" t="s">
        <v>2166</v>
      </c>
      <c r="B109" s="2" t="s">
        <v>2167</v>
      </c>
      <c r="C109" s="2"/>
      <c r="D109" s="2">
        <f t="shared" si="4"/>
        <v>1</v>
      </c>
      <c r="E109" s="2" t="s">
        <v>152</v>
      </c>
      <c r="F109" s="2" t="s">
        <v>2161</v>
      </c>
      <c r="G109" s="2" t="s">
        <v>154</v>
      </c>
      <c r="H109" s="2"/>
      <c r="I109" s="2"/>
      <c r="J109" s="2" t="s">
        <v>2168</v>
      </c>
    </row>
    <row r="110" spans="1:10" x14ac:dyDescent="0.25">
      <c r="A110" s="2" t="s">
        <v>324</v>
      </c>
      <c r="B110" s="2" t="s">
        <v>325</v>
      </c>
      <c r="C110" s="2"/>
      <c r="D110" s="2">
        <f t="shared" ref="D110" si="7">_xlfn.IFNA(IF(MATCH(TRIM(A110),needsol,0)&gt;0,1,0),0)</f>
        <v>1</v>
      </c>
      <c r="E110" s="2" t="s">
        <v>152</v>
      </c>
      <c r="F110" s="2" t="s">
        <v>153</v>
      </c>
      <c r="G110" s="2" t="s">
        <v>154</v>
      </c>
      <c r="H110" s="2"/>
      <c r="I110" s="2"/>
      <c r="J110" s="2" t="s">
        <v>326</v>
      </c>
    </row>
    <row r="111" spans="1:10" x14ac:dyDescent="0.25">
      <c r="A111" s="2" t="s">
        <v>327</v>
      </c>
      <c r="B111" s="2" t="s">
        <v>328</v>
      </c>
      <c r="C111" s="2"/>
      <c r="D111" s="2">
        <f t="shared" si="4"/>
        <v>1</v>
      </c>
      <c r="E111" s="2" t="s">
        <v>152</v>
      </c>
      <c r="F111" s="2" t="s">
        <v>153</v>
      </c>
      <c r="G111" s="2"/>
      <c r="H111" s="2"/>
      <c r="I111" s="2"/>
      <c r="J111" s="2" t="s">
        <v>329</v>
      </c>
    </row>
    <row r="112" spans="1:10" x14ac:dyDescent="0.25">
      <c r="A112" s="2" t="s">
        <v>330</v>
      </c>
      <c r="B112" s="2" t="s">
        <v>331</v>
      </c>
      <c r="C112" s="2"/>
      <c r="D112" s="2">
        <f t="shared" si="4"/>
        <v>0</v>
      </c>
      <c r="E112" s="2"/>
      <c r="F112" s="2"/>
      <c r="G112" s="2"/>
      <c r="H112" s="2"/>
      <c r="I112" s="2"/>
      <c r="J112" s="2" t="s">
        <v>332</v>
      </c>
    </row>
    <row r="113" spans="1:10" x14ac:dyDescent="0.25">
      <c r="D113" s="1">
        <f>SUM(D20:D112)</f>
        <v>48</v>
      </c>
    </row>
    <row r="116" spans="1:10" x14ac:dyDescent="0.25">
      <c r="A116" s="1" t="s">
        <v>25</v>
      </c>
      <c r="B116" s="3">
        <f>COUNTA(ROWNAM_AIMMS)</f>
        <v>116</v>
      </c>
    </row>
    <row r="118" spans="1:10" x14ac:dyDescent="0.25">
      <c r="A118" s="1" t="s">
        <v>333</v>
      </c>
      <c r="B118" s="1" t="s">
        <v>334</v>
      </c>
      <c r="C118" s="1" t="s">
        <v>335</v>
      </c>
      <c r="D118" s="1" t="s">
        <v>18</v>
      </c>
      <c r="E118" s="1" t="s">
        <v>336</v>
      </c>
      <c r="F118" s="1" t="s">
        <v>337</v>
      </c>
      <c r="G118" s="1" t="s">
        <v>338</v>
      </c>
      <c r="H118" s="1" t="s">
        <v>339</v>
      </c>
      <c r="I118" s="1" t="s">
        <v>340</v>
      </c>
      <c r="J118" s="1" t="s">
        <v>22</v>
      </c>
    </row>
    <row r="119" spans="1:10" x14ac:dyDescent="0.25">
      <c r="A119" s="2" t="s">
        <v>341</v>
      </c>
      <c r="B119" s="2" t="s">
        <v>341</v>
      </c>
      <c r="C119" s="2" t="s">
        <v>342</v>
      </c>
      <c r="D119" s="4">
        <v>1</v>
      </c>
      <c r="E119" s="2"/>
      <c r="F119" s="2"/>
      <c r="G119" s="2"/>
      <c r="H119" s="2"/>
      <c r="I119" s="2"/>
      <c r="J119" s="2" t="s">
        <v>343</v>
      </c>
    </row>
    <row r="120" spans="1:10" x14ac:dyDescent="0.25">
      <c r="A120" s="2" t="s">
        <v>344</v>
      </c>
      <c r="B120" s="2" t="s">
        <v>344</v>
      </c>
      <c r="C120" s="2" t="s">
        <v>345</v>
      </c>
      <c r="D120" s="2">
        <f t="shared" ref="D120:D184" si="8">_xlfn.IFNA(IF(MATCH(TRIM(A120),needsol,0)&gt;0,1,0),0)</f>
        <v>0</v>
      </c>
      <c r="E120" s="2"/>
      <c r="F120" s="2"/>
      <c r="G120" s="2"/>
      <c r="H120" s="2"/>
      <c r="I120" s="2"/>
      <c r="J120" s="2"/>
    </row>
    <row r="121" spans="1:10" x14ac:dyDescent="0.25">
      <c r="A121" s="2" t="s">
        <v>346</v>
      </c>
      <c r="B121" s="2" t="s">
        <v>347</v>
      </c>
      <c r="C121" s="2" t="s">
        <v>348</v>
      </c>
      <c r="D121" s="2">
        <f t="shared" si="8"/>
        <v>0</v>
      </c>
      <c r="E121" s="2"/>
      <c r="F121" s="2"/>
      <c r="G121" s="2"/>
      <c r="H121" s="2"/>
      <c r="I121" s="2"/>
      <c r="J121" s="2" t="s">
        <v>349</v>
      </c>
    </row>
    <row r="122" spans="1:10" x14ac:dyDescent="0.25">
      <c r="A122" s="2" t="s">
        <v>350</v>
      </c>
      <c r="B122" s="2" t="s">
        <v>351</v>
      </c>
      <c r="C122" s="2" t="s">
        <v>352</v>
      </c>
      <c r="D122" s="2">
        <f t="shared" si="8"/>
        <v>0</v>
      </c>
      <c r="E122" s="2"/>
      <c r="F122" s="2"/>
      <c r="G122" s="2"/>
      <c r="H122" s="2"/>
      <c r="I122" s="2"/>
      <c r="J122" s="2"/>
    </row>
    <row r="123" spans="1:10" x14ac:dyDescent="0.25">
      <c r="A123" s="2" t="s">
        <v>353</v>
      </c>
      <c r="B123" s="2" t="s">
        <v>351</v>
      </c>
      <c r="C123" s="2" t="s">
        <v>342</v>
      </c>
      <c r="D123" s="2">
        <f t="shared" si="8"/>
        <v>1</v>
      </c>
      <c r="E123" s="2"/>
      <c r="F123" s="2"/>
      <c r="G123" s="2"/>
      <c r="H123" s="2"/>
      <c r="I123" s="2"/>
      <c r="J123" s="2" t="s">
        <v>354</v>
      </c>
    </row>
    <row r="124" spans="1:10" x14ac:dyDescent="0.25">
      <c r="A124" s="2" t="s">
        <v>355</v>
      </c>
      <c r="B124" s="2" t="s">
        <v>356</v>
      </c>
      <c r="C124" s="2" t="s">
        <v>342</v>
      </c>
      <c r="D124" s="2">
        <f t="shared" si="8"/>
        <v>0</v>
      </c>
      <c r="E124" s="2"/>
      <c r="F124" s="2"/>
      <c r="G124" s="2"/>
      <c r="H124" s="2"/>
      <c r="I124" s="2"/>
      <c r="J124" s="2" t="s">
        <v>357</v>
      </c>
    </row>
    <row r="125" spans="1:10" x14ac:dyDescent="0.25">
      <c r="A125" s="2" t="s">
        <v>358</v>
      </c>
      <c r="B125" s="2" t="s">
        <v>359</v>
      </c>
      <c r="C125" s="2" t="s">
        <v>348</v>
      </c>
      <c r="D125" s="2">
        <f t="shared" si="8"/>
        <v>0</v>
      </c>
      <c r="E125" s="2" t="s">
        <v>54</v>
      </c>
      <c r="F125" s="2" t="s">
        <v>55</v>
      </c>
      <c r="G125" s="2" t="s">
        <v>56</v>
      </c>
      <c r="H125" s="2"/>
      <c r="I125" s="2"/>
      <c r="J125" s="2" t="s">
        <v>360</v>
      </c>
    </row>
    <row r="126" spans="1:10" x14ac:dyDescent="0.25">
      <c r="A126" s="2" t="s">
        <v>361</v>
      </c>
      <c r="B126" s="2" t="s">
        <v>362</v>
      </c>
      <c r="C126" s="2" t="s">
        <v>348</v>
      </c>
      <c r="D126" s="4">
        <v>1</v>
      </c>
      <c r="E126" s="2" t="s">
        <v>54</v>
      </c>
      <c r="F126" s="2" t="s">
        <v>55</v>
      </c>
      <c r="G126" s="2"/>
      <c r="H126" s="2"/>
      <c r="I126" s="2"/>
      <c r="J126" s="2" t="s">
        <v>363</v>
      </c>
    </row>
    <row r="127" spans="1:10" x14ac:dyDescent="0.25">
      <c r="A127" s="2" t="s">
        <v>364</v>
      </c>
      <c r="B127" s="2" t="s">
        <v>365</v>
      </c>
      <c r="C127" s="2" t="s">
        <v>352</v>
      </c>
      <c r="D127" s="2">
        <f t="shared" si="8"/>
        <v>1</v>
      </c>
      <c r="E127" s="2"/>
      <c r="F127" s="2"/>
      <c r="G127" s="2"/>
      <c r="H127" s="2"/>
      <c r="I127" s="2"/>
      <c r="J127" s="2" t="s">
        <v>366</v>
      </c>
    </row>
    <row r="128" spans="1:10" x14ac:dyDescent="0.25">
      <c r="A128" s="2" t="s">
        <v>367</v>
      </c>
      <c r="B128" s="2" t="s">
        <v>365</v>
      </c>
      <c r="C128" s="2" t="s">
        <v>348</v>
      </c>
      <c r="D128" s="2">
        <f t="shared" si="8"/>
        <v>0</v>
      </c>
      <c r="E128" s="2"/>
      <c r="F128" s="2"/>
      <c r="G128" s="2"/>
      <c r="H128" s="2"/>
      <c r="I128" s="2"/>
      <c r="J128" s="2"/>
    </row>
    <row r="129" spans="1:10" x14ac:dyDescent="0.25">
      <c r="A129" s="2" t="s">
        <v>368</v>
      </c>
      <c r="B129" s="2" t="s">
        <v>365</v>
      </c>
      <c r="C129" s="2" t="s">
        <v>342</v>
      </c>
      <c r="D129" s="2">
        <f t="shared" si="8"/>
        <v>0</v>
      </c>
      <c r="E129" s="2"/>
      <c r="F129" s="2"/>
      <c r="G129" s="2"/>
      <c r="H129" s="2"/>
      <c r="I129" s="2"/>
      <c r="J129" s="2"/>
    </row>
    <row r="130" spans="1:10" x14ac:dyDescent="0.25">
      <c r="A130" s="2" t="s">
        <v>369</v>
      </c>
      <c r="B130" s="2" t="s">
        <v>370</v>
      </c>
      <c r="C130" s="2" t="s">
        <v>352</v>
      </c>
      <c r="D130" s="2">
        <f t="shared" si="8"/>
        <v>0</v>
      </c>
      <c r="E130" s="2" t="s">
        <v>72</v>
      </c>
      <c r="F130" s="2"/>
      <c r="G130" s="2"/>
      <c r="H130" s="2"/>
      <c r="I130" s="2"/>
      <c r="J130" s="2"/>
    </row>
    <row r="131" spans="1:10" x14ac:dyDescent="0.25">
      <c r="A131" s="2" t="s">
        <v>371</v>
      </c>
      <c r="B131" s="2" t="s">
        <v>370</v>
      </c>
      <c r="C131" s="2" t="s">
        <v>348</v>
      </c>
      <c r="D131" s="2">
        <f t="shared" si="8"/>
        <v>1</v>
      </c>
      <c r="E131" s="2" t="s">
        <v>72</v>
      </c>
      <c r="F131" s="2"/>
      <c r="G131" s="2"/>
      <c r="H131" s="2"/>
      <c r="I131" s="2"/>
      <c r="J131" s="2" t="s">
        <v>372</v>
      </c>
    </row>
    <row r="132" spans="1:10" x14ac:dyDescent="0.25">
      <c r="A132" s="2" t="s">
        <v>373</v>
      </c>
      <c r="B132" s="2" t="s">
        <v>370</v>
      </c>
      <c r="C132" s="2" t="s">
        <v>342</v>
      </c>
      <c r="D132" s="2">
        <f t="shared" si="8"/>
        <v>1</v>
      </c>
      <c r="E132" s="2" t="s">
        <v>72</v>
      </c>
      <c r="F132" s="2"/>
      <c r="G132" s="2"/>
      <c r="H132" s="2"/>
      <c r="I132" s="2"/>
      <c r="J132" s="2" t="s">
        <v>374</v>
      </c>
    </row>
    <row r="133" spans="1:10" x14ac:dyDescent="0.25">
      <c r="A133" s="2" t="s">
        <v>2294</v>
      </c>
      <c r="B133" s="2" t="s">
        <v>2297</v>
      </c>
      <c r="C133" s="2" t="s">
        <v>352</v>
      </c>
      <c r="D133" s="2">
        <f t="shared" ref="D133:D135" si="9">_xlfn.IFNA(IF(MATCH(TRIM(A133),needsol,0)&gt;0,1,0),0)</f>
        <v>0</v>
      </c>
      <c r="E133" s="2"/>
      <c r="F133" s="2"/>
      <c r="G133" s="2"/>
      <c r="H133" s="2"/>
      <c r="I133" s="2"/>
      <c r="J133" s="2"/>
    </row>
    <row r="134" spans="1:10" x14ac:dyDescent="0.25">
      <c r="A134" s="2" t="s">
        <v>2295</v>
      </c>
      <c r="B134" s="2" t="s">
        <v>2297</v>
      </c>
      <c r="C134" s="2" t="s">
        <v>348</v>
      </c>
      <c r="D134" s="2">
        <f t="shared" si="9"/>
        <v>1</v>
      </c>
      <c r="E134" s="2"/>
      <c r="F134" s="2"/>
      <c r="G134" s="2"/>
      <c r="H134" s="2"/>
      <c r="I134" s="2"/>
      <c r="J134" s="2" t="s">
        <v>2299</v>
      </c>
    </row>
    <row r="135" spans="1:10" x14ac:dyDescent="0.25">
      <c r="A135" s="2" t="s">
        <v>2296</v>
      </c>
      <c r="B135" s="2" t="s">
        <v>2297</v>
      </c>
      <c r="C135" s="2" t="s">
        <v>342</v>
      </c>
      <c r="D135" s="2">
        <f t="shared" si="9"/>
        <v>1</v>
      </c>
      <c r="E135" s="2"/>
      <c r="F135" s="2"/>
      <c r="G135" s="2"/>
      <c r="H135" s="2"/>
      <c r="I135" s="2"/>
      <c r="J135" s="2" t="s">
        <v>2298</v>
      </c>
    </row>
    <row r="136" spans="1:10" x14ac:dyDescent="0.25">
      <c r="A136" s="2" t="s">
        <v>375</v>
      </c>
      <c r="B136" s="2" t="s">
        <v>376</v>
      </c>
      <c r="C136" s="2" t="s">
        <v>352</v>
      </c>
      <c r="D136" s="2">
        <f t="shared" si="8"/>
        <v>0</v>
      </c>
      <c r="E136" s="2" t="s">
        <v>377</v>
      </c>
      <c r="F136" s="2"/>
      <c r="G136" s="2"/>
      <c r="H136" s="2"/>
      <c r="I136" s="2"/>
      <c r="J136" s="2"/>
    </row>
    <row r="137" spans="1:10" x14ac:dyDescent="0.25">
      <c r="A137" s="2" t="s">
        <v>378</v>
      </c>
      <c r="B137" s="2" t="s">
        <v>376</v>
      </c>
      <c r="C137" s="2" t="s">
        <v>342</v>
      </c>
      <c r="D137" s="2">
        <f t="shared" si="8"/>
        <v>1</v>
      </c>
      <c r="E137" s="2" t="s">
        <v>377</v>
      </c>
      <c r="F137" s="2"/>
      <c r="G137" s="2"/>
      <c r="H137" s="2"/>
      <c r="I137" s="2"/>
      <c r="J137" s="2" t="s">
        <v>379</v>
      </c>
    </row>
    <row r="138" spans="1:10" x14ac:dyDescent="0.25">
      <c r="A138" s="2" t="s">
        <v>380</v>
      </c>
      <c r="B138" s="2" t="s">
        <v>86</v>
      </c>
      <c r="C138" s="2" t="s">
        <v>352</v>
      </c>
      <c r="D138" s="2">
        <f t="shared" si="8"/>
        <v>0</v>
      </c>
      <c r="E138" s="2" t="s">
        <v>72</v>
      </c>
      <c r="F138" s="2"/>
      <c r="G138" s="2"/>
      <c r="H138" s="2"/>
      <c r="I138" s="2"/>
      <c r="J138" s="2"/>
    </row>
    <row r="139" spans="1:10" x14ac:dyDescent="0.25">
      <c r="A139" s="2" t="s">
        <v>381</v>
      </c>
      <c r="B139" s="2" t="s">
        <v>382</v>
      </c>
      <c r="C139" s="2" t="s">
        <v>352</v>
      </c>
      <c r="D139" s="2">
        <f t="shared" si="8"/>
        <v>0</v>
      </c>
      <c r="E139" s="2" t="s">
        <v>377</v>
      </c>
      <c r="F139" s="2"/>
      <c r="G139" s="2"/>
      <c r="H139" s="2"/>
      <c r="I139" s="2"/>
      <c r="J139" s="2"/>
    </row>
    <row r="140" spans="1:10" x14ac:dyDescent="0.25">
      <c r="A140" s="2" t="s">
        <v>383</v>
      </c>
      <c r="B140" s="2" t="s">
        <v>382</v>
      </c>
      <c r="C140" s="2" t="s">
        <v>342</v>
      </c>
      <c r="D140" s="2">
        <f t="shared" si="8"/>
        <v>1</v>
      </c>
      <c r="E140" s="2" t="s">
        <v>377</v>
      </c>
      <c r="F140" s="2"/>
      <c r="G140" s="2"/>
      <c r="H140" s="2"/>
      <c r="I140" s="2"/>
      <c r="J140" s="2" t="s">
        <v>384</v>
      </c>
    </row>
    <row r="141" spans="1:10" x14ac:dyDescent="0.25">
      <c r="A141" s="2" t="s">
        <v>385</v>
      </c>
      <c r="B141" s="2" t="s">
        <v>386</v>
      </c>
      <c r="C141" s="2" t="s">
        <v>352</v>
      </c>
      <c r="D141" s="2">
        <f t="shared" si="8"/>
        <v>0</v>
      </c>
      <c r="E141" s="2"/>
      <c r="F141" s="2"/>
      <c r="G141" s="2"/>
      <c r="H141" s="2"/>
      <c r="I141" s="2"/>
      <c r="J141" s="2" t="s">
        <v>387</v>
      </c>
    </row>
    <row r="142" spans="1:10" x14ac:dyDescent="0.25">
      <c r="A142" s="2" t="s">
        <v>2300</v>
      </c>
      <c r="B142" s="2" t="s">
        <v>386</v>
      </c>
      <c r="C142" s="2" t="s">
        <v>342</v>
      </c>
      <c r="D142" s="2">
        <f t="shared" ref="D142" si="10">_xlfn.IFNA(IF(MATCH(TRIM(A142),needsol,0)&gt;0,1,0),0)</f>
        <v>0</v>
      </c>
      <c r="E142" s="2"/>
      <c r="F142" s="2"/>
      <c r="G142" s="2"/>
      <c r="H142" s="2"/>
      <c r="I142" s="2"/>
      <c r="J142" s="2" t="s">
        <v>387</v>
      </c>
    </row>
    <row r="143" spans="1:10" x14ac:dyDescent="0.25">
      <c r="A143" s="2" t="s">
        <v>388</v>
      </c>
      <c r="B143" s="2" t="s">
        <v>389</v>
      </c>
      <c r="C143" s="2" t="s">
        <v>348</v>
      </c>
      <c r="D143" s="2">
        <f t="shared" si="8"/>
        <v>0</v>
      </c>
      <c r="E143" s="2" t="s">
        <v>152</v>
      </c>
      <c r="F143" s="2" t="s">
        <v>153</v>
      </c>
      <c r="G143" s="2"/>
      <c r="H143" s="2"/>
      <c r="I143" s="2"/>
      <c r="J143" s="2" t="s">
        <v>390</v>
      </c>
    </row>
    <row r="144" spans="1:10" x14ac:dyDescent="0.25">
      <c r="A144" s="2" t="s">
        <v>391</v>
      </c>
      <c r="B144" s="2" t="s">
        <v>392</v>
      </c>
      <c r="C144" s="2" t="s">
        <v>342</v>
      </c>
      <c r="D144" s="2">
        <f t="shared" si="8"/>
        <v>0</v>
      </c>
      <c r="E144" s="2" t="s">
        <v>61</v>
      </c>
      <c r="F144" s="2" t="s">
        <v>393</v>
      </c>
      <c r="G144" s="2"/>
      <c r="H144" s="2"/>
      <c r="I144" s="2"/>
      <c r="J144" s="2" t="s">
        <v>394</v>
      </c>
    </row>
    <row r="145" spans="1:10" x14ac:dyDescent="0.25">
      <c r="A145" s="2" t="s">
        <v>395</v>
      </c>
      <c r="B145" s="2" t="s">
        <v>396</v>
      </c>
      <c r="C145" s="2" t="s">
        <v>342</v>
      </c>
      <c r="D145" s="2">
        <f t="shared" si="8"/>
        <v>0</v>
      </c>
      <c r="E145" s="2" t="s">
        <v>61</v>
      </c>
      <c r="F145" s="2" t="s">
        <v>141</v>
      </c>
      <c r="G145" s="2"/>
      <c r="H145" s="2"/>
      <c r="I145" s="2"/>
      <c r="J145" s="2" t="s">
        <v>397</v>
      </c>
    </row>
    <row r="146" spans="1:10" x14ac:dyDescent="0.25">
      <c r="A146" s="2" t="s">
        <v>398</v>
      </c>
      <c r="B146" s="2" t="s">
        <v>399</v>
      </c>
      <c r="C146" s="2" t="s">
        <v>352</v>
      </c>
      <c r="D146" s="2">
        <f t="shared" si="8"/>
        <v>0</v>
      </c>
      <c r="E146" s="2" t="s">
        <v>39</v>
      </c>
      <c r="F146" s="2" t="s">
        <v>141</v>
      </c>
      <c r="G146" s="2"/>
      <c r="H146" s="2"/>
      <c r="I146" s="2"/>
      <c r="J146" s="2"/>
    </row>
    <row r="147" spans="1:10" x14ac:dyDescent="0.25">
      <c r="A147" s="2" t="s">
        <v>400</v>
      </c>
      <c r="B147" s="2" t="s">
        <v>399</v>
      </c>
      <c r="C147" s="2" t="s">
        <v>348</v>
      </c>
      <c r="D147" s="2">
        <f t="shared" si="8"/>
        <v>0</v>
      </c>
      <c r="E147" s="2" t="s">
        <v>39</v>
      </c>
      <c r="F147" s="2" t="s">
        <v>141</v>
      </c>
      <c r="G147" s="2"/>
      <c r="H147" s="2"/>
      <c r="I147" s="2"/>
      <c r="J147" s="2" t="s">
        <v>401</v>
      </c>
    </row>
    <row r="148" spans="1:10" x14ac:dyDescent="0.25">
      <c r="A148" s="2" t="s">
        <v>402</v>
      </c>
      <c r="B148" s="2" t="s">
        <v>403</v>
      </c>
      <c r="C148" s="2" t="s">
        <v>348</v>
      </c>
      <c r="D148" s="2">
        <f>_xlfn.IFNA(IF(MATCH(TRIM(A148),needsol,0)&gt;0,1,0),0)</f>
        <v>0</v>
      </c>
      <c r="E148" s="2" t="s">
        <v>299</v>
      </c>
      <c r="F148" s="2" t="s">
        <v>300</v>
      </c>
      <c r="G148" s="2" t="s">
        <v>153</v>
      </c>
      <c r="H148" s="2" t="s">
        <v>177</v>
      </c>
      <c r="I148" s="2"/>
      <c r="J148" s="2" t="s">
        <v>404</v>
      </c>
    </row>
    <row r="149" spans="1:10" x14ac:dyDescent="0.25">
      <c r="A149" s="2" t="s">
        <v>2431</v>
      </c>
      <c r="B149" s="2" t="s">
        <v>2432</v>
      </c>
      <c r="C149" s="2" t="s">
        <v>352</v>
      </c>
      <c r="D149" s="2">
        <f>_xlfn.IFNA(IF(MATCH(TRIM(A149),needsol,0)&gt;0,1,0),0)</f>
        <v>0</v>
      </c>
      <c r="E149" s="2"/>
      <c r="F149" s="2"/>
      <c r="G149" s="2"/>
      <c r="H149" s="2"/>
      <c r="I149" s="2"/>
      <c r="J149" s="2"/>
    </row>
    <row r="150" spans="1:10" x14ac:dyDescent="0.25">
      <c r="A150" s="2" t="s">
        <v>405</v>
      </c>
      <c r="B150" s="2" t="s">
        <v>406</v>
      </c>
      <c r="C150" s="2" t="s">
        <v>342</v>
      </c>
      <c r="D150" s="2">
        <f t="shared" si="8"/>
        <v>1</v>
      </c>
      <c r="E150" s="2" t="s">
        <v>276</v>
      </c>
      <c r="F150" s="2"/>
      <c r="G150" s="2"/>
      <c r="H150" s="2"/>
      <c r="I150" s="2"/>
      <c r="J150" s="2" t="s">
        <v>407</v>
      </c>
    </row>
    <row r="151" spans="1:10" x14ac:dyDescent="0.25">
      <c r="A151" s="2" t="s">
        <v>408</v>
      </c>
      <c r="B151" s="2" t="s">
        <v>409</v>
      </c>
      <c r="C151" s="2" t="s">
        <v>348</v>
      </c>
      <c r="D151" s="2">
        <f t="shared" si="8"/>
        <v>1</v>
      </c>
      <c r="E151" s="2" t="s">
        <v>128</v>
      </c>
      <c r="F151" s="2"/>
      <c r="G151" s="2"/>
      <c r="H151" s="2"/>
      <c r="I151" s="2"/>
      <c r="J151" s="2" t="s">
        <v>410</v>
      </c>
    </row>
    <row r="152" spans="1:10" x14ac:dyDescent="0.25">
      <c r="A152" s="2" t="s">
        <v>411</v>
      </c>
      <c r="B152" s="2" t="s">
        <v>409</v>
      </c>
      <c r="C152" s="2" t="s">
        <v>342</v>
      </c>
      <c r="D152" s="2">
        <f t="shared" si="8"/>
        <v>1</v>
      </c>
      <c r="E152" s="2" t="s">
        <v>128</v>
      </c>
      <c r="F152" s="2"/>
      <c r="G152" s="2"/>
      <c r="H152" s="2"/>
      <c r="I152" s="2"/>
      <c r="J152" s="2" t="s">
        <v>412</v>
      </c>
    </row>
    <row r="153" spans="1:10" x14ac:dyDescent="0.25">
      <c r="A153" s="2" t="s">
        <v>413</v>
      </c>
      <c r="B153" s="2" t="s">
        <v>414</v>
      </c>
      <c r="C153" s="2" t="s">
        <v>342</v>
      </c>
      <c r="D153" s="2">
        <f t="shared" si="8"/>
        <v>0</v>
      </c>
      <c r="E153" s="2" t="s">
        <v>128</v>
      </c>
      <c r="F153" s="2"/>
      <c r="G153" s="2"/>
      <c r="H153" s="2"/>
      <c r="I153" s="2"/>
      <c r="J153" s="2" t="s">
        <v>415</v>
      </c>
    </row>
    <row r="154" spans="1:10" x14ac:dyDescent="0.25">
      <c r="A154" s="2" t="s">
        <v>416</v>
      </c>
      <c r="B154" s="2" t="s">
        <v>417</v>
      </c>
      <c r="C154" s="2" t="s">
        <v>342</v>
      </c>
      <c r="D154" s="2">
        <f t="shared" si="8"/>
        <v>1</v>
      </c>
      <c r="E154" s="2" t="s">
        <v>276</v>
      </c>
      <c r="F154" s="2"/>
      <c r="G154" s="2"/>
      <c r="H154" s="2"/>
      <c r="I154" s="2"/>
      <c r="J154" s="2" t="s">
        <v>418</v>
      </c>
    </row>
    <row r="155" spans="1:10" x14ac:dyDescent="0.25">
      <c r="A155" s="2" t="s">
        <v>419</v>
      </c>
      <c r="B155" s="2" t="s">
        <v>420</v>
      </c>
      <c r="C155" s="2" t="s">
        <v>342</v>
      </c>
      <c r="D155" s="2">
        <f t="shared" si="8"/>
        <v>1</v>
      </c>
      <c r="E155" s="2" t="s">
        <v>128</v>
      </c>
      <c r="F155" s="2"/>
      <c r="G155" s="2"/>
      <c r="H155" s="2"/>
      <c r="I155" s="2"/>
      <c r="J155" s="2" t="s">
        <v>421</v>
      </c>
    </row>
    <row r="156" spans="1:10" x14ac:dyDescent="0.25">
      <c r="A156" s="2" t="s">
        <v>422</v>
      </c>
      <c r="B156" s="2" t="s">
        <v>423</v>
      </c>
      <c r="C156" s="2" t="s">
        <v>352</v>
      </c>
      <c r="D156" s="2">
        <f t="shared" si="8"/>
        <v>1</v>
      </c>
      <c r="E156" s="2" t="s">
        <v>121</v>
      </c>
      <c r="F156" s="2"/>
      <c r="G156" s="2"/>
      <c r="H156" s="2"/>
      <c r="I156" s="2"/>
      <c r="J156" s="2" t="s">
        <v>424</v>
      </c>
    </row>
    <row r="157" spans="1:10" x14ac:dyDescent="0.25">
      <c r="A157" s="2" t="s">
        <v>425</v>
      </c>
      <c r="B157" s="2" t="s">
        <v>426</v>
      </c>
      <c r="C157" s="2" t="s">
        <v>352</v>
      </c>
      <c r="D157" s="2">
        <f t="shared" si="8"/>
        <v>1</v>
      </c>
      <c r="E157" s="2" t="s">
        <v>121</v>
      </c>
      <c r="F157" s="2"/>
      <c r="G157" s="2"/>
      <c r="H157" s="2"/>
      <c r="I157" s="2"/>
      <c r="J157" s="2" t="s">
        <v>427</v>
      </c>
    </row>
    <row r="158" spans="1:10" x14ac:dyDescent="0.25">
      <c r="A158" s="2" t="s">
        <v>428</v>
      </c>
      <c r="B158" s="2" t="s">
        <v>429</v>
      </c>
      <c r="C158" s="2" t="s">
        <v>352</v>
      </c>
      <c r="D158" s="2">
        <f t="shared" si="8"/>
        <v>0</v>
      </c>
      <c r="E158" s="2" t="s">
        <v>430</v>
      </c>
      <c r="F158" s="2"/>
      <c r="G158" s="2"/>
      <c r="H158" s="2"/>
      <c r="I158" s="2"/>
      <c r="J158" s="2"/>
    </row>
    <row r="159" spans="1:10" x14ac:dyDescent="0.25">
      <c r="A159" s="2" t="s">
        <v>431</v>
      </c>
      <c r="B159" s="2" t="s">
        <v>429</v>
      </c>
      <c r="C159" s="2" t="s">
        <v>348</v>
      </c>
      <c r="D159" s="2">
        <f t="shared" si="8"/>
        <v>0</v>
      </c>
      <c r="E159" s="2" t="s">
        <v>430</v>
      </c>
      <c r="F159" s="2"/>
      <c r="G159" s="2"/>
      <c r="H159" s="2"/>
      <c r="I159" s="2"/>
      <c r="J159" s="2" t="s">
        <v>432</v>
      </c>
    </row>
    <row r="160" spans="1:10" x14ac:dyDescent="0.25">
      <c r="A160" s="2" t="s">
        <v>433</v>
      </c>
      <c r="B160" s="2" t="s">
        <v>434</v>
      </c>
      <c r="C160" s="2" t="s">
        <v>348</v>
      </c>
      <c r="D160" s="2">
        <f t="shared" si="8"/>
        <v>0</v>
      </c>
      <c r="E160" s="2" t="s">
        <v>61</v>
      </c>
      <c r="F160" s="2" t="s">
        <v>141</v>
      </c>
      <c r="G160" s="2" t="s">
        <v>169</v>
      </c>
      <c r="H160" s="2"/>
      <c r="I160" s="2"/>
      <c r="J160" s="2" t="s">
        <v>435</v>
      </c>
    </row>
    <row r="161" spans="1:10" x14ac:dyDescent="0.25">
      <c r="A161" s="2" t="s">
        <v>436</v>
      </c>
      <c r="B161" s="2" t="s">
        <v>437</v>
      </c>
      <c r="C161" s="2" t="s">
        <v>348</v>
      </c>
      <c r="D161" s="2">
        <f t="shared" si="8"/>
        <v>1</v>
      </c>
      <c r="E161" s="2" t="s">
        <v>173</v>
      </c>
      <c r="F161" s="2"/>
      <c r="G161" s="2"/>
      <c r="H161" s="2"/>
      <c r="I161" s="2"/>
      <c r="J161" s="2" t="s">
        <v>438</v>
      </c>
    </row>
    <row r="162" spans="1:10" x14ac:dyDescent="0.25">
      <c r="A162" s="2" t="s">
        <v>439</v>
      </c>
      <c r="B162" s="2" t="s">
        <v>437</v>
      </c>
      <c r="C162" s="2" t="s">
        <v>342</v>
      </c>
      <c r="D162" s="2">
        <f t="shared" si="8"/>
        <v>0</v>
      </c>
      <c r="E162" s="2" t="s">
        <v>173</v>
      </c>
      <c r="F162" s="2"/>
      <c r="G162" s="2"/>
      <c r="H162" s="2"/>
      <c r="I162" s="2"/>
      <c r="J162" s="2" t="s">
        <v>440</v>
      </c>
    </row>
    <row r="163" spans="1:10" x14ac:dyDescent="0.25">
      <c r="A163" s="2" t="s">
        <v>441</v>
      </c>
      <c r="B163" s="2" t="s">
        <v>172</v>
      </c>
      <c r="C163" s="2" t="s">
        <v>352</v>
      </c>
      <c r="D163" s="2">
        <f t="shared" si="8"/>
        <v>0</v>
      </c>
      <c r="E163" s="2" t="s">
        <v>173</v>
      </c>
      <c r="F163" s="2" t="s">
        <v>141</v>
      </c>
      <c r="G163" s="2"/>
      <c r="H163" s="2"/>
      <c r="I163" s="2"/>
      <c r="J163" s="2"/>
    </row>
    <row r="164" spans="1:10" x14ac:dyDescent="0.25">
      <c r="A164" s="2" t="s">
        <v>442</v>
      </c>
      <c r="B164" s="2" t="s">
        <v>172</v>
      </c>
      <c r="C164" s="2" t="s">
        <v>348</v>
      </c>
      <c r="D164" s="2">
        <f t="shared" si="8"/>
        <v>0</v>
      </c>
      <c r="E164" s="2" t="s">
        <v>173</v>
      </c>
      <c r="F164" s="2" t="s">
        <v>141</v>
      </c>
      <c r="G164" s="2"/>
      <c r="H164" s="2"/>
      <c r="I164" s="2"/>
      <c r="J164" s="2" t="s">
        <v>443</v>
      </c>
    </row>
    <row r="165" spans="1:10" x14ac:dyDescent="0.25">
      <c r="A165" s="2" t="s">
        <v>444</v>
      </c>
      <c r="B165" s="2" t="s">
        <v>445</v>
      </c>
      <c r="C165" s="2" t="s">
        <v>352</v>
      </c>
      <c r="D165" s="2">
        <f t="shared" si="8"/>
        <v>0</v>
      </c>
      <c r="E165" s="2" t="s">
        <v>173</v>
      </c>
      <c r="F165" s="2"/>
      <c r="G165" s="2"/>
      <c r="H165" s="2"/>
      <c r="I165" s="2"/>
      <c r="J165" s="2"/>
    </row>
    <row r="166" spans="1:10" x14ac:dyDescent="0.25">
      <c r="A166" s="2" t="s">
        <v>2433</v>
      </c>
      <c r="B166" s="2" t="s">
        <v>445</v>
      </c>
      <c r="C166" s="2" t="s">
        <v>348</v>
      </c>
      <c r="D166" s="2">
        <f t="shared" si="8"/>
        <v>0</v>
      </c>
      <c r="E166" s="2" t="s">
        <v>173</v>
      </c>
      <c r="F166" s="2"/>
      <c r="G166" s="2"/>
      <c r="H166" s="2"/>
      <c r="I166" s="2"/>
      <c r="J166" s="2"/>
    </row>
    <row r="167" spans="1:10" x14ac:dyDescent="0.25">
      <c r="A167" s="2" t="s">
        <v>446</v>
      </c>
      <c r="B167" s="2" t="s">
        <v>447</v>
      </c>
      <c r="C167" s="2" t="s">
        <v>352</v>
      </c>
      <c r="D167" s="2">
        <f t="shared" si="8"/>
        <v>0</v>
      </c>
      <c r="E167" s="2" t="s">
        <v>152</v>
      </c>
      <c r="F167" s="2" t="s">
        <v>153</v>
      </c>
      <c r="G167" s="2"/>
      <c r="H167" s="2"/>
      <c r="I167" s="2"/>
      <c r="J167" s="2" t="s">
        <v>448</v>
      </c>
    </row>
    <row r="168" spans="1:10" x14ac:dyDescent="0.25">
      <c r="A168" s="2" t="s">
        <v>449</v>
      </c>
      <c r="B168" s="2" t="s">
        <v>447</v>
      </c>
      <c r="C168" s="2" t="s">
        <v>348</v>
      </c>
      <c r="D168" s="2">
        <f t="shared" si="8"/>
        <v>0</v>
      </c>
      <c r="E168" s="2" t="s">
        <v>152</v>
      </c>
      <c r="F168" s="2" t="s">
        <v>153</v>
      </c>
      <c r="G168" s="2"/>
      <c r="H168" s="2"/>
      <c r="I168" s="2"/>
      <c r="J168" s="2" t="s">
        <v>450</v>
      </c>
    </row>
    <row r="169" spans="1:10" x14ac:dyDescent="0.25">
      <c r="A169" s="2" t="s">
        <v>451</v>
      </c>
      <c r="B169" s="2" t="s">
        <v>452</v>
      </c>
      <c r="C169" s="2" t="s">
        <v>352</v>
      </c>
      <c r="D169" s="2">
        <f t="shared" si="8"/>
        <v>0</v>
      </c>
      <c r="E169" s="2" t="s">
        <v>138</v>
      </c>
      <c r="F169" s="2" t="s">
        <v>153</v>
      </c>
      <c r="G169" s="2" t="s">
        <v>177</v>
      </c>
      <c r="H169" s="2"/>
      <c r="I169" s="2"/>
      <c r="J169" s="2"/>
    </row>
    <row r="170" spans="1:10" x14ac:dyDescent="0.25">
      <c r="A170" s="2" t="s">
        <v>453</v>
      </c>
      <c r="B170" s="2" t="s">
        <v>452</v>
      </c>
      <c r="C170" s="2" t="s">
        <v>348</v>
      </c>
      <c r="D170" s="2">
        <f t="shared" si="8"/>
        <v>0</v>
      </c>
      <c r="E170" s="2" t="s">
        <v>138</v>
      </c>
      <c r="F170" s="2" t="s">
        <v>153</v>
      </c>
      <c r="G170" s="2" t="s">
        <v>177</v>
      </c>
      <c r="H170" s="2"/>
      <c r="I170" s="2"/>
      <c r="J170" s="2" t="s">
        <v>454</v>
      </c>
    </row>
    <row r="171" spans="1:10" x14ac:dyDescent="0.25">
      <c r="A171" s="2" t="s">
        <v>455</v>
      </c>
      <c r="B171" s="2" t="s">
        <v>183</v>
      </c>
      <c r="C171" s="2" t="s">
        <v>348</v>
      </c>
      <c r="D171" s="2">
        <f t="shared" si="8"/>
        <v>0</v>
      </c>
      <c r="E171" s="2" t="s">
        <v>152</v>
      </c>
      <c r="F171" s="2" t="s">
        <v>153</v>
      </c>
      <c r="G171" s="2" t="s">
        <v>177</v>
      </c>
      <c r="H171" s="2"/>
      <c r="I171" s="2"/>
      <c r="J171" s="2" t="s">
        <v>456</v>
      </c>
    </row>
    <row r="172" spans="1:10" x14ac:dyDescent="0.25">
      <c r="A172" s="2" t="s">
        <v>457</v>
      </c>
      <c r="B172" s="2" t="s">
        <v>458</v>
      </c>
      <c r="C172" s="2" t="s">
        <v>352</v>
      </c>
      <c r="D172" s="2">
        <f t="shared" si="8"/>
        <v>1</v>
      </c>
      <c r="E172" s="2" t="s">
        <v>121</v>
      </c>
      <c r="F172" s="2"/>
      <c r="G172" s="2"/>
      <c r="H172" s="2"/>
      <c r="I172" s="2"/>
      <c r="J172" s="2" t="s">
        <v>459</v>
      </c>
    </row>
    <row r="173" spans="1:10" x14ac:dyDescent="0.25">
      <c r="A173" s="2" t="s">
        <v>460</v>
      </c>
      <c r="B173" s="2" t="s">
        <v>461</v>
      </c>
      <c r="C173" s="2" t="s">
        <v>352</v>
      </c>
      <c r="D173" s="2">
        <f t="shared" si="8"/>
        <v>1</v>
      </c>
      <c r="E173" s="2" t="s">
        <v>121</v>
      </c>
      <c r="F173" s="2"/>
      <c r="G173" s="2"/>
      <c r="H173" s="2"/>
      <c r="I173" s="2"/>
      <c r="J173" s="2" t="s">
        <v>462</v>
      </c>
    </row>
    <row r="174" spans="1:10" x14ac:dyDescent="0.25">
      <c r="A174" s="2" t="s">
        <v>463</v>
      </c>
      <c r="B174" s="2" t="s">
        <v>464</v>
      </c>
      <c r="C174" s="2" t="s">
        <v>342</v>
      </c>
      <c r="D174" s="2">
        <f t="shared" si="8"/>
        <v>1</v>
      </c>
      <c r="E174" s="2" t="s">
        <v>276</v>
      </c>
      <c r="F174" s="2"/>
      <c r="G174" s="2"/>
      <c r="H174" s="2"/>
      <c r="I174" s="2"/>
      <c r="J174" s="2" t="s">
        <v>465</v>
      </c>
    </row>
    <row r="175" spans="1:10" x14ac:dyDescent="0.25">
      <c r="A175" s="2" t="s">
        <v>466</v>
      </c>
      <c r="B175" s="2" t="s">
        <v>467</v>
      </c>
      <c r="C175" s="2" t="s">
        <v>342</v>
      </c>
      <c r="D175" s="2">
        <f t="shared" si="8"/>
        <v>1</v>
      </c>
      <c r="E175" s="2" t="s">
        <v>128</v>
      </c>
      <c r="F175" s="2"/>
      <c r="G175" s="2"/>
      <c r="H175" s="2"/>
      <c r="I175" s="2"/>
      <c r="J175" s="2" t="s">
        <v>468</v>
      </c>
    </row>
    <row r="176" spans="1:10" x14ac:dyDescent="0.25">
      <c r="A176" s="2" t="s">
        <v>469</v>
      </c>
      <c r="B176" s="2" t="s">
        <v>470</v>
      </c>
      <c r="C176" s="2" t="s">
        <v>342</v>
      </c>
      <c r="D176" s="2">
        <f t="shared" si="8"/>
        <v>0</v>
      </c>
      <c r="E176" s="2" t="s">
        <v>138</v>
      </c>
      <c r="F176" s="2" t="s">
        <v>55</v>
      </c>
      <c r="G176" s="2"/>
      <c r="H176" s="2"/>
      <c r="I176" s="2"/>
      <c r="J176" s="2" t="s">
        <v>471</v>
      </c>
    </row>
    <row r="177" spans="1:10" x14ac:dyDescent="0.25">
      <c r="A177" s="2" t="s">
        <v>472</v>
      </c>
      <c r="B177" s="2" t="s">
        <v>473</v>
      </c>
      <c r="C177" s="2" t="s">
        <v>345</v>
      </c>
      <c r="D177" s="4">
        <v>1</v>
      </c>
      <c r="E177" s="2" t="s">
        <v>128</v>
      </c>
      <c r="F177" s="2" t="s">
        <v>474</v>
      </c>
      <c r="G177" s="2"/>
      <c r="H177" s="2"/>
      <c r="I177" s="2"/>
      <c r="J177" s="2" t="s">
        <v>475</v>
      </c>
    </row>
    <row r="178" spans="1:10" x14ac:dyDescent="0.25">
      <c r="A178" s="2" t="s">
        <v>476</v>
      </c>
      <c r="B178" s="2" t="s">
        <v>477</v>
      </c>
      <c r="C178" s="2" t="s">
        <v>345</v>
      </c>
      <c r="D178" s="4">
        <v>1</v>
      </c>
      <c r="E178" s="2" t="s">
        <v>128</v>
      </c>
      <c r="F178" s="2" t="s">
        <v>474</v>
      </c>
      <c r="G178" s="2"/>
      <c r="H178" s="2"/>
      <c r="I178" s="2"/>
      <c r="J178" s="2" t="s">
        <v>478</v>
      </c>
    </row>
    <row r="179" spans="1:10" x14ac:dyDescent="0.25">
      <c r="A179" s="2" t="s">
        <v>479</v>
      </c>
      <c r="B179" s="2" t="s">
        <v>480</v>
      </c>
      <c r="C179" s="2" t="s">
        <v>348</v>
      </c>
      <c r="D179" s="2">
        <f t="shared" si="8"/>
        <v>0</v>
      </c>
      <c r="E179" s="2" t="s">
        <v>138</v>
      </c>
      <c r="F179" s="2" t="s">
        <v>153</v>
      </c>
      <c r="G179" s="2" t="s">
        <v>177</v>
      </c>
      <c r="H179" s="2"/>
      <c r="I179" s="2"/>
      <c r="J179" s="2" t="s">
        <v>481</v>
      </c>
    </row>
    <row r="180" spans="1:10" x14ac:dyDescent="0.25">
      <c r="A180" s="2" t="s">
        <v>482</v>
      </c>
      <c r="B180" s="2" t="s">
        <v>483</v>
      </c>
      <c r="C180" s="2" t="s">
        <v>345</v>
      </c>
      <c r="D180" s="2">
        <f t="shared" si="8"/>
        <v>0</v>
      </c>
      <c r="E180" s="2" t="s">
        <v>66</v>
      </c>
      <c r="F180" s="2" t="s">
        <v>61</v>
      </c>
      <c r="G180" s="2" t="s">
        <v>67</v>
      </c>
      <c r="H180" s="2"/>
      <c r="I180" s="2"/>
      <c r="J180" s="2" t="s">
        <v>484</v>
      </c>
    </row>
    <row r="181" spans="1:10" x14ac:dyDescent="0.25">
      <c r="A181" s="2" t="s">
        <v>485</v>
      </c>
      <c r="B181" s="2" t="s">
        <v>486</v>
      </c>
      <c r="C181" s="2" t="s">
        <v>352</v>
      </c>
      <c r="D181" s="2">
        <f t="shared" si="8"/>
        <v>0</v>
      </c>
      <c r="E181" s="2" t="s">
        <v>138</v>
      </c>
      <c r="F181" s="2" t="s">
        <v>153</v>
      </c>
      <c r="G181" s="2" t="s">
        <v>177</v>
      </c>
      <c r="H181" s="2"/>
      <c r="I181" s="2"/>
      <c r="J181" s="2"/>
    </row>
    <row r="182" spans="1:10" x14ac:dyDescent="0.25">
      <c r="A182" s="2" t="s">
        <v>487</v>
      </c>
      <c r="B182" s="2" t="s">
        <v>486</v>
      </c>
      <c r="C182" s="2" t="s">
        <v>345</v>
      </c>
      <c r="D182" s="2">
        <f t="shared" si="8"/>
        <v>1</v>
      </c>
      <c r="E182" s="2" t="s">
        <v>138</v>
      </c>
      <c r="F182" s="2" t="s">
        <v>153</v>
      </c>
      <c r="G182" s="2" t="s">
        <v>177</v>
      </c>
      <c r="H182" s="2"/>
      <c r="I182" s="2"/>
      <c r="J182" s="2" t="s">
        <v>488</v>
      </c>
    </row>
    <row r="183" spans="1:10" x14ac:dyDescent="0.25">
      <c r="A183" s="2" t="s">
        <v>489</v>
      </c>
      <c r="B183" s="2" t="s">
        <v>486</v>
      </c>
      <c r="C183" s="2" t="s">
        <v>348</v>
      </c>
      <c r="D183" s="2">
        <f t="shared" si="8"/>
        <v>0</v>
      </c>
      <c r="E183" s="2" t="s">
        <v>138</v>
      </c>
      <c r="F183" s="2" t="s">
        <v>153</v>
      </c>
      <c r="G183" s="2" t="s">
        <v>177</v>
      </c>
      <c r="H183" s="2"/>
      <c r="I183" s="2"/>
      <c r="J183" s="2"/>
    </row>
    <row r="184" spans="1:10" x14ac:dyDescent="0.25">
      <c r="A184" s="2" t="s">
        <v>490</v>
      </c>
      <c r="B184" s="2" t="s">
        <v>491</v>
      </c>
      <c r="C184" s="2" t="s">
        <v>345</v>
      </c>
      <c r="D184" s="2">
        <f t="shared" si="8"/>
        <v>0</v>
      </c>
      <c r="E184" s="2" t="s">
        <v>83</v>
      </c>
      <c r="F184" s="2" t="s">
        <v>152</v>
      </c>
      <c r="G184" s="2"/>
      <c r="H184" s="2"/>
      <c r="I184" s="2"/>
      <c r="J184" s="2" t="s">
        <v>492</v>
      </c>
    </row>
    <row r="185" spans="1:10" x14ac:dyDescent="0.25">
      <c r="A185" s="2" t="s">
        <v>493</v>
      </c>
      <c r="B185" s="2" t="s">
        <v>242</v>
      </c>
      <c r="C185" s="2" t="s">
        <v>352</v>
      </c>
      <c r="D185" s="4">
        <v>1</v>
      </c>
      <c r="E185" s="2" t="s">
        <v>239</v>
      </c>
      <c r="F185" s="2"/>
      <c r="G185" s="2"/>
      <c r="H185" s="2"/>
      <c r="I185" s="2"/>
      <c r="J185" s="2"/>
    </row>
    <row r="186" spans="1:10" x14ac:dyDescent="0.25">
      <c r="A186" s="2" t="s">
        <v>494</v>
      </c>
      <c r="B186" s="2" t="s">
        <v>242</v>
      </c>
      <c r="C186" s="2" t="s">
        <v>348</v>
      </c>
      <c r="D186" s="4">
        <v>1</v>
      </c>
      <c r="E186" s="2" t="s">
        <v>239</v>
      </c>
      <c r="F186" s="2"/>
      <c r="G186" s="2"/>
      <c r="H186" s="2"/>
      <c r="I186" s="2"/>
      <c r="J186" s="2" t="s">
        <v>495</v>
      </c>
    </row>
    <row r="187" spans="1:10" x14ac:dyDescent="0.25">
      <c r="A187" s="2" t="s">
        <v>496</v>
      </c>
      <c r="B187" s="2" t="s">
        <v>238</v>
      </c>
      <c r="C187" s="2" t="s">
        <v>352</v>
      </c>
      <c r="D187" s="4">
        <v>1</v>
      </c>
      <c r="E187" s="2" t="s">
        <v>141</v>
      </c>
      <c r="F187" s="2" t="s">
        <v>239</v>
      </c>
      <c r="G187" s="2"/>
      <c r="H187" s="2"/>
      <c r="I187" s="2"/>
      <c r="J187" s="2"/>
    </row>
    <row r="188" spans="1:10" x14ac:dyDescent="0.25">
      <c r="A188" s="2" t="s">
        <v>497</v>
      </c>
      <c r="B188" s="2" t="s">
        <v>238</v>
      </c>
      <c r="C188" s="2" t="s">
        <v>348</v>
      </c>
      <c r="D188" s="4">
        <v>1</v>
      </c>
      <c r="E188" s="2" t="s">
        <v>141</v>
      </c>
      <c r="F188" s="2" t="s">
        <v>239</v>
      </c>
      <c r="G188" s="2"/>
      <c r="H188" s="2"/>
      <c r="I188" s="2"/>
      <c r="J188" s="2" t="s">
        <v>498</v>
      </c>
    </row>
    <row r="189" spans="1:10" x14ac:dyDescent="0.25">
      <c r="A189" s="2" t="s">
        <v>499</v>
      </c>
      <c r="B189" s="2" t="s">
        <v>248</v>
      </c>
      <c r="C189" s="2" t="s">
        <v>352</v>
      </c>
      <c r="D189" s="4">
        <v>1</v>
      </c>
      <c r="E189" s="2" t="s">
        <v>239</v>
      </c>
      <c r="F189" s="2"/>
      <c r="G189" s="2"/>
      <c r="H189" s="2"/>
      <c r="I189" s="2"/>
      <c r="J189" s="2"/>
    </row>
    <row r="190" spans="1:10" x14ac:dyDescent="0.25">
      <c r="A190" s="2" t="s">
        <v>500</v>
      </c>
      <c r="B190" s="2" t="s">
        <v>248</v>
      </c>
      <c r="C190" s="2" t="s">
        <v>348</v>
      </c>
      <c r="D190" s="4">
        <v>1</v>
      </c>
      <c r="E190" s="2" t="s">
        <v>239</v>
      </c>
      <c r="F190" s="2"/>
      <c r="G190" s="2"/>
      <c r="H190" s="2"/>
      <c r="I190" s="2"/>
      <c r="J190" s="2" t="s">
        <v>501</v>
      </c>
    </row>
    <row r="191" spans="1:10" x14ac:dyDescent="0.25">
      <c r="A191" s="2" t="s">
        <v>502</v>
      </c>
      <c r="B191" s="2" t="s">
        <v>503</v>
      </c>
      <c r="C191" s="2" t="s">
        <v>348</v>
      </c>
      <c r="D191" s="4">
        <v>1</v>
      </c>
      <c r="E191" s="2" t="s">
        <v>239</v>
      </c>
      <c r="F191" s="2"/>
      <c r="G191" s="2"/>
      <c r="H191" s="2"/>
      <c r="I191" s="2"/>
      <c r="J191" s="2" t="s">
        <v>504</v>
      </c>
    </row>
    <row r="192" spans="1:10" x14ac:dyDescent="0.25">
      <c r="A192" s="2" t="s">
        <v>505</v>
      </c>
      <c r="B192" s="2" t="s">
        <v>503</v>
      </c>
      <c r="C192" s="2" t="s">
        <v>342</v>
      </c>
      <c r="D192" s="4">
        <v>1</v>
      </c>
      <c r="E192" s="2" t="s">
        <v>239</v>
      </c>
      <c r="F192" s="2"/>
      <c r="G192" s="2"/>
      <c r="H192" s="2"/>
      <c r="I192" s="2"/>
      <c r="J192" s="2" t="s">
        <v>506</v>
      </c>
    </row>
    <row r="193" spans="1:10" x14ac:dyDescent="0.25">
      <c r="A193" s="2" t="s">
        <v>507</v>
      </c>
      <c r="B193" s="2" t="s">
        <v>508</v>
      </c>
      <c r="C193" s="2" t="s">
        <v>352</v>
      </c>
      <c r="D193" s="2">
        <f t="shared" ref="D193:D234" si="11">_xlfn.IFNA(IF(MATCH(TRIM(A193),needsol,0)&gt;0,1,0),0)</f>
        <v>0</v>
      </c>
      <c r="E193" s="2" t="s">
        <v>152</v>
      </c>
      <c r="F193" s="2"/>
      <c r="G193" s="2"/>
      <c r="H193" s="2"/>
      <c r="I193" s="2"/>
      <c r="J193" s="2"/>
    </row>
    <row r="194" spans="1:10" x14ac:dyDescent="0.25">
      <c r="A194" s="2" t="s">
        <v>509</v>
      </c>
      <c r="B194" s="2" t="s">
        <v>508</v>
      </c>
      <c r="C194" s="2" t="s">
        <v>345</v>
      </c>
      <c r="D194" s="2">
        <f t="shared" si="11"/>
        <v>1</v>
      </c>
      <c r="E194" s="2" t="s">
        <v>152</v>
      </c>
      <c r="F194" s="2"/>
      <c r="G194" s="2"/>
      <c r="H194" s="2"/>
      <c r="I194" s="2"/>
      <c r="J194" s="2" t="s">
        <v>510</v>
      </c>
    </row>
    <row r="195" spans="1:10" x14ac:dyDescent="0.25">
      <c r="A195" s="2" t="s">
        <v>511</v>
      </c>
      <c r="B195" s="2" t="s">
        <v>512</v>
      </c>
      <c r="C195" s="2" t="s">
        <v>348</v>
      </c>
      <c r="D195" s="2">
        <f t="shared" si="11"/>
        <v>0</v>
      </c>
      <c r="E195" s="2" t="s">
        <v>513</v>
      </c>
      <c r="F195" s="2"/>
      <c r="G195" s="2"/>
      <c r="H195" s="2"/>
      <c r="I195" s="2"/>
      <c r="J195" s="2" t="s">
        <v>514</v>
      </c>
    </row>
    <row r="196" spans="1:10" x14ac:dyDescent="0.25">
      <c r="A196" s="2" t="s">
        <v>515</v>
      </c>
      <c r="B196" s="2" t="s">
        <v>516</v>
      </c>
      <c r="C196" s="2" t="s">
        <v>352</v>
      </c>
      <c r="D196" s="2">
        <f t="shared" si="11"/>
        <v>0</v>
      </c>
      <c r="E196" s="2" t="s">
        <v>213</v>
      </c>
      <c r="F196" s="2" t="s">
        <v>214</v>
      </c>
      <c r="G196" s="2"/>
      <c r="H196" s="2"/>
      <c r="I196" s="2"/>
      <c r="J196" s="2"/>
    </row>
    <row r="197" spans="1:10" x14ac:dyDescent="0.25">
      <c r="A197" s="2" t="s">
        <v>517</v>
      </c>
      <c r="B197" s="2" t="s">
        <v>516</v>
      </c>
      <c r="C197" s="2" t="s">
        <v>348</v>
      </c>
      <c r="D197" s="2">
        <f t="shared" si="11"/>
        <v>0</v>
      </c>
      <c r="E197" s="2" t="s">
        <v>213</v>
      </c>
      <c r="F197" s="2" t="s">
        <v>214</v>
      </c>
      <c r="G197" s="2"/>
      <c r="H197" s="2"/>
      <c r="I197" s="2"/>
      <c r="J197" s="2" t="s">
        <v>518</v>
      </c>
    </row>
    <row r="198" spans="1:10" x14ac:dyDescent="0.25">
      <c r="A198" s="2" t="s">
        <v>519</v>
      </c>
      <c r="B198" s="2" t="s">
        <v>520</v>
      </c>
      <c r="C198" s="2" t="s">
        <v>352</v>
      </c>
      <c r="D198" s="2">
        <f t="shared" si="11"/>
        <v>0</v>
      </c>
      <c r="E198" s="2" t="s">
        <v>138</v>
      </c>
      <c r="F198" s="2" t="s">
        <v>153</v>
      </c>
      <c r="G198" s="2"/>
      <c r="H198" s="2"/>
      <c r="I198" s="2"/>
      <c r="J198" s="2"/>
    </row>
    <row r="199" spans="1:10" x14ac:dyDescent="0.25">
      <c r="A199" s="2" t="s">
        <v>521</v>
      </c>
      <c r="B199" s="2" t="s">
        <v>520</v>
      </c>
      <c r="C199" s="2" t="s">
        <v>348</v>
      </c>
      <c r="D199" s="2">
        <f t="shared" si="11"/>
        <v>0</v>
      </c>
      <c r="E199" s="2" t="s">
        <v>138</v>
      </c>
      <c r="F199" s="2" t="s">
        <v>153</v>
      </c>
      <c r="G199" s="2"/>
      <c r="H199" s="2"/>
      <c r="I199" s="2"/>
      <c r="J199" s="2" t="s">
        <v>522</v>
      </c>
    </row>
    <row r="200" spans="1:10" x14ac:dyDescent="0.25">
      <c r="A200" s="2" t="s">
        <v>523</v>
      </c>
      <c r="B200" s="2" t="s">
        <v>524</v>
      </c>
      <c r="C200" s="2" t="s">
        <v>352</v>
      </c>
      <c r="D200" s="2">
        <f t="shared" si="11"/>
        <v>0</v>
      </c>
      <c r="E200" s="2" t="s">
        <v>177</v>
      </c>
      <c r="F200" s="2" t="s">
        <v>138</v>
      </c>
      <c r="G200" s="2" t="s">
        <v>153</v>
      </c>
      <c r="H200" s="2"/>
      <c r="I200" s="2"/>
      <c r="J200" s="2"/>
    </row>
    <row r="201" spans="1:10" x14ac:dyDescent="0.25">
      <c r="A201" s="2" t="s">
        <v>525</v>
      </c>
      <c r="B201" s="2" t="s">
        <v>524</v>
      </c>
      <c r="C201" s="2" t="s">
        <v>348</v>
      </c>
      <c r="D201" s="2">
        <f t="shared" si="11"/>
        <v>0</v>
      </c>
      <c r="E201" s="2" t="s">
        <v>177</v>
      </c>
      <c r="F201" s="2" t="s">
        <v>138</v>
      </c>
      <c r="G201" s="2" t="s">
        <v>153</v>
      </c>
      <c r="H201" s="2"/>
      <c r="I201" s="2"/>
      <c r="J201" s="2" t="s">
        <v>526</v>
      </c>
    </row>
    <row r="202" spans="1:10" x14ac:dyDescent="0.25">
      <c r="A202" s="2" t="s">
        <v>527</v>
      </c>
      <c r="B202" s="2" t="s">
        <v>528</v>
      </c>
      <c r="C202" s="2" t="s">
        <v>352</v>
      </c>
      <c r="D202" s="2">
        <f t="shared" si="11"/>
        <v>0</v>
      </c>
      <c r="E202" s="2" t="s">
        <v>138</v>
      </c>
      <c r="F202" s="2" t="s">
        <v>153</v>
      </c>
      <c r="G202" s="2"/>
      <c r="H202" s="2"/>
      <c r="I202" s="2"/>
      <c r="J202" s="2"/>
    </row>
    <row r="203" spans="1:10" x14ac:dyDescent="0.25">
      <c r="A203" s="2" t="s">
        <v>529</v>
      </c>
      <c r="B203" s="2" t="s">
        <v>528</v>
      </c>
      <c r="C203" s="2" t="s">
        <v>348</v>
      </c>
      <c r="D203" s="2">
        <f t="shared" si="11"/>
        <v>0</v>
      </c>
      <c r="E203" s="2" t="s">
        <v>138</v>
      </c>
      <c r="F203" s="2" t="s">
        <v>153</v>
      </c>
      <c r="G203" s="2"/>
      <c r="H203" s="2"/>
      <c r="I203" s="2"/>
      <c r="J203" s="2" t="s">
        <v>530</v>
      </c>
    </row>
    <row r="204" spans="1:10" x14ac:dyDescent="0.25">
      <c r="A204" s="2" t="s">
        <v>531</v>
      </c>
      <c r="B204" s="2" t="s">
        <v>532</v>
      </c>
      <c r="C204" s="2" t="s">
        <v>352</v>
      </c>
      <c r="D204" s="2">
        <f t="shared" si="11"/>
        <v>0</v>
      </c>
      <c r="E204" s="2" t="s">
        <v>430</v>
      </c>
      <c r="F204" s="2"/>
      <c r="G204" s="2"/>
      <c r="H204" s="2"/>
      <c r="I204" s="2"/>
      <c r="J204" s="2"/>
    </row>
    <row r="205" spans="1:10" x14ac:dyDescent="0.25">
      <c r="A205" s="2" t="s">
        <v>533</v>
      </c>
      <c r="B205" s="2" t="s">
        <v>532</v>
      </c>
      <c r="C205" s="2" t="s">
        <v>348</v>
      </c>
      <c r="D205" s="2">
        <f t="shared" si="11"/>
        <v>0</v>
      </c>
      <c r="E205" s="2" t="s">
        <v>430</v>
      </c>
      <c r="F205" s="2"/>
      <c r="G205" s="2"/>
      <c r="H205" s="2"/>
      <c r="I205" s="2"/>
      <c r="J205" s="2" t="s">
        <v>534</v>
      </c>
    </row>
    <row r="206" spans="1:10" x14ac:dyDescent="0.25">
      <c r="A206" s="2" t="s">
        <v>535</v>
      </c>
      <c r="B206" s="2" t="s">
        <v>536</v>
      </c>
      <c r="C206" s="2" t="s">
        <v>348</v>
      </c>
      <c r="D206" s="2">
        <f t="shared" si="11"/>
        <v>0</v>
      </c>
      <c r="E206" s="2" t="s">
        <v>66</v>
      </c>
      <c r="F206" s="2" t="s">
        <v>135</v>
      </c>
      <c r="G206" s="2"/>
      <c r="H206" s="2"/>
      <c r="I206" s="2"/>
      <c r="J206" s="2" t="s">
        <v>537</v>
      </c>
    </row>
    <row r="207" spans="1:10" x14ac:dyDescent="0.25">
      <c r="A207" s="2" t="s">
        <v>538</v>
      </c>
      <c r="B207" s="2" t="s">
        <v>539</v>
      </c>
      <c r="C207" s="2" t="s">
        <v>348</v>
      </c>
      <c r="D207" s="2">
        <f t="shared" si="11"/>
        <v>0</v>
      </c>
      <c r="E207" s="2"/>
      <c r="F207" s="2"/>
      <c r="G207" s="2"/>
      <c r="H207" s="2"/>
      <c r="I207" s="2"/>
      <c r="J207" s="2" t="s">
        <v>540</v>
      </c>
    </row>
    <row r="208" spans="1:10" x14ac:dyDescent="0.25">
      <c r="A208" s="2" t="s">
        <v>541</v>
      </c>
      <c r="B208" s="2" t="s">
        <v>542</v>
      </c>
      <c r="C208" s="2" t="s">
        <v>348</v>
      </c>
      <c r="D208" s="2">
        <f t="shared" si="11"/>
        <v>0</v>
      </c>
      <c r="E208" s="2"/>
      <c r="F208" s="2"/>
      <c r="G208" s="2"/>
      <c r="H208" s="2"/>
      <c r="I208" s="2"/>
      <c r="J208" s="2" t="s">
        <v>543</v>
      </c>
    </row>
    <row r="209" spans="1:10" x14ac:dyDescent="0.25">
      <c r="A209" s="2" t="s">
        <v>544</v>
      </c>
      <c r="B209" s="2" t="s">
        <v>545</v>
      </c>
      <c r="C209" s="2" t="s">
        <v>348</v>
      </c>
      <c r="D209" s="2">
        <f t="shared" si="11"/>
        <v>0</v>
      </c>
      <c r="E209" s="2"/>
      <c r="F209" s="2"/>
      <c r="G209" s="2"/>
      <c r="H209" s="2"/>
      <c r="I209" s="2"/>
      <c r="J209" s="2" t="s">
        <v>546</v>
      </c>
    </row>
    <row r="210" spans="1:10" x14ac:dyDescent="0.25">
      <c r="A210" s="2" t="s">
        <v>547</v>
      </c>
      <c r="B210" s="2" t="s">
        <v>548</v>
      </c>
      <c r="C210" s="2" t="s">
        <v>352</v>
      </c>
      <c r="D210" s="2">
        <f t="shared" si="11"/>
        <v>0</v>
      </c>
      <c r="E210" s="2" t="s">
        <v>39</v>
      </c>
      <c r="F210" s="2"/>
      <c r="G210" s="2"/>
      <c r="H210" s="2"/>
      <c r="I210" s="2"/>
      <c r="J210" s="2"/>
    </row>
    <row r="211" spans="1:10" x14ac:dyDescent="0.25">
      <c r="A211" s="2" t="s">
        <v>549</v>
      </c>
      <c r="B211" s="2" t="s">
        <v>548</v>
      </c>
      <c r="C211" s="2" t="s">
        <v>348</v>
      </c>
      <c r="D211" s="2">
        <f t="shared" si="11"/>
        <v>1</v>
      </c>
      <c r="E211" s="2" t="s">
        <v>39</v>
      </c>
      <c r="F211" s="2"/>
      <c r="G211" s="2"/>
      <c r="H211" s="2"/>
      <c r="I211" s="2"/>
      <c r="J211" s="2" t="s">
        <v>550</v>
      </c>
    </row>
    <row r="212" spans="1:10" x14ac:dyDescent="0.25">
      <c r="A212" s="2" t="s">
        <v>551</v>
      </c>
      <c r="B212" s="2" t="s">
        <v>552</v>
      </c>
      <c r="C212" s="2" t="s">
        <v>352</v>
      </c>
      <c r="D212" s="2">
        <f t="shared" si="11"/>
        <v>0</v>
      </c>
      <c r="E212" s="2" t="s">
        <v>41</v>
      </c>
      <c r="F212" s="2" t="s">
        <v>39</v>
      </c>
      <c r="G212" s="2"/>
      <c r="H212" s="2"/>
      <c r="I212" s="2"/>
      <c r="J212" s="2"/>
    </row>
    <row r="213" spans="1:10" x14ac:dyDescent="0.25">
      <c r="A213" s="2" t="s">
        <v>553</v>
      </c>
      <c r="B213" s="2" t="s">
        <v>552</v>
      </c>
      <c r="C213" s="2" t="s">
        <v>348</v>
      </c>
      <c r="D213" s="2">
        <f t="shared" si="11"/>
        <v>1</v>
      </c>
      <c r="E213" s="2" t="s">
        <v>41</v>
      </c>
      <c r="F213" s="2" t="s">
        <v>39</v>
      </c>
      <c r="G213" s="2"/>
      <c r="H213" s="2"/>
      <c r="I213" s="2"/>
      <c r="J213" s="2" t="s">
        <v>554</v>
      </c>
    </row>
    <row r="214" spans="1:10" x14ac:dyDescent="0.25">
      <c r="A214" s="2" t="s">
        <v>555</v>
      </c>
      <c r="B214" s="2" t="s">
        <v>556</v>
      </c>
      <c r="C214" s="2" t="s">
        <v>352</v>
      </c>
      <c r="D214" s="2">
        <f t="shared" si="11"/>
        <v>0</v>
      </c>
      <c r="E214" s="2" t="s">
        <v>138</v>
      </c>
      <c r="F214" s="2" t="s">
        <v>153</v>
      </c>
      <c r="G214" s="2" t="s">
        <v>177</v>
      </c>
      <c r="H214" s="2"/>
      <c r="I214" s="2"/>
      <c r="J214" s="2"/>
    </row>
    <row r="215" spans="1:10" x14ac:dyDescent="0.25">
      <c r="A215" s="2" t="s">
        <v>557</v>
      </c>
      <c r="B215" s="2" t="s">
        <v>556</v>
      </c>
      <c r="C215" s="2" t="s">
        <v>345</v>
      </c>
      <c r="D215" s="2">
        <f t="shared" si="11"/>
        <v>1</v>
      </c>
      <c r="E215" s="2" t="s">
        <v>138</v>
      </c>
      <c r="F215" s="2" t="s">
        <v>153</v>
      </c>
      <c r="G215" s="2" t="s">
        <v>177</v>
      </c>
      <c r="H215" s="2"/>
      <c r="I215" s="2"/>
      <c r="J215" s="2" t="s">
        <v>558</v>
      </c>
    </row>
    <row r="216" spans="1:10" x14ac:dyDescent="0.25">
      <c r="A216" s="2" t="s">
        <v>559</v>
      </c>
      <c r="B216" s="2" t="s">
        <v>310</v>
      </c>
      <c r="C216" s="2" t="s">
        <v>352</v>
      </c>
      <c r="D216" s="2">
        <f t="shared" si="11"/>
        <v>0</v>
      </c>
      <c r="E216" s="2" t="s">
        <v>141</v>
      </c>
      <c r="F216" s="2" t="s">
        <v>148</v>
      </c>
      <c r="G216" s="2"/>
      <c r="H216" s="2"/>
      <c r="I216" s="2"/>
      <c r="J216" s="2"/>
    </row>
    <row r="217" spans="1:10" x14ac:dyDescent="0.25">
      <c r="A217" s="2" t="s">
        <v>560</v>
      </c>
      <c r="B217" s="2" t="s">
        <v>310</v>
      </c>
      <c r="C217" s="2" t="s">
        <v>348</v>
      </c>
      <c r="D217" s="2">
        <f t="shared" si="11"/>
        <v>0</v>
      </c>
      <c r="E217" s="2" t="s">
        <v>141</v>
      </c>
      <c r="F217" s="2" t="s">
        <v>148</v>
      </c>
      <c r="G217" s="2"/>
      <c r="H217" s="2"/>
      <c r="I217" s="2"/>
      <c r="J217" s="2" t="s">
        <v>561</v>
      </c>
    </row>
    <row r="218" spans="1:10" x14ac:dyDescent="0.25">
      <c r="A218" s="2" t="s">
        <v>562</v>
      </c>
      <c r="B218" s="2" t="s">
        <v>563</v>
      </c>
      <c r="C218" s="2" t="s">
        <v>348</v>
      </c>
      <c r="D218" s="2">
        <f t="shared" si="11"/>
        <v>0</v>
      </c>
      <c r="E218" s="2" t="s">
        <v>513</v>
      </c>
      <c r="F218" s="2"/>
      <c r="G218" s="2"/>
      <c r="H218" s="2"/>
      <c r="I218" s="2"/>
      <c r="J218" s="2" t="s">
        <v>564</v>
      </c>
    </row>
    <row r="219" spans="1:10" x14ac:dyDescent="0.25">
      <c r="A219" s="2" t="s">
        <v>565</v>
      </c>
      <c r="B219" s="2" t="s">
        <v>563</v>
      </c>
      <c r="C219" s="2" t="s">
        <v>342</v>
      </c>
      <c r="D219" s="2">
        <f t="shared" si="11"/>
        <v>0</v>
      </c>
      <c r="E219" s="2" t="s">
        <v>513</v>
      </c>
      <c r="F219" s="2"/>
      <c r="G219" s="2"/>
      <c r="H219" s="2"/>
      <c r="I219" s="2"/>
      <c r="J219" s="2" t="s">
        <v>566</v>
      </c>
    </row>
    <row r="220" spans="1:10" x14ac:dyDescent="0.25">
      <c r="A220" s="2" t="s">
        <v>567</v>
      </c>
      <c r="B220" s="2" t="s">
        <v>568</v>
      </c>
      <c r="C220" s="2" t="s">
        <v>352</v>
      </c>
      <c r="D220" s="2">
        <f t="shared" si="11"/>
        <v>0</v>
      </c>
      <c r="E220" s="2" t="s">
        <v>148</v>
      </c>
      <c r="F220" s="2"/>
      <c r="G220" s="2"/>
      <c r="H220" s="2"/>
      <c r="I220" s="2"/>
      <c r="J220" s="2"/>
    </row>
    <row r="221" spans="1:10" x14ac:dyDescent="0.25">
      <c r="A221" s="2" t="s">
        <v>569</v>
      </c>
      <c r="B221" s="2" t="s">
        <v>568</v>
      </c>
      <c r="C221" s="2" t="s">
        <v>348</v>
      </c>
      <c r="D221" s="2">
        <f t="shared" si="11"/>
        <v>1</v>
      </c>
      <c r="E221" s="2" t="s">
        <v>148</v>
      </c>
      <c r="F221" s="2"/>
      <c r="G221" s="2"/>
      <c r="H221" s="2"/>
      <c r="I221" s="2"/>
      <c r="J221" s="2" t="s">
        <v>570</v>
      </c>
    </row>
    <row r="222" spans="1:10" x14ac:dyDescent="0.25">
      <c r="A222" s="2" t="s">
        <v>571</v>
      </c>
      <c r="B222" s="2" t="s">
        <v>568</v>
      </c>
      <c r="C222" s="2" t="s">
        <v>342</v>
      </c>
      <c r="D222" s="2">
        <f t="shared" si="11"/>
        <v>1</v>
      </c>
      <c r="E222" s="2" t="s">
        <v>148</v>
      </c>
      <c r="F222" s="2"/>
      <c r="G222" s="2"/>
      <c r="H222" s="2"/>
      <c r="I222" s="2"/>
      <c r="J222" s="2" t="s">
        <v>572</v>
      </c>
    </row>
    <row r="223" spans="1:10" x14ac:dyDescent="0.25">
      <c r="A223" s="2" t="s">
        <v>573</v>
      </c>
      <c r="B223" s="2" t="s">
        <v>574</v>
      </c>
      <c r="C223" s="2" t="s">
        <v>352</v>
      </c>
      <c r="D223" s="2">
        <f t="shared" si="11"/>
        <v>0</v>
      </c>
      <c r="E223" s="2" t="s">
        <v>66</v>
      </c>
      <c r="F223" s="2" t="s">
        <v>61</v>
      </c>
      <c r="G223" s="2" t="s">
        <v>67</v>
      </c>
      <c r="H223" s="2"/>
      <c r="I223" s="2"/>
      <c r="J223" s="2"/>
    </row>
    <row r="224" spans="1:10" x14ac:dyDescent="0.25">
      <c r="A224" s="2" t="s">
        <v>575</v>
      </c>
      <c r="B224" s="2" t="s">
        <v>574</v>
      </c>
      <c r="C224" s="2" t="s">
        <v>348</v>
      </c>
      <c r="D224" s="2">
        <f t="shared" si="11"/>
        <v>0</v>
      </c>
      <c r="E224" s="2" t="s">
        <v>66</v>
      </c>
      <c r="F224" s="2" t="s">
        <v>61</v>
      </c>
      <c r="G224" s="2" t="s">
        <v>67</v>
      </c>
      <c r="H224" s="2"/>
      <c r="I224" s="2"/>
      <c r="J224" s="2" t="s">
        <v>576</v>
      </c>
    </row>
    <row r="225" spans="1:10" x14ac:dyDescent="0.25">
      <c r="A225" s="2" t="s">
        <v>577</v>
      </c>
      <c r="B225" s="2" t="s">
        <v>578</v>
      </c>
      <c r="C225" s="2" t="s">
        <v>348</v>
      </c>
      <c r="D225" s="2">
        <f t="shared" si="11"/>
        <v>1</v>
      </c>
      <c r="E225" s="2" t="s">
        <v>299</v>
      </c>
      <c r="F225" s="2" t="s">
        <v>128</v>
      </c>
      <c r="G225" s="2" t="s">
        <v>153</v>
      </c>
      <c r="H225" s="2" t="s">
        <v>177</v>
      </c>
      <c r="I225" s="2"/>
      <c r="J225" s="2" t="s">
        <v>579</v>
      </c>
    </row>
    <row r="226" spans="1:10" x14ac:dyDescent="0.25">
      <c r="A226" s="2" t="s">
        <v>580</v>
      </c>
      <c r="B226" s="2" t="s">
        <v>581</v>
      </c>
      <c r="C226" s="2" t="s">
        <v>348</v>
      </c>
      <c r="D226" s="2">
        <f t="shared" si="11"/>
        <v>1</v>
      </c>
      <c r="E226" s="2" t="s">
        <v>120</v>
      </c>
      <c r="F226" s="2" t="s">
        <v>121</v>
      </c>
      <c r="G226" s="2" t="s">
        <v>153</v>
      </c>
      <c r="H226" s="2" t="s">
        <v>301</v>
      </c>
      <c r="I226" s="2"/>
      <c r="J226" s="2" t="s">
        <v>582</v>
      </c>
    </row>
    <row r="227" spans="1:10" x14ac:dyDescent="0.25">
      <c r="A227" s="2" t="s">
        <v>583</v>
      </c>
      <c r="B227" s="2" t="s">
        <v>584</v>
      </c>
      <c r="C227" s="2" t="s">
        <v>352</v>
      </c>
      <c r="D227" s="2">
        <f t="shared" ref="D227:D228" si="12">_xlfn.IFNA(IF(MATCH(TRIM(A227),needsol,0)&gt;0,1,0),0)</f>
        <v>1</v>
      </c>
      <c r="E227" s="2" t="s">
        <v>276</v>
      </c>
      <c r="F227" s="2"/>
      <c r="G227" s="2"/>
      <c r="H227" s="2"/>
      <c r="I227" s="2"/>
      <c r="J227" s="2" t="s">
        <v>585</v>
      </c>
    </row>
    <row r="228" spans="1:10" x14ac:dyDescent="0.25">
      <c r="A228" s="2" t="s">
        <v>586</v>
      </c>
      <c r="B228" s="2" t="s">
        <v>584</v>
      </c>
      <c r="C228" s="2" t="s">
        <v>345</v>
      </c>
      <c r="D228" s="2">
        <f t="shared" si="12"/>
        <v>1</v>
      </c>
      <c r="E228" s="2" t="s">
        <v>276</v>
      </c>
      <c r="F228" s="2"/>
      <c r="G228" s="2"/>
      <c r="H228" s="2"/>
      <c r="I228" s="2"/>
      <c r="J228" s="2"/>
    </row>
    <row r="229" spans="1:10" x14ac:dyDescent="0.25">
      <c r="A229" s="2" t="s">
        <v>2122</v>
      </c>
      <c r="B229" s="2" t="s">
        <v>2124</v>
      </c>
      <c r="C229" s="2" t="s">
        <v>352</v>
      </c>
      <c r="D229" s="2">
        <f t="shared" si="11"/>
        <v>1</v>
      </c>
      <c r="E229" s="2" t="s">
        <v>276</v>
      </c>
      <c r="F229" s="2"/>
      <c r="G229" s="2"/>
      <c r="H229" s="2"/>
      <c r="I229" s="2"/>
      <c r="J229" s="2" t="s">
        <v>2125</v>
      </c>
    </row>
    <row r="230" spans="1:10" x14ac:dyDescent="0.25">
      <c r="A230" s="2" t="s">
        <v>2123</v>
      </c>
      <c r="B230" s="2" t="s">
        <v>2124</v>
      </c>
      <c r="C230" s="2" t="s">
        <v>345</v>
      </c>
      <c r="D230" s="2">
        <f t="shared" si="11"/>
        <v>1</v>
      </c>
      <c r="E230" s="2" t="s">
        <v>276</v>
      </c>
      <c r="F230" s="2"/>
      <c r="G230" s="2"/>
      <c r="H230" s="2"/>
      <c r="I230" s="2"/>
      <c r="J230" s="2"/>
    </row>
    <row r="231" spans="1:10" x14ac:dyDescent="0.25">
      <c r="A231" s="2" t="s">
        <v>587</v>
      </c>
      <c r="B231" s="2" t="s">
        <v>588</v>
      </c>
      <c r="C231" s="2" t="s">
        <v>352</v>
      </c>
      <c r="D231" s="2">
        <f t="shared" si="11"/>
        <v>1</v>
      </c>
      <c r="E231" s="2" t="s">
        <v>263</v>
      </c>
      <c r="F231" s="2"/>
      <c r="G231" s="2"/>
      <c r="H231" s="2"/>
      <c r="I231" s="2"/>
      <c r="J231" s="2" t="s">
        <v>589</v>
      </c>
    </row>
    <row r="232" spans="1:10" x14ac:dyDescent="0.25">
      <c r="A232" s="2" t="s">
        <v>590</v>
      </c>
      <c r="B232" s="2" t="s">
        <v>591</v>
      </c>
      <c r="C232" s="2" t="s">
        <v>352</v>
      </c>
      <c r="D232" s="2">
        <f t="shared" si="11"/>
        <v>0</v>
      </c>
      <c r="E232" s="2" t="s">
        <v>263</v>
      </c>
      <c r="F232" s="2"/>
      <c r="G232" s="2"/>
      <c r="H232" s="2"/>
      <c r="I232" s="2"/>
      <c r="J232" s="2"/>
    </row>
    <row r="233" spans="1:10" x14ac:dyDescent="0.25">
      <c r="A233" s="2" t="s">
        <v>592</v>
      </c>
      <c r="B233" s="2" t="s">
        <v>591</v>
      </c>
      <c r="C233" s="2" t="s">
        <v>345</v>
      </c>
      <c r="D233" s="2">
        <f t="shared" si="11"/>
        <v>1</v>
      </c>
      <c r="E233" s="2" t="s">
        <v>263</v>
      </c>
      <c r="F233" s="2"/>
      <c r="G233" s="2"/>
      <c r="H233" s="2"/>
      <c r="I233" s="2"/>
      <c r="J233" s="2" t="s">
        <v>593</v>
      </c>
    </row>
    <row r="234" spans="1:10" x14ac:dyDescent="0.25">
      <c r="A234" s="2" t="s">
        <v>594</v>
      </c>
      <c r="B234" s="2" t="s">
        <v>594</v>
      </c>
      <c r="C234" s="2" t="s">
        <v>348</v>
      </c>
      <c r="D234" s="2">
        <f t="shared" si="11"/>
        <v>0</v>
      </c>
      <c r="E234" s="2"/>
      <c r="F234" s="2"/>
      <c r="G234" s="2"/>
      <c r="H234" s="2"/>
      <c r="I234" s="2"/>
      <c r="J234" s="2"/>
    </row>
    <row r="235" spans="1:10" x14ac:dyDescent="0.25">
      <c r="D235" s="1">
        <f>SUM(D119:D234)</f>
        <v>47</v>
      </c>
    </row>
  </sheetData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sqref="A1:H1"/>
    </sheetView>
  </sheetViews>
  <sheetFormatPr defaultRowHeight="15" x14ac:dyDescent="0.25"/>
  <cols>
    <col min="1" max="1" width="16.42578125" customWidth="1"/>
    <col min="9" max="9" width="12.140625" bestFit="1" customWidth="1"/>
  </cols>
  <sheetData>
    <row r="1" spans="1:8" ht="84" customHeight="1" x14ac:dyDescent="0.25">
      <c r="A1" s="22" t="s">
        <v>595</v>
      </c>
      <c r="B1" s="22"/>
      <c r="C1" s="22"/>
      <c r="D1" s="22"/>
      <c r="E1" s="22"/>
      <c r="F1" s="22"/>
      <c r="G1" s="22"/>
      <c r="H1" s="22"/>
    </row>
    <row r="2" spans="1:8" x14ac:dyDescent="0.25">
      <c r="A2" t="s">
        <v>596</v>
      </c>
      <c r="B2" t="s">
        <v>597</v>
      </c>
    </row>
    <row r="3" spans="1:8" x14ac:dyDescent="0.25">
      <c r="A3" t="s">
        <v>598</v>
      </c>
      <c r="B3" s="2" t="str">
        <f>TRIM(A3)</f>
        <v>cACISPLY</v>
      </c>
    </row>
    <row r="4" spans="1:8" x14ac:dyDescent="0.25">
      <c r="A4" t="s">
        <v>599</v>
      </c>
      <c r="B4" s="2" t="str">
        <f t="shared" ref="B4:B83" si="0">TRIM(A4)</f>
        <v>cBP_type</v>
      </c>
    </row>
    <row r="5" spans="1:8" x14ac:dyDescent="0.25">
      <c r="A5" t="s">
        <v>600</v>
      </c>
      <c r="B5" s="2" t="str">
        <f t="shared" si="0"/>
        <v>cB</v>
      </c>
    </row>
    <row r="6" spans="1:8" x14ac:dyDescent="0.25">
      <c r="A6" t="s">
        <v>59</v>
      </c>
      <c r="B6" s="2" t="str">
        <f t="shared" si="0"/>
        <v>cBCTLN</v>
      </c>
    </row>
    <row r="7" spans="1:8" x14ac:dyDescent="0.25">
      <c r="A7" t="s">
        <v>601</v>
      </c>
      <c r="B7" s="2" t="str">
        <f t="shared" si="0"/>
        <v>cCARBNK</v>
      </c>
    </row>
    <row r="8" spans="1:8" x14ac:dyDescent="0.25">
      <c r="A8" t="s">
        <v>602</v>
      </c>
      <c r="B8" s="2" t="str">
        <f t="shared" si="0"/>
        <v>cCARESC</v>
      </c>
    </row>
    <row r="9" spans="1:8" x14ac:dyDescent="0.25">
      <c r="A9" t="s">
        <v>2304</v>
      </c>
      <c r="B9" s="2" t="str">
        <f t="shared" si="0"/>
        <v>cCARESCXX</v>
      </c>
    </row>
    <row r="10" spans="1:8" x14ac:dyDescent="0.25">
      <c r="A10" t="s">
        <v>112</v>
      </c>
      <c r="B10" s="2" t="s">
        <v>112</v>
      </c>
    </row>
    <row r="11" spans="1:8" x14ac:dyDescent="0.25">
      <c r="A11" t="s">
        <v>603</v>
      </c>
      <c r="B11" s="2" t="str">
        <f t="shared" si="0"/>
        <v>cCARLIM</v>
      </c>
    </row>
    <row r="12" spans="1:8" x14ac:dyDescent="0.25">
      <c r="A12" t="s">
        <v>604</v>
      </c>
      <c r="B12" s="2" t="str">
        <f t="shared" si="0"/>
        <v>cCAROFF</v>
      </c>
    </row>
    <row r="13" spans="1:8" x14ac:dyDescent="0.25">
      <c r="A13" t="s">
        <v>605</v>
      </c>
      <c r="B13" s="2" t="str">
        <f t="shared" si="0"/>
        <v>cCARRSV</v>
      </c>
    </row>
    <row r="14" spans="1:8" x14ac:dyDescent="0.25">
      <c r="A14" t="s">
        <v>606</v>
      </c>
      <c r="B14" s="2" t="str">
        <f t="shared" si="0"/>
        <v>cCARUTL</v>
      </c>
    </row>
    <row r="15" spans="1:8" x14ac:dyDescent="0.25">
      <c r="A15" t="s">
        <v>607</v>
      </c>
      <c r="B15" s="2" t="str">
        <f t="shared" si="0"/>
        <v>cCMNR</v>
      </c>
    </row>
    <row r="16" spans="1:8" x14ac:dyDescent="0.25">
      <c r="A16" t="s">
        <v>608</v>
      </c>
      <c r="B16" s="2" t="str">
        <f t="shared" si="0"/>
        <v>cCONCLB</v>
      </c>
    </row>
    <row r="17" spans="1:2" x14ac:dyDescent="0.25">
      <c r="A17" t="s">
        <v>609</v>
      </c>
      <c r="B17" s="2" t="str">
        <f t="shared" si="0"/>
        <v>cCONNGB</v>
      </c>
    </row>
    <row r="18" spans="1:2" x14ac:dyDescent="0.25">
      <c r="A18" t="s">
        <v>610</v>
      </c>
      <c r="B18" s="2" t="str">
        <f t="shared" si="0"/>
        <v>cCPV</v>
      </c>
    </row>
    <row r="19" spans="1:2" x14ac:dyDescent="0.25">
      <c r="A19" t="s">
        <v>2596</v>
      </c>
      <c r="B19" s="2" t="str">
        <f t="shared" si="0"/>
        <v>cCT</v>
      </c>
    </row>
    <row r="20" spans="1:2" x14ac:dyDescent="0.25">
      <c r="A20" s="15" t="s">
        <v>143</v>
      </c>
      <c r="B20" s="2" t="str">
        <f t="shared" si="0"/>
        <v>cCTLHG</v>
      </c>
    </row>
    <row r="21" spans="1:2" x14ac:dyDescent="0.25">
      <c r="A21" s="15" t="s">
        <v>146</v>
      </c>
      <c r="B21" s="2" t="str">
        <f t="shared" si="0"/>
        <v>cCTLS</v>
      </c>
    </row>
    <row r="22" spans="1:2" x14ac:dyDescent="0.25">
      <c r="A22" s="15" t="s">
        <v>2425</v>
      </c>
      <c r="B22" s="2" t="str">
        <f t="shared" si="0"/>
        <v>cCTLSO2</v>
      </c>
    </row>
    <row r="23" spans="1:2" x14ac:dyDescent="0.25">
      <c r="A23" t="s">
        <v>611</v>
      </c>
      <c r="B23" s="2" t="str">
        <f t="shared" si="0"/>
        <v>cCWN</v>
      </c>
    </row>
    <row r="24" spans="1:2" x14ac:dyDescent="0.25">
      <c r="A24" t="s">
        <v>612</v>
      </c>
      <c r="B24" s="2" t="str">
        <f t="shared" si="0"/>
        <v>cD</v>
      </c>
    </row>
    <row r="25" spans="1:2" x14ac:dyDescent="0.25">
      <c r="A25" t="s">
        <v>613</v>
      </c>
      <c r="B25" s="2" t="str">
        <f t="shared" si="0"/>
        <v>cF</v>
      </c>
    </row>
    <row r="26" spans="1:2" x14ac:dyDescent="0.25">
      <c r="A26" t="s">
        <v>614</v>
      </c>
      <c r="B26" s="2" t="str">
        <f t="shared" si="0"/>
        <v>cGENCLB</v>
      </c>
    </row>
    <row r="27" spans="1:2" x14ac:dyDescent="0.25">
      <c r="A27" t="s">
        <v>615</v>
      </c>
      <c r="B27" s="2" t="str">
        <f t="shared" si="0"/>
        <v>cGENNGB</v>
      </c>
    </row>
    <row r="28" spans="1:2" x14ac:dyDescent="0.25">
      <c r="A28" t="s">
        <v>616</v>
      </c>
      <c r="B28" s="2" t="str">
        <f t="shared" si="0"/>
        <v>cH</v>
      </c>
    </row>
    <row r="29" spans="1:2" x14ac:dyDescent="0.25">
      <c r="A29" t="s">
        <v>617</v>
      </c>
      <c r="B29" s="2" t="str">
        <f t="shared" si="0"/>
        <v>cI</v>
      </c>
    </row>
    <row r="30" spans="1:2" x14ac:dyDescent="0.25">
      <c r="A30" t="s">
        <v>618</v>
      </c>
      <c r="B30" s="2" t="str">
        <f t="shared" si="0"/>
        <v>cJ</v>
      </c>
    </row>
    <row r="31" spans="1:2" x14ac:dyDescent="0.25">
      <c r="A31" t="s">
        <v>619</v>
      </c>
      <c r="B31" s="2" t="str">
        <f t="shared" si="0"/>
        <v>cJX</v>
      </c>
    </row>
    <row r="32" spans="1:2" x14ac:dyDescent="0.25">
      <c r="A32" t="s">
        <v>2599</v>
      </c>
      <c r="B32" s="2" t="str">
        <f t="shared" si="0"/>
        <v>cJ_ALT</v>
      </c>
    </row>
    <row r="33" spans="1:2" x14ac:dyDescent="0.25">
      <c r="A33" t="s">
        <v>620</v>
      </c>
      <c r="B33" s="2" t="str">
        <f t="shared" si="0"/>
        <v>cMB</v>
      </c>
    </row>
    <row r="34" spans="1:2" x14ac:dyDescent="0.25">
      <c r="A34" t="s">
        <v>621</v>
      </c>
      <c r="B34" s="2" t="str">
        <f t="shared" si="0"/>
        <v>cNOT</v>
      </c>
    </row>
    <row r="35" spans="1:2" x14ac:dyDescent="0.25">
      <c r="A35" t="s">
        <v>622</v>
      </c>
      <c r="B35" s="2" t="str">
        <f t="shared" si="0"/>
        <v>cNOTSF</v>
      </c>
    </row>
    <row r="36" spans="1:2" x14ac:dyDescent="0.25">
      <c r="A36" t="s">
        <v>2597</v>
      </c>
      <c r="B36" s="2" t="str">
        <f t="shared" si="0"/>
        <v>cNSR</v>
      </c>
    </row>
    <row r="37" spans="1:2" x14ac:dyDescent="0.25">
      <c r="A37" t="s">
        <v>2598</v>
      </c>
      <c r="B37" s="2" t="str">
        <f t="shared" si="0"/>
        <v>cNSX</v>
      </c>
    </row>
    <row r="38" spans="1:2" x14ac:dyDescent="0.25">
      <c r="A38" t="s">
        <v>623</v>
      </c>
      <c r="B38" s="2" t="str">
        <f t="shared" si="0"/>
        <v>cNTO</v>
      </c>
    </row>
    <row r="39" spans="1:2" x14ac:dyDescent="0.25">
      <c r="A39" t="s">
        <v>624</v>
      </c>
      <c r="B39" s="2" t="str">
        <f t="shared" si="0"/>
        <v>cNTR</v>
      </c>
    </row>
    <row r="40" spans="1:2" x14ac:dyDescent="0.25">
      <c r="A40" t="s">
        <v>625</v>
      </c>
      <c r="B40" s="2" t="str">
        <f t="shared" si="0"/>
        <v>cNTX</v>
      </c>
    </row>
    <row r="41" spans="1:2" x14ac:dyDescent="0.25">
      <c r="A41" t="s">
        <v>626</v>
      </c>
      <c r="B41" s="2" t="str">
        <f t="shared" si="0"/>
        <v>cO</v>
      </c>
    </row>
    <row r="42" spans="1:2" x14ac:dyDescent="0.25">
      <c r="A42" t="s">
        <v>627</v>
      </c>
      <c r="B42" s="2" t="str">
        <f t="shared" si="0"/>
        <v>cOX</v>
      </c>
    </row>
    <row r="43" spans="1:2" x14ac:dyDescent="0.25">
      <c r="A43" t="s">
        <v>2600</v>
      </c>
      <c r="B43" s="2" t="str">
        <f t="shared" si="0"/>
        <v>cO_ALT</v>
      </c>
    </row>
    <row r="44" spans="1:2" x14ac:dyDescent="0.25">
      <c r="A44" t="s">
        <v>628</v>
      </c>
      <c r="B44" s="2" t="str">
        <f t="shared" si="0"/>
        <v>cS2</v>
      </c>
    </row>
    <row r="45" spans="1:2" x14ac:dyDescent="0.25">
      <c r="A45" t="s">
        <v>297</v>
      </c>
      <c r="B45" s="2" t="str">
        <f t="shared" si="0"/>
        <v>cSC</v>
      </c>
    </row>
    <row r="46" spans="1:2" x14ac:dyDescent="0.25">
      <c r="A46" t="s">
        <v>629</v>
      </c>
      <c r="B46" s="2" t="str">
        <f t="shared" si="0"/>
        <v>cSPx</v>
      </c>
    </row>
    <row r="47" spans="1:2" x14ac:dyDescent="0.25">
      <c r="A47" t="s">
        <v>321</v>
      </c>
      <c r="B47" s="2" t="str">
        <f t="shared" si="0"/>
        <v>cSR</v>
      </c>
    </row>
    <row r="48" spans="1:2" x14ac:dyDescent="0.25">
      <c r="A48" t="s">
        <v>630</v>
      </c>
      <c r="B48" s="2" t="str">
        <f t="shared" si="0"/>
        <v>cTC</v>
      </c>
    </row>
    <row r="49" spans="1:2" x14ac:dyDescent="0.25">
      <c r="A49" t="s">
        <v>631</v>
      </c>
      <c r="B49" s="2" t="str">
        <f t="shared" si="0"/>
        <v>cTR</v>
      </c>
    </row>
    <row r="50" spans="1:2" x14ac:dyDescent="0.25">
      <c r="A50" t="s">
        <v>632</v>
      </c>
      <c r="B50" s="2" t="str">
        <f t="shared" si="0"/>
        <v>cU</v>
      </c>
    </row>
    <row r="51" spans="1:2" x14ac:dyDescent="0.25">
      <c r="A51" t="s">
        <v>633</v>
      </c>
      <c r="B51" s="2" t="str">
        <f>TRIM(A51)</f>
        <v>cUX</v>
      </c>
    </row>
    <row r="52" spans="1:2" x14ac:dyDescent="0.25">
      <c r="A52" t="s">
        <v>2601</v>
      </c>
      <c r="B52" s="2" t="str">
        <f>TRIM(A52)</f>
        <v>cU_ALT</v>
      </c>
    </row>
    <row r="53" spans="1:2" x14ac:dyDescent="0.25">
      <c r="A53" t="s">
        <v>634</v>
      </c>
      <c r="B53" s="2" t="str">
        <f t="shared" si="0"/>
        <v>rACIOMCSTn</v>
      </c>
    </row>
    <row r="54" spans="1:2" x14ac:dyDescent="0.25">
      <c r="A54" t="s">
        <v>635</v>
      </c>
      <c r="B54" s="2" t="str">
        <f t="shared" si="0"/>
        <v>rCARBONABeq</v>
      </c>
    </row>
    <row r="55" spans="1:2" x14ac:dyDescent="0.25">
      <c r="A55" t="s">
        <v>636</v>
      </c>
      <c r="B55" s="2" t="str">
        <f t="shared" si="0"/>
        <v>rCARBONle</v>
      </c>
    </row>
    <row r="56" spans="1:2" x14ac:dyDescent="0.25">
      <c r="A56" t="s">
        <v>637</v>
      </c>
      <c r="B56" s="2" t="str">
        <f t="shared" si="0"/>
        <v>rCARBONn</v>
      </c>
    </row>
    <row r="57" spans="1:2" x14ac:dyDescent="0.25">
      <c r="A57" t="s">
        <v>2295</v>
      </c>
      <c r="B57" s="2" t="str">
        <f t="shared" si="0"/>
        <v>rCARBONXXle</v>
      </c>
    </row>
    <row r="58" spans="1:2" x14ac:dyDescent="0.25">
      <c r="A58" t="s">
        <v>2296</v>
      </c>
      <c r="B58" s="2" t="str">
        <f t="shared" si="0"/>
        <v>rCARBONXXn</v>
      </c>
    </row>
    <row r="59" spans="1:2" x14ac:dyDescent="0.25">
      <c r="A59" t="s">
        <v>638</v>
      </c>
      <c r="B59" s="2" t="str">
        <f t="shared" si="0"/>
        <v>rCARCLn</v>
      </c>
    </row>
    <row r="60" spans="1:2" x14ac:dyDescent="0.25">
      <c r="A60" t="s">
        <v>639</v>
      </c>
      <c r="B60" s="2" t="str">
        <f t="shared" si="0"/>
        <v>rCAROGn</v>
      </c>
    </row>
    <row r="61" spans="1:2" x14ac:dyDescent="0.25">
      <c r="A61" t="s">
        <v>640</v>
      </c>
      <c r="B61" s="2" t="str">
        <f t="shared" si="0"/>
        <v>rCO2QFRn</v>
      </c>
    </row>
    <row r="62" spans="1:2" x14ac:dyDescent="0.25">
      <c r="A62" t="s">
        <v>641</v>
      </c>
      <c r="B62" s="2" t="str">
        <f t="shared" si="0"/>
        <v>rCO2QNRle</v>
      </c>
    </row>
    <row r="63" spans="1:2" x14ac:dyDescent="0.25">
      <c r="A63" t="s">
        <v>642</v>
      </c>
      <c r="B63" s="2" t="str">
        <f t="shared" si="0"/>
        <v>rCO2QNRn</v>
      </c>
    </row>
    <row r="64" spans="1:2" x14ac:dyDescent="0.25">
      <c r="A64" t="s">
        <v>643</v>
      </c>
      <c r="B64" s="2" t="str">
        <f t="shared" si="0"/>
        <v>rCO2TFRn</v>
      </c>
    </row>
    <row r="65" spans="1:2" x14ac:dyDescent="0.25">
      <c r="A65" t="s">
        <v>644</v>
      </c>
      <c r="B65" s="2" t="str">
        <f t="shared" si="0"/>
        <v>rCO2TNRn</v>
      </c>
    </row>
    <row r="66" spans="1:2" x14ac:dyDescent="0.25">
      <c r="A66" t="s">
        <v>645</v>
      </c>
      <c r="B66" s="2" t="str">
        <f t="shared" si="0"/>
        <v>rCONCLeq</v>
      </c>
    </row>
    <row r="67" spans="1:2" x14ac:dyDescent="0.25">
      <c r="A67" t="s">
        <v>646</v>
      </c>
      <c r="B67" s="2" t="str">
        <f t="shared" si="0"/>
        <v>rCONNGeq</v>
      </c>
    </row>
    <row r="68" spans="1:2" x14ac:dyDescent="0.25">
      <c r="A68" t="s">
        <v>647</v>
      </c>
      <c r="B68" s="2" t="str">
        <f t="shared" si="0"/>
        <v>rELNOX0le</v>
      </c>
    </row>
    <row r="69" spans="1:2" x14ac:dyDescent="0.25">
      <c r="A69" t="s">
        <v>648</v>
      </c>
      <c r="B69" s="2" t="str">
        <f t="shared" si="0"/>
        <v>rGENCLeq</v>
      </c>
    </row>
    <row r="70" spans="1:2" x14ac:dyDescent="0.25">
      <c r="A70" t="s">
        <v>649</v>
      </c>
      <c r="B70" s="2" t="str">
        <f t="shared" si="0"/>
        <v>rGENNGeq</v>
      </c>
    </row>
    <row r="71" spans="1:2" x14ac:dyDescent="0.25">
      <c r="A71" t="s">
        <v>650</v>
      </c>
      <c r="B71" s="2" t="str">
        <f t="shared" si="0"/>
        <v>rGENQFRn</v>
      </c>
    </row>
    <row r="72" spans="1:2" x14ac:dyDescent="0.25">
      <c r="A72" t="s">
        <v>651</v>
      </c>
      <c r="B72" s="2" t="str">
        <f t="shared" si="0"/>
        <v>rGENQNRn</v>
      </c>
    </row>
    <row r="73" spans="1:2" x14ac:dyDescent="0.25">
      <c r="A73" t="s">
        <v>2592</v>
      </c>
      <c r="B73" s="2" t="str">
        <f t="shared" si="0"/>
        <v>rGRDGNge</v>
      </c>
    </row>
    <row r="74" spans="1:2" x14ac:dyDescent="0.25">
      <c r="A74" t="s">
        <v>2593</v>
      </c>
      <c r="B74" s="2" t="str">
        <f t="shared" si="0"/>
        <v>rGRDRTge</v>
      </c>
    </row>
    <row r="75" spans="1:2" x14ac:dyDescent="0.25">
      <c r="A75" t="s">
        <v>652</v>
      </c>
      <c r="B75" s="2" t="str">
        <f t="shared" si="0"/>
        <v>rLDge</v>
      </c>
    </row>
    <row r="76" spans="1:2" x14ac:dyDescent="0.25">
      <c r="A76" t="s">
        <v>653</v>
      </c>
      <c r="B76" s="2" t="str">
        <f t="shared" si="0"/>
        <v>rMRXge</v>
      </c>
    </row>
    <row r="77" spans="1:2" x14ac:dyDescent="0.25">
      <c r="A77" t="s">
        <v>654</v>
      </c>
      <c r="B77" s="2" t="str">
        <f t="shared" si="0"/>
        <v>rRPVle</v>
      </c>
    </row>
    <row r="78" spans="1:2" x14ac:dyDescent="0.25">
      <c r="A78" t="s">
        <v>655</v>
      </c>
      <c r="B78" s="2" t="str">
        <f t="shared" si="0"/>
        <v>rRWNle</v>
      </c>
    </row>
    <row r="79" spans="1:2" x14ac:dyDescent="0.25">
      <c r="A79" t="s">
        <v>656</v>
      </c>
      <c r="B79" s="2" t="str">
        <f t="shared" si="0"/>
        <v>rS_WD_allle</v>
      </c>
    </row>
    <row r="80" spans="1:2" x14ac:dyDescent="0.25">
      <c r="A80" t="s">
        <v>657</v>
      </c>
      <c r="B80" s="2" t="str">
        <f t="shared" si="0"/>
        <v>rS_WD_typele</v>
      </c>
    </row>
    <row r="81" spans="1:2" x14ac:dyDescent="0.25">
      <c r="A81" t="s">
        <v>658</v>
      </c>
      <c r="B81" s="2" t="str">
        <f t="shared" si="0"/>
        <v>rSRge</v>
      </c>
    </row>
    <row r="82" spans="1:2" x14ac:dyDescent="0.25">
      <c r="A82" t="s">
        <v>659</v>
      </c>
      <c r="B82" s="2" t="str">
        <f t="shared" si="0"/>
        <v>rSULFURle</v>
      </c>
    </row>
    <row r="83" spans="1:2" x14ac:dyDescent="0.25">
      <c r="A83" t="s">
        <v>660</v>
      </c>
      <c r="B83" s="2" t="str">
        <f t="shared" si="0"/>
        <v>rSULFURn</v>
      </c>
    </row>
    <row r="84" spans="1:2" x14ac:dyDescent="0.25">
      <c r="A84" t="s">
        <v>661</v>
      </c>
      <c r="B84" s="2" t="str">
        <f t="shared" ref="B84:B91" si="1">TRIM(A84)</f>
        <v>rTCNle</v>
      </c>
    </row>
    <row r="85" spans="1:2" x14ac:dyDescent="0.25">
      <c r="A85" t="s">
        <v>580</v>
      </c>
      <c r="B85" s="2" t="str">
        <f t="shared" si="1"/>
        <v>rTLle</v>
      </c>
    </row>
    <row r="86" spans="1:2" x14ac:dyDescent="0.25">
      <c r="A86" t="s">
        <v>662</v>
      </c>
      <c r="B86" s="2" t="str">
        <f t="shared" si="1"/>
        <v>rZFLRGeq</v>
      </c>
    </row>
    <row r="87" spans="1:2" x14ac:dyDescent="0.25">
      <c r="A87" t="s">
        <v>663</v>
      </c>
      <c r="B87" s="2" t="str">
        <f t="shared" si="1"/>
        <v>rZFLRGge</v>
      </c>
    </row>
    <row r="88" spans="1:2" x14ac:dyDescent="0.25">
      <c r="A88" t="s">
        <v>2594</v>
      </c>
      <c r="B88" s="2" t="str">
        <f t="shared" si="1"/>
        <v>rZFLRSeq</v>
      </c>
    </row>
    <row r="89" spans="1:2" x14ac:dyDescent="0.25">
      <c r="A89" t="s">
        <v>2595</v>
      </c>
      <c r="B89" s="2" t="str">
        <f t="shared" si="1"/>
        <v>rZFLRSge</v>
      </c>
    </row>
    <row r="90" spans="1:2" x14ac:dyDescent="0.25">
      <c r="A90" t="s">
        <v>664</v>
      </c>
      <c r="B90" s="2" t="str">
        <f t="shared" si="1"/>
        <v>rZOGSMeq</v>
      </c>
    </row>
    <row r="91" spans="1:2" x14ac:dyDescent="0.25">
      <c r="A91" t="s">
        <v>665</v>
      </c>
      <c r="B91" s="2" t="str">
        <f t="shared" si="1"/>
        <v>rZOTHRge</v>
      </c>
    </row>
  </sheetData>
  <sortState ref="E3:E67">
    <sortCondition ref="E3:E67"/>
  </sortState>
  <mergeCells count="1">
    <mergeCell ref="A1:H1"/>
  </mergeCells>
  <pageMargins left="0.7" right="0.7" top="0.75" bottom="0.75" header="0.3" footer="0.3"/>
  <pageSetup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6"/>
  <sheetViews>
    <sheetView topLeftCell="A45" workbookViewId="0">
      <selection activeCell="A68" sqref="A68"/>
    </sheetView>
  </sheetViews>
  <sheetFormatPr defaultRowHeight="15" x14ac:dyDescent="0.25"/>
  <cols>
    <col min="1" max="1" width="39.85546875" bestFit="1" customWidth="1"/>
    <col min="2" max="3" width="27.42578125" bestFit="1" customWidth="1"/>
    <col min="4" max="4" width="24.85546875" bestFit="1" customWidth="1"/>
    <col min="5" max="5" width="24" bestFit="1" customWidth="1"/>
    <col min="6" max="6" width="19.42578125" bestFit="1" customWidth="1"/>
    <col min="7" max="7" width="18.5703125" bestFit="1" customWidth="1"/>
    <col min="8" max="9" width="10.5703125" bestFit="1" customWidth="1"/>
  </cols>
  <sheetData>
    <row r="1" spans="1:1" x14ac:dyDescent="0.25">
      <c r="A1" t="s">
        <v>666</v>
      </c>
    </row>
    <row r="2" spans="1:1" x14ac:dyDescent="0.25">
      <c r="A2" t="s">
        <v>667</v>
      </c>
    </row>
    <row r="3" spans="1:1" x14ac:dyDescent="0.25">
      <c r="A3" t="s">
        <v>668</v>
      </c>
    </row>
    <row r="4" spans="1:1" x14ac:dyDescent="0.25">
      <c r="A4" t="s">
        <v>669</v>
      </c>
    </row>
    <row r="5" spans="1:1" x14ac:dyDescent="0.25">
      <c r="A5" t="s">
        <v>670</v>
      </c>
    </row>
    <row r="7" spans="1:1" x14ac:dyDescent="0.25">
      <c r="A7" t="s">
        <v>671</v>
      </c>
    </row>
    <row r="8" spans="1:1" x14ac:dyDescent="0.25">
      <c r="A8" t="s">
        <v>672</v>
      </c>
    </row>
    <row r="9" spans="1:1" x14ac:dyDescent="0.25">
      <c r="A9" t="s">
        <v>673</v>
      </c>
    </row>
    <row r="10" spans="1:1" x14ac:dyDescent="0.25">
      <c r="A10" t="s">
        <v>674</v>
      </c>
    </row>
    <row r="12" spans="1:1" x14ac:dyDescent="0.25">
      <c r="A12" t="s">
        <v>675</v>
      </c>
    </row>
    <row r="13" spans="1:1" x14ac:dyDescent="0.25">
      <c r="A13" t="s">
        <v>676</v>
      </c>
    </row>
    <row r="14" spans="1:1" x14ac:dyDescent="0.25">
      <c r="A14" t="s">
        <v>677</v>
      </c>
    </row>
    <row r="16" spans="1:1" x14ac:dyDescent="0.25">
      <c r="A16" t="s">
        <v>678</v>
      </c>
    </row>
    <row r="17" spans="1:9" x14ac:dyDescent="0.25">
      <c r="A17" t="s">
        <v>679</v>
      </c>
    </row>
    <row r="18" spans="1:9" x14ac:dyDescent="0.25">
      <c r="A18" t="s">
        <v>680</v>
      </c>
    </row>
    <row r="19" spans="1:9" x14ac:dyDescent="0.25">
      <c r="A19" t="s">
        <v>681</v>
      </c>
    </row>
    <row r="20" spans="1:9" x14ac:dyDescent="0.25">
      <c r="A20" t="s">
        <v>682</v>
      </c>
    </row>
    <row r="22" spans="1:9" x14ac:dyDescent="0.25">
      <c r="A22" t="s">
        <v>683</v>
      </c>
    </row>
    <row r="24" spans="1:9" x14ac:dyDescent="0.25">
      <c r="A24" t="s">
        <v>684</v>
      </c>
    </row>
    <row r="26" spans="1:9" x14ac:dyDescent="0.25">
      <c r="A26" t="s">
        <v>685</v>
      </c>
    </row>
    <row r="27" spans="1:9" x14ac:dyDescent="0.25">
      <c r="C27">
        <f>P_COUNT-437</f>
        <v>99</v>
      </c>
    </row>
    <row r="28" spans="1:9" x14ac:dyDescent="0.25">
      <c r="A28" s="1" t="s">
        <v>686</v>
      </c>
      <c r="B28" s="2">
        <f>COUNTA(PARAMNAME)</f>
        <v>536</v>
      </c>
    </row>
    <row r="29" spans="1:9" x14ac:dyDescent="0.25">
      <c r="A29" s="1" t="s">
        <v>687</v>
      </c>
      <c r="B29" s="1" t="s">
        <v>688</v>
      </c>
      <c r="C29" s="1" t="s">
        <v>689</v>
      </c>
      <c r="D29" s="1" t="s">
        <v>690</v>
      </c>
      <c r="E29" s="1" t="s">
        <v>691</v>
      </c>
      <c r="F29" s="1" t="s">
        <v>692</v>
      </c>
      <c r="G29" s="1" t="s">
        <v>693</v>
      </c>
      <c r="H29" s="1" t="s">
        <v>694</v>
      </c>
      <c r="I29" s="1" t="s">
        <v>695</v>
      </c>
    </row>
    <row r="30" spans="1:9" x14ac:dyDescent="0.25">
      <c r="A30" t="s">
        <v>696</v>
      </c>
      <c r="B30" t="s">
        <v>697</v>
      </c>
    </row>
    <row r="31" spans="1:9" x14ac:dyDescent="0.25">
      <c r="A31" t="s">
        <v>698</v>
      </c>
      <c r="B31" t="s">
        <v>697</v>
      </c>
    </row>
    <row r="32" spans="1:9" x14ac:dyDescent="0.25">
      <c r="A32" t="s">
        <v>2436</v>
      </c>
      <c r="B32" t="s">
        <v>697</v>
      </c>
    </row>
    <row r="33" spans="1:7" x14ac:dyDescent="0.25">
      <c r="A33" t="s">
        <v>699</v>
      </c>
      <c r="B33" t="s">
        <v>54</v>
      </c>
      <c r="C33" t="s">
        <v>55</v>
      </c>
      <c r="D33" t="s">
        <v>56</v>
      </c>
      <c r="E33" t="s">
        <v>700</v>
      </c>
    </row>
    <row r="34" spans="1:7" x14ac:dyDescent="0.25">
      <c r="A34" t="s">
        <v>701</v>
      </c>
      <c r="B34" t="s">
        <v>54</v>
      </c>
      <c r="C34" t="s">
        <v>55</v>
      </c>
      <c r="D34" t="s">
        <v>56</v>
      </c>
      <c r="E34" t="s">
        <v>700</v>
      </c>
    </row>
    <row r="35" spans="1:7" x14ac:dyDescent="0.25">
      <c r="A35" t="s">
        <v>702</v>
      </c>
      <c r="B35" t="s">
        <v>54</v>
      </c>
      <c r="C35" t="s">
        <v>55</v>
      </c>
      <c r="D35" t="s">
        <v>56</v>
      </c>
      <c r="E35" t="s">
        <v>700</v>
      </c>
    </row>
    <row r="36" spans="1:7" x14ac:dyDescent="0.25">
      <c r="A36" t="s">
        <v>703</v>
      </c>
      <c r="B36" t="s">
        <v>72</v>
      </c>
      <c r="C36" t="s">
        <v>54</v>
      </c>
      <c r="D36" t="s">
        <v>55</v>
      </c>
      <c r="E36" t="s">
        <v>56</v>
      </c>
      <c r="F36" t="s">
        <v>700</v>
      </c>
    </row>
    <row r="37" spans="1:7" x14ac:dyDescent="0.25">
      <c r="A37" t="s">
        <v>704</v>
      </c>
      <c r="B37" t="s">
        <v>72</v>
      </c>
      <c r="C37" t="s">
        <v>54</v>
      </c>
      <c r="D37" t="s">
        <v>55</v>
      </c>
      <c r="E37" t="s">
        <v>56</v>
      </c>
      <c r="F37" t="s">
        <v>700</v>
      </c>
    </row>
    <row r="38" spans="1:7" x14ac:dyDescent="0.25">
      <c r="A38" t="s">
        <v>2305</v>
      </c>
      <c r="B38" t="s">
        <v>54</v>
      </c>
      <c r="C38" t="s">
        <v>55</v>
      </c>
      <c r="D38" t="s">
        <v>56</v>
      </c>
      <c r="E38" t="s">
        <v>700</v>
      </c>
    </row>
    <row r="39" spans="1:7" x14ac:dyDescent="0.25">
      <c r="A39" t="s">
        <v>2306</v>
      </c>
      <c r="B39" t="s">
        <v>54</v>
      </c>
      <c r="C39" t="s">
        <v>55</v>
      </c>
      <c r="D39" t="s">
        <v>56</v>
      </c>
      <c r="E39" t="s">
        <v>700</v>
      </c>
    </row>
    <row r="40" spans="1:7" x14ac:dyDescent="0.25">
      <c r="A40" t="s">
        <v>2317</v>
      </c>
      <c r="B40" t="s">
        <v>54</v>
      </c>
      <c r="C40" t="s">
        <v>55</v>
      </c>
      <c r="D40" t="s">
        <v>56</v>
      </c>
      <c r="E40" t="s">
        <v>700</v>
      </c>
    </row>
    <row r="41" spans="1:7" x14ac:dyDescent="0.25">
      <c r="A41" t="s">
        <v>706</v>
      </c>
      <c r="B41" t="s">
        <v>61</v>
      </c>
      <c r="C41" t="s">
        <v>141</v>
      </c>
      <c r="D41" t="s">
        <v>54</v>
      </c>
      <c r="E41" t="s">
        <v>55</v>
      </c>
      <c r="F41" t="s">
        <v>56</v>
      </c>
      <c r="G41" t="s">
        <v>700</v>
      </c>
    </row>
    <row r="42" spans="1:7" x14ac:dyDescent="0.25">
      <c r="A42" t="s">
        <v>707</v>
      </c>
      <c r="B42" t="s">
        <v>39</v>
      </c>
      <c r="C42" t="s">
        <v>141</v>
      </c>
      <c r="D42" t="s">
        <v>54</v>
      </c>
      <c r="E42" t="s">
        <v>55</v>
      </c>
      <c r="F42" t="s">
        <v>56</v>
      </c>
      <c r="G42" t="s">
        <v>700</v>
      </c>
    </row>
    <row r="43" spans="1:7" x14ac:dyDescent="0.25">
      <c r="A43" t="s">
        <v>708</v>
      </c>
      <c r="B43" t="s">
        <v>430</v>
      </c>
      <c r="C43" t="s">
        <v>54</v>
      </c>
      <c r="D43" t="s">
        <v>55</v>
      </c>
      <c r="E43" t="s">
        <v>56</v>
      </c>
      <c r="F43" t="s">
        <v>700</v>
      </c>
    </row>
    <row r="44" spans="1:7" x14ac:dyDescent="0.25">
      <c r="A44" t="s">
        <v>709</v>
      </c>
      <c r="B44" t="s">
        <v>213</v>
      </c>
      <c r="C44" t="s">
        <v>214</v>
      </c>
      <c r="D44" t="s">
        <v>54</v>
      </c>
      <c r="E44" t="s">
        <v>55</v>
      </c>
      <c r="F44" t="s">
        <v>56</v>
      </c>
      <c r="G44" t="s">
        <v>700</v>
      </c>
    </row>
    <row r="45" spans="1:7" x14ac:dyDescent="0.25">
      <c r="A45" t="s">
        <v>710</v>
      </c>
      <c r="B45" t="s">
        <v>430</v>
      </c>
      <c r="C45" t="s">
        <v>54</v>
      </c>
      <c r="D45" t="s">
        <v>55</v>
      </c>
      <c r="E45" t="s">
        <v>56</v>
      </c>
      <c r="F45" t="s">
        <v>700</v>
      </c>
    </row>
    <row r="46" spans="1:7" x14ac:dyDescent="0.25">
      <c r="A46" t="s">
        <v>711</v>
      </c>
      <c r="B46" t="s">
        <v>39</v>
      </c>
      <c r="C46" t="s">
        <v>54</v>
      </c>
      <c r="D46" t="s">
        <v>55</v>
      </c>
      <c r="E46" t="s">
        <v>56</v>
      </c>
      <c r="F46" t="s">
        <v>700</v>
      </c>
    </row>
    <row r="47" spans="1:7" x14ac:dyDescent="0.25">
      <c r="A47" t="s">
        <v>712</v>
      </c>
      <c r="B47" t="s">
        <v>61</v>
      </c>
      <c r="C47" t="s">
        <v>56</v>
      </c>
      <c r="D47" t="s">
        <v>173</v>
      </c>
    </row>
    <row r="48" spans="1:7" x14ac:dyDescent="0.25">
      <c r="A48" t="s">
        <v>2437</v>
      </c>
      <c r="B48" t="s">
        <v>173</v>
      </c>
      <c r="C48" t="s">
        <v>61</v>
      </c>
      <c r="D48" t="s">
        <v>56</v>
      </c>
    </row>
    <row r="49" spans="1:4" x14ac:dyDescent="0.25">
      <c r="A49" t="s">
        <v>2438</v>
      </c>
      <c r="B49" t="s">
        <v>173</v>
      </c>
      <c r="C49" t="s">
        <v>61</v>
      </c>
      <c r="D49" t="s">
        <v>56</v>
      </c>
    </row>
    <row r="50" spans="1:4" x14ac:dyDescent="0.25">
      <c r="A50" t="s">
        <v>713</v>
      </c>
      <c r="B50" t="s">
        <v>61</v>
      </c>
      <c r="C50" t="s">
        <v>56</v>
      </c>
      <c r="D50" t="s">
        <v>173</v>
      </c>
    </row>
    <row r="51" spans="1:4" x14ac:dyDescent="0.25">
      <c r="A51" t="s">
        <v>714</v>
      </c>
      <c r="B51" t="s">
        <v>39</v>
      </c>
      <c r="C51" t="s">
        <v>40</v>
      </c>
      <c r="D51" t="s">
        <v>41</v>
      </c>
    </row>
    <row r="52" spans="1:4" x14ac:dyDescent="0.25">
      <c r="A52" t="s">
        <v>715</v>
      </c>
      <c r="B52" t="s">
        <v>41</v>
      </c>
      <c r="C52" t="s">
        <v>39</v>
      </c>
      <c r="D52" t="s">
        <v>40</v>
      </c>
    </row>
    <row r="53" spans="1:4" x14ac:dyDescent="0.25">
      <c r="A53" t="s">
        <v>716</v>
      </c>
      <c r="B53" t="s">
        <v>39</v>
      </c>
      <c r="C53" t="s">
        <v>40</v>
      </c>
      <c r="D53" t="s">
        <v>41</v>
      </c>
    </row>
    <row r="54" spans="1:4" x14ac:dyDescent="0.25">
      <c r="A54" t="s">
        <v>717</v>
      </c>
      <c r="B54" t="s">
        <v>39</v>
      </c>
      <c r="C54" t="s">
        <v>41</v>
      </c>
      <c r="D54" t="s">
        <v>48</v>
      </c>
    </row>
    <row r="55" spans="1:4" x14ac:dyDescent="0.25">
      <c r="A55" t="s">
        <v>718</v>
      </c>
      <c r="B55" t="s">
        <v>39</v>
      </c>
      <c r="C55" t="s">
        <v>41</v>
      </c>
      <c r="D55" t="s">
        <v>48</v>
      </c>
    </row>
    <row r="56" spans="1:4" x14ac:dyDescent="0.25">
      <c r="A56" t="s">
        <v>719</v>
      </c>
      <c r="B56" t="s">
        <v>41</v>
      </c>
      <c r="C56" t="s">
        <v>39</v>
      </c>
      <c r="D56" t="s">
        <v>48</v>
      </c>
    </row>
    <row r="57" spans="1:4" x14ac:dyDescent="0.25">
      <c r="A57" t="s">
        <v>720</v>
      </c>
      <c r="B57" t="s">
        <v>39</v>
      </c>
      <c r="C57" t="s">
        <v>41</v>
      </c>
      <c r="D57" t="s">
        <v>48</v>
      </c>
    </row>
    <row r="58" spans="1:4" x14ac:dyDescent="0.25">
      <c r="A58" t="s">
        <v>721</v>
      </c>
      <c r="B58" t="s">
        <v>66</v>
      </c>
      <c r="C58" t="s">
        <v>61</v>
      </c>
      <c r="D58" t="s">
        <v>67</v>
      </c>
    </row>
    <row r="59" spans="1:4" x14ac:dyDescent="0.25">
      <c r="A59" t="s">
        <v>722</v>
      </c>
      <c r="B59" t="s">
        <v>66</v>
      </c>
      <c r="C59" t="s">
        <v>61</v>
      </c>
      <c r="D59" t="s">
        <v>67</v>
      </c>
    </row>
    <row r="60" spans="1:4" x14ac:dyDescent="0.25">
      <c r="A60" t="s">
        <v>723</v>
      </c>
      <c r="B60" t="s">
        <v>72</v>
      </c>
    </row>
    <row r="61" spans="1:4" x14ac:dyDescent="0.25">
      <c r="A61" t="s">
        <v>724</v>
      </c>
      <c r="B61" t="s">
        <v>72</v>
      </c>
    </row>
    <row r="62" spans="1:4" x14ac:dyDescent="0.25">
      <c r="A62" t="s">
        <v>725</v>
      </c>
      <c r="B62" t="s">
        <v>72</v>
      </c>
    </row>
    <row r="63" spans="1:4" x14ac:dyDescent="0.25">
      <c r="A63" t="s">
        <v>726</v>
      </c>
      <c r="B63" t="s">
        <v>72</v>
      </c>
    </row>
    <row r="64" spans="1:4" x14ac:dyDescent="0.25">
      <c r="A64" t="s">
        <v>727</v>
      </c>
    </row>
    <row r="65" spans="1:3" x14ac:dyDescent="0.25">
      <c r="A65" t="s">
        <v>2321</v>
      </c>
    </row>
    <row r="66" spans="1:3" x14ac:dyDescent="0.25">
      <c r="A66" t="s">
        <v>2307</v>
      </c>
    </row>
    <row r="67" spans="1:3" x14ac:dyDescent="0.25">
      <c r="A67" t="s">
        <v>729</v>
      </c>
    </row>
    <row r="68" spans="1:3" x14ac:dyDescent="0.25">
      <c r="A68" t="s">
        <v>730</v>
      </c>
      <c r="B68" t="s">
        <v>83</v>
      </c>
      <c r="C68" t="s">
        <v>72</v>
      </c>
    </row>
    <row r="69" spans="1:3" x14ac:dyDescent="0.25">
      <c r="A69" t="s">
        <v>731</v>
      </c>
      <c r="B69" t="s">
        <v>72</v>
      </c>
      <c r="C69" t="s">
        <v>83</v>
      </c>
    </row>
    <row r="70" spans="1:3" x14ac:dyDescent="0.25">
      <c r="A70" t="s">
        <v>732</v>
      </c>
      <c r="B70" t="s">
        <v>72</v>
      </c>
      <c r="C70" t="s">
        <v>83</v>
      </c>
    </row>
    <row r="71" spans="1:3" x14ac:dyDescent="0.25">
      <c r="A71" t="s">
        <v>733</v>
      </c>
      <c r="B71" t="s">
        <v>83</v>
      </c>
      <c r="C71" t="s">
        <v>72</v>
      </c>
    </row>
    <row r="72" spans="1:3" x14ac:dyDescent="0.25">
      <c r="A72" t="s">
        <v>1074</v>
      </c>
      <c r="B72" t="s">
        <v>72</v>
      </c>
    </row>
    <row r="73" spans="1:3" x14ac:dyDescent="0.25">
      <c r="A73" t="s">
        <v>1075</v>
      </c>
      <c r="B73" t="s">
        <v>72</v>
      </c>
    </row>
    <row r="74" spans="1:3" x14ac:dyDescent="0.25">
      <c r="A74" t="s">
        <v>1076</v>
      </c>
      <c r="B74" t="s">
        <v>72</v>
      </c>
    </row>
    <row r="75" spans="1:3" x14ac:dyDescent="0.25">
      <c r="A75" t="s">
        <v>734</v>
      </c>
      <c r="B75" t="s">
        <v>72</v>
      </c>
    </row>
    <row r="76" spans="1:3" x14ac:dyDescent="0.25">
      <c r="A76" t="s">
        <v>735</v>
      </c>
      <c r="B76" t="s">
        <v>72</v>
      </c>
    </row>
    <row r="77" spans="1:3" x14ac:dyDescent="0.25">
      <c r="A77" t="s">
        <v>736</v>
      </c>
      <c r="B77" t="s">
        <v>72</v>
      </c>
    </row>
    <row r="78" spans="1:3" x14ac:dyDescent="0.25">
      <c r="A78" t="s">
        <v>737</v>
      </c>
      <c r="B78" t="s">
        <v>72</v>
      </c>
    </row>
    <row r="79" spans="1:3" x14ac:dyDescent="0.25">
      <c r="A79" t="s">
        <v>2319</v>
      </c>
    </row>
    <row r="80" spans="1:3" x14ac:dyDescent="0.25">
      <c r="A80" t="s">
        <v>2318</v>
      </c>
    </row>
    <row r="81" spans="1:3" x14ac:dyDescent="0.25">
      <c r="A81" t="s">
        <v>2320</v>
      </c>
    </row>
    <row r="82" spans="1:3" x14ac:dyDescent="0.25">
      <c r="A82" t="s">
        <v>738</v>
      </c>
      <c r="B82" t="s">
        <v>72</v>
      </c>
    </row>
    <row r="83" spans="1:3" x14ac:dyDescent="0.25">
      <c r="A83" t="s">
        <v>739</v>
      </c>
      <c r="B83" t="s">
        <v>72</v>
      </c>
    </row>
    <row r="84" spans="1:3" x14ac:dyDescent="0.25">
      <c r="A84" t="s">
        <v>740</v>
      </c>
      <c r="B84" t="s">
        <v>72</v>
      </c>
    </row>
    <row r="85" spans="1:3" x14ac:dyDescent="0.25">
      <c r="A85" t="s">
        <v>741</v>
      </c>
      <c r="B85" t="s">
        <v>72</v>
      </c>
    </row>
    <row r="86" spans="1:3" x14ac:dyDescent="0.25">
      <c r="A86" t="s">
        <v>742</v>
      </c>
      <c r="B86" t="s">
        <v>83</v>
      </c>
      <c r="C86" t="s">
        <v>72</v>
      </c>
    </row>
    <row r="87" spans="1:3" x14ac:dyDescent="0.25">
      <c r="A87" t="s">
        <v>743</v>
      </c>
      <c r="B87" t="s">
        <v>72</v>
      </c>
      <c r="C87" t="s">
        <v>83</v>
      </c>
    </row>
    <row r="88" spans="1:3" x14ac:dyDescent="0.25">
      <c r="A88" t="s">
        <v>744</v>
      </c>
      <c r="B88" t="s">
        <v>72</v>
      </c>
      <c r="C88" t="s">
        <v>83</v>
      </c>
    </row>
    <row r="89" spans="1:3" x14ac:dyDescent="0.25">
      <c r="A89" t="s">
        <v>745</v>
      </c>
      <c r="B89" t="s">
        <v>83</v>
      </c>
      <c r="C89" t="s">
        <v>72</v>
      </c>
    </row>
    <row r="90" spans="1:3" x14ac:dyDescent="0.25">
      <c r="A90" t="s">
        <v>746</v>
      </c>
      <c r="B90" t="s">
        <v>72</v>
      </c>
    </row>
    <row r="91" spans="1:3" x14ac:dyDescent="0.25">
      <c r="A91" t="s">
        <v>747</v>
      </c>
      <c r="B91" t="s">
        <v>72</v>
      </c>
    </row>
    <row r="92" spans="1:3" x14ac:dyDescent="0.25">
      <c r="A92" t="s">
        <v>748</v>
      </c>
      <c r="B92" t="s">
        <v>72</v>
      </c>
    </row>
    <row r="93" spans="1:3" x14ac:dyDescent="0.25">
      <c r="A93" t="s">
        <v>749</v>
      </c>
      <c r="B93" t="s">
        <v>72</v>
      </c>
    </row>
    <row r="94" spans="1:3" x14ac:dyDescent="0.25">
      <c r="A94" t="s">
        <v>750</v>
      </c>
      <c r="B94" t="s">
        <v>72</v>
      </c>
    </row>
    <row r="95" spans="1:3" x14ac:dyDescent="0.25">
      <c r="A95" t="s">
        <v>751</v>
      </c>
      <c r="B95" t="s">
        <v>72</v>
      </c>
    </row>
    <row r="96" spans="1:3" x14ac:dyDescent="0.25">
      <c r="A96" t="s">
        <v>752</v>
      </c>
      <c r="B96" t="s">
        <v>72</v>
      </c>
    </row>
    <row r="97" spans="1:2" x14ac:dyDescent="0.25">
      <c r="A97" t="s">
        <v>753</v>
      </c>
      <c r="B97" t="s">
        <v>72</v>
      </c>
    </row>
    <row r="98" spans="1:2" x14ac:dyDescent="0.25">
      <c r="A98" t="s">
        <v>754</v>
      </c>
      <c r="B98" t="s">
        <v>72</v>
      </c>
    </row>
    <row r="99" spans="1:2" x14ac:dyDescent="0.25">
      <c r="A99" t="s">
        <v>755</v>
      </c>
      <c r="B99" t="s">
        <v>72</v>
      </c>
    </row>
    <row r="100" spans="1:2" x14ac:dyDescent="0.25">
      <c r="A100" t="s">
        <v>756</v>
      </c>
      <c r="B100" t="s">
        <v>72</v>
      </c>
    </row>
    <row r="101" spans="1:2" x14ac:dyDescent="0.25">
      <c r="A101" t="s">
        <v>757</v>
      </c>
      <c r="B101" t="s">
        <v>72</v>
      </c>
    </row>
    <row r="102" spans="1:2" x14ac:dyDescent="0.25">
      <c r="A102" t="s">
        <v>758</v>
      </c>
      <c r="B102" t="s">
        <v>72</v>
      </c>
    </row>
    <row r="103" spans="1:2" x14ac:dyDescent="0.25">
      <c r="A103" t="s">
        <v>759</v>
      </c>
      <c r="B103" t="s">
        <v>72</v>
      </c>
    </row>
    <row r="104" spans="1:2" x14ac:dyDescent="0.25">
      <c r="A104" t="s">
        <v>760</v>
      </c>
      <c r="B104" t="s">
        <v>72</v>
      </c>
    </row>
    <row r="105" spans="1:2" x14ac:dyDescent="0.25">
      <c r="A105" t="s">
        <v>761</v>
      </c>
      <c r="B105" t="s">
        <v>72</v>
      </c>
    </row>
    <row r="106" spans="1:2" x14ac:dyDescent="0.25">
      <c r="A106" t="s">
        <v>762</v>
      </c>
      <c r="B106" t="s">
        <v>72</v>
      </c>
    </row>
    <row r="107" spans="1:2" x14ac:dyDescent="0.25">
      <c r="A107" t="s">
        <v>763</v>
      </c>
      <c r="B107" t="s">
        <v>72</v>
      </c>
    </row>
    <row r="108" spans="1:2" x14ac:dyDescent="0.25">
      <c r="A108" t="s">
        <v>764</v>
      </c>
      <c r="B108" t="s">
        <v>72</v>
      </c>
    </row>
    <row r="109" spans="1:2" x14ac:dyDescent="0.25">
      <c r="A109" t="s">
        <v>765</v>
      </c>
      <c r="B109" t="s">
        <v>72</v>
      </c>
    </row>
    <row r="110" spans="1:2" x14ac:dyDescent="0.25">
      <c r="A110" t="s">
        <v>766</v>
      </c>
      <c r="B110" t="s">
        <v>72</v>
      </c>
    </row>
    <row r="111" spans="1:2" x14ac:dyDescent="0.25">
      <c r="A111" t="s">
        <v>767</v>
      </c>
      <c r="B111" t="s">
        <v>72</v>
      </c>
    </row>
    <row r="112" spans="1:2" x14ac:dyDescent="0.25">
      <c r="A112" t="s">
        <v>768</v>
      </c>
      <c r="B112" t="s">
        <v>72</v>
      </c>
    </row>
    <row r="113" spans="1:3" x14ac:dyDescent="0.25">
      <c r="A113" t="s">
        <v>769</v>
      </c>
      <c r="B113" t="s">
        <v>72</v>
      </c>
    </row>
    <row r="114" spans="1:3" x14ac:dyDescent="0.25">
      <c r="A114" t="s">
        <v>770</v>
      </c>
      <c r="B114" t="s">
        <v>72</v>
      </c>
    </row>
    <row r="115" spans="1:3" x14ac:dyDescent="0.25">
      <c r="A115" t="s">
        <v>771</v>
      </c>
      <c r="B115" t="s">
        <v>72</v>
      </c>
    </row>
    <row r="116" spans="1:3" x14ac:dyDescent="0.25">
      <c r="A116" t="s">
        <v>772</v>
      </c>
      <c r="B116" t="s">
        <v>72</v>
      </c>
    </row>
    <row r="117" spans="1:3" x14ac:dyDescent="0.25">
      <c r="A117" t="s">
        <v>773</v>
      </c>
      <c r="B117" t="s">
        <v>72</v>
      </c>
    </row>
    <row r="118" spans="1:3" x14ac:dyDescent="0.25">
      <c r="A118" t="s">
        <v>774</v>
      </c>
      <c r="B118" t="s">
        <v>72</v>
      </c>
    </row>
    <row r="119" spans="1:3" x14ac:dyDescent="0.25">
      <c r="A119" t="s">
        <v>775</v>
      </c>
      <c r="B119" t="s">
        <v>72</v>
      </c>
    </row>
    <row r="120" spans="1:3" x14ac:dyDescent="0.25">
      <c r="A120" t="s">
        <v>2439</v>
      </c>
    </row>
    <row r="121" spans="1:3" x14ac:dyDescent="0.25">
      <c r="A121" t="s">
        <v>2440</v>
      </c>
    </row>
    <row r="122" spans="1:3" x14ac:dyDescent="0.25">
      <c r="A122" t="s">
        <v>2441</v>
      </c>
    </row>
    <row r="123" spans="1:3" x14ac:dyDescent="0.25">
      <c r="A123" t="s">
        <v>776</v>
      </c>
      <c r="B123" t="s">
        <v>66</v>
      </c>
    </row>
    <row r="124" spans="1:3" x14ac:dyDescent="0.25">
      <c r="A124" t="s">
        <v>777</v>
      </c>
      <c r="B124" t="s">
        <v>66</v>
      </c>
      <c r="C124" t="s">
        <v>135</v>
      </c>
    </row>
    <row r="125" spans="1:3" x14ac:dyDescent="0.25">
      <c r="A125" t="s">
        <v>778</v>
      </c>
      <c r="B125" t="s">
        <v>66</v>
      </c>
    </row>
    <row r="126" spans="1:3" x14ac:dyDescent="0.25">
      <c r="A126" t="s">
        <v>779</v>
      </c>
      <c r="B126" t="s">
        <v>128</v>
      </c>
    </row>
    <row r="127" spans="1:3" x14ac:dyDescent="0.25">
      <c r="A127" t="s">
        <v>780</v>
      </c>
      <c r="B127" t="s">
        <v>121</v>
      </c>
      <c r="C127" t="s">
        <v>128</v>
      </c>
    </row>
    <row r="128" spans="1:3" x14ac:dyDescent="0.25">
      <c r="A128" t="s">
        <v>781</v>
      </c>
      <c r="B128" t="s">
        <v>128</v>
      </c>
    </row>
    <row r="129" spans="1:6" x14ac:dyDescent="0.25">
      <c r="A129" t="s">
        <v>782</v>
      </c>
      <c r="B129" t="s">
        <v>128</v>
      </c>
    </row>
    <row r="130" spans="1:6" x14ac:dyDescent="0.25">
      <c r="A130" t="s">
        <v>783</v>
      </c>
      <c r="B130" t="s">
        <v>121</v>
      </c>
      <c r="C130" t="s">
        <v>128</v>
      </c>
    </row>
    <row r="131" spans="1:6" x14ac:dyDescent="0.25">
      <c r="A131" t="s">
        <v>784</v>
      </c>
      <c r="B131" t="s">
        <v>128</v>
      </c>
    </row>
    <row r="132" spans="1:6" x14ac:dyDescent="0.25">
      <c r="A132" t="s">
        <v>785</v>
      </c>
      <c r="B132" t="s">
        <v>66</v>
      </c>
      <c r="C132" t="s">
        <v>135</v>
      </c>
      <c r="D132" t="s">
        <v>136</v>
      </c>
    </row>
    <row r="133" spans="1:6" x14ac:dyDescent="0.25">
      <c r="A133" t="s">
        <v>786</v>
      </c>
      <c r="B133" t="s">
        <v>66</v>
      </c>
      <c r="C133" t="s">
        <v>135</v>
      </c>
      <c r="D133" t="s">
        <v>136</v>
      </c>
    </row>
    <row r="134" spans="1:6" x14ac:dyDescent="0.25">
      <c r="A134" t="s">
        <v>787</v>
      </c>
      <c r="B134" t="s">
        <v>66</v>
      </c>
      <c r="C134" t="s">
        <v>135</v>
      </c>
      <c r="D134" t="s">
        <v>136</v>
      </c>
    </row>
    <row r="135" spans="1:6" x14ac:dyDescent="0.25">
      <c r="A135" t="s">
        <v>788</v>
      </c>
      <c r="B135" t="s">
        <v>66</v>
      </c>
      <c r="C135" t="s">
        <v>61</v>
      </c>
      <c r="D135" t="s">
        <v>141</v>
      </c>
      <c r="E135" t="s">
        <v>2388</v>
      </c>
    </row>
    <row r="136" spans="1:6" x14ac:dyDescent="0.25">
      <c r="A136" t="s">
        <v>789</v>
      </c>
      <c r="B136" t="s">
        <v>66</v>
      </c>
      <c r="C136" t="s">
        <v>61</v>
      </c>
      <c r="D136" t="s">
        <v>141</v>
      </c>
      <c r="E136" t="s">
        <v>2388</v>
      </c>
    </row>
    <row r="137" spans="1:6" x14ac:dyDescent="0.25">
      <c r="A137" t="s">
        <v>790</v>
      </c>
      <c r="B137" t="s">
        <v>66</v>
      </c>
      <c r="C137" t="s">
        <v>61</v>
      </c>
      <c r="D137" t="s">
        <v>141</v>
      </c>
      <c r="E137" t="s">
        <v>2388</v>
      </c>
    </row>
    <row r="138" spans="1:6" x14ac:dyDescent="0.25">
      <c r="A138" t="s">
        <v>791</v>
      </c>
      <c r="B138" t="s">
        <v>66</v>
      </c>
      <c r="C138" t="s">
        <v>61</v>
      </c>
      <c r="D138" t="s">
        <v>141</v>
      </c>
      <c r="E138" t="s">
        <v>2388</v>
      </c>
    </row>
    <row r="139" spans="1:6" x14ac:dyDescent="0.25">
      <c r="A139" t="s">
        <v>2308</v>
      </c>
      <c r="B139" t="s">
        <v>66</v>
      </c>
      <c r="C139" t="s">
        <v>61</v>
      </c>
      <c r="D139" t="s">
        <v>141</v>
      </c>
      <c r="E139" t="s">
        <v>2388</v>
      </c>
    </row>
    <row r="140" spans="1:6" x14ac:dyDescent="0.25">
      <c r="A140" t="s">
        <v>2309</v>
      </c>
      <c r="B140" t="s">
        <v>66</v>
      </c>
      <c r="C140" t="s">
        <v>61</v>
      </c>
      <c r="D140" t="s">
        <v>141</v>
      </c>
      <c r="E140" t="s">
        <v>2388</v>
      </c>
    </row>
    <row r="141" spans="1:6" x14ac:dyDescent="0.25">
      <c r="A141" t="s">
        <v>793</v>
      </c>
      <c r="B141" t="s">
        <v>39</v>
      </c>
      <c r="C141" t="s">
        <v>141</v>
      </c>
      <c r="D141" t="s">
        <v>66</v>
      </c>
      <c r="E141" t="s">
        <v>61</v>
      </c>
      <c r="F141" t="s">
        <v>2388</v>
      </c>
    </row>
    <row r="142" spans="1:6" x14ac:dyDescent="0.25">
      <c r="A142" t="s">
        <v>794</v>
      </c>
      <c r="B142" t="s">
        <v>61</v>
      </c>
      <c r="C142" t="s">
        <v>141</v>
      </c>
      <c r="D142" t="s">
        <v>169</v>
      </c>
      <c r="E142" t="s">
        <v>66</v>
      </c>
      <c r="F142" t="s">
        <v>2388</v>
      </c>
    </row>
    <row r="143" spans="1:6" x14ac:dyDescent="0.25">
      <c r="A143" t="s">
        <v>795</v>
      </c>
      <c r="B143" t="s">
        <v>66</v>
      </c>
      <c r="C143" t="s">
        <v>61</v>
      </c>
      <c r="D143" t="s">
        <v>67</v>
      </c>
      <c r="E143" t="s">
        <v>141</v>
      </c>
      <c r="F143" t="s">
        <v>2388</v>
      </c>
    </row>
    <row r="144" spans="1:6" x14ac:dyDescent="0.25">
      <c r="A144" t="s">
        <v>796</v>
      </c>
      <c r="B144" t="s">
        <v>141</v>
      </c>
      <c r="C144" t="s">
        <v>239</v>
      </c>
      <c r="D144" t="s">
        <v>66</v>
      </c>
      <c r="E144" t="s">
        <v>61</v>
      </c>
      <c r="F144" t="s">
        <v>2388</v>
      </c>
    </row>
    <row r="145" spans="1:6" x14ac:dyDescent="0.25">
      <c r="A145" t="s">
        <v>797</v>
      </c>
      <c r="B145" t="s">
        <v>66</v>
      </c>
      <c r="C145" t="s">
        <v>135</v>
      </c>
      <c r="D145" t="s">
        <v>61</v>
      </c>
      <c r="E145" t="s">
        <v>141</v>
      </c>
      <c r="F145" t="s">
        <v>2388</v>
      </c>
    </row>
    <row r="146" spans="1:6" x14ac:dyDescent="0.25">
      <c r="A146" t="s">
        <v>798</v>
      </c>
      <c r="B146" t="s">
        <v>141</v>
      </c>
      <c r="C146" t="s">
        <v>148</v>
      </c>
      <c r="D146" t="s">
        <v>66</v>
      </c>
      <c r="E146" t="s">
        <v>61</v>
      </c>
      <c r="F146" t="s">
        <v>2388</v>
      </c>
    </row>
    <row r="147" spans="1:6" x14ac:dyDescent="0.25">
      <c r="A147" t="s">
        <v>799</v>
      </c>
      <c r="B147" t="s">
        <v>513</v>
      </c>
      <c r="C147" t="s">
        <v>66</v>
      </c>
      <c r="D147" t="s">
        <v>61</v>
      </c>
      <c r="E147" t="s">
        <v>141</v>
      </c>
      <c r="F147" t="s">
        <v>2388</v>
      </c>
    </row>
    <row r="148" spans="1:6" x14ac:dyDescent="0.25">
      <c r="A148" t="s">
        <v>800</v>
      </c>
      <c r="B148" t="s">
        <v>513</v>
      </c>
      <c r="C148" t="s">
        <v>66</v>
      </c>
      <c r="D148" t="s">
        <v>61</v>
      </c>
      <c r="E148" t="s">
        <v>141</v>
      </c>
      <c r="F148" t="s">
        <v>2388</v>
      </c>
    </row>
    <row r="149" spans="1:6" x14ac:dyDescent="0.25">
      <c r="A149" t="s">
        <v>801</v>
      </c>
      <c r="B149" t="s">
        <v>66</v>
      </c>
      <c r="C149" t="s">
        <v>61</v>
      </c>
      <c r="D149" t="s">
        <v>67</v>
      </c>
      <c r="E149" t="s">
        <v>141</v>
      </c>
      <c r="F149" t="s">
        <v>2388</v>
      </c>
    </row>
    <row r="150" spans="1:6" x14ac:dyDescent="0.25">
      <c r="A150" t="s">
        <v>802</v>
      </c>
      <c r="B150" t="s">
        <v>66</v>
      </c>
      <c r="C150" t="s">
        <v>61</v>
      </c>
      <c r="D150" t="s">
        <v>141</v>
      </c>
      <c r="E150" t="s">
        <v>2388</v>
      </c>
    </row>
    <row r="151" spans="1:6" x14ac:dyDescent="0.25">
      <c r="A151" t="s">
        <v>2442</v>
      </c>
      <c r="B151" t="s">
        <v>66</v>
      </c>
      <c r="C151" t="s">
        <v>61</v>
      </c>
    </row>
    <row r="152" spans="1:6" x14ac:dyDescent="0.25">
      <c r="A152" t="s">
        <v>2454</v>
      </c>
      <c r="B152" t="s">
        <v>72</v>
      </c>
      <c r="C152" t="s">
        <v>66</v>
      </c>
      <c r="D152" t="s">
        <v>61</v>
      </c>
    </row>
    <row r="153" spans="1:6" x14ac:dyDescent="0.25">
      <c r="A153" t="s">
        <v>2455</v>
      </c>
      <c r="B153" t="s">
        <v>72</v>
      </c>
      <c r="C153" t="s">
        <v>66</v>
      </c>
      <c r="D153" t="s">
        <v>61</v>
      </c>
    </row>
    <row r="154" spans="1:6" x14ac:dyDescent="0.25">
      <c r="A154" t="s">
        <v>2456</v>
      </c>
      <c r="B154" t="s">
        <v>66</v>
      </c>
      <c r="C154" t="s">
        <v>61</v>
      </c>
    </row>
    <row r="155" spans="1:6" x14ac:dyDescent="0.25">
      <c r="A155" t="s">
        <v>2457</v>
      </c>
      <c r="B155" t="s">
        <v>66</v>
      </c>
      <c r="C155" t="s">
        <v>61</v>
      </c>
    </row>
    <row r="156" spans="1:6" x14ac:dyDescent="0.25">
      <c r="A156" t="s">
        <v>2443</v>
      </c>
      <c r="B156" t="s">
        <v>66</v>
      </c>
      <c r="C156" t="s">
        <v>61</v>
      </c>
    </row>
    <row r="157" spans="1:6" x14ac:dyDescent="0.25">
      <c r="A157" t="s">
        <v>2415</v>
      </c>
      <c r="B157" t="s">
        <v>66</v>
      </c>
      <c r="C157" t="s">
        <v>61</v>
      </c>
    </row>
    <row r="158" spans="1:6" x14ac:dyDescent="0.25">
      <c r="A158" t="s">
        <v>2416</v>
      </c>
      <c r="B158" t="s">
        <v>239</v>
      </c>
      <c r="C158" t="s">
        <v>66</v>
      </c>
      <c r="D158" t="s">
        <v>61</v>
      </c>
    </row>
    <row r="159" spans="1:6" x14ac:dyDescent="0.25">
      <c r="A159" t="s">
        <v>2417</v>
      </c>
      <c r="B159" t="s">
        <v>239</v>
      </c>
      <c r="C159" t="s">
        <v>66</v>
      </c>
      <c r="D159" t="s">
        <v>61</v>
      </c>
    </row>
    <row r="160" spans="1:6" x14ac:dyDescent="0.25">
      <c r="A160" t="s">
        <v>2418</v>
      </c>
      <c r="B160" t="s">
        <v>66</v>
      </c>
      <c r="C160" t="s">
        <v>61</v>
      </c>
    </row>
    <row r="161" spans="1:7" x14ac:dyDescent="0.25">
      <c r="A161" t="s">
        <v>2419</v>
      </c>
      <c r="B161" t="s">
        <v>66</v>
      </c>
      <c r="C161" t="s">
        <v>61</v>
      </c>
      <c r="D161" t="s">
        <v>148</v>
      </c>
    </row>
    <row r="162" spans="1:7" x14ac:dyDescent="0.25">
      <c r="A162" t="s">
        <v>2420</v>
      </c>
      <c r="B162" t="s">
        <v>148</v>
      </c>
      <c r="C162" t="s">
        <v>66</v>
      </c>
      <c r="D162" t="s">
        <v>61</v>
      </c>
    </row>
    <row r="163" spans="1:7" x14ac:dyDescent="0.25">
      <c r="A163" t="s">
        <v>2421</v>
      </c>
      <c r="B163" t="s">
        <v>148</v>
      </c>
      <c r="C163" t="s">
        <v>66</v>
      </c>
      <c r="D163" t="s">
        <v>61</v>
      </c>
    </row>
    <row r="164" spans="1:7" x14ac:dyDescent="0.25">
      <c r="A164" t="s">
        <v>2422</v>
      </c>
      <c r="B164" t="s">
        <v>66</v>
      </c>
      <c r="C164" t="s">
        <v>61</v>
      </c>
      <c r="D164" t="s">
        <v>148</v>
      </c>
    </row>
    <row r="165" spans="1:7" x14ac:dyDescent="0.25">
      <c r="A165" t="s">
        <v>2444</v>
      </c>
      <c r="B165" t="s">
        <v>61</v>
      </c>
    </row>
    <row r="166" spans="1:7" x14ac:dyDescent="0.25">
      <c r="A166" t="s">
        <v>2445</v>
      </c>
      <c r="B166" t="s">
        <v>513</v>
      </c>
      <c r="C166" t="s">
        <v>61</v>
      </c>
    </row>
    <row r="167" spans="1:7" x14ac:dyDescent="0.25">
      <c r="A167" t="s">
        <v>2446</v>
      </c>
      <c r="B167" t="s">
        <v>513</v>
      </c>
      <c r="C167" t="s">
        <v>61</v>
      </c>
    </row>
    <row r="168" spans="1:7" x14ac:dyDescent="0.25">
      <c r="A168" t="s">
        <v>2447</v>
      </c>
      <c r="B168" t="s">
        <v>61</v>
      </c>
    </row>
    <row r="169" spans="1:7" x14ac:dyDescent="0.25">
      <c r="A169" t="s">
        <v>803</v>
      </c>
      <c r="B169" t="s">
        <v>152</v>
      </c>
      <c r="C169" t="s">
        <v>153</v>
      </c>
      <c r="D169" t="s">
        <v>154</v>
      </c>
    </row>
    <row r="170" spans="1:7" x14ac:dyDescent="0.25">
      <c r="A170" t="s">
        <v>804</v>
      </c>
      <c r="B170" t="s">
        <v>152</v>
      </c>
      <c r="C170" t="s">
        <v>153</v>
      </c>
      <c r="D170" t="s">
        <v>154</v>
      </c>
    </row>
    <row r="171" spans="1:7" x14ac:dyDescent="0.25">
      <c r="A171" t="s">
        <v>805</v>
      </c>
      <c r="B171" t="s">
        <v>54</v>
      </c>
      <c r="C171" t="s">
        <v>55</v>
      </c>
      <c r="D171" t="s">
        <v>56</v>
      </c>
      <c r="E171" t="s">
        <v>152</v>
      </c>
      <c r="F171" t="s">
        <v>153</v>
      </c>
      <c r="G171" t="s">
        <v>154</v>
      </c>
    </row>
    <row r="172" spans="1:7" x14ac:dyDescent="0.25">
      <c r="A172" t="s">
        <v>806</v>
      </c>
      <c r="B172" t="s">
        <v>128</v>
      </c>
      <c r="C172" t="s">
        <v>152</v>
      </c>
      <c r="D172" t="s">
        <v>153</v>
      </c>
      <c r="E172" t="s">
        <v>154</v>
      </c>
    </row>
    <row r="173" spans="1:7" x14ac:dyDescent="0.25">
      <c r="A173" t="s">
        <v>807</v>
      </c>
      <c r="B173" t="s">
        <v>128</v>
      </c>
      <c r="C173" t="s">
        <v>152</v>
      </c>
      <c r="D173" t="s">
        <v>153</v>
      </c>
      <c r="E173" t="s">
        <v>154</v>
      </c>
    </row>
    <row r="174" spans="1:7" x14ac:dyDescent="0.25">
      <c r="A174" t="s">
        <v>808</v>
      </c>
      <c r="B174" t="s">
        <v>128</v>
      </c>
      <c r="C174" t="s">
        <v>152</v>
      </c>
      <c r="D174" t="s">
        <v>153</v>
      </c>
      <c r="E174" t="s">
        <v>154</v>
      </c>
    </row>
    <row r="175" spans="1:7" x14ac:dyDescent="0.25">
      <c r="A175" t="s">
        <v>809</v>
      </c>
      <c r="B175" t="s">
        <v>128</v>
      </c>
      <c r="C175" t="s">
        <v>152</v>
      </c>
      <c r="D175" t="s">
        <v>153</v>
      </c>
      <c r="E175" t="s">
        <v>154</v>
      </c>
    </row>
    <row r="176" spans="1:7" x14ac:dyDescent="0.25">
      <c r="A176" t="s">
        <v>2448</v>
      </c>
      <c r="B176" t="s">
        <v>173</v>
      </c>
      <c r="C176" t="s">
        <v>141</v>
      </c>
      <c r="D176" t="s">
        <v>152</v>
      </c>
      <c r="E176" t="s">
        <v>153</v>
      </c>
      <c r="F176" t="s">
        <v>154</v>
      </c>
    </row>
    <row r="177" spans="1:6" x14ac:dyDescent="0.25">
      <c r="A177" t="s">
        <v>2449</v>
      </c>
      <c r="B177" t="s">
        <v>173</v>
      </c>
      <c r="C177" t="s">
        <v>152</v>
      </c>
      <c r="D177" t="s">
        <v>153</v>
      </c>
      <c r="E177" t="s">
        <v>154</v>
      </c>
    </row>
    <row r="178" spans="1:6" x14ac:dyDescent="0.25">
      <c r="A178" t="s">
        <v>810</v>
      </c>
      <c r="B178" t="s">
        <v>128</v>
      </c>
      <c r="C178" t="s">
        <v>152</v>
      </c>
      <c r="D178" t="s">
        <v>153</v>
      </c>
      <c r="E178" t="s">
        <v>154</v>
      </c>
    </row>
    <row r="179" spans="1:6" x14ac:dyDescent="0.25">
      <c r="A179" t="s">
        <v>811</v>
      </c>
      <c r="B179" t="s">
        <v>138</v>
      </c>
      <c r="C179" t="s">
        <v>153</v>
      </c>
      <c r="D179" t="s">
        <v>177</v>
      </c>
      <c r="E179" t="s">
        <v>152</v>
      </c>
      <c r="F179" t="s">
        <v>154</v>
      </c>
    </row>
    <row r="180" spans="1:6" x14ac:dyDescent="0.25">
      <c r="A180" t="s">
        <v>812</v>
      </c>
      <c r="B180" t="s">
        <v>152</v>
      </c>
      <c r="C180" t="s">
        <v>153</v>
      </c>
      <c r="D180" t="s">
        <v>154</v>
      </c>
    </row>
    <row r="181" spans="1:6" x14ac:dyDescent="0.25">
      <c r="A181" t="s">
        <v>813</v>
      </c>
      <c r="B181" t="s">
        <v>814</v>
      </c>
    </row>
    <row r="182" spans="1:6" x14ac:dyDescent="0.25">
      <c r="A182" t="s">
        <v>815</v>
      </c>
      <c r="B182" t="s">
        <v>814</v>
      </c>
    </row>
    <row r="183" spans="1:6" x14ac:dyDescent="0.25">
      <c r="A183" t="s">
        <v>2109</v>
      </c>
      <c r="B183" t="s">
        <v>128</v>
      </c>
    </row>
    <row r="184" spans="1:6" x14ac:dyDescent="0.25">
      <c r="A184" t="s">
        <v>2111</v>
      </c>
      <c r="B184" t="s">
        <v>128</v>
      </c>
      <c r="C184" t="s">
        <v>474</v>
      </c>
    </row>
    <row r="185" spans="1:6" x14ac:dyDescent="0.25">
      <c r="A185" t="s">
        <v>2112</v>
      </c>
      <c r="B185" t="s">
        <v>128</v>
      </c>
      <c r="C185" t="s">
        <v>474</v>
      </c>
    </row>
    <row r="186" spans="1:6" x14ac:dyDescent="0.25">
      <c r="A186" t="s">
        <v>2110</v>
      </c>
      <c r="B186" t="s">
        <v>128</v>
      </c>
    </row>
    <row r="187" spans="1:6" x14ac:dyDescent="0.25">
      <c r="A187" t="s">
        <v>816</v>
      </c>
      <c r="B187" t="s">
        <v>162</v>
      </c>
    </row>
    <row r="188" spans="1:6" x14ac:dyDescent="0.25">
      <c r="A188" t="s">
        <v>2310</v>
      </c>
      <c r="B188" t="s">
        <v>162</v>
      </c>
    </row>
    <row r="189" spans="1:6" x14ac:dyDescent="0.25">
      <c r="A189" t="s">
        <v>2311</v>
      </c>
      <c r="B189" t="s">
        <v>162</v>
      </c>
    </row>
    <row r="190" spans="1:6" x14ac:dyDescent="0.25">
      <c r="A190" t="s">
        <v>818</v>
      </c>
      <c r="B190" t="s">
        <v>430</v>
      </c>
      <c r="C190" t="s">
        <v>162</v>
      </c>
    </row>
    <row r="191" spans="1:6" x14ac:dyDescent="0.25">
      <c r="A191" t="s">
        <v>819</v>
      </c>
      <c r="B191" t="s">
        <v>239</v>
      </c>
      <c r="C191" t="s">
        <v>162</v>
      </c>
    </row>
    <row r="192" spans="1:6" x14ac:dyDescent="0.25">
      <c r="A192" t="s">
        <v>820</v>
      </c>
      <c r="B192" t="s">
        <v>162</v>
      </c>
    </row>
    <row r="193" spans="1:6" x14ac:dyDescent="0.25">
      <c r="A193" t="s">
        <v>821</v>
      </c>
      <c r="B193" t="s">
        <v>61</v>
      </c>
      <c r="C193" t="s">
        <v>141</v>
      </c>
      <c r="D193" t="s">
        <v>169</v>
      </c>
    </row>
    <row r="194" spans="1:6" x14ac:dyDescent="0.25">
      <c r="A194" t="s">
        <v>822</v>
      </c>
      <c r="B194" t="s">
        <v>61</v>
      </c>
      <c r="C194" t="s">
        <v>141</v>
      </c>
      <c r="D194" t="s">
        <v>169</v>
      </c>
    </row>
    <row r="195" spans="1:6" x14ac:dyDescent="0.25">
      <c r="A195" t="s">
        <v>823</v>
      </c>
      <c r="B195" t="s">
        <v>173</v>
      </c>
      <c r="C195" t="s">
        <v>141</v>
      </c>
    </row>
    <row r="196" spans="1:6" x14ac:dyDescent="0.25">
      <c r="A196" t="s">
        <v>824</v>
      </c>
      <c r="B196" t="s">
        <v>173</v>
      </c>
      <c r="C196" t="s">
        <v>141</v>
      </c>
    </row>
    <row r="197" spans="1:6" x14ac:dyDescent="0.25">
      <c r="A197" t="s">
        <v>2450</v>
      </c>
      <c r="B197" t="s">
        <v>173</v>
      </c>
    </row>
    <row r="198" spans="1:6" x14ac:dyDescent="0.25">
      <c r="A198" t="s">
        <v>2451</v>
      </c>
      <c r="B198" t="s">
        <v>173</v>
      </c>
    </row>
    <row r="199" spans="1:6" x14ac:dyDescent="0.25">
      <c r="A199" t="s">
        <v>825</v>
      </c>
      <c r="B199" t="s">
        <v>138</v>
      </c>
      <c r="C199" t="s">
        <v>153</v>
      </c>
      <c r="D199" t="s">
        <v>177</v>
      </c>
    </row>
    <row r="200" spans="1:6" x14ac:dyDescent="0.25">
      <c r="A200" t="s">
        <v>826</v>
      </c>
      <c r="B200" t="s">
        <v>138</v>
      </c>
      <c r="C200" t="s">
        <v>153</v>
      </c>
      <c r="D200" t="s">
        <v>177</v>
      </c>
    </row>
    <row r="201" spans="1:6" x14ac:dyDescent="0.25">
      <c r="A201" t="s">
        <v>827</v>
      </c>
      <c r="B201" t="s">
        <v>138</v>
      </c>
      <c r="C201" t="s">
        <v>153</v>
      </c>
      <c r="D201" t="s">
        <v>177</v>
      </c>
    </row>
    <row r="202" spans="1:6" x14ac:dyDescent="0.25">
      <c r="A202" t="s">
        <v>828</v>
      </c>
      <c r="B202" t="s">
        <v>173</v>
      </c>
    </row>
    <row r="203" spans="1:6" x14ac:dyDescent="0.25">
      <c r="A203" t="s">
        <v>829</v>
      </c>
      <c r="B203" t="s">
        <v>173</v>
      </c>
    </row>
    <row r="204" spans="1:6" x14ac:dyDescent="0.25">
      <c r="A204" t="s">
        <v>830</v>
      </c>
      <c r="B204" t="s">
        <v>152</v>
      </c>
      <c r="C204" t="s">
        <v>153</v>
      </c>
      <c r="D204" t="s">
        <v>177</v>
      </c>
    </row>
    <row r="205" spans="1:6" x14ac:dyDescent="0.25">
      <c r="A205" t="s">
        <v>831</v>
      </c>
      <c r="B205" t="s">
        <v>152</v>
      </c>
      <c r="C205" t="s">
        <v>153</v>
      </c>
      <c r="D205" t="s">
        <v>177</v>
      </c>
    </row>
    <row r="206" spans="1:6" x14ac:dyDescent="0.25">
      <c r="A206" t="s">
        <v>832</v>
      </c>
      <c r="B206" t="s">
        <v>152</v>
      </c>
      <c r="C206" t="s">
        <v>153</v>
      </c>
      <c r="D206" t="s">
        <v>177</v>
      </c>
    </row>
    <row r="207" spans="1:6" x14ac:dyDescent="0.25">
      <c r="A207" t="s">
        <v>833</v>
      </c>
      <c r="B207" t="s">
        <v>152</v>
      </c>
      <c r="C207" t="s">
        <v>153</v>
      </c>
      <c r="D207" t="s">
        <v>177</v>
      </c>
    </row>
    <row r="208" spans="1:6" x14ac:dyDescent="0.25">
      <c r="A208" t="s">
        <v>1077</v>
      </c>
      <c r="B208" t="s">
        <v>128</v>
      </c>
      <c r="C208" t="s">
        <v>474</v>
      </c>
      <c r="D208" t="s">
        <v>152</v>
      </c>
      <c r="E208" t="s">
        <v>153</v>
      </c>
      <c r="F208" t="s">
        <v>177</v>
      </c>
    </row>
    <row r="209" spans="1:6" x14ac:dyDescent="0.25">
      <c r="A209" t="s">
        <v>1078</v>
      </c>
      <c r="B209" t="s">
        <v>128</v>
      </c>
      <c r="C209" t="s">
        <v>474</v>
      </c>
      <c r="D209" t="s">
        <v>152</v>
      </c>
      <c r="E209" t="s">
        <v>153</v>
      </c>
      <c r="F209" t="s">
        <v>177</v>
      </c>
    </row>
    <row r="210" spans="1:6" x14ac:dyDescent="0.25">
      <c r="A210" t="s">
        <v>834</v>
      </c>
      <c r="B210" t="s">
        <v>138</v>
      </c>
      <c r="C210" t="s">
        <v>153</v>
      </c>
      <c r="D210" t="s">
        <v>177</v>
      </c>
      <c r="E210" t="s">
        <v>152</v>
      </c>
    </row>
    <row r="211" spans="1:6" x14ac:dyDescent="0.25">
      <c r="A211" t="s">
        <v>835</v>
      </c>
      <c r="B211" t="s">
        <v>138</v>
      </c>
      <c r="C211" t="s">
        <v>153</v>
      </c>
      <c r="D211" t="s">
        <v>152</v>
      </c>
      <c r="E211" t="s">
        <v>177</v>
      </c>
    </row>
    <row r="212" spans="1:6" x14ac:dyDescent="0.25">
      <c r="A212" t="s">
        <v>836</v>
      </c>
      <c r="B212" t="s">
        <v>138</v>
      </c>
      <c r="C212" t="s">
        <v>153</v>
      </c>
      <c r="D212" t="s">
        <v>177</v>
      </c>
      <c r="E212" t="s">
        <v>152</v>
      </c>
    </row>
    <row r="213" spans="1:6" x14ac:dyDescent="0.25">
      <c r="A213" t="s">
        <v>837</v>
      </c>
      <c r="B213" t="s">
        <v>152</v>
      </c>
      <c r="C213" t="s">
        <v>153</v>
      </c>
      <c r="D213" t="s">
        <v>177</v>
      </c>
    </row>
    <row r="214" spans="1:6" x14ac:dyDescent="0.25">
      <c r="A214" t="s">
        <v>838</v>
      </c>
      <c r="B214" t="s">
        <v>83</v>
      </c>
    </row>
    <row r="215" spans="1:6" x14ac:dyDescent="0.25">
      <c r="A215" t="s">
        <v>839</v>
      </c>
      <c r="B215" t="s">
        <v>138</v>
      </c>
      <c r="C215" t="s">
        <v>153</v>
      </c>
      <c r="D215" t="s">
        <v>177</v>
      </c>
      <c r="E215" t="s">
        <v>83</v>
      </c>
    </row>
    <row r="216" spans="1:6" x14ac:dyDescent="0.25">
      <c r="A216" t="s">
        <v>840</v>
      </c>
      <c r="B216" t="s">
        <v>83</v>
      </c>
    </row>
    <row r="217" spans="1:6" x14ac:dyDescent="0.25">
      <c r="A217" t="s">
        <v>841</v>
      </c>
      <c r="B217" t="s">
        <v>128</v>
      </c>
    </row>
    <row r="218" spans="1:6" x14ac:dyDescent="0.25">
      <c r="A218" t="s">
        <v>842</v>
      </c>
      <c r="B218" t="s">
        <v>121</v>
      </c>
      <c r="C218" t="s">
        <v>128</v>
      </c>
    </row>
    <row r="219" spans="1:6" x14ac:dyDescent="0.25">
      <c r="A219" t="s">
        <v>843</v>
      </c>
      <c r="B219" t="s">
        <v>128</v>
      </c>
    </row>
    <row r="220" spans="1:6" x14ac:dyDescent="0.25">
      <c r="A220" t="s">
        <v>844</v>
      </c>
      <c r="B220" t="s">
        <v>128</v>
      </c>
    </row>
    <row r="221" spans="1:6" x14ac:dyDescent="0.25">
      <c r="A221" t="s">
        <v>845</v>
      </c>
      <c r="B221" t="s">
        <v>121</v>
      </c>
      <c r="C221" t="s">
        <v>128</v>
      </c>
    </row>
    <row r="222" spans="1:6" x14ac:dyDescent="0.25">
      <c r="A222" t="s">
        <v>846</v>
      </c>
      <c r="B222" t="s">
        <v>128</v>
      </c>
    </row>
    <row r="223" spans="1:6" x14ac:dyDescent="0.25">
      <c r="A223" t="s">
        <v>847</v>
      </c>
      <c r="B223" t="s">
        <v>209</v>
      </c>
    </row>
    <row r="224" spans="1:6" x14ac:dyDescent="0.25">
      <c r="A224" t="s">
        <v>848</v>
      </c>
      <c r="B224" t="s">
        <v>209</v>
      </c>
    </row>
    <row r="225" spans="1:6" x14ac:dyDescent="0.25">
      <c r="A225" t="s">
        <v>849</v>
      </c>
      <c r="B225" t="s">
        <v>209</v>
      </c>
    </row>
    <row r="226" spans="1:6" x14ac:dyDescent="0.25">
      <c r="A226" t="s">
        <v>850</v>
      </c>
      <c r="B226" t="s">
        <v>213</v>
      </c>
      <c r="C226" t="s">
        <v>214</v>
      </c>
    </row>
    <row r="227" spans="1:6" x14ac:dyDescent="0.25">
      <c r="A227" t="s">
        <v>2312</v>
      </c>
      <c r="B227" t="s">
        <v>213</v>
      </c>
      <c r="C227" t="s">
        <v>214</v>
      </c>
    </row>
    <row r="228" spans="1:6" x14ac:dyDescent="0.25">
      <c r="A228" t="s">
        <v>2313</v>
      </c>
      <c r="B228" t="s">
        <v>213</v>
      </c>
      <c r="C228" t="s">
        <v>214</v>
      </c>
    </row>
    <row r="229" spans="1:6" x14ac:dyDescent="0.25">
      <c r="A229" t="s">
        <v>852</v>
      </c>
      <c r="B229" t="s">
        <v>213</v>
      </c>
      <c r="C229" t="s">
        <v>214</v>
      </c>
    </row>
    <row r="230" spans="1:6" x14ac:dyDescent="0.25">
      <c r="A230" t="s">
        <v>853</v>
      </c>
      <c r="B230" t="s">
        <v>213</v>
      </c>
      <c r="C230" t="s">
        <v>214</v>
      </c>
    </row>
    <row r="231" spans="1:6" x14ac:dyDescent="0.25">
      <c r="A231" t="s">
        <v>854</v>
      </c>
      <c r="B231" t="s">
        <v>152</v>
      </c>
      <c r="C231" t="s">
        <v>153</v>
      </c>
      <c r="D231" t="s">
        <v>177</v>
      </c>
    </row>
    <row r="232" spans="1:6" x14ac:dyDescent="0.25">
      <c r="A232" t="s">
        <v>855</v>
      </c>
      <c r="B232" t="s">
        <v>152</v>
      </c>
      <c r="C232" t="s">
        <v>153</v>
      </c>
      <c r="D232" t="s">
        <v>177</v>
      </c>
    </row>
    <row r="233" spans="1:6" x14ac:dyDescent="0.25">
      <c r="A233" t="s">
        <v>856</v>
      </c>
      <c r="B233" t="s">
        <v>152</v>
      </c>
      <c r="C233" t="s">
        <v>153</v>
      </c>
      <c r="D233" t="s">
        <v>177</v>
      </c>
    </row>
    <row r="234" spans="1:6" x14ac:dyDescent="0.25">
      <c r="A234" t="s">
        <v>857</v>
      </c>
      <c r="B234" t="s">
        <v>152</v>
      </c>
      <c r="C234" t="s">
        <v>153</v>
      </c>
      <c r="D234" t="s">
        <v>177</v>
      </c>
    </row>
    <row r="235" spans="1:6" x14ac:dyDescent="0.25">
      <c r="A235" t="s">
        <v>1079</v>
      </c>
      <c r="B235" t="s">
        <v>128</v>
      </c>
      <c r="C235" t="s">
        <v>474</v>
      </c>
      <c r="D235" t="s">
        <v>152</v>
      </c>
      <c r="E235" t="s">
        <v>153</v>
      </c>
      <c r="F235" t="s">
        <v>177</v>
      </c>
    </row>
    <row r="236" spans="1:6" x14ac:dyDescent="0.25">
      <c r="A236" t="s">
        <v>1080</v>
      </c>
      <c r="B236" t="s">
        <v>128</v>
      </c>
      <c r="C236" t="s">
        <v>474</v>
      </c>
      <c r="D236" t="s">
        <v>152</v>
      </c>
      <c r="E236" t="s">
        <v>153</v>
      </c>
      <c r="F236" t="s">
        <v>177</v>
      </c>
    </row>
    <row r="237" spans="1:6" x14ac:dyDescent="0.25">
      <c r="A237" t="s">
        <v>858</v>
      </c>
      <c r="B237" t="s">
        <v>138</v>
      </c>
      <c r="C237" t="s">
        <v>153</v>
      </c>
      <c r="D237" t="s">
        <v>177</v>
      </c>
      <c r="E237" t="s">
        <v>152</v>
      </c>
    </row>
    <row r="238" spans="1:6" x14ac:dyDescent="0.25">
      <c r="A238" t="s">
        <v>859</v>
      </c>
      <c r="B238" t="s">
        <v>138</v>
      </c>
      <c r="C238" t="s">
        <v>153</v>
      </c>
      <c r="D238" t="s">
        <v>152</v>
      </c>
      <c r="E238" t="s">
        <v>177</v>
      </c>
    </row>
    <row r="239" spans="1:6" x14ac:dyDescent="0.25">
      <c r="A239" t="s">
        <v>860</v>
      </c>
      <c r="B239" t="s">
        <v>177</v>
      </c>
      <c r="C239" t="s">
        <v>138</v>
      </c>
      <c r="D239" t="s">
        <v>153</v>
      </c>
      <c r="E239" t="s">
        <v>152</v>
      </c>
    </row>
    <row r="240" spans="1:6" x14ac:dyDescent="0.25">
      <c r="A240" t="s">
        <v>861</v>
      </c>
      <c r="B240" t="s">
        <v>138</v>
      </c>
      <c r="C240" t="s">
        <v>153</v>
      </c>
      <c r="D240" t="s">
        <v>152</v>
      </c>
      <c r="E240" t="s">
        <v>177</v>
      </c>
    </row>
    <row r="241" spans="1:7" x14ac:dyDescent="0.25">
      <c r="A241" t="s">
        <v>862</v>
      </c>
      <c r="B241" t="s">
        <v>138</v>
      </c>
      <c r="C241" t="s">
        <v>153</v>
      </c>
      <c r="D241" t="s">
        <v>177</v>
      </c>
      <c r="E241" t="s">
        <v>152</v>
      </c>
    </row>
    <row r="242" spans="1:7" x14ac:dyDescent="0.25">
      <c r="A242" t="s">
        <v>863</v>
      </c>
      <c r="B242" t="s">
        <v>152</v>
      </c>
      <c r="C242" t="s">
        <v>153</v>
      </c>
      <c r="D242" t="s">
        <v>177</v>
      </c>
    </row>
    <row r="243" spans="1:7" x14ac:dyDescent="0.25">
      <c r="A243" t="s">
        <v>864</v>
      </c>
      <c r="B243" t="s">
        <v>152</v>
      </c>
      <c r="C243" t="s">
        <v>153</v>
      </c>
      <c r="D243" t="s">
        <v>177</v>
      </c>
    </row>
    <row r="244" spans="1:7" x14ac:dyDescent="0.25">
      <c r="A244" t="s">
        <v>865</v>
      </c>
      <c r="B244" t="s">
        <v>152</v>
      </c>
      <c r="C244" t="s">
        <v>153</v>
      </c>
      <c r="D244" t="s">
        <v>177</v>
      </c>
    </row>
    <row r="245" spans="1:7" x14ac:dyDescent="0.25">
      <c r="A245" t="s">
        <v>1081</v>
      </c>
      <c r="B245" t="s">
        <v>128</v>
      </c>
      <c r="C245" t="s">
        <v>474</v>
      </c>
      <c r="D245" t="s">
        <v>152</v>
      </c>
      <c r="E245" t="s">
        <v>153</v>
      </c>
      <c r="F245" t="s">
        <v>177</v>
      </c>
    </row>
    <row r="246" spans="1:7" x14ac:dyDescent="0.25">
      <c r="A246" t="s">
        <v>1082</v>
      </c>
      <c r="B246" t="s">
        <v>128</v>
      </c>
      <c r="C246" t="s">
        <v>474</v>
      </c>
      <c r="D246" t="s">
        <v>152</v>
      </c>
      <c r="E246" t="s">
        <v>153</v>
      </c>
      <c r="F246" t="s">
        <v>177</v>
      </c>
    </row>
    <row r="247" spans="1:7" x14ac:dyDescent="0.25">
      <c r="A247" t="s">
        <v>866</v>
      </c>
      <c r="B247" t="s">
        <v>138</v>
      </c>
      <c r="C247" t="s">
        <v>153</v>
      </c>
      <c r="D247" t="s">
        <v>177</v>
      </c>
      <c r="E247" t="s">
        <v>152</v>
      </c>
    </row>
    <row r="248" spans="1:7" x14ac:dyDescent="0.25">
      <c r="A248" t="s">
        <v>867</v>
      </c>
      <c r="B248" t="s">
        <v>138</v>
      </c>
      <c r="C248" t="s">
        <v>153</v>
      </c>
      <c r="D248" t="s">
        <v>177</v>
      </c>
      <c r="E248" t="s">
        <v>152</v>
      </c>
    </row>
    <row r="249" spans="1:7" x14ac:dyDescent="0.25">
      <c r="A249" t="s">
        <v>868</v>
      </c>
      <c r="B249" t="s">
        <v>152</v>
      </c>
      <c r="C249" t="s">
        <v>153</v>
      </c>
      <c r="D249" t="s">
        <v>177</v>
      </c>
    </row>
    <row r="250" spans="1:7" x14ac:dyDescent="0.25">
      <c r="A250" t="s">
        <v>2190</v>
      </c>
      <c r="B250" t="s">
        <v>152</v>
      </c>
      <c r="C250" t="s">
        <v>2161</v>
      </c>
      <c r="D250" t="s">
        <v>154</v>
      </c>
    </row>
    <row r="251" spans="1:7" x14ac:dyDescent="0.25">
      <c r="A251" t="s">
        <v>2191</v>
      </c>
      <c r="B251" t="s">
        <v>54</v>
      </c>
      <c r="C251" t="s">
        <v>55</v>
      </c>
      <c r="D251" t="s">
        <v>56</v>
      </c>
      <c r="E251" t="s">
        <v>152</v>
      </c>
      <c r="F251" t="s">
        <v>2161</v>
      </c>
      <c r="G251" t="s">
        <v>154</v>
      </c>
    </row>
    <row r="252" spans="1:7" x14ac:dyDescent="0.25">
      <c r="A252" t="s">
        <v>2192</v>
      </c>
      <c r="B252" t="s">
        <v>54</v>
      </c>
      <c r="C252" t="s">
        <v>55</v>
      </c>
      <c r="D252" t="s">
        <v>152</v>
      </c>
      <c r="E252" t="s">
        <v>2161</v>
      </c>
      <c r="F252" t="s">
        <v>154</v>
      </c>
    </row>
    <row r="253" spans="1:7" x14ac:dyDescent="0.25">
      <c r="A253" t="s">
        <v>2193</v>
      </c>
      <c r="B253" t="s">
        <v>72</v>
      </c>
      <c r="C253" t="s">
        <v>152</v>
      </c>
      <c r="D253" t="s">
        <v>2161</v>
      </c>
      <c r="E253" t="s">
        <v>154</v>
      </c>
    </row>
    <row r="254" spans="1:7" x14ac:dyDescent="0.25">
      <c r="A254" t="s">
        <v>2194</v>
      </c>
      <c r="B254" t="s">
        <v>72</v>
      </c>
      <c r="C254" t="s">
        <v>152</v>
      </c>
      <c r="D254" t="s">
        <v>2161</v>
      </c>
      <c r="E254" t="s">
        <v>154</v>
      </c>
    </row>
    <row r="255" spans="1:7" x14ac:dyDescent="0.25">
      <c r="A255" t="s">
        <v>2195</v>
      </c>
      <c r="B255" t="s">
        <v>152</v>
      </c>
      <c r="C255" t="s">
        <v>153</v>
      </c>
      <c r="D255" t="s">
        <v>2161</v>
      </c>
      <c r="E255" t="s">
        <v>154</v>
      </c>
    </row>
    <row r="256" spans="1:7" x14ac:dyDescent="0.25">
      <c r="A256" t="s">
        <v>2196</v>
      </c>
      <c r="B256" t="s">
        <v>128</v>
      </c>
      <c r="C256" t="s">
        <v>152</v>
      </c>
      <c r="D256" t="s">
        <v>2161</v>
      </c>
      <c r="E256" t="s">
        <v>154</v>
      </c>
    </row>
    <row r="257" spans="1:7" x14ac:dyDescent="0.25">
      <c r="A257" t="s">
        <v>2197</v>
      </c>
      <c r="B257" t="s">
        <v>128</v>
      </c>
      <c r="C257" t="s">
        <v>152</v>
      </c>
      <c r="D257" t="s">
        <v>2161</v>
      </c>
      <c r="E257" t="s">
        <v>154</v>
      </c>
    </row>
    <row r="258" spans="1:7" x14ac:dyDescent="0.25">
      <c r="A258" t="s">
        <v>2198</v>
      </c>
      <c r="B258" t="s">
        <v>128</v>
      </c>
      <c r="C258" t="s">
        <v>152</v>
      </c>
      <c r="D258" t="s">
        <v>2161</v>
      </c>
      <c r="E258" t="s">
        <v>154</v>
      </c>
    </row>
    <row r="259" spans="1:7" x14ac:dyDescent="0.25">
      <c r="A259" t="s">
        <v>2199</v>
      </c>
      <c r="B259" t="s">
        <v>128</v>
      </c>
      <c r="C259" t="s">
        <v>152</v>
      </c>
      <c r="D259" t="s">
        <v>2161</v>
      </c>
      <c r="E259" t="s">
        <v>154</v>
      </c>
    </row>
    <row r="260" spans="1:7" x14ac:dyDescent="0.25">
      <c r="A260" t="s">
        <v>2200</v>
      </c>
      <c r="B260" t="s">
        <v>121</v>
      </c>
      <c r="C260" t="s">
        <v>152</v>
      </c>
      <c r="D260" t="s">
        <v>2161</v>
      </c>
      <c r="E260" t="s">
        <v>154</v>
      </c>
    </row>
    <row r="261" spans="1:7" x14ac:dyDescent="0.25">
      <c r="A261" t="s">
        <v>2201</v>
      </c>
      <c r="B261" t="s">
        <v>121</v>
      </c>
      <c r="C261" t="s">
        <v>152</v>
      </c>
      <c r="D261" t="s">
        <v>2161</v>
      </c>
      <c r="E261" t="s">
        <v>154</v>
      </c>
    </row>
    <row r="262" spans="1:7" x14ac:dyDescent="0.25">
      <c r="A262" t="s">
        <v>2202</v>
      </c>
      <c r="B262" t="s">
        <v>173</v>
      </c>
      <c r="C262" t="s">
        <v>152</v>
      </c>
      <c r="D262" t="s">
        <v>2161</v>
      </c>
      <c r="E262" t="s">
        <v>154</v>
      </c>
    </row>
    <row r="263" spans="1:7" x14ac:dyDescent="0.25">
      <c r="A263" t="s">
        <v>2203</v>
      </c>
      <c r="B263" t="s">
        <v>173</v>
      </c>
      <c r="C263" t="s">
        <v>141</v>
      </c>
      <c r="D263" t="s">
        <v>152</v>
      </c>
      <c r="E263" t="s">
        <v>2161</v>
      </c>
      <c r="F263" t="s">
        <v>154</v>
      </c>
    </row>
    <row r="264" spans="1:7" x14ac:dyDescent="0.25">
      <c r="A264" t="s">
        <v>2204</v>
      </c>
      <c r="B264" t="s">
        <v>121</v>
      </c>
      <c r="C264" t="s">
        <v>152</v>
      </c>
      <c r="D264" t="s">
        <v>2161</v>
      </c>
      <c r="E264" t="s">
        <v>154</v>
      </c>
    </row>
    <row r="265" spans="1:7" x14ac:dyDescent="0.25">
      <c r="A265" t="s">
        <v>2205</v>
      </c>
      <c r="B265" t="s">
        <v>121</v>
      </c>
      <c r="C265" t="s">
        <v>152</v>
      </c>
      <c r="D265" t="s">
        <v>2161</v>
      </c>
      <c r="E265" t="s">
        <v>154</v>
      </c>
    </row>
    <row r="266" spans="1:7" x14ac:dyDescent="0.25">
      <c r="A266" t="s">
        <v>2206</v>
      </c>
      <c r="B266" t="s">
        <v>128</v>
      </c>
      <c r="C266" t="s">
        <v>152</v>
      </c>
      <c r="D266" t="s">
        <v>2161</v>
      </c>
      <c r="E266" t="s">
        <v>154</v>
      </c>
    </row>
    <row r="267" spans="1:7" x14ac:dyDescent="0.25">
      <c r="A267" t="s">
        <v>2207</v>
      </c>
      <c r="B267" t="s">
        <v>128</v>
      </c>
      <c r="C267" t="s">
        <v>474</v>
      </c>
      <c r="D267" t="s">
        <v>152</v>
      </c>
      <c r="E267" t="s">
        <v>2161</v>
      </c>
      <c r="F267" t="s">
        <v>154</v>
      </c>
    </row>
    <row r="268" spans="1:7" x14ac:dyDescent="0.25">
      <c r="A268" t="s">
        <v>2208</v>
      </c>
      <c r="B268" t="s">
        <v>128</v>
      </c>
      <c r="C268" t="s">
        <v>474</v>
      </c>
      <c r="D268" t="s">
        <v>152</v>
      </c>
      <c r="E268" t="s">
        <v>2161</v>
      </c>
      <c r="F268" t="s">
        <v>154</v>
      </c>
    </row>
    <row r="269" spans="1:7" x14ac:dyDescent="0.25">
      <c r="A269" t="s">
        <v>2209</v>
      </c>
      <c r="B269" t="s">
        <v>138</v>
      </c>
      <c r="C269" t="s">
        <v>153</v>
      </c>
      <c r="D269" t="s">
        <v>177</v>
      </c>
      <c r="E269" t="s">
        <v>152</v>
      </c>
      <c r="F269" t="s">
        <v>2161</v>
      </c>
      <c r="G269" t="s">
        <v>154</v>
      </c>
    </row>
    <row r="270" spans="1:7" x14ac:dyDescent="0.25">
      <c r="A270" t="s">
        <v>2210</v>
      </c>
      <c r="B270" t="s">
        <v>152</v>
      </c>
      <c r="C270" t="s">
        <v>2161</v>
      </c>
      <c r="D270" t="s">
        <v>154</v>
      </c>
    </row>
    <row r="271" spans="1:7" x14ac:dyDescent="0.25">
      <c r="A271" t="s">
        <v>2211</v>
      </c>
      <c r="B271" t="s">
        <v>138</v>
      </c>
      <c r="C271" t="s">
        <v>153</v>
      </c>
      <c r="D271" t="s">
        <v>177</v>
      </c>
      <c r="E271" t="s">
        <v>152</v>
      </c>
      <c r="F271" t="s">
        <v>2161</v>
      </c>
      <c r="G271" t="s">
        <v>154</v>
      </c>
    </row>
    <row r="272" spans="1:7" x14ac:dyDescent="0.25">
      <c r="A272" t="s">
        <v>2212</v>
      </c>
      <c r="B272" t="s">
        <v>276</v>
      </c>
      <c r="C272" t="s">
        <v>152</v>
      </c>
      <c r="D272" t="s">
        <v>2161</v>
      </c>
      <c r="E272" t="s">
        <v>154</v>
      </c>
    </row>
    <row r="273" spans="1:7" x14ac:dyDescent="0.25">
      <c r="A273" t="s">
        <v>2213</v>
      </c>
      <c r="B273" t="s">
        <v>276</v>
      </c>
      <c r="C273" t="s">
        <v>152</v>
      </c>
      <c r="D273" t="s">
        <v>2161</v>
      </c>
      <c r="E273" t="s">
        <v>154</v>
      </c>
    </row>
    <row r="274" spans="1:7" x14ac:dyDescent="0.25">
      <c r="A274" t="s">
        <v>2214</v>
      </c>
      <c r="B274" t="s">
        <v>276</v>
      </c>
      <c r="C274" t="s">
        <v>152</v>
      </c>
      <c r="D274" t="s">
        <v>2161</v>
      </c>
      <c r="E274" t="s">
        <v>154</v>
      </c>
    </row>
    <row r="275" spans="1:7" x14ac:dyDescent="0.25">
      <c r="A275" t="s">
        <v>2363</v>
      </c>
      <c r="B275" t="s">
        <v>276</v>
      </c>
      <c r="C275" t="s">
        <v>152</v>
      </c>
      <c r="D275" t="s">
        <v>2161</v>
      </c>
      <c r="E275" t="s">
        <v>154</v>
      </c>
    </row>
    <row r="276" spans="1:7" x14ac:dyDescent="0.25">
      <c r="A276" t="s">
        <v>2215</v>
      </c>
      <c r="B276" t="s">
        <v>152</v>
      </c>
      <c r="C276" t="s">
        <v>2161</v>
      </c>
      <c r="D276" t="s">
        <v>154</v>
      </c>
    </row>
    <row r="277" spans="1:7" x14ac:dyDescent="0.25">
      <c r="A277" t="s">
        <v>869</v>
      </c>
      <c r="B277" t="s">
        <v>152</v>
      </c>
      <c r="C277" t="s">
        <v>153</v>
      </c>
      <c r="D277" t="s">
        <v>154</v>
      </c>
    </row>
    <row r="278" spans="1:7" x14ac:dyDescent="0.25">
      <c r="A278" t="s">
        <v>870</v>
      </c>
      <c r="B278" t="s">
        <v>54</v>
      </c>
      <c r="C278" t="s">
        <v>55</v>
      </c>
      <c r="D278" t="s">
        <v>56</v>
      </c>
      <c r="E278" t="s">
        <v>152</v>
      </c>
      <c r="F278" t="s">
        <v>153</v>
      </c>
      <c r="G278" t="s">
        <v>154</v>
      </c>
    </row>
    <row r="279" spans="1:7" x14ac:dyDescent="0.25">
      <c r="A279" t="s">
        <v>871</v>
      </c>
      <c r="B279" t="s">
        <v>54</v>
      </c>
      <c r="C279" t="s">
        <v>55</v>
      </c>
      <c r="D279" t="s">
        <v>152</v>
      </c>
      <c r="E279" t="s">
        <v>153</v>
      </c>
      <c r="F279" t="s">
        <v>154</v>
      </c>
    </row>
    <row r="280" spans="1:7" x14ac:dyDescent="0.25">
      <c r="A280" t="s">
        <v>872</v>
      </c>
      <c r="B280" t="s">
        <v>72</v>
      </c>
      <c r="C280" t="s">
        <v>152</v>
      </c>
      <c r="D280" t="s">
        <v>153</v>
      </c>
      <c r="E280" t="s">
        <v>154</v>
      </c>
    </row>
    <row r="281" spans="1:7" x14ac:dyDescent="0.25">
      <c r="A281" t="s">
        <v>873</v>
      </c>
      <c r="B281" t="s">
        <v>72</v>
      </c>
      <c r="C281" t="s">
        <v>152</v>
      </c>
      <c r="D281" t="s">
        <v>153</v>
      </c>
      <c r="E281" t="s">
        <v>154</v>
      </c>
    </row>
    <row r="282" spans="1:7" x14ac:dyDescent="0.25">
      <c r="A282" t="s">
        <v>874</v>
      </c>
      <c r="B282" t="s">
        <v>152</v>
      </c>
      <c r="C282" t="s">
        <v>153</v>
      </c>
      <c r="D282" t="s">
        <v>154</v>
      </c>
    </row>
    <row r="283" spans="1:7" x14ac:dyDescent="0.25">
      <c r="A283" t="s">
        <v>875</v>
      </c>
      <c r="B283" t="s">
        <v>128</v>
      </c>
      <c r="C283" t="s">
        <v>152</v>
      </c>
      <c r="D283" t="s">
        <v>153</v>
      </c>
      <c r="E283" t="s">
        <v>154</v>
      </c>
    </row>
    <row r="284" spans="1:7" x14ac:dyDescent="0.25">
      <c r="A284" t="s">
        <v>876</v>
      </c>
      <c r="B284" t="s">
        <v>128</v>
      </c>
      <c r="C284" t="s">
        <v>152</v>
      </c>
      <c r="D284" t="s">
        <v>153</v>
      </c>
      <c r="E284" t="s">
        <v>154</v>
      </c>
    </row>
    <row r="285" spans="1:7" x14ac:dyDescent="0.25">
      <c r="A285" t="s">
        <v>877</v>
      </c>
      <c r="B285" t="s">
        <v>128</v>
      </c>
      <c r="C285" t="s">
        <v>152</v>
      </c>
      <c r="D285" t="s">
        <v>153</v>
      </c>
      <c r="E285" t="s">
        <v>154</v>
      </c>
    </row>
    <row r="286" spans="1:7" x14ac:dyDescent="0.25">
      <c r="A286" t="s">
        <v>878</v>
      </c>
      <c r="B286" t="s">
        <v>128</v>
      </c>
      <c r="C286" t="s">
        <v>152</v>
      </c>
      <c r="D286" t="s">
        <v>153</v>
      </c>
      <c r="E286" t="s">
        <v>154</v>
      </c>
    </row>
    <row r="287" spans="1:7" x14ac:dyDescent="0.25">
      <c r="A287" t="s">
        <v>879</v>
      </c>
      <c r="B287" t="s">
        <v>121</v>
      </c>
      <c r="C287" t="s">
        <v>152</v>
      </c>
      <c r="D287" t="s">
        <v>153</v>
      </c>
      <c r="E287" t="s">
        <v>154</v>
      </c>
    </row>
    <row r="288" spans="1:7" x14ac:dyDescent="0.25">
      <c r="A288" t="s">
        <v>880</v>
      </c>
      <c r="B288" t="s">
        <v>121</v>
      </c>
      <c r="C288" t="s">
        <v>152</v>
      </c>
      <c r="D288" t="s">
        <v>153</v>
      </c>
      <c r="E288" t="s">
        <v>154</v>
      </c>
    </row>
    <row r="289" spans="1:6" x14ac:dyDescent="0.25">
      <c r="A289" t="s">
        <v>881</v>
      </c>
      <c r="B289" t="s">
        <v>173</v>
      </c>
      <c r="C289" t="s">
        <v>152</v>
      </c>
      <c r="D289" t="s">
        <v>153</v>
      </c>
      <c r="E289" t="s">
        <v>154</v>
      </c>
    </row>
    <row r="290" spans="1:6" x14ac:dyDescent="0.25">
      <c r="A290" t="s">
        <v>882</v>
      </c>
      <c r="B290" t="s">
        <v>173</v>
      </c>
      <c r="C290" t="s">
        <v>141</v>
      </c>
      <c r="D290" t="s">
        <v>152</v>
      </c>
      <c r="E290" t="s">
        <v>153</v>
      </c>
      <c r="F290" t="s">
        <v>154</v>
      </c>
    </row>
    <row r="291" spans="1:6" x14ac:dyDescent="0.25">
      <c r="A291" t="s">
        <v>883</v>
      </c>
      <c r="B291" t="s">
        <v>121</v>
      </c>
      <c r="C291" t="s">
        <v>152</v>
      </c>
      <c r="D291" t="s">
        <v>153</v>
      </c>
      <c r="E291" t="s">
        <v>154</v>
      </c>
    </row>
    <row r="292" spans="1:6" x14ac:dyDescent="0.25">
      <c r="A292" t="s">
        <v>884</v>
      </c>
      <c r="B292" t="s">
        <v>121</v>
      </c>
      <c r="C292" t="s">
        <v>152</v>
      </c>
      <c r="D292" t="s">
        <v>153</v>
      </c>
      <c r="E292" t="s">
        <v>154</v>
      </c>
    </row>
    <row r="293" spans="1:6" x14ac:dyDescent="0.25">
      <c r="A293" t="s">
        <v>885</v>
      </c>
      <c r="B293" t="s">
        <v>128</v>
      </c>
      <c r="C293" t="s">
        <v>152</v>
      </c>
      <c r="D293" t="s">
        <v>153</v>
      </c>
      <c r="E293" t="s">
        <v>154</v>
      </c>
    </row>
    <row r="294" spans="1:6" x14ac:dyDescent="0.25">
      <c r="A294" t="s">
        <v>1083</v>
      </c>
      <c r="B294" t="s">
        <v>128</v>
      </c>
      <c r="C294" t="s">
        <v>474</v>
      </c>
      <c r="D294" t="s">
        <v>152</v>
      </c>
      <c r="E294" t="s">
        <v>153</v>
      </c>
      <c r="F294" t="s">
        <v>154</v>
      </c>
    </row>
    <row r="295" spans="1:6" x14ac:dyDescent="0.25">
      <c r="A295" t="s">
        <v>1084</v>
      </c>
      <c r="B295" t="s">
        <v>128</v>
      </c>
      <c r="C295" t="s">
        <v>474</v>
      </c>
      <c r="D295" t="s">
        <v>152</v>
      </c>
      <c r="E295" t="s">
        <v>153</v>
      </c>
      <c r="F295" t="s">
        <v>154</v>
      </c>
    </row>
    <row r="296" spans="1:6" x14ac:dyDescent="0.25">
      <c r="A296" t="s">
        <v>886</v>
      </c>
      <c r="B296" t="s">
        <v>138</v>
      </c>
      <c r="C296" t="s">
        <v>153</v>
      </c>
      <c r="D296" t="s">
        <v>177</v>
      </c>
      <c r="E296" t="s">
        <v>152</v>
      </c>
      <c r="F296" t="s">
        <v>154</v>
      </c>
    </row>
    <row r="297" spans="1:6" x14ac:dyDescent="0.25">
      <c r="A297" t="s">
        <v>887</v>
      </c>
      <c r="B297" t="s">
        <v>152</v>
      </c>
      <c r="C297" t="s">
        <v>153</v>
      </c>
      <c r="D297" t="s">
        <v>154</v>
      </c>
    </row>
    <row r="298" spans="1:6" x14ac:dyDescent="0.25">
      <c r="A298" t="s">
        <v>888</v>
      </c>
      <c r="B298" t="s">
        <v>138</v>
      </c>
      <c r="C298" t="s">
        <v>153</v>
      </c>
      <c r="D298" t="s">
        <v>177</v>
      </c>
      <c r="E298" t="s">
        <v>152</v>
      </c>
      <c r="F298" t="s">
        <v>154</v>
      </c>
    </row>
    <row r="299" spans="1:6" x14ac:dyDescent="0.25">
      <c r="A299" t="s">
        <v>889</v>
      </c>
      <c r="B299" t="s">
        <v>276</v>
      </c>
      <c r="C299" t="s">
        <v>152</v>
      </c>
      <c r="D299" t="s">
        <v>153</v>
      </c>
      <c r="E299" t="s">
        <v>154</v>
      </c>
    </row>
    <row r="300" spans="1:6" x14ac:dyDescent="0.25">
      <c r="A300" t="s">
        <v>890</v>
      </c>
      <c r="B300" t="s">
        <v>276</v>
      </c>
      <c r="C300" t="s">
        <v>152</v>
      </c>
      <c r="D300" t="s">
        <v>153</v>
      </c>
      <c r="E300" t="s">
        <v>154</v>
      </c>
    </row>
    <row r="301" spans="1:6" x14ac:dyDescent="0.25">
      <c r="A301" t="s">
        <v>2126</v>
      </c>
      <c r="B301" t="s">
        <v>276</v>
      </c>
      <c r="C301" t="s">
        <v>152</v>
      </c>
      <c r="D301" t="s">
        <v>153</v>
      </c>
      <c r="E301" t="s">
        <v>154</v>
      </c>
    </row>
    <row r="302" spans="1:6" x14ac:dyDescent="0.25">
      <c r="A302" t="s">
        <v>2364</v>
      </c>
      <c r="B302" t="s">
        <v>276</v>
      </c>
      <c r="C302" t="s">
        <v>152</v>
      </c>
      <c r="D302" t="s">
        <v>153</v>
      </c>
      <c r="E302" t="s">
        <v>154</v>
      </c>
    </row>
    <row r="303" spans="1:6" x14ac:dyDescent="0.25">
      <c r="A303" t="s">
        <v>891</v>
      </c>
      <c r="B303" t="s">
        <v>152</v>
      </c>
      <c r="C303" t="s">
        <v>153</v>
      </c>
      <c r="D303" t="s">
        <v>154</v>
      </c>
    </row>
    <row r="304" spans="1:6" x14ac:dyDescent="0.25">
      <c r="A304" t="s">
        <v>892</v>
      </c>
      <c r="B304" t="s">
        <v>152</v>
      </c>
      <c r="C304" t="s">
        <v>153</v>
      </c>
    </row>
    <row r="305" spans="1:6" x14ac:dyDescent="0.25">
      <c r="A305" t="s">
        <v>893</v>
      </c>
      <c r="B305" t="s">
        <v>54</v>
      </c>
      <c r="C305" t="s">
        <v>55</v>
      </c>
      <c r="D305" t="s">
        <v>56</v>
      </c>
      <c r="E305" t="s">
        <v>152</v>
      </c>
      <c r="F305" t="s">
        <v>153</v>
      </c>
    </row>
    <row r="306" spans="1:6" x14ac:dyDescent="0.25">
      <c r="A306" t="s">
        <v>894</v>
      </c>
      <c r="B306" t="s">
        <v>152</v>
      </c>
      <c r="C306" t="s">
        <v>153</v>
      </c>
    </row>
    <row r="307" spans="1:6" x14ac:dyDescent="0.25">
      <c r="A307" t="s">
        <v>895</v>
      </c>
      <c r="B307" t="s">
        <v>138</v>
      </c>
      <c r="C307" t="s">
        <v>55</v>
      </c>
      <c r="D307" t="s">
        <v>152</v>
      </c>
      <c r="E307" t="s">
        <v>153</v>
      </c>
    </row>
    <row r="308" spans="1:6" x14ac:dyDescent="0.25">
      <c r="A308" t="s">
        <v>896</v>
      </c>
      <c r="B308" t="s">
        <v>138</v>
      </c>
      <c r="C308" t="s">
        <v>153</v>
      </c>
      <c r="D308" t="s">
        <v>177</v>
      </c>
      <c r="E308" t="s">
        <v>152</v>
      </c>
    </row>
    <row r="309" spans="1:6" x14ac:dyDescent="0.25">
      <c r="A309" t="s">
        <v>897</v>
      </c>
      <c r="B309" t="s">
        <v>152</v>
      </c>
      <c r="C309" t="s">
        <v>153</v>
      </c>
    </row>
    <row r="310" spans="1:6" x14ac:dyDescent="0.25">
      <c r="A310" t="s">
        <v>898</v>
      </c>
      <c r="B310" t="s">
        <v>138</v>
      </c>
      <c r="C310" t="s">
        <v>153</v>
      </c>
      <c r="D310" t="s">
        <v>177</v>
      </c>
      <c r="E310" t="s">
        <v>152</v>
      </c>
    </row>
    <row r="311" spans="1:6" x14ac:dyDescent="0.25">
      <c r="A311" t="s">
        <v>899</v>
      </c>
      <c r="B311" t="s">
        <v>152</v>
      </c>
      <c r="C311" t="s">
        <v>153</v>
      </c>
    </row>
    <row r="312" spans="1:6" x14ac:dyDescent="0.25">
      <c r="A312" t="s">
        <v>2268</v>
      </c>
      <c r="B312" t="s">
        <v>173</v>
      </c>
      <c r="C312" t="s">
        <v>152</v>
      </c>
      <c r="D312" t="s">
        <v>153</v>
      </c>
    </row>
    <row r="313" spans="1:6" x14ac:dyDescent="0.25">
      <c r="A313" t="s">
        <v>2269</v>
      </c>
      <c r="B313" t="s">
        <v>173</v>
      </c>
      <c r="C313" t="s">
        <v>141</v>
      </c>
      <c r="D313" t="s">
        <v>152</v>
      </c>
      <c r="E313" t="s">
        <v>153</v>
      </c>
    </row>
    <row r="314" spans="1:6" x14ac:dyDescent="0.25">
      <c r="A314" t="s">
        <v>900</v>
      </c>
      <c r="B314" t="s">
        <v>66</v>
      </c>
      <c r="C314" t="s">
        <v>61</v>
      </c>
      <c r="D314" t="s">
        <v>67</v>
      </c>
    </row>
    <row r="315" spans="1:6" x14ac:dyDescent="0.25">
      <c r="A315" t="s">
        <v>901</v>
      </c>
      <c r="B315" t="s">
        <v>66</v>
      </c>
      <c r="C315" t="s">
        <v>61</v>
      </c>
      <c r="D315" t="s">
        <v>67</v>
      </c>
    </row>
    <row r="316" spans="1:6" x14ac:dyDescent="0.25">
      <c r="A316" t="s">
        <v>902</v>
      </c>
      <c r="B316" t="s">
        <v>152</v>
      </c>
      <c r="C316" t="s">
        <v>153</v>
      </c>
    </row>
    <row r="317" spans="1:6" x14ac:dyDescent="0.25">
      <c r="A317" t="s">
        <v>903</v>
      </c>
      <c r="B317" t="s">
        <v>152</v>
      </c>
      <c r="C317" t="s">
        <v>153</v>
      </c>
    </row>
    <row r="318" spans="1:6" x14ac:dyDescent="0.25">
      <c r="A318" t="s">
        <v>904</v>
      </c>
      <c r="B318" t="s">
        <v>83</v>
      </c>
      <c r="C318" t="s">
        <v>152</v>
      </c>
      <c r="D318" t="s">
        <v>153</v>
      </c>
    </row>
    <row r="319" spans="1:6" x14ac:dyDescent="0.25">
      <c r="A319" t="s">
        <v>905</v>
      </c>
      <c r="B319" t="s">
        <v>152</v>
      </c>
      <c r="C319" t="s">
        <v>153</v>
      </c>
    </row>
    <row r="320" spans="1:6" x14ac:dyDescent="0.25">
      <c r="A320" t="s">
        <v>906</v>
      </c>
      <c r="B320" t="s">
        <v>141</v>
      </c>
      <c r="C320" t="s">
        <v>239</v>
      </c>
    </row>
    <row r="321" spans="1:4" x14ac:dyDescent="0.25">
      <c r="A321" t="s">
        <v>907</v>
      </c>
      <c r="B321" t="s">
        <v>239</v>
      </c>
      <c r="C321" t="s">
        <v>141</v>
      </c>
    </row>
    <row r="322" spans="1:4" x14ac:dyDescent="0.25">
      <c r="A322" t="s">
        <v>908</v>
      </c>
      <c r="B322" t="s">
        <v>239</v>
      </c>
      <c r="C322" t="s">
        <v>141</v>
      </c>
    </row>
    <row r="323" spans="1:4" x14ac:dyDescent="0.25">
      <c r="A323" t="s">
        <v>909</v>
      </c>
      <c r="B323" t="s">
        <v>239</v>
      </c>
    </row>
    <row r="324" spans="1:4" x14ac:dyDescent="0.25">
      <c r="A324" t="s">
        <v>910</v>
      </c>
      <c r="B324" t="s">
        <v>239</v>
      </c>
    </row>
    <row r="325" spans="1:4" x14ac:dyDescent="0.25">
      <c r="A325" t="s">
        <v>911</v>
      </c>
      <c r="B325" t="s">
        <v>239</v>
      </c>
    </row>
    <row r="326" spans="1:4" x14ac:dyDescent="0.25">
      <c r="A326" t="s">
        <v>912</v>
      </c>
      <c r="B326" t="s">
        <v>239</v>
      </c>
    </row>
    <row r="327" spans="1:4" x14ac:dyDescent="0.25">
      <c r="A327" t="s">
        <v>913</v>
      </c>
      <c r="B327" t="s">
        <v>239</v>
      </c>
    </row>
    <row r="328" spans="1:4" x14ac:dyDescent="0.25">
      <c r="A328" t="s">
        <v>914</v>
      </c>
      <c r="B328" t="s">
        <v>239</v>
      </c>
    </row>
    <row r="329" spans="1:4" x14ac:dyDescent="0.25">
      <c r="A329" t="s">
        <v>915</v>
      </c>
      <c r="B329" t="s">
        <v>252</v>
      </c>
      <c r="C329" t="s">
        <v>253</v>
      </c>
    </row>
    <row r="330" spans="1:4" x14ac:dyDescent="0.25">
      <c r="A330" t="s">
        <v>916</v>
      </c>
      <c r="B330" t="s">
        <v>513</v>
      </c>
      <c r="C330" t="s">
        <v>252</v>
      </c>
      <c r="D330" t="s">
        <v>253</v>
      </c>
    </row>
    <row r="331" spans="1:4" x14ac:dyDescent="0.25">
      <c r="A331" t="s">
        <v>917</v>
      </c>
      <c r="B331" t="s">
        <v>513</v>
      </c>
      <c r="C331" t="s">
        <v>252</v>
      </c>
      <c r="D331" t="s">
        <v>253</v>
      </c>
    </row>
    <row r="332" spans="1:4" x14ac:dyDescent="0.25">
      <c r="A332" t="s">
        <v>918</v>
      </c>
      <c r="B332" t="s">
        <v>257</v>
      </c>
      <c r="C332" t="s">
        <v>258</v>
      </c>
    </row>
    <row r="333" spans="1:4" x14ac:dyDescent="0.25">
      <c r="A333" t="s">
        <v>919</v>
      </c>
      <c r="B333" t="s">
        <v>148</v>
      </c>
      <c r="C333" t="s">
        <v>257</v>
      </c>
      <c r="D333" t="s">
        <v>258</v>
      </c>
    </row>
    <row r="334" spans="1:4" x14ac:dyDescent="0.25">
      <c r="A334" t="s">
        <v>2423</v>
      </c>
      <c r="B334" t="s">
        <v>257</v>
      </c>
      <c r="C334" t="s">
        <v>258</v>
      </c>
    </row>
    <row r="335" spans="1:4" x14ac:dyDescent="0.25">
      <c r="A335" t="s">
        <v>920</v>
      </c>
      <c r="B335" t="s">
        <v>262</v>
      </c>
      <c r="C335" t="s">
        <v>263</v>
      </c>
    </row>
    <row r="336" spans="1:4" x14ac:dyDescent="0.25">
      <c r="A336" t="s">
        <v>921</v>
      </c>
      <c r="B336" t="s">
        <v>263</v>
      </c>
      <c r="C336" t="s">
        <v>262</v>
      </c>
    </row>
    <row r="337" spans="1:4" x14ac:dyDescent="0.25">
      <c r="A337" t="s">
        <v>922</v>
      </c>
      <c r="B337" t="s">
        <v>263</v>
      </c>
      <c r="C337" t="s">
        <v>262</v>
      </c>
    </row>
    <row r="338" spans="1:4" x14ac:dyDescent="0.25">
      <c r="A338" t="s">
        <v>923</v>
      </c>
      <c r="B338" t="s">
        <v>262</v>
      </c>
      <c r="C338" t="s">
        <v>263</v>
      </c>
    </row>
    <row r="339" spans="1:4" x14ac:dyDescent="0.25">
      <c r="A339" t="s">
        <v>924</v>
      </c>
      <c r="B339" t="s">
        <v>263</v>
      </c>
    </row>
    <row r="340" spans="1:4" x14ac:dyDescent="0.25">
      <c r="A340" t="s">
        <v>925</v>
      </c>
      <c r="B340" t="s">
        <v>263</v>
      </c>
    </row>
    <row r="341" spans="1:4" x14ac:dyDescent="0.25">
      <c r="A341" t="s">
        <v>2127</v>
      </c>
      <c r="B341" t="s">
        <v>276</v>
      </c>
      <c r="C341" t="s">
        <v>263</v>
      </c>
    </row>
    <row r="342" spans="1:4" x14ac:dyDescent="0.25">
      <c r="A342" t="s">
        <v>2128</v>
      </c>
      <c r="B342" t="s">
        <v>276</v>
      </c>
      <c r="C342" t="s">
        <v>263</v>
      </c>
    </row>
    <row r="343" spans="1:4" x14ac:dyDescent="0.25">
      <c r="A343" t="s">
        <v>2129</v>
      </c>
      <c r="B343" t="s">
        <v>276</v>
      </c>
      <c r="C343" t="s">
        <v>263</v>
      </c>
    </row>
    <row r="344" spans="1:4" x14ac:dyDescent="0.25">
      <c r="A344" t="s">
        <v>2130</v>
      </c>
      <c r="B344" t="s">
        <v>263</v>
      </c>
      <c r="C344" t="s">
        <v>276</v>
      </c>
    </row>
    <row r="345" spans="1:4" x14ac:dyDescent="0.25">
      <c r="A345" t="s">
        <v>2131</v>
      </c>
      <c r="B345" t="s">
        <v>276</v>
      </c>
    </row>
    <row r="346" spans="1:4" x14ac:dyDescent="0.25">
      <c r="A346" t="s">
        <v>2132</v>
      </c>
      <c r="B346" t="s">
        <v>276</v>
      </c>
    </row>
    <row r="347" spans="1:4" x14ac:dyDescent="0.25">
      <c r="A347" t="s">
        <v>2133</v>
      </c>
      <c r="B347" t="s">
        <v>276</v>
      </c>
    </row>
    <row r="348" spans="1:4" x14ac:dyDescent="0.25">
      <c r="A348" t="s">
        <v>926</v>
      </c>
      <c r="B348" t="s">
        <v>271</v>
      </c>
      <c r="C348" t="s">
        <v>272</v>
      </c>
    </row>
    <row r="349" spans="1:4" x14ac:dyDescent="0.25">
      <c r="A349" t="s">
        <v>927</v>
      </c>
      <c r="B349" t="s">
        <v>263</v>
      </c>
      <c r="C349" t="s">
        <v>271</v>
      </c>
      <c r="D349" t="s">
        <v>272</v>
      </c>
    </row>
    <row r="350" spans="1:4" x14ac:dyDescent="0.25">
      <c r="A350" t="s">
        <v>928</v>
      </c>
      <c r="B350" t="s">
        <v>263</v>
      </c>
      <c r="C350" t="s">
        <v>271</v>
      </c>
      <c r="D350" t="s">
        <v>272</v>
      </c>
    </row>
    <row r="351" spans="1:4" x14ac:dyDescent="0.25">
      <c r="A351" t="s">
        <v>929</v>
      </c>
      <c r="B351" t="s">
        <v>276</v>
      </c>
      <c r="C351" t="s">
        <v>263</v>
      </c>
    </row>
    <row r="352" spans="1:4" x14ac:dyDescent="0.25">
      <c r="A352" t="s">
        <v>930</v>
      </c>
      <c r="B352" t="s">
        <v>276</v>
      </c>
      <c r="C352" t="s">
        <v>263</v>
      </c>
    </row>
    <row r="353" spans="1:7" x14ac:dyDescent="0.25">
      <c r="A353" t="s">
        <v>931</v>
      </c>
      <c r="B353" t="s">
        <v>276</v>
      </c>
      <c r="C353" t="s">
        <v>263</v>
      </c>
    </row>
    <row r="354" spans="1:7" x14ac:dyDescent="0.25">
      <c r="A354" t="s">
        <v>932</v>
      </c>
      <c r="B354" t="s">
        <v>263</v>
      </c>
      <c r="C354" t="s">
        <v>276</v>
      </c>
    </row>
    <row r="355" spans="1:7" x14ac:dyDescent="0.25">
      <c r="A355" t="s">
        <v>933</v>
      </c>
      <c r="B355" t="s">
        <v>276</v>
      </c>
    </row>
    <row r="356" spans="1:7" x14ac:dyDescent="0.25">
      <c r="A356" t="s">
        <v>934</v>
      </c>
      <c r="B356" t="s">
        <v>276</v>
      </c>
    </row>
    <row r="357" spans="1:7" x14ac:dyDescent="0.25">
      <c r="A357" t="s">
        <v>935</v>
      </c>
      <c r="B357" t="s">
        <v>276</v>
      </c>
    </row>
    <row r="358" spans="1:7" x14ac:dyDescent="0.25">
      <c r="A358" t="s">
        <v>2216</v>
      </c>
      <c r="B358" t="s">
        <v>152</v>
      </c>
      <c r="C358" t="s">
        <v>2161</v>
      </c>
      <c r="D358" t="s">
        <v>154</v>
      </c>
    </row>
    <row r="359" spans="1:7" x14ac:dyDescent="0.25">
      <c r="A359" t="s">
        <v>2217</v>
      </c>
      <c r="B359" t="s">
        <v>54</v>
      </c>
      <c r="C359" t="s">
        <v>55</v>
      </c>
      <c r="D359" t="s">
        <v>56</v>
      </c>
      <c r="E359" t="s">
        <v>152</v>
      </c>
      <c r="F359" t="s">
        <v>2161</v>
      </c>
      <c r="G359" t="s">
        <v>154</v>
      </c>
    </row>
    <row r="360" spans="1:7" x14ac:dyDescent="0.25">
      <c r="A360" t="s">
        <v>2218</v>
      </c>
      <c r="B360" t="s">
        <v>54</v>
      </c>
      <c r="C360" t="s">
        <v>55</v>
      </c>
      <c r="D360" t="s">
        <v>152</v>
      </c>
      <c r="E360" t="s">
        <v>2161</v>
      </c>
      <c r="F360" t="s">
        <v>154</v>
      </c>
    </row>
    <row r="361" spans="1:7" x14ac:dyDescent="0.25">
      <c r="A361" t="s">
        <v>2219</v>
      </c>
      <c r="B361" t="s">
        <v>72</v>
      </c>
      <c r="C361" t="s">
        <v>152</v>
      </c>
      <c r="D361" t="s">
        <v>2161</v>
      </c>
      <c r="E361" t="s">
        <v>154</v>
      </c>
    </row>
    <row r="362" spans="1:7" x14ac:dyDescent="0.25">
      <c r="A362" t="s">
        <v>2220</v>
      </c>
      <c r="B362" t="s">
        <v>72</v>
      </c>
      <c r="C362" t="s">
        <v>152</v>
      </c>
      <c r="D362" t="s">
        <v>2161</v>
      </c>
      <c r="E362" t="s">
        <v>154</v>
      </c>
    </row>
    <row r="363" spans="1:7" x14ac:dyDescent="0.25">
      <c r="A363" t="s">
        <v>2221</v>
      </c>
      <c r="B363" t="s">
        <v>152</v>
      </c>
      <c r="C363" t="s">
        <v>153</v>
      </c>
      <c r="D363" t="s">
        <v>2161</v>
      </c>
      <c r="E363" t="s">
        <v>154</v>
      </c>
    </row>
    <row r="364" spans="1:7" x14ac:dyDescent="0.25">
      <c r="A364" t="s">
        <v>2222</v>
      </c>
      <c r="B364" t="s">
        <v>128</v>
      </c>
      <c r="C364" t="s">
        <v>152</v>
      </c>
      <c r="D364" t="s">
        <v>2161</v>
      </c>
      <c r="E364" t="s">
        <v>154</v>
      </c>
    </row>
    <row r="365" spans="1:7" x14ac:dyDescent="0.25">
      <c r="A365" t="s">
        <v>2223</v>
      </c>
      <c r="B365" t="s">
        <v>128</v>
      </c>
      <c r="C365" t="s">
        <v>152</v>
      </c>
      <c r="D365" t="s">
        <v>2161</v>
      </c>
      <c r="E365" t="s">
        <v>154</v>
      </c>
    </row>
    <row r="366" spans="1:7" x14ac:dyDescent="0.25">
      <c r="A366" t="s">
        <v>2224</v>
      </c>
      <c r="B366" t="s">
        <v>128</v>
      </c>
      <c r="C366" t="s">
        <v>152</v>
      </c>
      <c r="D366" t="s">
        <v>2161</v>
      </c>
      <c r="E366" t="s">
        <v>154</v>
      </c>
    </row>
    <row r="367" spans="1:7" x14ac:dyDescent="0.25">
      <c r="A367" t="s">
        <v>2225</v>
      </c>
      <c r="B367" t="s">
        <v>128</v>
      </c>
      <c r="C367" t="s">
        <v>152</v>
      </c>
      <c r="D367" t="s">
        <v>2161</v>
      </c>
      <c r="E367" t="s">
        <v>154</v>
      </c>
    </row>
    <row r="368" spans="1:7" x14ac:dyDescent="0.25">
      <c r="A368" t="s">
        <v>2226</v>
      </c>
      <c r="B368" t="s">
        <v>121</v>
      </c>
      <c r="C368" t="s">
        <v>152</v>
      </c>
      <c r="D368" t="s">
        <v>2161</v>
      </c>
      <c r="E368" t="s">
        <v>154</v>
      </c>
    </row>
    <row r="369" spans="1:7" x14ac:dyDescent="0.25">
      <c r="A369" t="s">
        <v>2227</v>
      </c>
      <c r="B369" t="s">
        <v>121</v>
      </c>
      <c r="C369" t="s">
        <v>152</v>
      </c>
      <c r="D369" t="s">
        <v>2161</v>
      </c>
      <c r="E369" t="s">
        <v>154</v>
      </c>
    </row>
    <row r="370" spans="1:7" x14ac:dyDescent="0.25">
      <c r="A370" t="s">
        <v>2228</v>
      </c>
      <c r="B370" t="s">
        <v>173</v>
      </c>
      <c r="C370" t="s">
        <v>152</v>
      </c>
      <c r="D370" t="s">
        <v>2161</v>
      </c>
      <c r="E370" t="s">
        <v>154</v>
      </c>
    </row>
    <row r="371" spans="1:7" x14ac:dyDescent="0.25">
      <c r="A371" t="s">
        <v>2229</v>
      </c>
      <c r="B371" t="s">
        <v>173</v>
      </c>
      <c r="C371" t="s">
        <v>141</v>
      </c>
      <c r="D371" t="s">
        <v>152</v>
      </c>
      <c r="E371" t="s">
        <v>2161</v>
      </c>
      <c r="F371" t="s">
        <v>154</v>
      </c>
    </row>
    <row r="372" spans="1:7" x14ac:dyDescent="0.25">
      <c r="A372" t="s">
        <v>2230</v>
      </c>
      <c r="B372" t="s">
        <v>121</v>
      </c>
      <c r="C372" t="s">
        <v>152</v>
      </c>
      <c r="D372" t="s">
        <v>2161</v>
      </c>
      <c r="E372" t="s">
        <v>154</v>
      </c>
    </row>
    <row r="373" spans="1:7" x14ac:dyDescent="0.25">
      <c r="A373" t="s">
        <v>2231</v>
      </c>
      <c r="B373" t="s">
        <v>121</v>
      </c>
      <c r="C373" t="s">
        <v>152</v>
      </c>
      <c r="D373" t="s">
        <v>2161</v>
      </c>
      <c r="E373" t="s">
        <v>154</v>
      </c>
    </row>
    <row r="374" spans="1:7" x14ac:dyDescent="0.25">
      <c r="A374" t="s">
        <v>2232</v>
      </c>
      <c r="B374" t="s">
        <v>128</v>
      </c>
      <c r="C374" t="s">
        <v>152</v>
      </c>
      <c r="D374" t="s">
        <v>2161</v>
      </c>
      <c r="E374" t="s">
        <v>154</v>
      </c>
    </row>
    <row r="375" spans="1:7" x14ac:dyDescent="0.25">
      <c r="A375" t="s">
        <v>2233</v>
      </c>
      <c r="B375" t="s">
        <v>128</v>
      </c>
      <c r="C375" t="s">
        <v>474</v>
      </c>
      <c r="D375" t="s">
        <v>152</v>
      </c>
      <c r="E375" t="s">
        <v>2161</v>
      </c>
      <c r="F375" t="s">
        <v>154</v>
      </c>
    </row>
    <row r="376" spans="1:7" x14ac:dyDescent="0.25">
      <c r="A376" t="s">
        <v>2234</v>
      </c>
      <c r="B376" t="s">
        <v>128</v>
      </c>
      <c r="C376" t="s">
        <v>474</v>
      </c>
      <c r="D376" t="s">
        <v>152</v>
      </c>
      <c r="E376" t="s">
        <v>2161</v>
      </c>
      <c r="F376" t="s">
        <v>154</v>
      </c>
    </row>
    <row r="377" spans="1:7" x14ac:dyDescent="0.25">
      <c r="A377" t="s">
        <v>2235</v>
      </c>
      <c r="B377" t="s">
        <v>138</v>
      </c>
      <c r="C377" t="s">
        <v>153</v>
      </c>
      <c r="D377" t="s">
        <v>177</v>
      </c>
      <c r="E377" t="s">
        <v>152</v>
      </c>
      <c r="F377" t="s">
        <v>2161</v>
      </c>
      <c r="G377" t="s">
        <v>154</v>
      </c>
    </row>
    <row r="378" spans="1:7" x14ac:dyDescent="0.25">
      <c r="A378" t="s">
        <v>2236</v>
      </c>
      <c r="B378" t="s">
        <v>152</v>
      </c>
      <c r="C378" t="s">
        <v>2161</v>
      </c>
      <c r="D378" t="s">
        <v>154</v>
      </c>
    </row>
    <row r="379" spans="1:7" x14ac:dyDescent="0.25">
      <c r="A379" t="s">
        <v>2237</v>
      </c>
      <c r="B379" t="s">
        <v>138</v>
      </c>
      <c r="C379" t="s">
        <v>153</v>
      </c>
      <c r="D379" t="s">
        <v>177</v>
      </c>
      <c r="E379" t="s">
        <v>152</v>
      </c>
      <c r="F379" t="s">
        <v>2161</v>
      </c>
      <c r="G379" t="s">
        <v>154</v>
      </c>
    </row>
    <row r="380" spans="1:7" x14ac:dyDescent="0.25">
      <c r="A380" t="s">
        <v>2238</v>
      </c>
      <c r="B380" t="s">
        <v>276</v>
      </c>
      <c r="C380" t="s">
        <v>152</v>
      </c>
      <c r="D380" t="s">
        <v>2161</v>
      </c>
      <c r="E380" t="s">
        <v>154</v>
      </c>
    </row>
    <row r="381" spans="1:7" x14ac:dyDescent="0.25">
      <c r="A381" t="s">
        <v>2239</v>
      </c>
      <c r="B381" t="s">
        <v>276</v>
      </c>
      <c r="C381" t="s">
        <v>152</v>
      </c>
      <c r="D381" t="s">
        <v>2161</v>
      </c>
      <c r="E381" t="s">
        <v>154</v>
      </c>
    </row>
    <row r="382" spans="1:7" x14ac:dyDescent="0.25">
      <c r="A382" t="s">
        <v>2240</v>
      </c>
      <c r="B382" t="s">
        <v>276</v>
      </c>
      <c r="C382" t="s">
        <v>152</v>
      </c>
      <c r="D382" t="s">
        <v>2161</v>
      </c>
      <c r="E382" t="s">
        <v>154</v>
      </c>
    </row>
    <row r="383" spans="1:7" x14ac:dyDescent="0.25">
      <c r="A383" t="s">
        <v>2365</v>
      </c>
      <c r="B383" t="s">
        <v>276</v>
      </c>
      <c r="C383" t="s">
        <v>152</v>
      </c>
      <c r="D383" t="s">
        <v>2161</v>
      </c>
      <c r="E383" t="s">
        <v>154</v>
      </c>
    </row>
    <row r="384" spans="1:7" x14ac:dyDescent="0.25">
      <c r="A384" t="s">
        <v>2241</v>
      </c>
      <c r="B384" t="s">
        <v>152</v>
      </c>
      <c r="C384" t="s">
        <v>2161</v>
      </c>
      <c r="D384" t="s">
        <v>154</v>
      </c>
    </row>
    <row r="385" spans="1:7" x14ac:dyDescent="0.25">
      <c r="A385" t="s">
        <v>936</v>
      </c>
      <c r="B385" t="s">
        <v>152</v>
      </c>
      <c r="C385" t="s">
        <v>153</v>
      </c>
      <c r="D385" t="s">
        <v>154</v>
      </c>
    </row>
    <row r="386" spans="1:7" x14ac:dyDescent="0.25">
      <c r="A386" t="s">
        <v>937</v>
      </c>
      <c r="B386" t="s">
        <v>54</v>
      </c>
      <c r="C386" t="s">
        <v>55</v>
      </c>
      <c r="D386" t="s">
        <v>56</v>
      </c>
      <c r="E386" t="s">
        <v>152</v>
      </c>
      <c r="F386" t="s">
        <v>153</v>
      </c>
      <c r="G386" t="s">
        <v>154</v>
      </c>
    </row>
    <row r="387" spans="1:7" x14ac:dyDescent="0.25">
      <c r="A387" t="s">
        <v>938</v>
      </c>
      <c r="B387" t="s">
        <v>54</v>
      </c>
      <c r="C387" t="s">
        <v>55</v>
      </c>
      <c r="D387" t="s">
        <v>152</v>
      </c>
      <c r="E387" t="s">
        <v>153</v>
      </c>
      <c r="F387" t="s">
        <v>154</v>
      </c>
    </row>
    <row r="388" spans="1:7" x14ac:dyDescent="0.25">
      <c r="A388" t="s">
        <v>939</v>
      </c>
      <c r="B388" t="s">
        <v>72</v>
      </c>
      <c r="C388" t="s">
        <v>152</v>
      </c>
      <c r="D388" t="s">
        <v>153</v>
      </c>
      <c r="E388" t="s">
        <v>154</v>
      </c>
    </row>
    <row r="389" spans="1:7" x14ac:dyDescent="0.25">
      <c r="A389" t="s">
        <v>940</v>
      </c>
      <c r="B389" t="s">
        <v>72</v>
      </c>
      <c r="C389" t="s">
        <v>152</v>
      </c>
      <c r="D389" t="s">
        <v>153</v>
      </c>
      <c r="E389" t="s">
        <v>154</v>
      </c>
    </row>
    <row r="390" spans="1:7" x14ac:dyDescent="0.25">
      <c r="A390" t="s">
        <v>941</v>
      </c>
      <c r="B390" t="s">
        <v>152</v>
      </c>
      <c r="C390" t="s">
        <v>153</v>
      </c>
      <c r="D390" t="s">
        <v>154</v>
      </c>
    </row>
    <row r="391" spans="1:7" x14ac:dyDescent="0.25">
      <c r="A391" t="s">
        <v>942</v>
      </c>
      <c r="B391" t="s">
        <v>128</v>
      </c>
      <c r="C391" t="s">
        <v>152</v>
      </c>
      <c r="D391" t="s">
        <v>153</v>
      </c>
      <c r="E391" t="s">
        <v>154</v>
      </c>
    </row>
    <row r="392" spans="1:7" x14ac:dyDescent="0.25">
      <c r="A392" t="s">
        <v>943</v>
      </c>
      <c r="B392" t="s">
        <v>128</v>
      </c>
      <c r="C392" t="s">
        <v>152</v>
      </c>
      <c r="D392" t="s">
        <v>153</v>
      </c>
      <c r="E392" t="s">
        <v>154</v>
      </c>
    </row>
    <row r="393" spans="1:7" x14ac:dyDescent="0.25">
      <c r="A393" t="s">
        <v>944</v>
      </c>
      <c r="B393" t="s">
        <v>128</v>
      </c>
      <c r="C393" t="s">
        <v>152</v>
      </c>
      <c r="D393" t="s">
        <v>153</v>
      </c>
      <c r="E393" t="s">
        <v>154</v>
      </c>
    </row>
    <row r="394" spans="1:7" x14ac:dyDescent="0.25">
      <c r="A394" t="s">
        <v>945</v>
      </c>
      <c r="B394" t="s">
        <v>128</v>
      </c>
      <c r="C394" t="s">
        <v>152</v>
      </c>
      <c r="D394" t="s">
        <v>153</v>
      </c>
      <c r="E394" t="s">
        <v>154</v>
      </c>
    </row>
    <row r="395" spans="1:7" x14ac:dyDescent="0.25">
      <c r="A395" t="s">
        <v>946</v>
      </c>
      <c r="B395" t="s">
        <v>121</v>
      </c>
      <c r="C395" t="s">
        <v>152</v>
      </c>
      <c r="D395" t="s">
        <v>153</v>
      </c>
      <c r="E395" t="s">
        <v>154</v>
      </c>
    </row>
    <row r="396" spans="1:7" x14ac:dyDescent="0.25">
      <c r="A396" t="s">
        <v>947</v>
      </c>
      <c r="B396" t="s">
        <v>121</v>
      </c>
      <c r="C396" t="s">
        <v>152</v>
      </c>
      <c r="D396" t="s">
        <v>153</v>
      </c>
      <c r="E396" t="s">
        <v>154</v>
      </c>
    </row>
    <row r="397" spans="1:7" x14ac:dyDescent="0.25">
      <c r="A397" t="s">
        <v>948</v>
      </c>
      <c r="B397" t="s">
        <v>173</v>
      </c>
      <c r="C397" t="s">
        <v>152</v>
      </c>
      <c r="D397" t="s">
        <v>153</v>
      </c>
      <c r="E397" t="s">
        <v>154</v>
      </c>
    </row>
    <row r="398" spans="1:7" x14ac:dyDescent="0.25">
      <c r="A398" t="s">
        <v>949</v>
      </c>
      <c r="B398" t="s">
        <v>173</v>
      </c>
      <c r="C398" t="s">
        <v>141</v>
      </c>
      <c r="D398" t="s">
        <v>152</v>
      </c>
      <c r="E398" t="s">
        <v>153</v>
      </c>
      <c r="F398" t="s">
        <v>154</v>
      </c>
    </row>
    <row r="399" spans="1:7" x14ac:dyDescent="0.25">
      <c r="A399" t="s">
        <v>950</v>
      </c>
      <c r="B399" t="s">
        <v>121</v>
      </c>
      <c r="C399" t="s">
        <v>152</v>
      </c>
      <c r="D399" t="s">
        <v>153</v>
      </c>
      <c r="E399" t="s">
        <v>154</v>
      </c>
    </row>
    <row r="400" spans="1:7" x14ac:dyDescent="0.25">
      <c r="A400" t="s">
        <v>951</v>
      </c>
      <c r="B400" t="s">
        <v>121</v>
      </c>
      <c r="C400" t="s">
        <v>152</v>
      </c>
      <c r="D400" t="s">
        <v>153</v>
      </c>
      <c r="E400" t="s">
        <v>154</v>
      </c>
    </row>
    <row r="401" spans="1:6" x14ac:dyDescent="0.25">
      <c r="A401" t="s">
        <v>952</v>
      </c>
      <c r="B401" t="s">
        <v>128</v>
      </c>
      <c r="C401" t="s">
        <v>152</v>
      </c>
      <c r="D401" t="s">
        <v>153</v>
      </c>
      <c r="E401" t="s">
        <v>154</v>
      </c>
    </row>
    <row r="402" spans="1:6" x14ac:dyDescent="0.25">
      <c r="A402" t="s">
        <v>1085</v>
      </c>
      <c r="B402" t="s">
        <v>128</v>
      </c>
      <c r="C402" t="s">
        <v>474</v>
      </c>
      <c r="D402" t="s">
        <v>152</v>
      </c>
      <c r="E402" t="s">
        <v>153</v>
      </c>
      <c r="F402" t="s">
        <v>154</v>
      </c>
    </row>
    <row r="403" spans="1:6" x14ac:dyDescent="0.25">
      <c r="A403" t="s">
        <v>1086</v>
      </c>
      <c r="B403" t="s">
        <v>128</v>
      </c>
      <c r="C403" t="s">
        <v>474</v>
      </c>
      <c r="D403" t="s">
        <v>152</v>
      </c>
      <c r="E403" t="s">
        <v>153</v>
      </c>
      <c r="F403" t="s">
        <v>154</v>
      </c>
    </row>
    <row r="404" spans="1:6" x14ac:dyDescent="0.25">
      <c r="A404" t="s">
        <v>953</v>
      </c>
      <c r="B404" t="s">
        <v>138</v>
      </c>
      <c r="C404" t="s">
        <v>153</v>
      </c>
      <c r="D404" t="s">
        <v>177</v>
      </c>
      <c r="E404" t="s">
        <v>152</v>
      </c>
      <c r="F404" t="s">
        <v>154</v>
      </c>
    </row>
    <row r="405" spans="1:6" x14ac:dyDescent="0.25">
      <c r="A405" t="s">
        <v>954</v>
      </c>
      <c r="B405" t="s">
        <v>152</v>
      </c>
      <c r="C405" t="s">
        <v>153</v>
      </c>
      <c r="D405" t="s">
        <v>154</v>
      </c>
    </row>
    <row r="406" spans="1:6" x14ac:dyDescent="0.25">
      <c r="A406" t="s">
        <v>955</v>
      </c>
      <c r="B406" t="s">
        <v>138</v>
      </c>
      <c r="C406" t="s">
        <v>153</v>
      </c>
      <c r="D406" t="s">
        <v>177</v>
      </c>
      <c r="E406" t="s">
        <v>152</v>
      </c>
      <c r="F406" t="s">
        <v>154</v>
      </c>
    </row>
    <row r="407" spans="1:6" x14ac:dyDescent="0.25">
      <c r="A407" t="s">
        <v>956</v>
      </c>
      <c r="B407" t="s">
        <v>276</v>
      </c>
      <c r="C407" t="s">
        <v>152</v>
      </c>
      <c r="D407" t="s">
        <v>153</v>
      </c>
      <c r="E407" t="s">
        <v>154</v>
      </c>
    </row>
    <row r="408" spans="1:6" x14ac:dyDescent="0.25">
      <c r="A408" t="s">
        <v>957</v>
      </c>
      <c r="B408" t="s">
        <v>276</v>
      </c>
      <c r="C408" t="s">
        <v>152</v>
      </c>
      <c r="D408" t="s">
        <v>153</v>
      </c>
      <c r="E408" t="s">
        <v>154</v>
      </c>
    </row>
    <row r="409" spans="1:6" x14ac:dyDescent="0.25">
      <c r="A409" t="s">
        <v>2134</v>
      </c>
      <c r="B409" t="s">
        <v>276</v>
      </c>
      <c r="C409" t="s">
        <v>152</v>
      </c>
      <c r="D409" t="s">
        <v>153</v>
      </c>
      <c r="E409" t="s">
        <v>154</v>
      </c>
    </row>
    <row r="410" spans="1:6" x14ac:dyDescent="0.25">
      <c r="A410" t="s">
        <v>2366</v>
      </c>
      <c r="B410" t="s">
        <v>276</v>
      </c>
      <c r="C410" t="s">
        <v>152</v>
      </c>
      <c r="D410" t="s">
        <v>153</v>
      </c>
      <c r="E410" t="s">
        <v>154</v>
      </c>
    </row>
    <row r="411" spans="1:6" x14ac:dyDescent="0.25">
      <c r="A411" t="s">
        <v>958</v>
      </c>
      <c r="B411" t="s">
        <v>152</v>
      </c>
      <c r="C411" t="s">
        <v>153</v>
      </c>
      <c r="D411" t="s">
        <v>154</v>
      </c>
    </row>
    <row r="412" spans="1:6" x14ac:dyDescent="0.25">
      <c r="A412" t="s">
        <v>959</v>
      </c>
      <c r="B412" t="s">
        <v>152</v>
      </c>
      <c r="C412" t="s">
        <v>153</v>
      </c>
    </row>
    <row r="413" spans="1:6" x14ac:dyDescent="0.25">
      <c r="A413" t="s">
        <v>960</v>
      </c>
      <c r="B413" t="s">
        <v>54</v>
      </c>
      <c r="C413" t="s">
        <v>55</v>
      </c>
      <c r="D413" t="s">
        <v>56</v>
      </c>
      <c r="E413" t="s">
        <v>152</v>
      </c>
      <c r="F413" t="s">
        <v>153</v>
      </c>
    </row>
    <row r="414" spans="1:6" x14ac:dyDescent="0.25">
      <c r="A414" t="s">
        <v>961</v>
      </c>
      <c r="B414" t="s">
        <v>152</v>
      </c>
      <c r="C414" t="s">
        <v>153</v>
      </c>
    </row>
    <row r="415" spans="1:6" x14ac:dyDescent="0.25">
      <c r="A415" t="s">
        <v>962</v>
      </c>
      <c r="B415" t="s">
        <v>173</v>
      </c>
      <c r="C415" t="s">
        <v>152</v>
      </c>
      <c r="D415" t="s">
        <v>153</v>
      </c>
    </row>
    <row r="416" spans="1:6" x14ac:dyDescent="0.25">
      <c r="A416" t="s">
        <v>963</v>
      </c>
      <c r="B416" t="s">
        <v>173</v>
      </c>
      <c r="C416" t="s">
        <v>141</v>
      </c>
      <c r="D416" t="s">
        <v>152</v>
      </c>
      <c r="E416" t="s">
        <v>153</v>
      </c>
    </row>
    <row r="417" spans="1:5" x14ac:dyDescent="0.25">
      <c r="A417" t="s">
        <v>964</v>
      </c>
      <c r="B417" t="s">
        <v>138</v>
      </c>
      <c r="C417" t="s">
        <v>55</v>
      </c>
      <c r="D417" t="s">
        <v>152</v>
      </c>
      <c r="E417" t="s">
        <v>153</v>
      </c>
    </row>
    <row r="418" spans="1:5" x14ac:dyDescent="0.25">
      <c r="A418" t="s">
        <v>965</v>
      </c>
      <c r="B418" t="s">
        <v>138</v>
      </c>
      <c r="C418" t="s">
        <v>153</v>
      </c>
      <c r="D418" t="s">
        <v>177</v>
      </c>
      <c r="E418" t="s">
        <v>152</v>
      </c>
    </row>
    <row r="419" spans="1:5" x14ac:dyDescent="0.25">
      <c r="A419" t="s">
        <v>966</v>
      </c>
      <c r="B419" t="s">
        <v>152</v>
      </c>
      <c r="C419" t="s">
        <v>153</v>
      </c>
    </row>
    <row r="420" spans="1:5" x14ac:dyDescent="0.25">
      <c r="A420" t="s">
        <v>967</v>
      </c>
      <c r="B420" t="s">
        <v>138</v>
      </c>
      <c r="C420" t="s">
        <v>153</v>
      </c>
      <c r="D420" t="s">
        <v>177</v>
      </c>
      <c r="E420" t="s">
        <v>152</v>
      </c>
    </row>
    <row r="421" spans="1:5" x14ac:dyDescent="0.25">
      <c r="A421" t="s">
        <v>968</v>
      </c>
      <c r="B421" t="s">
        <v>152</v>
      </c>
      <c r="C421" t="s">
        <v>153</v>
      </c>
    </row>
    <row r="422" spans="1:5" x14ac:dyDescent="0.25">
      <c r="A422" t="s">
        <v>2314</v>
      </c>
    </row>
    <row r="423" spans="1:5" x14ac:dyDescent="0.25">
      <c r="A423" t="s">
        <v>969</v>
      </c>
      <c r="B423" t="s">
        <v>152</v>
      </c>
      <c r="C423" t="s">
        <v>153</v>
      </c>
    </row>
    <row r="424" spans="1:5" x14ac:dyDescent="0.25">
      <c r="A424" t="s">
        <v>970</v>
      </c>
      <c r="B424" t="s">
        <v>299</v>
      </c>
      <c r="C424" t="s">
        <v>300</v>
      </c>
      <c r="D424" t="s">
        <v>153</v>
      </c>
      <c r="E424" t="s">
        <v>177</v>
      </c>
    </row>
    <row r="425" spans="1:5" x14ac:dyDescent="0.25">
      <c r="A425" t="s">
        <v>971</v>
      </c>
      <c r="B425" t="s">
        <v>128</v>
      </c>
    </row>
    <row r="426" spans="1:5" x14ac:dyDescent="0.25">
      <c r="A426" t="s">
        <v>972</v>
      </c>
      <c r="B426" t="s">
        <v>61</v>
      </c>
      <c r="C426" t="s">
        <v>141</v>
      </c>
      <c r="D426" t="s">
        <v>169</v>
      </c>
    </row>
    <row r="427" spans="1:5" x14ac:dyDescent="0.25">
      <c r="A427" t="s">
        <v>973</v>
      </c>
      <c r="B427" t="s">
        <v>152</v>
      </c>
      <c r="C427" t="s">
        <v>153</v>
      </c>
    </row>
    <row r="428" spans="1:5" x14ac:dyDescent="0.25">
      <c r="A428" t="s">
        <v>974</v>
      </c>
      <c r="B428" t="s">
        <v>152</v>
      </c>
      <c r="C428" t="s">
        <v>153</v>
      </c>
    </row>
    <row r="429" spans="1:5" x14ac:dyDescent="0.25">
      <c r="A429" t="s">
        <v>975</v>
      </c>
      <c r="B429" t="s">
        <v>138</v>
      </c>
      <c r="C429" t="s">
        <v>153</v>
      </c>
      <c r="D429" t="s">
        <v>177</v>
      </c>
    </row>
    <row r="430" spans="1:5" x14ac:dyDescent="0.25">
      <c r="A430" t="s">
        <v>976</v>
      </c>
      <c r="B430" t="s">
        <v>152</v>
      </c>
      <c r="C430" t="s">
        <v>153</v>
      </c>
      <c r="D430" t="s">
        <v>177</v>
      </c>
    </row>
    <row r="431" spans="1:5" x14ac:dyDescent="0.25">
      <c r="A431" t="s">
        <v>977</v>
      </c>
      <c r="B431" t="s">
        <v>138</v>
      </c>
      <c r="C431" t="s">
        <v>153</v>
      </c>
      <c r="D431" t="s">
        <v>177</v>
      </c>
    </row>
    <row r="432" spans="1:5" x14ac:dyDescent="0.25">
      <c r="A432" t="s">
        <v>978</v>
      </c>
      <c r="B432" t="s">
        <v>66</v>
      </c>
      <c r="C432" t="s">
        <v>61</v>
      </c>
      <c r="D432" t="s">
        <v>67</v>
      </c>
    </row>
    <row r="433" spans="1:5" x14ac:dyDescent="0.25">
      <c r="A433" t="s">
        <v>979</v>
      </c>
      <c r="B433" t="s">
        <v>138</v>
      </c>
      <c r="C433" t="s">
        <v>153</v>
      </c>
      <c r="D433" t="s">
        <v>177</v>
      </c>
    </row>
    <row r="434" spans="1:5" x14ac:dyDescent="0.25">
      <c r="A434" t="s">
        <v>980</v>
      </c>
      <c r="B434" t="s">
        <v>83</v>
      </c>
      <c r="C434" t="s">
        <v>152</v>
      </c>
    </row>
    <row r="435" spans="1:5" x14ac:dyDescent="0.25">
      <c r="A435" t="s">
        <v>2335</v>
      </c>
      <c r="B435" t="s">
        <v>239</v>
      </c>
    </row>
    <row r="436" spans="1:5" x14ac:dyDescent="0.25">
      <c r="A436" t="s">
        <v>981</v>
      </c>
      <c r="B436" t="s">
        <v>152</v>
      </c>
    </row>
    <row r="437" spans="1:5" x14ac:dyDescent="0.25">
      <c r="A437" t="s">
        <v>982</v>
      </c>
      <c r="B437" t="s">
        <v>513</v>
      </c>
    </row>
    <row r="438" spans="1:5" x14ac:dyDescent="0.25">
      <c r="A438" t="s">
        <v>983</v>
      </c>
      <c r="B438" t="s">
        <v>177</v>
      </c>
      <c r="C438" t="s">
        <v>138</v>
      </c>
      <c r="D438" t="s">
        <v>153</v>
      </c>
    </row>
    <row r="439" spans="1:5" x14ac:dyDescent="0.25">
      <c r="A439" t="s">
        <v>984</v>
      </c>
      <c r="B439" t="s">
        <v>513</v>
      </c>
    </row>
    <row r="440" spans="1:5" x14ac:dyDescent="0.25">
      <c r="A440" t="s">
        <v>985</v>
      </c>
      <c r="B440" t="s">
        <v>148</v>
      </c>
    </row>
    <row r="441" spans="1:5" x14ac:dyDescent="0.25">
      <c r="A441" t="s">
        <v>986</v>
      </c>
      <c r="B441" t="s">
        <v>66</v>
      </c>
      <c r="C441" t="s">
        <v>61</v>
      </c>
      <c r="D441" t="s">
        <v>67</v>
      </c>
    </row>
    <row r="442" spans="1:5" x14ac:dyDescent="0.25">
      <c r="A442" t="s">
        <v>987</v>
      </c>
      <c r="B442" t="s">
        <v>299</v>
      </c>
      <c r="C442" t="s">
        <v>128</v>
      </c>
      <c r="D442" t="s">
        <v>153</v>
      </c>
      <c r="E442" t="s">
        <v>177</v>
      </c>
    </row>
    <row r="443" spans="1:5" x14ac:dyDescent="0.25">
      <c r="A443" t="s">
        <v>988</v>
      </c>
      <c r="B443" t="s">
        <v>120</v>
      </c>
      <c r="C443" t="s">
        <v>121</v>
      </c>
      <c r="D443" t="s">
        <v>153</v>
      </c>
      <c r="E443" t="s">
        <v>177</v>
      </c>
    </row>
    <row r="444" spans="1:5" x14ac:dyDescent="0.25">
      <c r="A444" t="s">
        <v>989</v>
      </c>
      <c r="B444" t="s">
        <v>263</v>
      </c>
    </row>
    <row r="445" spans="1:5" x14ac:dyDescent="0.25">
      <c r="A445" t="s">
        <v>990</v>
      </c>
      <c r="B445" t="s">
        <v>289</v>
      </c>
    </row>
    <row r="446" spans="1:5" x14ac:dyDescent="0.25">
      <c r="A446" t="s">
        <v>991</v>
      </c>
      <c r="B446" t="s">
        <v>289</v>
      </c>
    </row>
    <row r="447" spans="1:5" x14ac:dyDescent="0.25">
      <c r="A447" t="s">
        <v>992</v>
      </c>
      <c r="B447" t="s">
        <v>162</v>
      </c>
    </row>
    <row r="448" spans="1:5" x14ac:dyDescent="0.25">
      <c r="A448" t="s">
        <v>2315</v>
      </c>
      <c r="B448" t="s">
        <v>162</v>
      </c>
    </row>
    <row r="449" spans="1:7" x14ac:dyDescent="0.25">
      <c r="A449" t="s">
        <v>2316</v>
      </c>
      <c r="B449" t="s">
        <v>162</v>
      </c>
    </row>
    <row r="450" spans="1:7" x14ac:dyDescent="0.25">
      <c r="A450" t="s">
        <v>994</v>
      </c>
      <c r="B450" t="s">
        <v>239</v>
      </c>
      <c r="C450" t="s">
        <v>162</v>
      </c>
    </row>
    <row r="451" spans="1:7" x14ac:dyDescent="0.25">
      <c r="A451" t="s">
        <v>995</v>
      </c>
      <c r="B451" t="s">
        <v>430</v>
      </c>
      <c r="C451" t="s">
        <v>162</v>
      </c>
    </row>
    <row r="452" spans="1:7" x14ac:dyDescent="0.25">
      <c r="A452" t="s">
        <v>996</v>
      </c>
      <c r="B452" t="s">
        <v>162</v>
      </c>
    </row>
    <row r="453" spans="1:7" x14ac:dyDescent="0.25">
      <c r="A453" t="s">
        <v>997</v>
      </c>
      <c r="B453" t="s">
        <v>141</v>
      </c>
      <c r="C453" t="s">
        <v>148</v>
      </c>
      <c r="D453" t="s">
        <v>162</v>
      </c>
    </row>
    <row r="454" spans="1:7" x14ac:dyDescent="0.25">
      <c r="A454" t="s">
        <v>998</v>
      </c>
      <c r="B454" t="s">
        <v>513</v>
      </c>
      <c r="C454" t="s">
        <v>162</v>
      </c>
    </row>
    <row r="455" spans="1:7" x14ac:dyDescent="0.25">
      <c r="A455" t="s">
        <v>999</v>
      </c>
      <c r="B455" t="s">
        <v>513</v>
      </c>
      <c r="C455" t="s">
        <v>162</v>
      </c>
    </row>
    <row r="456" spans="1:7" x14ac:dyDescent="0.25">
      <c r="A456" t="s">
        <v>1000</v>
      </c>
      <c r="B456" t="s">
        <v>138</v>
      </c>
      <c r="C456" t="s">
        <v>153</v>
      </c>
      <c r="D456" t="s">
        <v>177</v>
      </c>
    </row>
    <row r="457" spans="1:7" x14ac:dyDescent="0.25">
      <c r="A457" t="s">
        <v>1001</v>
      </c>
      <c r="B457" t="s">
        <v>138</v>
      </c>
      <c r="C457" t="s">
        <v>153</v>
      </c>
      <c r="D457" t="s">
        <v>177</v>
      </c>
    </row>
    <row r="458" spans="1:7" x14ac:dyDescent="0.25">
      <c r="A458" t="s">
        <v>1002</v>
      </c>
      <c r="B458" t="s">
        <v>177</v>
      </c>
      <c r="C458" t="s">
        <v>138</v>
      </c>
      <c r="D458" t="s">
        <v>153</v>
      </c>
    </row>
    <row r="459" spans="1:7" x14ac:dyDescent="0.25">
      <c r="A459" t="s">
        <v>1003</v>
      </c>
      <c r="B459" t="s">
        <v>138</v>
      </c>
      <c r="C459" t="s">
        <v>153</v>
      </c>
      <c r="D459" t="s">
        <v>177</v>
      </c>
    </row>
    <row r="460" spans="1:7" x14ac:dyDescent="0.25">
      <c r="A460" t="s">
        <v>1004</v>
      </c>
      <c r="B460" t="s">
        <v>299</v>
      </c>
      <c r="C460" t="s">
        <v>300</v>
      </c>
      <c r="D460" t="s">
        <v>128</v>
      </c>
      <c r="E460" t="s">
        <v>153</v>
      </c>
      <c r="F460" t="s">
        <v>177</v>
      </c>
    </row>
    <row r="461" spans="1:7" x14ac:dyDescent="0.25">
      <c r="A461" t="s">
        <v>1005</v>
      </c>
      <c r="B461" t="s">
        <v>299</v>
      </c>
      <c r="C461" t="s">
        <v>300</v>
      </c>
      <c r="D461" t="s">
        <v>153</v>
      </c>
      <c r="E461" t="s">
        <v>177</v>
      </c>
      <c r="F461" t="s">
        <v>128</v>
      </c>
    </row>
    <row r="462" spans="1:7" x14ac:dyDescent="0.25">
      <c r="A462" t="s">
        <v>1006</v>
      </c>
      <c r="B462" t="s">
        <v>138</v>
      </c>
      <c r="C462" t="s">
        <v>153</v>
      </c>
      <c r="D462" t="s">
        <v>177</v>
      </c>
      <c r="E462" t="s">
        <v>299</v>
      </c>
      <c r="F462" t="s">
        <v>300</v>
      </c>
      <c r="G462" t="s">
        <v>128</v>
      </c>
    </row>
    <row r="463" spans="1:7" x14ac:dyDescent="0.25">
      <c r="A463" t="s">
        <v>1007</v>
      </c>
      <c r="B463" t="s">
        <v>138</v>
      </c>
      <c r="C463" t="s">
        <v>153</v>
      </c>
      <c r="D463" t="s">
        <v>177</v>
      </c>
      <c r="E463" t="s">
        <v>299</v>
      </c>
      <c r="F463" t="s">
        <v>300</v>
      </c>
      <c r="G463" t="s">
        <v>128</v>
      </c>
    </row>
    <row r="464" spans="1:7" x14ac:dyDescent="0.25">
      <c r="A464" t="s">
        <v>1008</v>
      </c>
      <c r="B464" t="s">
        <v>299</v>
      </c>
      <c r="C464" t="s">
        <v>128</v>
      </c>
      <c r="D464" t="s">
        <v>153</v>
      </c>
      <c r="E464" t="s">
        <v>177</v>
      </c>
      <c r="F464" t="s">
        <v>300</v>
      </c>
    </row>
    <row r="465" spans="1:6" x14ac:dyDescent="0.25">
      <c r="A465" t="s">
        <v>1009</v>
      </c>
      <c r="B465" t="s">
        <v>138</v>
      </c>
      <c r="C465" t="s">
        <v>153</v>
      </c>
      <c r="D465" t="s">
        <v>177</v>
      </c>
    </row>
    <row r="466" spans="1:6" x14ac:dyDescent="0.25">
      <c r="A466" t="s">
        <v>1010</v>
      </c>
      <c r="B466" t="s">
        <v>138</v>
      </c>
      <c r="C466" t="s">
        <v>153</v>
      </c>
      <c r="D466" t="s">
        <v>177</v>
      </c>
    </row>
    <row r="467" spans="1:6" x14ac:dyDescent="0.25">
      <c r="A467" t="s">
        <v>1011</v>
      </c>
      <c r="B467" t="s">
        <v>138</v>
      </c>
      <c r="C467" t="s">
        <v>153</v>
      </c>
      <c r="D467" t="s">
        <v>177</v>
      </c>
    </row>
    <row r="468" spans="1:6" x14ac:dyDescent="0.25">
      <c r="A468" t="s">
        <v>1012</v>
      </c>
      <c r="B468" t="s">
        <v>138</v>
      </c>
      <c r="C468" t="s">
        <v>153</v>
      </c>
      <c r="D468" t="s">
        <v>177</v>
      </c>
    </row>
    <row r="469" spans="1:6" x14ac:dyDescent="0.25">
      <c r="A469" t="s">
        <v>1013</v>
      </c>
      <c r="B469" t="s">
        <v>120</v>
      </c>
      <c r="C469" t="s">
        <v>121</v>
      </c>
      <c r="D469" t="s">
        <v>153</v>
      </c>
      <c r="E469" t="s">
        <v>177</v>
      </c>
    </row>
    <row r="470" spans="1:6" x14ac:dyDescent="0.25">
      <c r="A470" t="s">
        <v>1014</v>
      </c>
      <c r="B470" t="s">
        <v>72</v>
      </c>
      <c r="C470" t="s">
        <v>120</v>
      </c>
      <c r="D470" t="s">
        <v>121</v>
      </c>
      <c r="E470" t="s">
        <v>153</v>
      </c>
      <c r="F470" t="s">
        <v>177</v>
      </c>
    </row>
    <row r="471" spans="1:6" x14ac:dyDescent="0.25">
      <c r="A471" t="s">
        <v>1015</v>
      </c>
      <c r="B471" t="s">
        <v>72</v>
      </c>
      <c r="C471" t="s">
        <v>120</v>
      </c>
      <c r="D471" t="s">
        <v>121</v>
      </c>
      <c r="E471" t="s">
        <v>153</v>
      </c>
      <c r="F471" t="s">
        <v>177</v>
      </c>
    </row>
    <row r="472" spans="1:6" x14ac:dyDescent="0.25">
      <c r="A472" t="s">
        <v>1016</v>
      </c>
      <c r="B472" t="s">
        <v>138</v>
      </c>
      <c r="C472" t="s">
        <v>153</v>
      </c>
      <c r="D472" t="s">
        <v>177</v>
      </c>
      <c r="E472" t="s">
        <v>120</v>
      </c>
      <c r="F472" t="s">
        <v>121</v>
      </c>
    </row>
    <row r="473" spans="1:6" x14ac:dyDescent="0.25">
      <c r="A473" t="s">
        <v>1017</v>
      </c>
      <c r="B473" t="s">
        <v>138</v>
      </c>
      <c r="C473" t="s">
        <v>153</v>
      </c>
      <c r="D473" t="s">
        <v>177</v>
      </c>
      <c r="E473" t="s">
        <v>120</v>
      </c>
      <c r="F473" t="s">
        <v>121</v>
      </c>
    </row>
    <row r="474" spans="1:6" x14ac:dyDescent="0.25">
      <c r="A474" t="s">
        <v>1018</v>
      </c>
      <c r="B474" t="s">
        <v>138</v>
      </c>
      <c r="C474" t="s">
        <v>153</v>
      </c>
      <c r="D474" t="s">
        <v>177</v>
      </c>
      <c r="E474" t="s">
        <v>120</v>
      </c>
      <c r="F474" t="s">
        <v>121</v>
      </c>
    </row>
    <row r="475" spans="1:6" x14ac:dyDescent="0.25">
      <c r="A475" t="s">
        <v>1019</v>
      </c>
      <c r="B475" t="s">
        <v>138</v>
      </c>
      <c r="C475" t="s">
        <v>153</v>
      </c>
      <c r="D475" t="s">
        <v>177</v>
      </c>
      <c r="E475" t="s">
        <v>120</v>
      </c>
      <c r="F475" t="s">
        <v>121</v>
      </c>
    </row>
    <row r="476" spans="1:6" x14ac:dyDescent="0.25">
      <c r="A476" t="s">
        <v>1020</v>
      </c>
      <c r="B476" t="s">
        <v>120</v>
      </c>
      <c r="C476" t="s">
        <v>121</v>
      </c>
      <c r="D476" t="s">
        <v>153</v>
      </c>
      <c r="E476" t="s">
        <v>177</v>
      </c>
    </row>
    <row r="477" spans="1:6" x14ac:dyDescent="0.25">
      <c r="A477" t="s">
        <v>1021</v>
      </c>
      <c r="B477" t="s">
        <v>138</v>
      </c>
      <c r="C477" t="s">
        <v>153</v>
      </c>
      <c r="D477" t="s">
        <v>177</v>
      </c>
    </row>
    <row r="478" spans="1:6" x14ac:dyDescent="0.25">
      <c r="A478" t="s">
        <v>1022</v>
      </c>
      <c r="B478" t="s">
        <v>138</v>
      </c>
      <c r="C478" t="s">
        <v>153</v>
      </c>
      <c r="D478" t="s">
        <v>177</v>
      </c>
    </row>
    <row r="479" spans="1:6" x14ac:dyDescent="0.25">
      <c r="A479" t="s">
        <v>1023</v>
      </c>
      <c r="B479" t="s">
        <v>138</v>
      </c>
      <c r="C479" t="s">
        <v>153</v>
      </c>
      <c r="D479" t="s">
        <v>177</v>
      </c>
    </row>
    <row r="480" spans="1:6" x14ac:dyDescent="0.25">
      <c r="A480" t="s">
        <v>1024</v>
      </c>
      <c r="B480" t="s">
        <v>141</v>
      </c>
      <c r="C480" t="s">
        <v>148</v>
      </c>
    </row>
    <row r="481" spans="1:7" x14ac:dyDescent="0.25">
      <c r="A481" t="s">
        <v>1025</v>
      </c>
      <c r="B481" t="s">
        <v>141</v>
      </c>
      <c r="C481" t="s">
        <v>148</v>
      </c>
    </row>
    <row r="482" spans="1:7" x14ac:dyDescent="0.25">
      <c r="A482" t="s">
        <v>1026</v>
      </c>
      <c r="B482" t="s">
        <v>148</v>
      </c>
      <c r="C482" t="s">
        <v>141</v>
      </c>
    </row>
    <row r="483" spans="1:7" x14ac:dyDescent="0.25">
      <c r="A483" t="s">
        <v>1027</v>
      </c>
      <c r="B483" t="s">
        <v>148</v>
      </c>
      <c r="C483" t="s">
        <v>141</v>
      </c>
    </row>
    <row r="484" spans="1:7" x14ac:dyDescent="0.25">
      <c r="A484" t="s">
        <v>2424</v>
      </c>
    </row>
    <row r="485" spans="1:7" x14ac:dyDescent="0.25">
      <c r="A485" t="s">
        <v>1029</v>
      </c>
      <c r="B485" t="s">
        <v>239</v>
      </c>
    </row>
    <row r="486" spans="1:7" x14ac:dyDescent="0.25">
      <c r="A486" t="s">
        <v>1028</v>
      </c>
      <c r="B486" t="s">
        <v>239</v>
      </c>
    </row>
    <row r="487" spans="1:7" x14ac:dyDescent="0.25">
      <c r="A487" t="s">
        <v>2113</v>
      </c>
      <c r="B487" t="s">
        <v>148</v>
      </c>
    </row>
    <row r="488" spans="1:7" x14ac:dyDescent="0.25">
      <c r="A488" t="s">
        <v>1030</v>
      </c>
    </row>
    <row r="489" spans="1:7" x14ac:dyDescent="0.25">
      <c r="A489" t="s">
        <v>1031</v>
      </c>
      <c r="B489" t="s">
        <v>299</v>
      </c>
      <c r="C489" t="s">
        <v>300</v>
      </c>
      <c r="D489" t="s">
        <v>128</v>
      </c>
      <c r="E489" t="s">
        <v>153</v>
      </c>
      <c r="F489" t="s">
        <v>177</v>
      </c>
    </row>
    <row r="490" spans="1:7" x14ac:dyDescent="0.25">
      <c r="A490" t="s">
        <v>2452</v>
      </c>
      <c r="B490" t="s">
        <v>299</v>
      </c>
      <c r="C490" t="s">
        <v>300</v>
      </c>
      <c r="D490" t="s">
        <v>128</v>
      </c>
      <c r="E490" t="s">
        <v>153</v>
      </c>
      <c r="F490" t="s">
        <v>177</v>
      </c>
    </row>
    <row r="491" spans="1:7" x14ac:dyDescent="0.25">
      <c r="A491" t="s">
        <v>1032</v>
      </c>
      <c r="B491" t="s">
        <v>299</v>
      </c>
      <c r="C491" t="s">
        <v>300</v>
      </c>
      <c r="D491" t="s">
        <v>153</v>
      </c>
      <c r="E491" t="s">
        <v>177</v>
      </c>
      <c r="F491" t="s">
        <v>128</v>
      </c>
    </row>
    <row r="492" spans="1:7" x14ac:dyDescent="0.25">
      <c r="A492" t="s">
        <v>1033</v>
      </c>
      <c r="B492" t="s">
        <v>138</v>
      </c>
      <c r="C492" t="s">
        <v>153</v>
      </c>
      <c r="D492" t="s">
        <v>177</v>
      </c>
      <c r="E492" t="s">
        <v>299</v>
      </c>
      <c r="F492" t="s">
        <v>300</v>
      </c>
      <c r="G492" t="s">
        <v>128</v>
      </c>
    </row>
    <row r="493" spans="1:7" x14ac:dyDescent="0.25">
      <c r="A493" t="s">
        <v>1034</v>
      </c>
      <c r="B493" t="s">
        <v>299</v>
      </c>
      <c r="C493" t="s">
        <v>128</v>
      </c>
      <c r="D493" t="s">
        <v>153</v>
      </c>
      <c r="E493" t="s">
        <v>177</v>
      </c>
      <c r="F493" t="s">
        <v>300</v>
      </c>
    </row>
    <row r="494" spans="1:7" x14ac:dyDescent="0.25">
      <c r="A494" t="s">
        <v>1035</v>
      </c>
      <c r="B494" t="s">
        <v>120</v>
      </c>
      <c r="C494" t="s">
        <v>121</v>
      </c>
      <c r="D494" t="s">
        <v>153</v>
      </c>
      <c r="E494" t="s">
        <v>177</v>
      </c>
    </row>
    <row r="495" spans="1:7" x14ac:dyDescent="0.25">
      <c r="A495" t="s">
        <v>1036</v>
      </c>
      <c r="B495" t="s">
        <v>72</v>
      </c>
      <c r="C495" t="s">
        <v>120</v>
      </c>
      <c r="D495" t="s">
        <v>121</v>
      </c>
      <c r="E495" t="s">
        <v>153</v>
      </c>
      <c r="F495" t="s">
        <v>177</v>
      </c>
    </row>
    <row r="496" spans="1:7" x14ac:dyDescent="0.25">
      <c r="A496" t="s">
        <v>1037</v>
      </c>
      <c r="B496" t="s">
        <v>72</v>
      </c>
      <c r="C496" t="s">
        <v>120</v>
      </c>
      <c r="D496" t="s">
        <v>121</v>
      </c>
      <c r="E496" t="s">
        <v>153</v>
      </c>
      <c r="F496" t="s">
        <v>177</v>
      </c>
    </row>
    <row r="497" spans="1:7" x14ac:dyDescent="0.25">
      <c r="A497" t="s">
        <v>1038</v>
      </c>
      <c r="B497" t="s">
        <v>138</v>
      </c>
      <c r="C497" t="s">
        <v>153</v>
      </c>
      <c r="D497" t="s">
        <v>177</v>
      </c>
      <c r="E497" t="s">
        <v>120</v>
      </c>
      <c r="F497" t="s">
        <v>121</v>
      </c>
    </row>
    <row r="498" spans="1:7" x14ac:dyDescent="0.25">
      <c r="A498" t="s">
        <v>1039</v>
      </c>
      <c r="B498" t="s">
        <v>138</v>
      </c>
      <c r="C498" t="s">
        <v>153</v>
      </c>
      <c r="D498" t="s">
        <v>177</v>
      </c>
      <c r="E498" t="s">
        <v>120</v>
      </c>
      <c r="F498" t="s">
        <v>121</v>
      </c>
    </row>
    <row r="499" spans="1:7" x14ac:dyDescent="0.25">
      <c r="A499" t="s">
        <v>1040</v>
      </c>
      <c r="B499" t="s">
        <v>138</v>
      </c>
      <c r="C499" t="s">
        <v>153</v>
      </c>
      <c r="D499" t="s">
        <v>177</v>
      </c>
      <c r="E499" t="s">
        <v>120</v>
      </c>
      <c r="F499" t="s">
        <v>121</v>
      </c>
    </row>
    <row r="500" spans="1:7" x14ac:dyDescent="0.25">
      <c r="A500" t="s">
        <v>1041</v>
      </c>
      <c r="B500" t="s">
        <v>120</v>
      </c>
      <c r="C500" t="s">
        <v>121</v>
      </c>
      <c r="D500" t="s">
        <v>153</v>
      </c>
      <c r="E500" t="s">
        <v>177</v>
      </c>
    </row>
    <row r="501" spans="1:7" x14ac:dyDescent="0.25">
      <c r="A501" t="s">
        <v>1042</v>
      </c>
      <c r="B501" t="s">
        <v>120</v>
      </c>
      <c r="C501" t="s">
        <v>121</v>
      </c>
      <c r="D501" t="s">
        <v>153</v>
      </c>
      <c r="E501" t="s">
        <v>177</v>
      </c>
    </row>
    <row r="502" spans="1:7" x14ac:dyDescent="0.25">
      <c r="A502" t="s">
        <v>2242</v>
      </c>
      <c r="B502" t="s">
        <v>152</v>
      </c>
      <c r="C502" t="s">
        <v>2161</v>
      </c>
      <c r="D502" t="s">
        <v>154</v>
      </c>
    </row>
    <row r="503" spans="1:7" x14ac:dyDescent="0.25">
      <c r="A503" t="s">
        <v>2243</v>
      </c>
      <c r="B503" t="s">
        <v>54</v>
      </c>
      <c r="C503" t="s">
        <v>55</v>
      </c>
      <c r="D503" t="s">
        <v>56</v>
      </c>
      <c r="E503" t="s">
        <v>152</v>
      </c>
      <c r="F503" t="s">
        <v>2161</v>
      </c>
      <c r="G503" t="s">
        <v>154</v>
      </c>
    </row>
    <row r="504" spans="1:7" x14ac:dyDescent="0.25">
      <c r="A504" t="s">
        <v>2244</v>
      </c>
      <c r="B504" t="s">
        <v>54</v>
      </c>
      <c r="C504" t="s">
        <v>55</v>
      </c>
      <c r="D504" t="s">
        <v>152</v>
      </c>
      <c r="E504" t="s">
        <v>2161</v>
      </c>
      <c r="F504" t="s">
        <v>154</v>
      </c>
    </row>
    <row r="505" spans="1:7" x14ac:dyDescent="0.25">
      <c r="A505" t="s">
        <v>2245</v>
      </c>
      <c r="B505" t="s">
        <v>72</v>
      </c>
      <c r="C505" t="s">
        <v>152</v>
      </c>
      <c r="D505" t="s">
        <v>2161</v>
      </c>
      <c r="E505" t="s">
        <v>154</v>
      </c>
    </row>
    <row r="506" spans="1:7" x14ac:dyDescent="0.25">
      <c r="A506" t="s">
        <v>2246</v>
      </c>
      <c r="B506" t="s">
        <v>72</v>
      </c>
      <c r="C506" t="s">
        <v>152</v>
      </c>
      <c r="D506" t="s">
        <v>2161</v>
      </c>
      <c r="E506" t="s">
        <v>154</v>
      </c>
    </row>
    <row r="507" spans="1:7" x14ac:dyDescent="0.25">
      <c r="A507" t="s">
        <v>2247</v>
      </c>
      <c r="B507" t="s">
        <v>152</v>
      </c>
      <c r="C507" t="s">
        <v>153</v>
      </c>
      <c r="D507" t="s">
        <v>2161</v>
      </c>
      <c r="E507" t="s">
        <v>154</v>
      </c>
    </row>
    <row r="508" spans="1:7" x14ac:dyDescent="0.25">
      <c r="A508" t="s">
        <v>2248</v>
      </c>
      <c r="B508" t="s">
        <v>128</v>
      </c>
      <c r="C508" t="s">
        <v>152</v>
      </c>
      <c r="D508" t="s">
        <v>2161</v>
      </c>
      <c r="E508" t="s">
        <v>154</v>
      </c>
    </row>
    <row r="509" spans="1:7" x14ac:dyDescent="0.25">
      <c r="A509" t="s">
        <v>2249</v>
      </c>
      <c r="B509" t="s">
        <v>128</v>
      </c>
      <c r="C509" t="s">
        <v>152</v>
      </c>
      <c r="D509" t="s">
        <v>2161</v>
      </c>
      <c r="E509" t="s">
        <v>154</v>
      </c>
    </row>
    <row r="510" spans="1:7" x14ac:dyDescent="0.25">
      <c r="A510" t="s">
        <v>2250</v>
      </c>
      <c r="B510" t="s">
        <v>128</v>
      </c>
      <c r="C510" t="s">
        <v>152</v>
      </c>
      <c r="D510" t="s">
        <v>2161</v>
      </c>
      <c r="E510" t="s">
        <v>154</v>
      </c>
    </row>
    <row r="511" spans="1:7" x14ac:dyDescent="0.25">
      <c r="A511" t="s">
        <v>2251</v>
      </c>
      <c r="B511" t="s">
        <v>128</v>
      </c>
      <c r="C511" t="s">
        <v>152</v>
      </c>
      <c r="D511" t="s">
        <v>2161</v>
      </c>
      <c r="E511" t="s">
        <v>154</v>
      </c>
    </row>
    <row r="512" spans="1:7" x14ac:dyDescent="0.25">
      <c r="A512" t="s">
        <v>2252</v>
      </c>
      <c r="B512" t="s">
        <v>121</v>
      </c>
      <c r="C512" t="s">
        <v>152</v>
      </c>
      <c r="D512" t="s">
        <v>2161</v>
      </c>
      <c r="E512" t="s">
        <v>154</v>
      </c>
    </row>
    <row r="513" spans="1:7" x14ac:dyDescent="0.25">
      <c r="A513" t="s">
        <v>2253</v>
      </c>
      <c r="B513" t="s">
        <v>121</v>
      </c>
      <c r="C513" t="s">
        <v>152</v>
      </c>
      <c r="D513" t="s">
        <v>2161</v>
      </c>
      <c r="E513" t="s">
        <v>154</v>
      </c>
    </row>
    <row r="514" spans="1:7" x14ac:dyDescent="0.25">
      <c r="A514" t="s">
        <v>2254</v>
      </c>
      <c r="B514" t="s">
        <v>173</v>
      </c>
      <c r="C514" t="s">
        <v>152</v>
      </c>
      <c r="D514" t="s">
        <v>2161</v>
      </c>
      <c r="E514" t="s">
        <v>154</v>
      </c>
    </row>
    <row r="515" spans="1:7" x14ac:dyDescent="0.25">
      <c r="A515" t="s">
        <v>2255</v>
      </c>
      <c r="B515" t="s">
        <v>173</v>
      </c>
      <c r="C515" t="s">
        <v>141</v>
      </c>
      <c r="D515" t="s">
        <v>152</v>
      </c>
      <c r="E515" t="s">
        <v>2161</v>
      </c>
      <c r="F515" t="s">
        <v>154</v>
      </c>
    </row>
    <row r="516" spans="1:7" x14ac:dyDescent="0.25">
      <c r="A516" t="s">
        <v>2256</v>
      </c>
      <c r="B516" t="s">
        <v>121</v>
      </c>
      <c r="C516" t="s">
        <v>152</v>
      </c>
      <c r="D516" t="s">
        <v>2161</v>
      </c>
      <c r="E516" t="s">
        <v>154</v>
      </c>
    </row>
    <row r="517" spans="1:7" x14ac:dyDescent="0.25">
      <c r="A517" t="s">
        <v>2257</v>
      </c>
      <c r="B517" t="s">
        <v>121</v>
      </c>
      <c r="C517" t="s">
        <v>152</v>
      </c>
      <c r="D517" t="s">
        <v>2161</v>
      </c>
      <c r="E517" t="s">
        <v>154</v>
      </c>
    </row>
    <row r="518" spans="1:7" x14ac:dyDescent="0.25">
      <c r="A518" t="s">
        <v>2258</v>
      </c>
      <c r="B518" t="s">
        <v>128</v>
      </c>
      <c r="C518" t="s">
        <v>152</v>
      </c>
      <c r="D518" t="s">
        <v>2161</v>
      </c>
      <c r="E518" t="s">
        <v>154</v>
      </c>
    </row>
    <row r="519" spans="1:7" x14ac:dyDescent="0.25">
      <c r="A519" t="s">
        <v>2259</v>
      </c>
      <c r="B519" t="s">
        <v>128</v>
      </c>
      <c r="C519" t="s">
        <v>474</v>
      </c>
      <c r="D519" t="s">
        <v>152</v>
      </c>
      <c r="E519" t="s">
        <v>2161</v>
      </c>
      <c r="F519" t="s">
        <v>154</v>
      </c>
    </row>
    <row r="520" spans="1:7" x14ac:dyDescent="0.25">
      <c r="A520" t="s">
        <v>2260</v>
      </c>
      <c r="B520" t="s">
        <v>128</v>
      </c>
      <c r="C520" t="s">
        <v>474</v>
      </c>
      <c r="D520" t="s">
        <v>152</v>
      </c>
      <c r="E520" t="s">
        <v>2161</v>
      </c>
      <c r="F520" t="s">
        <v>154</v>
      </c>
    </row>
    <row r="521" spans="1:7" x14ac:dyDescent="0.25">
      <c r="A521" t="s">
        <v>2261</v>
      </c>
      <c r="B521" t="s">
        <v>138</v>
      </c>
      <c r="C521" t="s">
        <v>153</v>
      </c>
      <c r="D521" t="s">
        <v>177</v>
      </c>
      <c r="E521" t="s">
        <v>152</v>
      </c>
      <c r="F521" t="s">
        <v>2161</v>
      </c>
      <c r="G521" t="s">
        <v>154</v>
      </c>
    </row>
    <row r="522" spans="1:7" x14ac:dyDescent="0.25">
      <c r="A522" t="s">
        <v>2262</v>
      </c>
      <c r="B522" t="s">
        <v>152</v>
      </c>
      <c r="C522" t="s">
        <v>2161</v>
      </c>
      <c r="D522" t="s">
        <v>154</v>
      </c>
    </row>
    <row r="523" spans="1:7" x14ac:dyDescent="0.25">
      <c r="A523" t="s">
        <v>2263</v>
      </c>
      <c r="B523" t="s">
        <v>138</v>
      </c>
      <c r="C523" t="s">
        <v>153</v>
      </c>
      <c r="D523" t="s">
        <v>177</v>
      </c>
      <c r="E523" t="s">
        <v>152</v>
      </c>
      <c r="F523" t="s">
        <v>2161</v>
      </c>
      <c r="G523" t="s">
        <v>154</v>
      </c>
    </row>
    <row r="524" spans="1:7" x14ac:dyDescent="0.25">
      <c r="A524" t="s">
        <v>2264</v>
      </c>
      <c r="B524" t="s">
        <v>276</v>
      </c>
      <c r="C524" t="s">
        <v>152</v>
      </c>
      <c r="D524" t="s">
        <v>2161</v>
      </c>
      <c r="E524" t="s">
        <v>154</v>
      </c>
    </row>
    <row r="525" spans="1:7" x14ac:dyDescent="0.25">
      <c r="A525" t="s">
        <v>2265</v>
      </c>
      <c r="B525" t="s">
        <v>276</v>
      </c>
      <c r="C525" t="s">
        <v>152</v>
      </c>
      <c r="D525" t="s">
        <v>2161</v>
      </c>
      <c r="E525" t="s">
        <v>154</v>
      </c>
    </row>
    <row r="526" spans="1:7" x14ac:dyDescent="0.25">
      <c r="A526" t="s">
        <v>2266</v>
      </c>
      <c r="B526" t="s">
        <v>276</v>
      </c>
      <c r="C526" t="s">
        <v>152</v>
      </c>
      <c r="D526" t="s">
        <v>2161</v>
      </c>
      <c r="E526" t="s">
        <v>154</v>
      </c>
    </row>
    <row r="527" spans="1:7" x14ac:dyDescent="0.25">
      <c r="A527" t="s">
        <v>2367</v>
      </c>
      <c r="B527" t="s">
        <v>276</v>
      </c>
      <c r="C527" t="s">
        <v>152</v>
      </c>
      <c r="D527" t="s">
        <v>2161</v>
      </c>
      <c r="E527" t="s">
        <v>154</v>
      </c>
    </row>
    <row r="528" spans="1:7" x14ac:dyDescent="0.25">
      <c r="A528" t="s">
        <v>2267</v>
      </c>
      <c r="B528" t="s">
        <v>152</v>
      </c>
      <c r="C528" t="s">
        <v>2161</v>
      </c>
      <c r="D528" t="s">
        <v>154</v>
      </c>
    </row>
    <row r="529" spans="1:7" x14ac:dyDescent="0.25">
      <c r="A529" t="s">
        <v>1043</v>
      </c>
      <c r="B529" t="s">
        <v>152</v>
      </c>
      <c r="C529" t="s">
        <v>153</v>
      </c>
      <c r="D529" t="s">
        <v>154</v>
      </c>
    </row>
    <row r="530" spans="1:7" x14ac:dyDescent="0.25">
      <c r="A530" t="s">
        <v>1044</v>
      </c>
      <c r="B530" t="s">
        <v>54</v>
      </c>
      <c r="C530" t="s">
        <v>55</v>
      </c>
      <c r="D530" t="s">
        <v>56</v>
      </c>
      <c r="E530" t="s">
        <v>152</v>
      </c>
      <c r="F530" t="s">
        <v>153</v>
      </c>
      <c r="G530" t="s">
        <v>154</v>
      </c>
    </row>
    <row r="531" spans="1:7" x14ac:dyDescent="0.25">
      <c r="A531" t="s">
        <v>1045</v>
      </c>
      <c r="B531" t="s">
        <v>54</v>
      </c>
      <c r="C531" t="s">
        <v>55</v>
      </c>
      <c r="D531" t="s">
        <v>152</v>
      </c>
      <c r="E531" t="s">
        <v>153</v>
      </c>
      <c r="F531" t="s">
        <v>154</v>
      </c>
    </row>
    <row r="532" spans="1:7" x14ac:dyDescent="0.25">
      <c r="A532" t="s">
        <v>1046</v>
      </c>
      <c r="B532" t="s">
        <v>72</v>
      </c>
      <c r="C532" t="s">
        <v>152</v>
      </c>
      <c r="D532" t="s">
        <v>153</v>
      </c>
      <c r="E532" t="s">
        <v>154</v>
      </c>
    </row>
    <row r="533" spans="1:7" x14ac:dyDescent="0.25">
      <c r="A533" t="s">
        <v>1047</v>
      </c>
      <c r="B533" t="s">
        <v>72</v>
      </c>
      <c r="C533" t="s">
        <v>152</v>
      </c>
      <c r="D533" t="s">
        <v>153</v>
      </c>
      <c r="E533" t="s">
        <v>154</v>
      </c>
    </row>
    <row r="534" spans="1:7" x14ac:dyDescent="0.25">
      <c r="A534" t="s">
        <v>1048</v>
      </c>
      <c r="B534" t="s">
        <v>152</v>
      </c>
      <c r="C534" t="s">
        <v>153</v>
      </c>
      <c r="D534" t="s">
        <v>154</v>
      </c>
    </row>
    <row r="535" spans="1:7" x14ac:dyDescent="0.25">
      <c r="A535" t="s">
        <v>1049</v>
      </c>
      <c r="B535" t="s">
        <v>128</v>
      </c>
      <c r="C535" t="s">
        <v>152</v>
      </c>
      <c r="D535" t="s">
        <v>153</v>
      </c>
      <c r="E535" t="s">
        <v>154</v>
      </c>
    </row>
    <row r="536" spans="1:7" x14ac:dyDescent="0.25">
      <c r="A536" t="s">
        <v>1050</v>
      </c>
      <c r="B536" t="s">
        <v>128</v>
      </c>
      <c r="C536" t="s">
        <v>152</v>
      </c>
      <c r="D536" t="s">
        <v>153</v>
      </c>
      <c r="E536" t="s">
        <v>154</v>
      </c>
    </row>
    <row r="537" spans="1:7" x14ac:dyDescent="0.25">
      <c r="A537" t="s">
        <v>1051</v>
      </c>
      <c r="B537" t="s">
        <v>128</v>
      </c>
      <c r="C537" t="s">
        <v>152</v>
      </c>
      <c r="D537" t="s">
        <v>153</v>
      </c>
      <c r="E537" t="s">
        <v>154</v>
      </c>
    </row>
    <row r="538" spans="1:7" x14ac:dyDescent="0.25">
      <c r="A538" t="s">
        <v>1052</v>
      </c>
      <c r="B538" t="s">
        <v>128</v>
      </c>
      <c r="C538" t="s">
        <v>152</v>
      </c>
      <c r="D538" t="s">
        <v>153</v>
      </c>
      <c r="E538" t="s">
        <v>154</v>
      </c>
    </row>
    <row r="539" spans="1:7" x14ac:dyDescent="0.25">
      <c r="A539" t="s">
        <v>1053</v>
      </c>
      <c r="B539" t="s">
        <v>121</v>
      </c>
      <c r="C539" t="s">
        <v>152</v>
      </c>
      <c r="D539" t="s">
        <v>153</v>
      </c>
      <c r="E539" t="s">
        <v>154</v>
      </c>
    </row>
    <row r="540" spans="1:7" x14ac:dyDescent="0.25">
      <c r="A540" t="s">
        <v>1054</v>
      </c>
      <c r="B540" t="s">
        <v>121</v>
      </c>
      <c r="C540" t="s">
        <v>152</v>
      </c>
      <c r="D540" t="s">
        <v>153</v>
      </c>
      <c r="E540" t="s">
        <v>154</v>
      </c>
    </row>
    <row r="541" spans="1:7" x14ac:dyDescent="0.25">
      <c r="A541" t="s">
        <v>1055</v>
      </c>
      <c r="B541" t="s">
        <v>173</v>
      </c>
      <c r="C541" t="s">
        <v>152</v>
      </c>
      <c r="D541" t="s">
        <v>153</v>
      </c>
      <c r="E541" t="s">
        <v>154</v>
      </c>
    </row>
    <row r="542" spans="1:7" x14ac:dyDescent="0.25">
      <c r="A542" t="s">
        <v>1056</v>
      </c>
      <c r="B542" t="s">
        <v>173</v>
      </c>
      <c r="C542" t="s">
        <v>141</v>
      </c>
      <c r="D542" t="s">
        <v>152</v>
      </c>
      <c r="E542" t="s">
        <v>153</v>
      </c>
      <c r="F542" t="s">
        <v>154</v>
      </c>
    </row>
    <row r="543" spans="1:7" x14ac:dyDescent="0.25">
      <c r="A543" t="s">
        <v>1057</v>
      </c>
      <c r="B543" t="s">
        <v>121</v>
      </c>
      <c r="C543" t="s">
        <v>152</v>
      </c>
      <c r="D543" t="s">
        <v>153</v>
      </c>
      <c r="E543" t="s">
        <v>154</v>
      </c>
    </row>
    <row r="544" spans="1:7" x14ac:dyDescent="0.25">
      <c r="A544" t="s">
        <v>1058</v>
      </c>
      <c r="B544" t="s">
        <v>121</v>
      </c>
      <c r="C544" t="s">
        <v>152</v>
      </c>
      <c r="D544" t="s">
        <v>153</v>
      </c>
      <c r="E544" t="s">
        <v>154</v>
      </c>
    </row>
    <row r="545" spans="1:6" x14ac:dyDescent="0.25">
      <c r="A545" t="s">
        <v>1059</v>
      </c>
      <c r="B545" t="s">
        <v>128</v>
      </c>
      <c r="C545" t="s">
        <v>152</v>
      </c>
      <c r="D545" t="s">
        <v>153</v>
      </c>
      <c r="E545" t="s">
        <v>154</v>
      </c>
    </row>
    <row r="546" spans="1:6" x14ac:dyDescent="0.25">
      <c r="A546" t="s">
        <v>1087</v>
      </c>
      <c r="B546" t="s">
        <v>128</v>
      </c>
      <c r="C546" t="s">
        <v>474</v>
      </c>
      <c r="D546" t="s">
        <v>152</v>
      </c>
      <c r="E546" t="s">
        <v>153</v>
      </c>
      <c r="F546" t="s">
        <v>154</v>
      </c>
    </row>
    <row r="547" spans="1:6" x14ac:dyDescent="0.25">
      <c r="A547" t="s">
        <v>1088</v>
      </c>
      <c r="B547" t="s">
        <v>128</v>
      </c>
      <c r="C547" t="s">
        <v>474</v>
      </c>
      <c r="D547" t="s">
        <v>152</v>
      </c>
      <c r="E547" t="s">
        <v>153</v>
      </c>
      <c r="F547" t="s">
        <v>154</v>
      </c>
    </row>
    <row r="548" spans="1:6" x14ac:dyDescent="0.25">
      <c r="A548" t="s">
        <v>1060</v>
      </c>
      <c r="B548" t="s">
        <v>138</v>
      </c>
      <c r="C548" t="s">
        <v>153</v>
      </c>
      <c r="D548" t="s">
        <v>177</v>
      </c>
      <c r="E548" t="s">
        <v>152</v>
      </c>
      <c r="F548" t="s">
        <v>154</v>
      </c>
    </row>
    <row r="549" spans="1:6" x14ac:dyDescent="0.25">
      <c r="A549" t="s">
        <v>1061</v>
      </c>
      <c r="B549" t="s">
        <v>152</v>
      </c>
      <c r="C549" t="s">
        <v>153</v>
      </c>
      <c r="D549" t="s">
        <v>154</v>
      </c>
    </row>
    <row r="550" spans="1:6" x14ac:dyDescent="0.25">
      <c r="A550" t="s">
        <v>1062</v>
      </c>
      <c r="B550" t="s">
        <v>138</v>
      </c>
      <c r="C550" t="s">
        <v>153</v>
      </c>
      <c r="D550" t="s">
        <v>177</v>
      </c>
      <c r="E550" t="s">
        <v>152</v>
      </c>
      <c r="F550" t="s">
        <v>154</v>
      </c>
    </row>
    <row r="551" spans="1:6" x14ac:dyDescent="0.25">
      <c r="A551" t="s">
        <v>1063</v>
      </c>
      <c r="B551" t="s">
        <v>276</v>
      </c>
      <c r="C551" t="s">
        <v>152</v>
      </c>
      <c r="D551" t="s">
        <v>153</v>
      </c>
      <c r="E551" t="s">
        <v>154</v>
      </c>
    </row>
    <row r="552" spans="1:6" x14ac:dyDescent="0.25">
      <c r="A552" t="s">
        <v>1064</v>
      </c>
      <c r="B552" t="s">
        <v>276</v>
      </c>
      <c r="C552" t="s">
        <v>152</v>
      </c>
      <c r="D552" t="s">
        <v>153</v>
      </c>
      <c r="E552" t="s">
        <v>154</v>
      </c>
    </row>
    <row r="553" spans="1:6" x14ac:dyDescent="0.25">
      <c r="A553" t="s">
        <v>2135</v>
      </c>
      <c r="B553" t="s">
        <v>276</v>
      </c>
      <c r="C553" t="s">
        <v>152</v>
      </c>
      <c r="D553" t="s">
        <v>153</v>
      </c>
      <c r="E553" t="s">
        <v>154</v>
      </c>
    </row>
    <row r="554" spans="1:6" x14ac:dyDescent="0.25">
      <c r="A554" t="s">
        <v>2368</v>
      </c>
      <c r="B554" t="s">
        <v>276</v>
      </c>
      <c r="C554" t="s">
        <v>152</v>
      </c>
      <c r="D554" t="s">
        <v>153</v>
      </c>
      <c r="E554" t="s">
        <v>154</v>
      </c>
    </row>
    <row r="555" spans="1:6" x14ac:dyDescent="0.25">
      <c r="A555" t="s">
        <v>1065</v>
      </c>
      <c r="B555" t="s">
        <v>152</v>
      </c>
      <c r="C555" t="s">
        <v>153</v>
      </c>
      <c r="D555" t="s">
        <v>154</v>
      </c>
    </row>
    <row r="556" spans="1:6" x14ac:dyDescent="0.25">
      <c r="A556" t="s">
        <v>1066</v>
      </c>
      <c r="B556" t="s">
        <v>152</v>
      </c>
      <c r="C556" t="s">
        <v>153</v>
      </c>
    </row>
    <row r="557" spans="1:6" x14ac:dyDescent="0.25">
      <c r="A557" t="s">
        <v>1067</v>
      </c>
      <c r="B557" t="s">
        <v>54</v>
      </c>
      <c r="C557" t="s">
        <v>55</v>
      </c>
      <c r="D557" t="s">
        <v>56</v>
      </c>
      <c r="E557" t="s">
        <v>152</v>
      </c>
      <c r="F557" t="s">
        <v>153</v>
      </c>
    </row>
    <row r="558" spans="1:6" x14ac:dyDescent="0.25">
      <c r="A558" t="s">
        <v>1068</v>
      </c>
      <c r="B558" t="s">
        <v>152</v>
      </c>
      <c r="C558" t="s">
        <v>153</v>
      </c>
    </row>
    <row r="559" spans="1:6" x14ac:dyDescent="0.25">
      <c r="A559" t="s">
        <v>1069</v>
      </c>
      <c r="B559" t="s">
        <v>138</v>
      </c>
      <c r="C559" t="s">
        <v>55</v>
      </c>
      <c r="D559" t="s">
        <v>152</v>
      </c>
      <c r="E559" t="s">
        <v>153</v>
      </c>
    </row>
    <row r="560" spans="1:6" x14ac:dyDescent="0.25">
      <c r="A560" t="s">
        <v>1070</v>
      </c>
      <c r="B560" t="s">
        <v>138</v>
      </c>
      <c r="C560" t="s">
        <v>153</v>
      </c>
      <c r="D560" t="s">
        <v>177</v>
      </c>
      <c r="E560" t="s">
        <v>152</v>
      </c>
    </row>
    <row r="561" spans="1:9" x14ac:dyDescent="0.25">
      <c r="A561" t="s">
        <v>1071</v>
      </c>
      <c r="B561" t="s">
        <v>152</v>
      </c>
      <c r="C561" t="s">
        <v>153</v>
      </c>
    </row>
    <row r="562" spans="1:9" x14ac:dyDescent="0.25">
      <c r="A562" t="s">
        <v>1072</v>
      </c>
      <c r="B562" t="s">
        <v>138</v>
      </c>
      <c r="C562" t="s">
        <v>153</v>
      </c>
      <c r="D562" t="s">
        <v>177</v>
      </c>
      <c r="E562" t="s">
        <v>152</v>
      </c>
    </row>
    <row r="563" spans="1:9" x14ac:dyDescent="0.25">
      <c r="A563" t="s">
        <v>1073</v>
      </c>
      <c r="B563" t="s">
        <v>152</v>
      </c>
      <c r="C563" t="s">
        <v>153</v>
      </c>
    </row>
    <row r="564" spans="1:9" x14ac:dyDescent="0.25">
      <c r="A564" t="s">
        <v>2270</v>
      </c>
      <c r="B564" t="s">
        <v>173</v>
      </c>
      <c r="C564" t="s">
        <v>152</v>
      </c>
      <c r="D564" t="s">
        <v>153</v>
      </c>
    </row>
    <row r="565" spans="1:9" x14ac:dyDescent="0.25">
      <c r="A565" t="s">
        <v>2271</v>
      </c>
      <c r="B565" t="s">
        <v>173</v>
      </c>
      <c r="C565" t="s">
        <v>141</v>
      </c>
      <c r="D565" t="s">
        <v>152</v>
      </c>
      <c r="E565" t="s">
        <v>153</v>
      </c>
    </row>
    <row r="566" spans="1:9" x14ac:dyDescent="0.25">
      <c r="A566" t="s">
        <v>596</v>
      </c>
      <c r="B566" t="s">
        <v>596</v>
      </c>
      <c r="C566" t="s">
        <v>596</v>
      </c>
      <c r="D566" t="s">
        <v>596</v>
      </c>
      <c r="E566" t="s">
        <v>596</v>
      </c>
      <c r="F566" t="s">
        <v>596</v>
      </c>
      <c r="G566" t="s">
        <v>596</v>
      </c>
      <c r="H566" t="s">
        <v>596</v>
      </c>
      <c r="I566" t="s">
        <v>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92"/>
  <sheetViews>
    <sheetView tabSelected="1" workbookViewId="0">
      <selection activeCell="D6" sqref="D6"/>
    </sheetView>
  </sheetViews>
  <sheetFormatPr defaultRowHeight="15" x14ac:dyDescent="0.25"/>
  <cols>
    <col min="1" max="1" width="40.5703125" customWidth="1"/>
    <col min="2" max="2" width="29.28515625" customWidth="1"/>
    <col min="3" max="3" width="12" bestFit="1" customWidth="1"/>
    <col min="4" max="4" width="12" customWidth="1"/>
    <col min="5" max="5" width="10.42578125" bestFit="1" customWidth="1"/>
    <col min="6" max="6" width="18.5703125" customWidth="1"/>
    <col min="7" max="7" width="92.5703125" bestFit="1" customWidth="1"/>
    <col min="8" max="8" width="21.140625" bestFit="1" customWidth="1"/>
    <col min="9" max="11" width="20.28515625" bestFit="1" customWidth="1"/>
    <col min="12" max="12" width="10.28515625" bestFit="1" customWidth="1"/>
    <col min="13" max="14" width="9.28515625" bestFit="1" customWidth="1"/>
    <col min="15" max="15" width="15.85546875" bestFit="1" customWidth="1"/>
    <col min="16" max="16" width="22.42578125" bestFit="1" customWidth="1"/>
    <col min="17" max="17" width="21.7109375" bestFit="1" customWidth="1"/>
    <col min="18" max="18" width="21.140625" bestFit="1" customWidth="1"/>
    <col min="19" max="19" width="21.7109375" bestFit="1" customWidth="1"/>
    <col min="20" max="20" width="10.7109375" bestFit="1" customWidth="1"/>
    <col min="21" max="21" width="13.28515625" bestFit="1" customWidth="1"/>
    <col min="22" max="22" width="9.28515625" bestFit="1" customWidth="1"/>
    <col min="23" max="23" width="25" bestFit="1" customWidth="1"/>
    <col min="24" max="24" width="66" bestFit="1" customWidth="1"/>
  </cols>
  <sheetData>
    <row r="1" spans="1:25" s="1" customFormat="1" x14ac:dyDescent="0.25">
      <c r="A1" s="1" t="s">
        <v>1089</v>
      </c>
      <c r="B1" s="1" t="s">
        <v>1090</v>
      </c>
      <c r="C1" s="1" t="s">
        <v>1091</v>
      </c>
      <c r="D1" s="1" t="s">
        <v>2434</v>
      </c>
      <c r="E1" s="1" t="s">
        <v>1092</v>
      </c>
      <c r="F1" s="1" t="s">
        <v>2566</v>
      </c>
      <c r="G1" s="1" t="s">
        <v>1093</v>
      </c>
      <c r="H1" s="1" t="s">
        <v>1094</v>
      </c>
      <c r="I1" s="1" t="s">
        <v>1095</v>
      </c>
      <c r="J1" s="1" t="s">
        <v>1096</v>
      </c>
      <c r="K1" s="1" t="s">
        <v>1097</v>
      </c>
      <c r="L1" s="1" t="s">
        <v>1098</v>
      </c>
      <c r="M1" s="1" t="s">
        <v>1099</v>
      </c>
      <c r="N1" s="1" t="s">
        <v>1100</v>
      </c>
      <c r="O1" s="1" t="s">
        <v>1101</v>
      </c>
      <c r="P1" s="1" t="s">
        <v>1102</v>
      </c>
      <c r="Q1" s="1" t="s">
        <v>1103</v>
      </c>
      <c r="R1" s="1" t="s">
        <v>1104</v>
      </c>
      <c r="S1" s="1" t="s">
        <v>1105</v>
      </c>
      <c r="T1" s="1" t="s">
        <v>1106</v>
      </c>
      <c r="U1" s="1" t="s">
        <v>1107</v>
      </c>
      <c r="V1" s="1" t="s">
        <v>1108</v>
      </c>
      <c r="W1" s="1" t="s">
        <v>1109</v>
      </c>
      <c r="X1" s="1" t="s">
        <v>1110</v>
      </c>
    </row>
    <row r="2" spans="1:25" x14ac:dyDescent="0.25">
      <c r="A2" t="s">
        <v>1111</v>
      </c>
      <c r="B2" t="s">
        <v>1112</v>
      </c>
      <c r="C2" t="s">
        <v>1113</v>
      </c>
      <c r="D2" t="s">
        <v>2435</v>
      </c>
      <c r="E2" t="s">
        <v>1114</v>
      </c>
      <c r="G2" t="s">
        <v>1115</v>
      </c>
      <c r="H2" t="s">
        <v>1116</v>
      </c>
      <c r="M2" s="5" t="str">
        <f>IF(OR($O2="dispout",$O2="bildin",$O2="bildout",$O2="dispin"),"mnumnr","")</f>
        <v/>
      </c>
      <c r="N2" s="5" t="str">
        <f>IF(OR($O2="dispout",$O2="bildin",$O2="bildout",$O2="dispett3"),"mnumyr","")</f>
        <v/>
      </c>
      <c r="O2" s="6" t="str">
        <f>IFERROR(VLOOKUP(A2,dispett,2,FALSE),B2)</f>
        <v>ab32</v>
      </c>
      <c r="P2" s="7" t="str">
        <f t="shared" ref="P2" si="0">IFERROR(VLOOKUP(H2,EFDLOOK,3,FALSE),"missing ")</f>
        <v>MNUMYR</v>
      </c>
      <c r="Q2" s="7" t="str">
        <f t="shared" ref="Q2" si="1">IFERROR(VLOOKUP(I2,EFDLOOK,2,FALSE),IF(I2&lt;&gt;"","missing"," "))</f>
        <v xml:space="preserve"> </v>
      </c>
      <c r="R2" s="7" t="str">
        <f t="shared" ref="R2" si="2">IFERROR(VLOOKUP(J2,EFDLOOK,3,FALSE),IF(J2&lt;&gt;"","missing"," "))</f>
        <v xml:space="preserve"> </v>
      </c>
      <c r="S2" s="7" t="str">
        <f t="shared" ref="S2" si="3">IFERROR(VLOOKUP(K2,EFDLOOK,2,FALSE),IF(K2&lt;&gt;"","missing"," "))</f>
        <v xml:space="preserve"> </v>
      </c>
      <c r="T2" s="7" t="str">
        <f t="shared" ref="T2" si="4">IFERROR(VLOOKUP(L2,EFDLOOK,3,FALSE),IF(L2&lt;&gt;"","missing"," "))</f>
        <v xml:space="preserve"> </v>
      </c>
      <c r="U2" s="7" t="str">
        <f t="shared" ref="U2" si="5">IFERROR(VLOOKUP(M2,EFDLOOK,2)," ")</f>
        <v xml:space="preserve"> </v>
      </c>
      <c r="V2" s="7" t="str">
        <f t="shared" ref="V2" si="6">IFERROR(VLOOKUP(N2,EFDLOOK,2)," ")</f>
        <v xml:space="preserve"> </v>
      </c>
      <c r="W2" s="6" t="str">
        <f t="shared" ref="W2" si="7">IF(A2&lt;&gt;"CF",A2,"WWIND_CF")</f>
        <v>ab_allbank_avl</v>
      </c>
      <c r="X2" s="6" t="str">
        <f t="shared" ref="X2" si="8">IF(P2&lt;&gt;" ","("&amp;P2,"")    &amp;    IF(Q2&lt;&gt;" ",   ","&amp;Q2,"")   &amp; IF(R2&lt;&gt;" ",   ","&amp;R2,"")   &amp; IF(S2&lt;&gt;" ",   ","&amp;S2,"")  &amp; IF(T2&lt;&gt;" ",   ","&amp;T2,"")  &amp; IF(U2&lt;&gt;" ",  ","&amp;U2,"") &amp; IF(V2&lt;&gt;" ",  "," &amp; V2,"" )&amp; IF(P2&lt;&gt;" ",")","")</f>
        <v>(MNUMYR)</v>
      </c>
      <c r="Y2" s="21"/>
    </row>
    <row r="3" spans="1:25" x14ac:dyDescent="0.25">
      <c r="A3" t="s">
        <v>1118</v>
      </c>
      <c r="B3" t="s">
        <v>1112</v>
      </c>
      <c r="C3" t="s">
        <v>1113</v>
      </c>
      <c r="E3" t="s">
        <v>1114</v>
      </c>
      <c r="G3" t="s">
        <v>1119</v>
      </c>
      <c r="H3" t="s">
        <v>1116</v>
      </c>
      <c r="M3" s="5" t="str">
        <f t="shared" ref="M3:M76" si="9">IF(OR($O3="dispout",$O3="bildin",$O3="bildout",$O3="dispin"),"mnumnr","")</f>
        <v/>
      </c>
      <c r="N3" s="5" t="str">
        <f t="shared" ref="N3:N76" si="10">IF(OR($O3="dispout",$O3="bildin",$O3="bildout",$O3="dispett3"),"mnumyr","")</f>
        <v/>
      </c>
      <c r="O3" s="6" t="str">
        <f>IFERROR(VLOOKUP(A3,dispett,2,FALSE),B3)</f>
        <v>ab32</v>
      </c>
      <c r="P3" s="7" t="str">
        <f t="shared" ref="P3:P76" si="11">IFERROR(VLOOKUP(H3,EFDLOOK,3,FALSE),"missing ")</f>
        <v>MNUMYR</v>
      </c>
      <c r="Q3" s="7" t="str">
        <f t="shared" ref="Q3:Q76" si="12">IFERROR(VLOOKUP(I3,EFDLOOK,2,FALSE),IF(I3&lt;&gt;"","missing"," "))</f>
        <v xml:space="preserve"> </v>
      </c>
      <c r="R3" s="7" t="str">
        <f t="shared" ref="R3:R76" si="13">IFERROR(VLOOKUP(J3,EFDLOOK,3,FALSE),IF(J3&lt;&gt;"","missing"," "))</f>
        <v xml:space="preserve"> </v>
      </c>
      <c r="S3" s="7" t="str">
        <f t="shared" ref="S3:S76" si="14">IFERROR(VLOOKUP(K3,EFDLOOK,2,FALSE),IF(K3&lt;&gt;"","missing"," "))</f>
        <v xml:space="preserve"> </v>
      </c>
      <c r="T3" s="7" t="str">
        <f t="shared" ref="T3:T76" si="15">IFERROR(VLOOKUP(L3,EFDLOOK,3,FALSE),IF(L3&lt;&gt;"","missing"," "))</f>
        <v xml:space="preserve"> </v>
      </c>
      <c r="U3" s="7" t="str">
        <f t="shared" ref="U3:U76" si="16">IFERROR(VLOOKUP(M3,EFDLOOK,2)," ")</f>
        <v xml:space="preserve"> </v>
      </c>
      <c r="V3" s="7" t="str">
        <f t="shared" ref="V3:V76" si="17">IFERROR(VLOOKUP(N3,EFDLOOK,2)," ")</f>
        <v xml:space="preserve"> </v>
      </c>
      <c r="W3" s="6" t="str">
        <f t="shared" ref="W3:W76" si="18">IF(A3&lt;&gt;"CF",A3,"WWIND_CF")</f>
        <v>ab_auction_p</v>
      </c>
      <c r="X3" s="6" t="str">
        <f t="shared" ref="X3:X76" si="19">IF(P3&lt;&gt;" ","("&amp;P3,"")    &amp;    IF(Q3&lt;&gt;" ",   ","&amp;Q3,"")   &amp; IF(R3&lt;&gt;" ",   ","&amp;R3,"")   &amp; IF(S3&lt;&gt;" ",   ","&amp;S3,"")  &amp; IF(T3&lt;&gt;" ",   ","&amp;T3,"")  &amp; IF(U3&lt;&gt;" ",  ","&amp;U3,"") &amp; IF(V3&lt;&gt;" ",  "," &amp; V3,"" )&amp; IF(P3&lt;&gt;" ",")","")</f>
        <v>(MNUMYR)</v>
      </c>
      <c r="Y3" s="21"/>
    </row>
    <row r="4" spans="1:25" x14ac:dyDescent="0.25">
      <c r="A4" t="s">
        <v>1120</v>
      </c>
      <c r="B4" t="s">
        <v>1112</v>
      </c>
      <c r="C4" t="s">
        <v>1113</v>
      </c>
      <c r="E4" t="s">
        <v>1114</v>
      </c>
      <c r="G4" t="s">
        <v>1121</v>
      </c>
      <c r="H4" t="s">
        <v>1116</v>
      </c>
      <c r="M4" s="5" t="str">
        <f t="shared" si="9"/>
        <v/>
      </c>
      <c r="N4" s="5" t="str">
        <f t="shared" si="10"/>
        <v/>
      </c>
      <c r="O4" s="6" t="str">
        <f>IFERROR(VLOOKUP(A4,dispett,2,FALSE),B4)</f>
        <v>ab32</v>
      </c>
      <c r="P4" s="7" t="str">
        <f t="shared" si="11"/>
        <v>MNUMYR</v>
      </c>
      <c r="Q4" s="7" t="str">
        <f t="shared" si="12"/>
        <v xml:space="preserve"> </v>
      </c>
      <c r="R4" s="7" t="str">
        <f t="shared" si="13"/>
        <v xml:space="preserve"> </v>
      </c>
      <c r="S4" s="7" t="str">
        <f t="shared" si="14"/>
        <v xml:space="preserve"> </v>
      </c>
      <c r="T4" s="7" t="str">
        <f t="shared" si="15"/>
        <v xml:space="preserve"> </v>
      </c>
      <c r="U4" s="7" t="str">
        <f t="shared" si="16"/>
        <v xml:space="preserve"> </v>
      </c>
      <c r="V4" s="7" t="str">
        <f t="shared" si="17"/>
        <v xml:space="preserve"> </v>
      </c>
      <c r="W4" s="6" t="str">
        <f t="shared" si="18"/>
        <v>ab_cap_tot</v>
      </c>
      <c r="X4" s="6" t="str">
        <f t="shared" si="19"/>
        <v>(MNUMYR)</v>
      </c>
      <c r="Y4" s="21"/>
    </row>
    <row r="5" spans="1:25" x14ac:dyDescent="0.25">
      <c r="A5" t="s">
        <v>1122</v>
      </c>
      <c r="B5" t="s">
        <v>1112</v>
      </c>
      <c r="C5" t="s">
        <v>1113</v>
      </c>
      <c r="E5" t="s">
        <v>1114</v>
      </c>
      <c r="G5" t="s">
        <v>1123</v>
      </c>
      <c r="H5" t="s">
        <v>1116</v>
      </c>
      <c r="M5" s="5" t="str">
        <f t="shared" si="9"/>
        <v/>
      </c>
      <c r="N5" s="5" t="str">
        <f t="shared" si="10"/>
        <v/>
      </c>
      <c r="O5" s="6" t="str">
        <f>IFERROR(VLOOKUP(A5,dispett,2,FALSE),B5)</f>
        <v>ab32</v>
      </c>
      <c r="P5" s="7" t="str">
        <f t="shared" si="11"/>
        <v>MNUMYR</v>
      </c>
      <c r="Q5" s="7" t="str">
        <f t="shared" si="12"/>
        <v xml:space="preserve"> </v>
      </c>
      <c r="R5" s="7" t="str">
        <f t="shared" si="13"/>
        <v xml:space="preserve"> </v>
      </c>
      <c r="S5" s="7" t="str">
        <f t="shared" si="14"/>
        <v xml:space="preserve"> </v>
      </c>
      <c r="T5" s="7" t="str">
        <f t="shared" si="15"/>
        <v xml:space="preserve"> </v>
      </c>
      <c r="U5" s="7" t="str">
        <f t="shared" si="16"/>
        <v xml:space="preserve"> </v>
      </c>
      <c r="V5" s="7" t="str">
        <f t="shared" si="17"/>
        <v xml:space="preserve"> </v>
      </c>
      <c r="W5" s="6" t="str">
        <f t="shared" si="18"/>
        <v>ab_covd_em_fue</v>
      </c>
      <c r="X5" s="6" t="str">
        <f t="shared" si="19"/>
        <v>(MNUMYR)</v>
      </c>
      <c r="Y5" s="21"/>
    </row>
    <row r="6" spans="1:25" x14ac:dyDescent="0.25">
      <c r="A6" t="s">
        <v>1124</v>
      </c>
      <c r="B6" t="s">
        <v>1112</v>
      </c>
      <c r="C6" t="s">
        <v>1113</v>
      </c>
      <c r="E6" t="s">
        <v>1114</v>
      </c>
      <c r="G6" t="s">
        <v>1125</v>
      </c>
      <c r="H6" t="s">
        <v>1116</v>
      </c>
      <c r="M6" s="5" t="str">
        <f t="shared" si="9"/>
        <v/>
      </c>
      <c r="N6" s="5" t="str">
        <f t="shared" si="10"/>
        <v/>
      </c>
      <c r="O6" s="6" t="str">
        <f>IFERROR(VLOOKUP(A6,dispett,2,FALSE),B6)</f>
        <v>ab32</v>
      </c>
      <c r="P6" s="7" t="str">
        <f t="shared" si="11"/>
        <v>MNUMYR</v>
      </c>
      <c r="Q6" s="7" t="str">
        <f t="shared" si="12"/>
        <v xml:space="preserve"> </v>
      </c>
      <c r="R6" s="7" t="str">
        <f t="shared" si="13"/>
        <v xml:space="preserve"> </v>
      </c>
      <c r="S6" s="7" t="str">
        <f t="shared" si="14"/>
        <v xml:space="preserve"> </v>
      </c>
      <c r="T6" s="7" t="str">
        <f t="shared" si="15"/>
        <v xml:space="preserve"> </v>
      </c>
      <c r="U6" s="7" t="str">
        <f t="shared" si="16"/>
        <v xml:space="preserve"> </v>
      </c>
      <c r="V6" s="7" t="str">
        <f t="shared" si="17"/>
        <v xml:space="preserve"> </v>
      </c>
      <c r="W6" s="6" t="str">
        <f t="shared" si="18"/>
        <v>ab_covd_em_ind</v>
      </c>
      <c r="X6" s="6" t="str">
        <f t="shared" si="19"/>
        <v>(MNUMYR)</v>
      </c>
      <c r="Y6" s="21"/>
    </row>
    <row r="7" spans="1:25" x14ac:dyDescent="0.25">
      <c r="A7" t="s">
        <v>1126</v>
      </c>
      <c r="B7" t="s">
        <v>1112</v>
      </c>
      <c r="C7" t="s">
        <v>1113</v>
      </c>
      <c r="E7" t="s">
        <v>1114</v>
      </c>
      <c r="G7" t="s">
        <v>1127</v>
      </c>
      <c r="H7" t="s">
        <v>1116</v>
      </c>
      <c r="M7" s="5" t="str">
        <f t="shared" si="9"/>
        <v/>
      </c>
      <c r="N7" s="5" t="str">
        <f t="shared" si="10"/>
        <v/>
      </c>
      <c r="O7" s="6" t="str">
        <f>IFERROR(VLOOKUP(A7,dispett,2,FALSE),B7)</f>
        <v>ab32</v>
      </c>
      <c r="P7" s="7" t="str">
        <f t="shared" si="11"/>
        <v>MNUMYR</v>
      </c>
      <c r="Q7" s="7" t="str">
        <f t="shared" si="12"/>
        <v xml:space="preserve"> </v>
      </c>
      <c r="R7" s="7" t="str">
        <f t="shared" si="13"/>
        <v xml:space="preserve"> </v>
      </c>
      <c r="S7" s="7" t="str">
        <f t="shared" si="14"/>
        <v xml:space="preserve"> </v>
      </c>
      <c r="T7" s="7" t="str">
        <f t="shared" si="15"/>
        <v xml:space="preserve"> </v>
      </c>
      <c r="U7" s="7" t="str">
        <f t="shared" si="16"/>
        <v xml:space="preserve"> </v>
      </c>
      <c r="V7" s="7" t="str">
        <f t="shared" si="17"/>
        <v xml:space="preserve"> </v>
      </c>
      <c r="W7" s="6" t="str">
        <f t="shared" si="18"/>
        <v>ab_covd_em_oth</v>
      </c>
      <c r="X7" s="6" t="str">
        <f t="shared" si="19"/>
        <v>(MNUMYR)</v>
      </c>
      <c r="Y7" s="21"/>
    </row>
    <row r="8" spans="1:25" x14ac:dyDescent="0.25">
      <c r="A8" t="s">
        <v>1128</v>
      </c>
      <c r="B8" t="s">
        <v>1112</v>
      </c>
      <c r="C8" t="s">
        <v>1113</v>
      </c>
      <c r="E8" t="s">
        <v>1114</v>
      </c>
      <c r="G8" t="s">
        <v>1129</v>
      </c>
      <c r="H8" t="s">
        <v>1116</v>
      </c>
      <c r="M8" s="5" t="str">
        <f t="shared" si="9"/>
        <v/>
      </c>
      <c r="N8" s="5" t="str">
        <f t="shared" si="10"/>
        <v/>
      </c>
      <c r="O8" s="6" t="str">
        <f>IFERROR(VLOOKUP(A8,dispett,2,FALSE),B8)</f>
        <v>ab32</v>
      </c>
      <c r="P8" s="7" t="str">
        <f t="shared" si="11"/>
        <v>MNUMYR</v>
      </c>
      <c r="Q8" s="7" t="str">
        <f t="shared" si="12"/>
        <v xml:space="preserve"> </v>
      </c>
      <c r="R8" s="7" t="str">
        <f t="shared" si="13"/>
        <v xml:space="preserve"> </v>
      </c>
      <c r="S8" s="7" t="str">
        <f t="shared" si="14"/>
        <v xml:space="preserve"> </v>
      </c>
      <c r="T8" s="7" t="str">
        <f t="shared" si="15"/>
        <v xml:space="preserve"> </v>
      </c>
      <c r="U8" s="7" t="str">
        <f t="shared" si="16"/>
        <v xml:space="preserve"> </v>
      </c>
      <c r="V8" s="7" t="str">
        <f t="shared" si="17"/>
        <v xml:space="preserve"> </v>
      </c>
      <c r="W8" s="6" t="str">
        <f t="shared" si="18"/>
        <v>ab_covd_em_ref</v>
      </c>
      <c r="X8" s="6" t="str">
        <f t="shared" si="19"/>
        <v>(MNUMYR)</v>
      </c>
      <c r="Y8" s="21"/>
    </row>
    <row r="9" spans="1:25" x14ac:dyDescent="0.25">
      <c r="A9" t="s">
        <v>1130</v>
      </c>
      <c r="B9" t="s">
        <v>1112</v>
      </c>
      <c r="C9" t="s">
        <v>1113</v>
      </c>
      <c r="E9" t="s">
        <v>1114</v>
      </c>
      <c r="G9" t="s">
        <v>1131</v>
      </c>
      <c r="H9" t="s">
        <v>1116</v>
      </c>
      <c r="M9" s="5" t="str">
        <f t="shared" si="9"/>
        <v/>
      </c>
      <c r="N9" s="5" t="str">
        <f t="shared" si="10"/>
        <v/>
      </c>
      <c r="O9" s="6" t="str">
        <f>IFERROR(VLOOKUP(A9,dispett,2,FALSE),B9)</f>
        <v>ab32</v>
      </c>
      <c r="P9" s="7" t="str">
        <f t="shared" si="11"/>
        <v>MNUMYR</v>
      </c>
      <c r="Q9" s="7" t="str">
        <f t="shared" si="12"/>
        <v xml:space="preserve"> </v>
      </c>
      <c r="R9" s="7" t="str">
        <f t="shared" si="13"/>
        <v xml:space="preserve"> </v>
      </c>
      <c r="S9" s="7" t="str">
        <f t="shared" si="14"/>
        <v xml:space="preserve"> </v>
      </c>
      <c r="T9" s="7" t="str">
        <f t="shared" si="15"/>
        <v xml:space="preserve"> </v>
      </c>
      <c r="U9" s="7" t="str">
        <f t="shared" si="16"/>
        <v xml:space="preserve"> </v>
      </c>
      <c r="V9" s="7" t="str">
        <f t="shared" si="17"/>
        <v xml:space="preserve"> </v>
      </c>
      <c r="W9" s="6" t="str">
        <f t="shared" si="18"/>
        <v>ab_cstcont_avl</v>
      </c>
      <c r="X9" s="6" t="str">
        <f t="shared" si="19"/>
        <v>(MNUMYR)</v>
      </c>
      <c r="Y9" s="21"/>
    </row>
    <row r="10" spans="1:25" x14ac:dyDescent="0.25">
      <c r="A10" t="s">
        <v>1132</v>
      </c>
      <c r="B10" t="s">
        <v>1112</v>
      </c>
      <c r="C10" t="s">
        <v>1113</v>
      </c>
      <c r="E10" t="s">
        <v>1114</v>
      </c>
      <c r="G10" t="s">
        <v>1133</v>
      </c>
      <c r="H10" t="s">
        <v>1116</v>
      </c>
      <c r="M10" s="5" t="str">
        <f t="shared" si="9"/>
        <v/>
      </c>
      <c r="N10" s="5" t="str">
        <f t="shared" si="10"/>
        <v/>
      </c>
      <c r="O10" s="6" t="str">
        <f>IFERROR(VLOOKUP(A10,dispett,2,FALSE),B10)</f>
        <v>ab32</v>
      </c>
      <c r="P10" s="7" t="str">
        <f t="shared" si="11"/>
        <v>MNUMYR</v>
      </c>
      <c r="Q10" s="7" t="str">
        <f t="shared" si="12"/>
        <v xml:space="preserve"> </v>
      </c>
      <c r="R10" s="7" t="str">
        <f t="shared" si="13"/>
        <v xml:space="preserve"> </v>
      </c>
      <c r="S10" s="7" t="str">
        <f t="shared" si="14"/>
        <v xml:space="preserve"> </v>
      </c>
      <c r="T10" s="7" t="str">
        <f t="shared" si="15"/>
        <v xml:space="preserve"> </v>
      </c>
      <c r="U10" s="7" t="str">
        <f t="shared" si="16"/>
        <v xml:space="preserve"> </v>
      </c>
      <c r="V10" s="7" t="str">
        <f t="shared" si="17"/>
        <v xml:space="preserve"> </v>
      </c>
      <c r="W10" s="6" t="str">
        <f t="shared" si="18"/>
        <v>ab_cstcont_frac</v>
      </c>
      <c r="X10" s="6" t="str">
        <f t="shared" si="19"/>
        <v>(MNUMYR)</v>
      </c>
      <c r="Y10" s="21"/>
    </row>
    <row r="11" spans="1:25" x14ac:dyDescent="0.25">
      <c r="A11" t="s">
        <v>1134</v>
      </c>
      <c r="B11" t="s">
        <v>1112</v>
      </c>
      <c r="C11" t="s">
        <v>1113</v>
      </c>
      <c r="E11" t="s">
        <v>1114</v>
      </c>
      <c r="G11" t="s">
        <v>1135</v>
      </c>
      <c r="H11" t="s">
        <v>1116</v>
      </c>
      <c r="M11" s="5" t="str">
        <f t="shared" si="9"/>
        <v/>
      </c>
      <c r="N11" s="5" t="str">
        <f t="shared" si="10"/>
        <v/>
      </c>
      <c r="O11" s="6" t="str">
        <f>IFERROR(VLOOKUP(A11,dispett,2,FALSE),B11)</f>
        <v>ab32</v>
      </c>
      <c r="P11" s="7" t="str">
        <f t="shared" si="11"/>
        <v>MNUMYR</v>
      </c>
      <c r="Q11" s="7" t="str">
        <f t="shared" si="12"/>
        <v xml:space="preserve"> </v>
      </c>
      <c r="R11" s="7" t="str">
        <f t="shared" si="13"/>
        <v xml:space="preserve"> </v>
      </c>
      <c r="S11" s="7" t="str">
        <f t="shared" si="14"/>
        <v xml:space="preserve"> </v>
      </c>
      <c r="T11" s="7" t="str">
        <f t="shared" si="15"/>
        <v xml:space="preserve"> </v>
      </c>
      <c r="U11" s="7" t="str">
        <f t="shared" si="16"/>
        <v xml:space="preserve"> </v>
      </c>
      <c r="V11" s="7" t="str">
        <f t="shared" si="17"/>
        <v xml:space="preserve"> </v>
      </c>
      <c r="W11" s="6" t="str">
        <f t="shared" si="18"/>
        <v>ab_offset_frac</v>
      </c>
      <c r="X11" s="6" t="str">
        <f t="shared" si="19"/>
        <v>(MNUMYR)</v>
      </c>
      <c r="Y11" s="21"/>
    </row>
    <row r="12" spans="1:25" x14ac:dyDescent="0.25">
      <c r="A12" t="s">
        <v>1136</v>
      </c>
      <c r="B12" t="s">
        <v>1112</v>
      </c>
      <c r="C12" t="s">
        <v>1113</v>
      </c>
      <c r="E12" t="s">
        <v>1114</v>
      </c>
      <c r="G12" t="s">
        <v>1137</v>
      </c>
      <c r="H12" t="s">
        <v>1138</v>
      </c>
      <c r="I12" t="s">
        <v>1116</v>
      </c>
      <c r="M12" s="5" t="str">
        <f t="shared" si="9"/>
        <v/>
      </c>
      <c r="N12" s="5" t="str">
        <f t="shared" si="10"/>
        <v/>
      </c>
      <c r="O12" s="6" t="str">
        <f>IFERROR(VLOOKUP(A12,dispett,2,FALSE),B12)</f>
        <v>ab32</v>
      </c>
      <c r="P12" s="7" t="str">
        <f t="shared" si="11"/>
        <v>Three</v>
      </c>
      <c r="Q12" s="7" t="str">
        <f t="shared" si="12"/>
        <v>MNUMYR</v>
      </c>
      <c r="R12" s="7" t="str">
        <f t="shared" si="13"/>
        <v xml:space="preserve"> </v>
      </c>
      <c r="S12" s="7" t="str">
        <f t="shared" si="14"/>
        <v xml:space="preserve"> </v>
      </c>
      <c r="T12" s="7" t="str">
        <f t="shared" si="15"/>
        <v xml:space="preserve"> </v>
      </c>
      <c r="U12" s="7" t="str">
        <f t="shared" si="16"/>
        <v xml:space="preserve"> </v>
      </c>
      <c r="V12" s="7" t="str">
        <f t="shared" si="17"/>
        <v xml:space="preserve"> </v>
      </c>
      <c r="W12" s="6" t="str">
        <f t="shared" si="18"/>
        <v>ab_reserve_p</v>
      </c>
      <c r="X12" s="6" t="str">
        <f t="shared" si="19"/>
        <v>(Three,MNUMYR)</v>
      </c>
      <c r="Y12" s="21"/>
    </row>
    <row r="13" spans="1:25" x14ac:dyDescent="0.25">
      <c r="A13" s="15" t="s">
        <v>2503</v>
      </c>
      <c r="B13" s="15" t="s">
        <v>2333</v>
      </c>
      <c r="C13" s="15" t="s">
        <v>2603</v>
      </c>
      <c r="D13" s="15"/>
      <c r="E13" s="15" t="s">
        <v>1142</v>
      </c>
      <c r="F13" s="15"/>
      <c r="G13" s="15" t="s">
        <v>2513</v>
      </c>
      <c r="H13" s="15" t="s">
        <v>1168</v>
      </c>
      <c r="I13" s="15"/>
      <c r="J13" s="15"/>
      <c r="K13" s="15"/>
      <c r="L13" s="15"/>
      <c r="M13" s="16" t="str">
        <f t="shared" si="9"/>
        <v/>
      </c>
      <c r="N13" s="16" t="str">
        <f t="shared" si="10"/>
        <v/>
      </c>
      <c r="O13" s="7" t="str">
        <f>IFERROR(VLOOKUP(A13,dispett,2,FALSE),B13)</f>
        <v>emm_aimms</v>
      </c>
      <c r="P13" s="7" t="str">
        <f t="shared" ref="P13:P22" si="20">IFERROR(VLOOKUP(H13,EFDLOOK,3,FALSE),"missing ")</f>
        <v>SCALARSet</v>
      </c>
      <c r="Q13" s="7" t="str">
        <f t="shared" ref="Q13:Q22" si="21">IFERROR(VLOOKUP(I13,EFDLOOK,2,FALSE),IF(I13&lt;&gt;"","missing"," "))</f>
        <v xml:space="preserve"> </v>
      </c>
      <c r="R13" s="7" t="str">
        <f t="shared" ref="R13:R22" si="22">IFERROR(VLOOKUP(J13,EFDLOOK,3,FALSE),IF(J13&lt;&gt;"","missing"," "))</f>
        <v xml:space="preserve"> </v>
      </c>
      <c r="S13" s="7" t="str">
        <f t="shared" ref="S13:S22" si="23">IFERROR(VLOOKUP(K13,EFDLOOK,2,FALSE),IF(K13&lt;&gt;"","missing"," "))</f>
        <v xml:space="preserve"> </v>
      </c>
      <c r="T13" s="7" t="str">
        <f t="shared" ref="T13:T22" si="24">IFERROR(VLOOKUP(L13,EFDLOOK,3,FALSE),IF(L13&lt;&gt;"","missing"," "))</f>
        <v xml:space="preserve"> </v>
      </c>
      <c r="U13" s="7" t="str">
        <f t="shared" ref="U13:U22" si="25">IFERROR(VLOOKUP(M13,EFDLOOK,2)," ")</f>
        <v xml:space="preserve"> </v>
      </c>
      <c r="V13" s="7" t="str">
        <f t="shared" ref="V13:V22" si="26">IFERROR(VLOOKUP(N13,EFDLOOK,2)," ")</f>
        <v xml:space="preserve"> </v>
      </c>
      <c r="W13" s="7" t="str">
        <f t="shared" ref="W13:W22" si="27">IF(A13&lt;&gt;"CF",A13,"WWIND_CF")</f>
        <v>AB32UTIL</v>
      </c>
      <c r="X13" s="7" t="str">
        <f t="shared" ref="X13:X22" si="28">IF(P13&lt;&gt;" ","("&amp;P13,"")    &amp;    IF(Q13&lt;&gt;" ",   ","&amp;Q13,"")   &amp; IF(R13&lt;&gt;" ",   ","&amp;R13,"")   &amp; IF(S13&lt;&gt;" ",   ","&amp;S13,"")  &amp; IF(T13&lt;&gt;" ",   ","&amp;T13,"")  &amp; IF(U13&lt;&gt;" ",  ","&amp;U13,"") &amp; IF(V13&lt;&gt;" ",  "," &amp; V13,"" )&amp; IF(P13&lt;&gt;" ",")","")</f>
        <v>(SCALARSet)</v>
      </c>
      <c r="Y13" s="21"/>
    </row>
    <row r="14" spans="1:25" x14ac:dyDescent="0.25">
      <c r="A14" s="15" t="s">
        <v>2504</v>
      </c>
      <c r="B14" s="15" t="s">
        <v>2333</v>
      </c>
      <c r="C14" s="15" t="s">
        <v>2603</v>
      </c>
      <c r="D14" s="15"/>
      <c r="E14" s="15" t="s">
        <v>1142</v>
      </c>
      <c r="F14" s="15"/>
      <c r="G14" s="15" t="s">
        <v>2514</v>
      </c>
      <c r="H14" s="15" t="s">
        <v>1168</v>
      </c>
      <c r="I14" s="15"/>
      <c r="J14" s="15"/>
      <c r="K14" s="15"/>
      <c r="L14" s="15"/>
      <c r="M14" s="16" t="str">
        <f t="shared" si="9"/>
        <v/>
      </c>
      <c r="N14" s="16" t="str">
        <f t="shared" si="10"/>
        <v/>
      </c>
      <c r="O14" s="7" t="str">
        <f>IFERROR(VLOOKUP(A14,dispett,2,FALSE),B14)</f>
        <v>emm_aimms</v>
      </c>
      <c r="P14" s="7" t="str">
        <f t="shared" si="20"/>
        <v>SCALARSet</v>
      </c>
      <c r="Q14" s="7" t="str">
        <f t="shared" si="21"/>
        <v xml:space="preserve"> </v>
      </c>
      <c r="R14" s="7" t="str">
        <f t="shared" si="22"/>
        <v xml:space="preserve"> </v>
      </c>
      <c r="S14" s="7" t="str">
        <f t="shared" si="23"/>
        <v xml:space="preserve"> </v>
      </c>
      <c r="T14" s="7" t="str">
        <f t="shared" si="24"/>
        <v xml:space="preserve"> </v>
      </c>
      <c r="U14" s="7" t="str">
        <f t="shared" si="25"/>
        <v xml:space="preserve"> </v>
      </c>
      <c r="V14" s="7" t="str">
        <f t="shared" si="26"/>
        <v xml:space="preserve"> </v>
      </c>
      <c r="W14" s="7" t="str">
        <f t="shared" si="27"/>
        <v>AB32BAVL</v>
      </c>
      <c r="X14" s="7" t="str">
        <f t="shared" si="28"/>
        <v>(SCALARSet)</v>
      </c>
      <c r="Y14" s="21"/>
    </row>
    <row r="15" spans="1:25" x14ac:dyDescent="0.25">
      <c r="A15" s="15" t="s">
        <v>2505</v>
      </c>
      <c r="B15" s="15" t="s">
        <v>2333</v>
      </c>
      <c r="C15" s="15" t="s">
        <v>2603</v>
      </c>
      <c r="D15" s="15"/>
      <c r="E15" s="15" t="s">
        <v>1142</v>
      </c>
      <c r="F15" s="15"/>
      <c r="G15" s="15" t="s">
        <v>2515</v>
      </c>
      <c r="H15" s="15" t="s">
        <v>1168</v>
      </c>
      <c r="I15" s="15"/>
      <c r="J15" s="15"/>
      <c r="K15" s="15"/>
      <c r="L15" s="15"/>
      <c r="M15" s="16" t="str">
        <f t="shared" si="9"/>
        <v/>
      </c>
      <c r="N15" s="16" t="str">
        <f t="shared" si="10"/>
        <v/>
      </c>
      <c r="O15" s="7" t="str">
        <f>IFERROR(VLOOKUP(A15,dispett,2,FALSE),B15)</f>
        <v>emm_aimms</v>
      </c>
      <c r="P15" s="7" t="str">
        <f t="shared" si="20"/>
        <v>SCALARSet</v>
      </c>
      <c r="Q15" s="7" t="str">
        <f t="shared" si="21"/>
        <v xml:space="preserve"> </v>
      </c>
      <c r="R15" s="7" t="str">
        <f t="shared" si="22"/>
        <v xml:space="preserve"> </v>
      </c>
      <c r="S15" s="7" t="str">
        <f t="shared" si="23"/>
        <v xml:space="preserve"> </v>
      </c>
      <c r="T15" s="7" t="str">
        <f t="shared" si="24"/>
        <v xml:space="preserve"> </v>
      </c>
      <c r="U15" s="7" t="str">
        <f t="shared" si="25"/>
        <v xml:space="preserve"> </v>
      </c>
      <c r="V15" s="7" t="str">
        <f t="shared" si="26"/>
        <v xml:space="preserve"> </v>
      </c>
      <c r="W15" s="7" t="str">
        <f t="shared" si="27"/>
        <v>AB32BUSE</v>
      </c>
      <c r="X15" s="7" t="str">
        <f t="shared" si="28"/>
        <v>(SCALARSet)</v>
      </c>
      <c r="Y15" s="21"/>
    </row>
    <row r="16" spans="1:25" x14ac:dyDescent="0.25">
      <c r="A16" s="15" t="s">
        <v>2506</v>
      </c>
      <c r="B16" s="15" t="s">
        <v>2333</v>
      </c>
      <c r="C16" s="15" t="s">
        <v>2603</v>
      </c>
      <c r="D16" s="15"/>
      <c r="E16" s="15" t="s">
        <v>1142</v>
      </c>
      <c r="F16" s="15"/>
      <c r="G16" s="15" t="s">
        <v>2516</v>
      </c>
      <c r="H16" s="15" t="s">
        <v>1168</v>
      </c>
      <c r="I16" s="15"/>
      <c r="J16" s="15"/>
      <c r="K16" s="15"/>
      <c r="L16" s="15"/>
      <c r="M16" s="16" t="str">
        <f t="shared" si="9"/>
        <v/>
      </c>
      <c r="N16" s="16" t="str">
        <f t="shared" si="10"/>
        <v/>
      </c>
      <c r="O16" s="7" t="str">
        <f>IFERROR(VLOOKUP(A16,dispett,2,FALSE),B16)</f>
        <v>emm_aimms</v>
      </c>
      <c r="P16" s="7" t="str">
        <f t="shared" si="20"/>
        <v>SCALARSet</v>
      </c>
      <c r="Q16" s="7" t="str">
        <f t="shared" si="21"/>
        <v xml:space="preserve"> </v>
      </c>
      <c r="R16" s="7" t="str">
        <f t="shared" si="22"/>
        <v xml:space="preserve"> </v>
      </c>
      <c r="S16" s="7" t="str">
        <f t="shared" si="23"/>
        <v xml:space="preserve"> </v>
      </c>
      <c r="T16" s="7" t="str">
        <f t="shared" si="24"/>
        <v xml:space="preserve"> </v>
      </c>
      <c r="U16" s="7" t="str">
        <f t="shared" si="25"/>
        <v xml:space="preserve"> </v>
      </c>
      <c r="V16" s="7" t="str">
        <f t="shared" si="26"/>
        <v xml:space="preserve"> </v>
      </c>
      <c r="W16" s="7" t="str">
        <f t="shared" si="27"/>
        <v>AB32BBNK</v>
      </c>
      <c r="X16" s="7" t="str">
        <f t="shared" si="28"/>
        <v>(SCALARSet)</v>
      </c>
      <c r="Y16" s="21"/>
    </row>
    <row r="17" spans="1:25" x14ac:dyDescent="0.25">
      <c r="A17" s="15" t="s">
        <v>2507</v>
      </c>
      <c r="B17" s="15" t="s">
        <v>2333</v>
      </c>
      <c r="C17" s="15" t="s">
        <v>2603</v>
      </c>
      <c r="D17" s="15"/>
      <c r="E17" s="15" t="s">
        <v>1142</v>
      </c>
      <c r="F17" s="15"/>
      <c r="G17" s="15" t="s">
        <v>2517</v>
      </c>
      <c r="H17" s="15" t="s">
        <v>1168</v>
      </c>
      <c r="I17" s="15"/>
      <c r="J17" s="15"/>
      <c r="K17" s="15"/>
      <c r="L17" s="15"/>
      <c r="M17" s="16" t="str">
        <f t="shared" si="9"/>
        <v/>
      </c>
      <c r="N17" s="16" t="str">
        <f t="shared" si="10"/>
        <v/>
      </c>
      <c r="O17" s="7" t="str">
        <f>IFERROR(VLOOKUP(A17,dispett,2,FALSE),B17)</f>
        <v>emm_aimms</v>
      </c>
      <c r="P17" s="7" t="str">
        <f t="shared" si="20"/>
        <v>SCALARSet</v>
      </c>
      <c r="Q17" s="7" t="str">
        <f t="shared" si="21"/>
        <v xml:space="preserve"> </v>
      </c>
      <c r="R17" s="7" t="str">
        <f t="shared" si="22"/>
        <v xml:space="preserve"> </v>
      </c>
      <c r="S17" s="7" t="str">
        <f t="shared" si="23"/>
        <v xml:space="preserve"> </v>
      </c>
      <c r="T17" s="7" t="str">
        <f t="shared" si="24"/>
        <v xml:space="preserve"> </v>
      </c>
      <c r="U17" s="7" t="str">
        <f t="shared" si="25"/>
        <v xml:space="preserve"> </v>
      </c>
      <c r="V17" s="7" t="str">
        <f t="shared" si="26"/>
        <v xml:space="preserve"> </v>
      </c>
      <c r="W17" s="7" t="str">
        <f t="shared" si="27"/>
        <v>AB32OAVL</v>
      </c>
      <c r="X17" s="7" t="str">
        <f t="shared" si="28"/>
        <v>(SCALARSet)</v>
      </c>
      <c r="Y17" s="21"/>
    </row>
    <row r="18" spans="1:25" x14ac:dyDescent="0.25">
      <c r="A18" s="15" t="s">
        <v>2508</v>
      </c>
      <c r="B18" s="15" t="s">
        <v>2333</v>
      </c>
      <c r="C18" s="15" t="s">
        <v>2603</v>
      </c>
      <c r="D18" s="15"/>
      <c r="E18" s="15" t="s">
        <v>1142</v>
      </c>
      <c r="F18" s="15"/>
      <c r="G18" s="15" t="s">
        <v>2518</v>
      </c>
      <c r="H18" s="15" t="s">
        <v>1168</v>
      </c>
      <c r="I18" s="15"/>
      <c r="J18" s="15"/>
      <c r="K18" s="15"/>
      <c r="L18" s="15"/>
      <c r="M18" s="16" t="str">
        <f t="shared" si="9"/>
        <v/>
      </c>
      <c r="N18" s="16" t="str">
        <f t="shared" si="10"/>
        <v/>
      </c>
      <c r="O18" s="7" t="str">
        <f>IFERROR(VLOOKUP(A18,dispett,2,FALSE),B18)</f>
        <v>emm_aimms</v>
      </c>
      <c r="P18" s="7" t="str">
        <f t="shared" si="20"/>
        <v>SCALARSet</v>
      </c>
      <c r="Q18" s="7" t="str">
        <f t="shared" si="21"/>
        <v xml:space="preserve"> </v>
      </c>
      <c r="R18" s="7" t="str">
        <f t="shared" si="22"/>
        <v xml:space="preserve"> </v>
      </c>
      <c r="S18" s="7" t="str">
        <f t="shared" si="23"/>
        <v xml:space="preserve"> </v>
      </c>
      <c r="T18" s="7" t="str">
        <f t="shared" si="24"/>
        <v xml:space="preserve"> </v>
      </c>
      <c r="U18" s="7" t="str">
        <f t="shared" si="25"/>
        <v xml:space="preserve"> </v>
      </c>
      <c r="V18" s="7" t="str">
        <f t="shared" si="26"/>
        <v xml:space="preserve"> </v>
      </c>
      <c r="W18" s="7" t="str">
        <f t="shared" si="27"/>
        <v>AB32OUSE</v>
      </c>
      <c r="X18" s="7" t="str">
        <f t="shared" si="28"/>
        <v>(SCALARSet)</v>
      </c>
      <c r="Y18" s="21"/>
    </row>
    <row r="19" spans="1:25" x14ac:dyDescent="0.25">
      <c r="A19" s="15" t="s">
        <v>2509</v>
      </c>
      <c r="B19" s="15" t="s">
        <v>2333</v>
      </c>
      <c r="C19" s="15" t="s">
        <v>2603</v>
      </c>
      <c r="D19" s="15"/>
      <c r="E19" s="15" t="s">
        <v>1142</v>
      </c>
      <c r="F19" s="15"/>
      <c r="G19" s="15" t="s">
        <v>2519</v>
      </c>
      <c r="H19" s="15" t="s">
        <v>1168</v>
      </c>
      <c r="I19" s="15"/>
      <c r="J19" s="15"/>
      <c r="K19" s="15"/>
      <c r="L19" s="15"/>
      <c r="M19" s="16" t="str">
        <f t="shared" si="9"/>
        <v/>
      </c>
      <c r="N19" s="16" t="str">
        <f t="shared" si="10"/>
        <v/>
      </c>
      <c r="O19" s="7" t="str">
        <f>IFERROR(VLOOKUP(A19,dispett,2,FALSE),B19)</f>
        <v>emm_aimms</v>
      </c>
      <c r="P19" s="7" t="str">
        <f t="shared" si="20"/>
        <v>SCALARSet</v>
      </c>
      <c r="Q19" s="7" t="str">
        <f t="shared" si="21"/>
        <v xml:space="preserve"> </v>
      </c>
      <c r="R19" s="7" t="str">
        <f t="shared" si="22"/>
        <v xml:space="preserve"> </v>
      </c>
      <c r="S19" s="7" t="str">
        <f t="shared" si="23"/>
        <v xml:space="preserve"> </v>
      </c>
      <c r="T19" s="7" t="str">
        <f t="shared" si="24"/>
        <v xml:space="preserve"> </v>
      </c>
      <c r="U19" s="7" t="str">
        <f t="shared" si="25"/>
        <v xml:space="preserve"> </v>
      </c>
      <c r="V19" s="7" t="str">
        <f t="shared" si="26"/>
        <v xml:space="preserve"> </v>
      </c>
      <c r="W19" s="7" t="str">
        <f t="shared" si="27"/>
        <v>AB32RAVL</v>
      </c>
      <c r="X19" s="7" t="str">
        <f t="shared" si="28"/>
        <v>(SCALARSet)</v>
      </c>
      <c r="Y19" s="21"/>
    </row>
    <row r="20" spans="1:25" x14ac:dyDescent="0.25">
      <c r="A20" s="15" t="s">
        <v>2510</v>
      </c>
      <c r="B20" s="15" t="s">
        <v>2333</v>
      </c>
      <c r="C20" s="15" t="s">
        <v>2603</v>
      </c>
      <c r="D20" s="15"/>
      <c r="E20" s="15" t="s">
        <v>1142</v>
      </c>
      <c r="F20" s="15"/>
      <c r="G20" s="15" t="s">
        <v>2520</v>
      </c>
      <c r="H20" s="15" t="s">
        <v>1168</v>
      </c>
      <c r="I20" s="15"/>
      <c r="J20" s="15"/>
      <c r="K20" s="15"/>
      <c r="L20" s="15"/>
      <c r="M20" s="16" t="str">
        <f t="shared" si="9"/>
        <v/>
      </c>
      <c r="N20" s="16" t="str">
        <f t="shared" si="10"/>
        <v/>
      </c>
      <c r="O20" s="7" t="str">
        <f>IFERROR(VLOOKUP(A20,dispett,2,FALSE),B20)</f>
        <v>emm_aimms</v>
      </c>
      <c r="P20" s="7" t="str">
        <f t="shared" si="20"/>
        <v>SCALARSet</v>
      </c>
      <c r="Q20" s="7" t="str">
        <f t="shared" si="21"/>
        <v xml:space="preserve"> </v>
      </c>
      <c r="R20" s="7" t="str">
        <f t="shared" si="22"/>
        <v xml:space="preserve"> </v>
      </c>
      <c r="S20" s="7" t="str">
        <f t="shared" si="23"/>
        <v xml:space="preserve"> </v>
      </c>
      <c r="T20" s="7" t="str">
        <f t="shared" si="24"/>
        <v xml:space="preserve"> </v>
      </c>
      <c r="U20" s="7" t="str">
        <f t="shared" si="25"/>
        <v xml:space="preserve"> </v>
      </c>
      <c r="V20" s="7" t="str">
        <f t="shared" si="26"/>
        <v xml:space="preserve"> </v>
      </c>
      <c r="W20" s="7" t="str">
        <f t="shared" si="27"/>
        <v>AB32RUSE</v>
      </c>
      <c r="X20" s="7" t="str">
        <f t="shared" si="28"/>
        <v>(SCALARSet)</v>
      </c>
      <c r="Y20" s="21"/>
    </row>
    <row r="21" spans="1:25" x14ac:dyDescent="0.25">
      <c r="A21" s="15" t="s">
        <v>2511</v>
      </c>
      <c r="B21" s="15" t="s">
        <v>2333</v>
      </c>
      <c r="C21" s="15" t="s">
        <v>2603</v>
      </c>
      <c r="D21" s="15"/>
      <c r="E21" s="15" t="s">
        <v>1142</v>
      </c>
      <c r="F21" s="15"/>
      <c r="G21" s="15" t="s">
        <v>2521</v>
      </c>
      <c r="H21" s="15" t="s">
        <v>1168</v>
      </c>
      <c r="I21" s="15"/>
      <c r="J21" s="15"/>
      <c r="K21" s="15"/>
      <c r="L21" s="15"/>
      <c r="M21" s="16" t="str">
        <f t="shared" si="9"/>
        <v/>
      </c>
      <c r="N21" s="16" t="str">
        <f t="shared" si="10"/>
        <v/>
      </c>
      <c r="O21" s="7" t="str">
        <f>IFERROR(VLOOKUP(A21,dispett,2,FALSE),B21)</f>
        <v>emm_aimms</v>
      </c>
      <c r="P21" s="7" t="str">
        <f t="shared" si="20"/>
        <v>SCALARSet</v>
      </c>
      <c r="Q21" s="7" t="str">
        <f t="shared" si="21"/>
        <v xml:space="preserve"> </v>
      </c>
      <c r="R21" s="7" t="str">
        <f t="shared" si="22"/>
        <v xml:space="preserve"> </v>
      </c>
      <c r="S21" s="7" t="str">
        <f t="shared" si="23"/>
        <v xml:space="preserve"> </v>
      </c>
      <c r="T21" s="7" t="str">
        <f t="shared" si="24"/>
        <v xml:space="preserve"> </v>
      </c>
      <c r="U21" s="7" t="str">
        <f t="shared" si="25"/>
        <v xml:space="preserve"> </v>
      </c>
      <c r="V21" s="7" t="str">
        <f t="shared" si="26"/>
        <v xml:space="preserve"> </v>
      </c>
      <c r="W21" s="7" t="str">
        <f t="shared" si="27"/>
        <v>AB32RBNK</v>
      </c>
      <c r="X21" s="7" t="str">
        <f t="shared" si="28"/>
        <v>(SCALARSet)</v>
      </c>
      <c r="Y21" s="21"/>
    </row>
    <row r="22" spans="1:25" x14ac:dyDescent="0.25">
      <c r="A22" s="15" t="s">
        <v>2512</v>
      </c>
      <c r="B22" s="15" t="s">
        <v>2333</v>
      </c>
      <c r="C22" s="15" t="s">
        <v>2603</v>
      </c>
      <c r="D22" s="15"/>
      <c r="E22" s="15" t="s">
        <v>1142</v>
      </c>
      <c r="F22" s="15"/>
      <c r="G22" s="15" t="s">
        <v>2522</v>
      </c>
      <c r="H22" s="15" t="s">
        <v>1168</v>
      </c>
      <c r="I22" s="15"/>
      <c r="J22" s="15"/>
      <c r="K22" s="15"/>
      <c r="L22" s="15"/>
      <c r="M22" s="16" t="str">
        <f t="shared" si="9"/>
        <v/>
      </c>
      <c r="N22" s="16" t="str">
        <f t="shared" si="10"/>
        <v/>
      </c>
      <c r="O22" s="7" t="str">
        <f>IFERROR(VLOOKUP(A22,dispett,2,FALSE),B22)</f>
        <v>emm_aimms</v>
      </c>
      <c r="P22" s="7" t="str">
        <f t="shared" si="20"/>
        <v>SCALARSet</v>
      </c>
      <c r="Q22" s="7" t="str">
        <f t="shared" si="21"/>
        <v xml:space="preserve"> </v>
      </c>
      <c r="R22" s="7" t="str">
        <f t="shared" si="22"/>
        <v xml:space="preserve"> </v>
      </c>
      <c r="S22" s="7" t="str">
        <f t="shared" si="23"/>
        <v xml:space="preserve"> </v>
      </c>
      <c r="T22" s="7" t="str">
        <f t="shared" si="24"/>
        <v xml:space="preserve"> </v>
      </c>
      <c r="U22" s="7" t="str">
        <f t="shared" si="25"/>
        <v xml:space="preserve"> </v>
      </c>
      <c r="V22" s="7" t="str">
        <f t="shared" si="26"/>
        <v xml:space="preserve"> </v>
      </c>
      <c r="W22" s="7" t="str">
        <f t="shared" si="27"/>
        <v>AB32ESCP</v>
      </c>
      <c r="X22" s="7" t="str">
        <f t="shared" si="28"/>
        <v>(SCALARSet)</v>
      </c>
      <c r="Y22" s="21"/>
    </row>
    <row r="23" spans="1:25" x14ac:dyDescent="0.25">
      <c r="A23" t="s">
        <v>1140</v>
      </c>
      <c r="B23" t="s">
        <v>1141</v>
      </c>
      <c r="C23" t="s">
        <v>2603</v>
      </c>
      <c r="E23" t="s">
        <v>1142</v>
      </c>
      <c r="H23" t="s">
        <v>1117</v>
      </c>
      <c r="M23" s="5" t="str">
        <f t="shared" si="9"/>
        <v/>
      </c>
      <c r="N23" s="5" t="str">
        <f t="shared" si="10"/>
        <v/>
      </c>
      <c r="O23" s="6" t="str">
        <f>IFERROR(VLOOKUP(A23,dispett,2,FALSE),B23)</f>
        <v>emmemis</v>
      </c>
      <c r="P23" s="7" t="str">
        <f t="shared" si="11"/>
        <v>MNUMYR</v>
      </c>
      <c r="Q23" s="7" t="str">
        <f t="shared" si="12"/>
        <v xml:space="preserve"> </v>
      </c>
      <c r="R23" s="7" t="str">
        <f t="shared" si="13"/>
        <v xml:space="preserve"> </v>
      </c>
      <c r="S23" s="7" t="str">
        <f t="shared" si="14"/>
        <v xml:space="preserve"> </v>
      </c>
      <c r="T23" s="7" t="str">
        <f t="shared" si="15"/>
        <v xml:space="preserve"> </v>
      </c>
      <c r="U23" s="7" t="str">
        <f t="shared" si="16"/>
        <v xml:space="preserve"> </v>
      </c>
      <c r="V23" s="7" t="str">
        <f t="shared" si="17"/>
        <v xml:space="preserve"> </v>
      </c>
      <c r="W23" s="6" t="str">
        <f t="shared" si="18"/>
        <v>ACICST</v>
      </c>
      <c r="X23" s="6" t="str">
        <f t="shared" si="19"/>
        <v>(MNUMYR)</v>
      </c>
      <c r="Y23" s="21"/>
    </row>
    <row r="24" spans="1:25" x14ac:dyDescent="0.25">
      <c r="A24" t="s">
        <v>1143</v>
      </c>
      <c r="B24" t="s">
        <v>1141</v>
      </c>
      <c r="C24" t="s">
        <v>2603</v>
      </c>
      <c r="E24" t="s">
        <v>1142</v>
      </c>
      <c r="H24" t="s">
        <v>1117</v>
      </c>
      <c r="M24" s="5" t="str">
        <f t="shared" si="9"/>
        <v/>
      </c>
      <c r="N24" s="5" t="str">
        <f t="shared" si="10"/>
        <v/>
      </c>
      <c r="O24" s="6" t="str">
        <f>IFERROR(VLOOKUP(A24,dispett,2,FALSE),B24)</f>
        <v>emmemis</v>
      </c>
      <c r="P24" s="7" t="str">
        <f t="shared" si="11"/>
        <v>MNUMYR</v>
      </c>
      <c r="Q24" s="7" t="str">
        <f t="shared" si="12"/>
        <v xml:space="preserve"> </v>
      </c>
      <c r="R24" s="7" t="str">
        <f t="shared" si="13"/>
        <v xml:space="preserve"> </v>
      </c>
      <c r="S24" s="7" t="str">
        <f t="shared" si="14"/>
        <v xml:space="preserve"> </v>
      </c>
      <c r="T24" s="7" t="str">
        <f t="shared" si="15"/>
        <v xml:space="preserve"> </v>
      </c>
      <c r="U24" s="7" t="str">
        <f t="shared" si="16"/>
        <v xml:space="preserve"> </v>
      </c>
      <c r="V24" s="7" t="str">
        <f t="shared" si="17"/>
        <v xml:space="preserve"> </v>
      </c>
      <c r="W24" s="6" t="str">
        <f t="shared" si="18"/>
        <v>ACIOAM</v>
      </c>
      <c r="X24" s="6" t="str">
        <f t="shared" si="19"/>
        <v>(MNUMYR)</v>
      </c>
      <c r="Y24" s="21"/>
    </row>
    <row r="25" spans="1:25" x14ac:dyDescent="0.25">
      <c r="A25" t="s">
        <v>1144</v>
      </c>
      <c r="B25" t="s">
        <v>1145</v>
      </c>
      <c r="C25" t="s">
        <v>1113</v>
      </c>
      <c r="E25" t="s">
        <v>1114</v>
      </c>
      <c r="G25" t="s">
        <v>1146</v>
      </c>
      <c r="H25" t="s">
        <v>1147</v>
      </c>
      <c r="I25" t="s">
        <v>1148</v>
      </c>
      <c r="J25" t="s">
        <v>1149</v>
      </c>
      <c r="M25" s="5" t="str">
        <f t="shared" si="9"/>
        <v/>
      </c>
      <c r="N25" s="5" t="str">
        <f t="shared" si="10"/>
        <v/>
      </c>
      <c r="O25" s="6" t="str">
        <f>IFERROR(VLOOKUP(A25,dispett,2,FALSE),B25)</f>
        <v>coalemm</v>
      </c>
      <c r="P25" s="7" t="str">
        <f t="shared" si="11"/>
        <v>numACI</v>
      </c>
      <c r="Q25" s="7" t="str">
        <f t="shared" si="12"/>
        <v>EmissionRank</v>
      </c>
      <c r="R25" s="7" t="str">
        <f t="shared" si="13"/>
        <v>PlantType_ECP</v>
      </c>
      <c r="S25" s="7" t="str">
        <f t="shared" si="14"/>
        <v xml:space="preserve"> </v>
      </c>
      <c r="T25" s="7" t="str">
        <f t="shared" si="15"/>
        <v xml:space="preserve"> </v>
      </c>
      <c r="U25" s="7" t="str">
        <f t="shared" si="16"/>
        <v xml:space="preserve"> </v>
      </c>
      <c r="V25" s="7" t="str">
        <f t="shared" si="17"/>
        <v xml:space="preserve"> </v>
      </c>
      <c r="W25" s="6" t="str">
        <f t="shared" si="18"/>
        <v>ACI_CST</v>
      </c>
      <c r="X25" s="6" t="str">
        <f t="shared" si="19"/>
        <v>(numACI,EmissionRank,PlantType_ECP)</v>
      </c>
      <c r="Y25" s="21"/>
    </row>
    <row r="26" spans="1:25" x14ac:dyDescent="0.25">
      <c r="A26" t="s">
        <v>1151</v>
      </c>
      <c r="B26" t="s">
        <v>1145</v>
      </c>
      <c r="C26" t="s">
        <v>1113</v>
      </c>
      <c r="E26" t="s">
        <v>1152</v>
      </c>
      <c r="G26" t="s">
        <v>1153</v>
      </c>
      <c r="H26" t="s">
        <v>1147</v>
      </c>
      <c r="I26" t="s">
        <v>1148</v>
      </c>
      <c r="J26" t="s">
        <v>1149</v>
      </c>
      <c r="K26" t="s">
        <v>1117</v>
      </c>
      <c r="M26" s="5" t="str">
        <f t="shared" si="9"/>
        <v/>
      </c>
      <c r="N26" s="5" t="str">
        <f t="shared" si="10"/>
        <v/>
      </c>
      <c r="O26" s="6" t="str">
        <f>IFERROR(VLOOKUP(A26,dispett,2,FALSE),B26)</f>
        <v>coalemm</v>
      </c>
      <c r="P26" s="7" t="str">
        <f t="shared" si="11"/>
        <v>numACI</v>
      </c>
      <c r="Q26" s="7" t="str">
        <f t="shared" si="12"/>
        <v>EmissionRank</v>
      </c>
      <c r="R26" s="7" t="str">
        <f t="shared" si="13"/>
        <v>PlantType_ECP</v>
      </c>
      <c r="S26" s="7" t="str">
        <f t="shared" si="14"/>
        <v>MNUMYR</v>
      </c>
      <c r="T26" s="7" t="str">
        <f t="shared" si="15"/>
        <v xml:space="preserve"> </v>
      </c>
      <c r="U26" s="7" t="str">
        <f t="shared" si="16"/>
        <v xml:space="preserve"> </v>
      </c>
      <c r="V26" s="7" t="str">
        <f t="shared" si="17"/>
        <v xml:space="preserve"> </v>
      </c>
      <c r="W26" s="6" t="str">
        <f t="shared" si="18"/>
        <v>ACI_OPT</v>
      </c>
      <c r="X26" s="6" t="str">
        <f t="shared" si="19"/>
        <v>(numACI,EmissionRank,PlantType_ECP,MNUMYR)</v>
      </c>
      <c r="Y26" s="21"/>
    </row>
    <row r="27" spans="1:25" x14ac:dyDescent="0.25">
      <c r="A27" t="s">
        <v>1154</v>
      </c>
      <c r="B27" t="s">
        <v>1145</v>
      </c>
      <c r="C27" t="s">
        <v>1113</v>
      </c>
      <c r="E27" t="s">
        <v>1152</v>
      </c>
      <c r="G27" t="s">
        <v>1155</v>
      </c>
      <c r="H27" t="s">
        <v>2468</v>
      </c>
      <c r="I27" t="s">
        <v>1148</v>
      </c>
      <c r="M27" s="5" t="str">
        <f t="shared" si="9"/>
        <v/>
      </c>
      <c r="N27" s="5" t="str">
        <f t="shared" si="10"/>
        <v/>
      </c>
      <c r="O27" s="6" t="str">
        <f>IFERROR(VLOOKUP(A27,dispett,2,FALSE),B27)</f>
        <v>coalemm</v>
      </c>
      <c r="P27" s="7" t="str">
        <f t="shared" si="11"/>
        <v>PlantType_ECP</v>
      </c>
      <c r="Q27" s="7" t="str">
        <f t="shared" si="12"/>
        <v>EmissionRank</v>
      </c>
      <c r="R27" s="7" t="str">
        <f t="shared" si="13"/>
        <v xml:space="preserve"> </v>
      </c>
      <c r="S27" s="7" t="str">
        <f t="shared" si="14"/>
        <v xml:space="preserve"> </v>
      </c>
      <c r="T27" s="7" t="str">
        <f t="shared" si="15"/>
        <v xml:space="preserve"> </v>
      </c>
      <c r="U27" s="7" t="str">
        <f t="shared" si="16"/>
        <v xml:space="preserve"> </v>
      </c>
      <c r="V27" s="7" t="str">
        <f t="shared" si="17"/>
        <v xml:space="preserve"> </v>
      </c>
      <c r="W27" s="6" t="str">
        <f t="shared" si="18"/>
        <v>ACI_STEPS</v>
      </c>
      <c r="X27" s="6" t="str">
        <f t="shared" si="19"/>
        <v>(PlantType_ECP,EmissionRank)</v>
      </c>
      <c r="Y27" s="21"/>
    </row>
    <row r="28" spans="1:25" s="15" customFormat="1" x14ac:dyDescent="0.25">
      <c r="A28" s="15" t="s">
        <v>2342</v>
      </c>
      <c r="B28" s="15" t="s">
        <v>1216</v>
      </c>
      <c r="C28" s="15" t="s">
        <v>1113</v>
      </c>
      <c r="E28" s="15" t="s">
        <v>1142</v>
      </c>
      <c r="G28" s="15" t="s">
        <v>2343</v>
      </c>
      <c r="H28" s="15" t="s">
        <v>2468</v>
      </c>
      <c r="M28" s="16"/>
      <c r="N28" s="16"/>
      <c r="O28" s="7" t="str">
        <f>IFERROR(VLOOKUP(A28,dispett,2,FALSE),B28)</f>
        <v>ecpcntl</v>
      </c>
      <c r="P28" s="7" t="str">
        <f t="shared" ref="P28" si="29">IFERROR(VLOOKUP(H28,EFDLOOK,3,FALSE),"missing ")</f>
        <v>PlantType_ECP</v>
      </c>
      <c r="Q28" s="7" t="str">
        <f t="shared" ref="Q28" si="30">IFERROR(VLOOKUP(I28,EFDLOOK,2,FALSE),IF(I28&lt;&gt;"","missing"," "))</f>
        <v xml:space="preserve"> </v>
      </c>
      <c r="R28" s="7" t="str">
        <f t="shared" ref="R28" si="31">IFERROR(VLOOKUP(J28,EFDLOOK,3,FALSE),IF(J28&lt;&gt;"","missing"," "))</f>
        <v xml:space="preserve"> </v>
      </c>
      <c r="S28" s="7" t="str">
        <f t="shared" ref="S28" si="32">IFERROR(VLOOKUP(K28,EFDLOOK,2,FALSE),IF(K28&lt;&gt;"","missing"," "))</f>
        <v xml:space="preserve"> </v>
      </c>
      <c r="T28" s="7" t="str">
        <f t="shared" ref="T28" si="33">IFERROR(VLOOKUP(L28,EFDLOOK,3,FALSE),IF(L28&lt;&gt;"","missing"," "))</f>
        <v xml:space="preserve"> </v>
      </c>
      <c r="U28" s="7" t="str">
        <f t="shared" ref="U28" si="34">IFERROR(VLOOKUP(M28,EFDLOOK,2)," ")</f>
        <v xml:space="preserve"> </v>
      </c>
      <c r="V28" s="7" t="str">
        <f t="shared" ref="V28" si="35">IFERROR(VLOOKUP(N28,EFDLOOK,2)," ")</f>
        <v xml:space="preserve"> </v>
      </c>
      <c r="W28" s="7" t="str">
        <f t="shared" ref="W28" si="36">IF(A28&lt;&gt;"CF",A28,"WWIND_CF")</f>
        <v>ALT_UECP_CPEN_ADJ</v>
      </c>
      <c r="X28" s="7" t="str">
        <f t="shared" ref="X28" si="37">IF(P28&lt;&gt;" ","("&amp;P28,"")    &amp;    IF(Q28&lt;&gt;" ",   ","&amp;Q28,"")   &amp; IF(R28&lt;&gt;" ",   ","&amp;R28,"")   &amp; IF(S28&lt;&gt;" ",   ","&amp;S28,"")  &amp; IF(T28&lt;&gt;" ",   ","&amp;T28,"")  &amp; IF(U28&lt;&gt;" ",  ","&amp;U28,"") &amp; IF(V28&lt;&gt;" ",  "," &amp; V28,"" )&amp; IF(P28&lt;&gt;" ",")","")</f>
        <v>(PlantType_ECP)</v>
      </c>
      <c r="Y28"/>
    </row>
    <row r="29" spans="1:25" s="15" customFormat="1" x14ac:dyDescent="0.25">
      <c r="A29" s="15" t="s">
        <v>2355</v>
      </c>
      <c r="B29" s="15" t="s">
        <v>1216</v>
      </c>
      <c r="C29" s="15" t="s">
        <v>1113</v>
      </c>
      <c r="E29" s="15" t="s">
        <v>1194</v>
      </c>
      <c r="G29" s="15" t="s">
        <v>2358</v>
      </c>
      <c r="H29" s="15" t="s">
        <v>2468</v>
      </c>
      <c r="M29" s="16"/>
      <c r="N29" s="16"/>
      <c r="O29" s="7" t="str">
        <f>IFERROR(VLOOKUP(A29,dispett,2,FALSE),B29)</f>
        <v>ecpcntl</v>
      </c>
      <c r="P29" s="7" t="str">
        <f t="shared" ref="P29:P30" si="38">IFERROR(VLOOKUP(H29,EFDLOOK,3,FALSE),"missing ")</f>
        <v>PlantType_ECP</v>
      </c>
      <c r="Q29" s="7" t="str">
        <f t="shared" ref="Q29:Q30" si="39">IFERROR(VLOOKUP(I29,EFDLOOK,2,FALSE),IF(I29&lt;&gt;"","missing"," "))</f>
        <v xml:space="preserve"> </v>
      </c>
      <c r="R29" s="7" t="str">
        <f t="shared" ref="R29:R30" si="40">IFERROR(VLOOKUP(J29,EFDLOOK,3,FALSE),IF(J29&lt;&gt;"","missing"," "))</f>
        <v xml:space="preserve"> </v>
      </c>
      <c r="S29" s="7" t="str">
        <f t="shared" ref="S29:S30" si="41">IFERROR(VLOOKUP(K29,EFDLOOK,2,FALSE),IF(K29&lt;&gt;"","missing"," "))</f>
        <v xml:space="preserve"> </v>
      </c>
      <c r="T29" s="7" t="str">
        <f t="shared" ref="T29:T30" si="42">IFERROR(VLOOKUP(L29,EFDLOOK,3,FALSE),IF(L29&lt;&gt;"","missing"," "))</f>
        <v xml:space="preserve"> </v>
      </c>
      <c r="U29" s="7" t="str">
        <f t="shared" ref="U29:U30" si="43">IFERROR(VLOOKUP(M29,EFDLOOK,2)," ")</f>
        <v xml:space="preserve"> </v>
      </c>
      <c r="V29" s="7" t="str">
        <f t="shared" ref="V29:V30" si="44">IFERROR(VLOOKUP(N29,EFDLOOK,2)," ")</f>
        <v xml:space="preserve"> </v>
      </c>
      <c r="W29" s="7" t="str">
        <f t="shared" ref="W29:W30" si="45">IF(A29&lt;&gt;"CF",A29,"WWIND_CF")</f>
        <v>AIMMS_GRP</v>
      </c>
      <c r="X29" s="7" t="str">
        <f t="shared" ref="X29:X30" si="46">IF(P29&lt;&gt;" ","("&amp;P29,"")    &amp;    IF(Q29&lt;&gt;" ",   ","&amp;Q29,"")   &amp; IF(R29&lt;&gt;" ",   ","&amp;R29,"")   &amp; IF(S29&lt;&gt;" ",   ","&amp;S29,"")  &amp; IF(T29&lt;&gt;" ",   ","&amp;T29,"")  &amp; IF(U29&lt;&gt;" ",  ","&amp;U29,"") &amp; IF(V29&lt;&gt;" ",  "," &amp; V29,"" )&amp; IF(P29&lt;&gt;" ",")","")</f>
        <v>(PlantType_ECP)</v>
      </c>
    </row>
    <row r="30" spans="1:25" s="15" customFormat="1" x14ac:dyDescent="0.25">
      <c r="A30" s="15" t="s">
        <v>2356</v>
      </c>
      <c r="B30" s="15" t="s">
        <v>1216</v>
      </c>
      <c r="C30" s="15" t="s">
        <v>1113</v>
      </c>
      <c r="E30" s="15" t="s">
        <v>1194</v>
      </c>
      <c r="G30" s="15" t="s">
        <v>2357</v>
      </c>
      <c r="H30" s="15" t="s">
        <v>1168</v>
      </c>
      <c r="M30" s="16"/>
      <c r="N30" s="16"/>
      <c r="O30" s="7" t="str">
        <f>IFERROR(VLOOKUP(A30,dispett,2,FALSE),B30)</f>
        <v>ecpcntl</v>
      </c>
      <c r="P30" s="7" t="str">
        <f t="shared" si="38"/>
        <v>SCALARSet</v>
      </c>
      <c r="Q30" s="7" t="str">
        <f t="shared" si="39"/>
        <v xml:space="preserve"> </v>
      </c>
      <c r="R30" s="7" t="str">
        <f t="shared" si="40"/>
        <v xml:space="preserve"> </v>
      </c>
      <c r="S30" s="7" t="str">
        <f t="shared" si="41"/>
        <v xml:space="preserve"> </v>
      </c>
      <c r="T30" s="7" t="str">
        <f t="shared" si="42"/>
        <v xml:space="preserve"> </v>
      </c>
      <c r="U30" s="7" t="str">
        <f t="shared" si="43"/>
        <v xml:space="preserve"> </v>
      </c>
      <c r="V30" s="7" t="str">
        <f t="shared" si="44"/>
        <v xml:space="preserve"> </v>
      </c>
      <c r="W30" s="7" t="str">
        <f t="shared" si="45"/>
        <v>AINU</v>
      </c>
      <c r="X30" s="7" t="str">
        <f t="shared" si="46"/>
        <v>(SCALARSet)</v>
      </c>
    </row>
    <row r="31" spans="1:25" x14ac:dyDescent="0.25">
      <c r="A31" t="s">
        <v>1156</v>
      </c>
      <c r="B31" t="s">
        <v>1157</v>
      </c>
      <c r="C31" t="s">
        <v>1113</v>
      </c>
      <c r="E31" t="s">
        <v>1142</v>
      </c>
      <c r="G31" t="s">
        <v>1158</v>
      </c>
      <c r="H31" t="s">
        <v>1117</v>
      </c>
      <c r="M31" s="5" t="str">
        <f t="shared" si="9"/>
        <v/>
      </c>
      <c r="N31" s="5" t="str">
        <f t="shared" si="10"/>
        <v/>
      </c>
      <c r="O31" s="6" t="str">
        <f>IFERROR(VLOOKUP(A31,dispett,2,FALSE),B31)</f>
        <v>control</v>
      </c>
      <c r="P31" s="7" t="str">
        <f t="shared" si="11"/>
        <v>MNUMYR</v>
      </c>
      <c r="Q31" s="7" t="str">
        <f t="shared" si="12"/>
        <v xml:space="preserve"> </v>
      </c>
      <c r="R31" s="7" t="str">
        <f t="shared" si="13"/>
        <v xml:space="preserve"> </v>
      </c>
      <c r="S31" s="7" t="str">
        <f t="shared" si="14"/>
        <v xml:space="preserve"> </v>
      </c>
      <c r="T31" s="7" t="str">
        <f t="shared" si="15"/>
        <v xml:space="preserve"> </v>
      </c>
      <c r="U31" s="7" t="str">
        <f t="shared" si="16"/>
        <v xml:space="preserve"> </v>
      </c>
      <c r="V31" s="7" t="str">
        <f t="shared" si="17"/>
        <v xml:space="preserve"> </v>
      </c>
      <c r="W31" s="6" t="str">
        <f t="shared" si="18"/>
        <v>BARRIER</v>
      </c>
      <c r="X31" s="6" t="str">
        <f t="shared" si="19"/>
        <v>(MNUMYR)</v>
      </c>
    </row>
    <row r="32" spans="1:25" x14ac:dyDescent="0.25">
      <c r="A32" t="s">
        <v>1162</v>
      </c>
      <c r="B32" t="s">
        <v>1157</v>
      </c>
      <c r="C32" t="s">
        <v>1113</v>
      </c>
      <c r="E32" t="s">
        <v>1142</v>
      </c>
      <c r="G32" t="s">
        <v>1163</v>
      </c>
      <c r="H32" t="s">
        <v>1117</v>
      </c>
      <c r="M32" s="5" t="str">
        <f t="shared" si="9"/>
        <v/>
      </c>
      <c r="N32" s="5" t="str">
        <f t="shared" si="10"/>
        <v/>
      </c>
      <c r="O32" s="6" t="str">
        <f>IFERROR(VLOOKUP(A32,dispett,2,FALSE),B32)</f>
        <v>control</v>
      </c>
      <c r="P32" s="7" t="str">
        <f t="shared" si="11"/>
        <v>MNUMYR</v>
      </c>
      <c r="Q32" s="7" t="str">
        <f t="shared" si="12"/>
        <v xml:space="preserve"> </v>
      </c>
      <c r="R32" s="7" t="str">
        <f t="shared" si="13"/>
        <v xml:space="preserve"> </v>
      </c>
      <c r="S32" s="7" t="str">
        <f t="shared" si="14"/>
        <v xml:space="preserve"> </v>
      </c>
      <c r="T32" s="7" t="str">
        <f t="shared" si="15"/>
        <v xml:space="preserve"> </v>
      </c>
      <c r="U32" s="7" t="str">
        <f t="shared" si="16"/>
        <v xml:space="preserve"> </v>
      </c>
      <c r="V32" s="7" t="str">
        <f t="shared" si="17"/>
        <v xml:space="preserve"> </v>
      </c>
      <c r="W32" s="6" t="str">
        <f t="shared" si="18"/>
        <v>BMCLCON</v>
      </c>
      <c r="X32" s="6" t="str">
        <f t="shared" si="19"/>
        <v>(MNUMYR)</v>
      </c>
    </row>
    <row r="33" spans="1:24" x14ac:dyDescent="0.25">
      <c r="A33" t="s">
        <v>1164</v>
      </c>
      <c r="B33" t="s">
        <v>1157</v>
      </c>
      <c r="C33" t="s">
        <v>1113</v>
      </c>
      <c r="E33" t="s">
        <v>1142</v>
      </c>
      <c r="G33" t="s">
        <v>1165</v>
      </c>
      <c r="H33" t="s">
        <v>1117</v>
      </c>
      <c r="M33" s="5" t="str">
        <f t="shared" si="9"/>
        <v/>
      </c>
      <c r="N33" s="5" t="str">
        <f t="shared" si="10"/>
        <v/>
      </c>
      <c r="O33" s="6" t="str">
        <f>IFERROR(VLOOKUP(A33,dispett,2,FALSE),B33)</f>
        <v>control</v>
      </c>
      <c r="P33" s="7" t="str">
        <f t="shared" si="11"/>
        <v>MNUMYR</v>
      </c>
      <c r="Q33" s="7" t="str">
        <f t="shared" si="12"/>
        <v xml:space="preserve"> </v>
      </c>
      <c r="R33" s="7" t="str">
        <f t="shared" si="13"/>
        <v xml:space="preserve"> </v>
      </c>
      <c r="S33" s="7" t="str">
        <f t="shared" si="14"/>
        <v xml:space="preserve"> </v>
      </c>
      <c r="T33" s="7" t="str">
        <f t="shared" si="15"/>
        <v xml:space="preserve"> </v>
      </c>
      <c r="U33" s="7" t="str">
        <f t="shared" si="16"/>
        <v xml:space="preserve"> </v>
      </c>
      <c r="V33" s="7" t="str">
        <f t="shared" si="17"/>
        <v xml:space="preserve"> </v>
      </c>
      <c r="W33" s="6" t="str">
        <f t="shared" si="18"/>
        <v>BMCLGEN</v>
      </c>
      <c r="X33" s="6" t="str">
        <f t="shared" si="19"/>
        <v>(MNUMYR)</v>
      </c>
    </row>
    <row r="34" spans="1:24" x14ac:dyDescent="0.25">
      <c r="A34" t="s">
        <v>1166</v>
      </c>
      <c r="B34" t="s">
        <v>1157</v>
      </c>
      <c r="C34" t="s">
        <v>1113</v>
      </c>
      <c r="E34" t="s">
        <v>1142</v>
      </c>
      <c r="G34" t="s">
        <v>1167</v>
      </c>
      <c r="H34" t="s">
        <v>1168</v>
      </c>
      <c r="M34" s="5" t="str">
        <f t="shared" si="9"/>
        <v/>
      </c>
      <c r="N34" s="5" t="str">
        <f t="shared" si="10"/>
        <v/>
      </c>
      <c r="O34" s="6" t="str">
        <f>IFERROR(VLOOKUP(A34,dispett,2,FALSE),B34)</f>
        <v>control</v>
      </c>
      <c r="P34" s="7" t="str">
        <f t="shared" si="11"/>
        <v>SCALARSet</v>
      </c>
      <c r="Q34" s="7" t="str">
        <f t="shared" si="12"/>
        <v xml:space="preserve"> </v>
      </c>
      <c r="R34" s="7" t="str">
        <f t="shared" si="13"/>
        <v xml:space="preserve"> </v>
      </c>
      <c r="S34" s="7" t="str">
        <f t="shared" si="14"/>
        <v xml:space="preserve"> </v>
      </c>
      <c r="T34" s="7" t="str">
        <f t="shared" si="15"/>
        <v xml:space="preserve"> </v>
      </c>
      <c r="U34" s="7" t="str">
        <f t="shared" si="16"/>
        <v xml:space="preserve"> </v>
      </c>
      <c r="V34" s="7" t="str">
        <f t="shared" si="17"/>
        <v xml:space="preserve"> </v>
      </c>
      <c r="W34" s="6" t="str">
        <f t="shared" si="18"/>
        <v>BMCLTOL</v>
      </c>
      <c r="X34" s="6" t="str">
        <f t="shared" si="19"/>
        <v>(SCALARSet)</v>
      </c>
    </row>
    <row r="35" spans="1:24" x14ac:dyDescent="0.25">
      <c r="A35" t="s">
        <v>1170</v>
      </c>
      <c r="B35" t="s">
        <v>1157</v>
      </c>
      <c r="C35" t="s">
        <v>1113</v>
      </c>
      <c r="E35" t="s">
        <v>1142</v>
      </c>
      <c r="G35" t="s">
        <v>1171</v>
      </c>
      <c r="H35" t="s">
        <v>1117</v>
      </c>
      <c r="M35" s="5" t="str">
        <f t="shared" si="9"/>
        <v/>
      </c>
      <c r="N35" s="5" t="str">
        <f t="shared" si="10"/>
        <v/>
      </c>
      <c r="O35" s="6" t="str">
        <f>IFERROR(VLOOKUP(A35,dispett,2,FALSE),B35)</f>
        <v>control</v>
      </c>
      <c r="P35" s="7" t="str">
        <f t="shared" si="11"/>
        <v>MNUMYR</v>
      </c>
      <c r="Q35" s="7" t="str">
        <f t="shared" si="12"/>
        <v xml:space="preserve"> </v>
      </c>
      <c r="R35" s="7" t="str">
        <f t="shared" si="13"/>
        <v xml:space="preserve"> </v>
      </c>
      <c r="S35" s="7" t="str">
        <f t="shared" si="14"/>
        <v xml:space="preserve"> </v>
      </c>
      <c r="T35" s="7" t="str">
        <f t="shared" si="15"/>
        <v xml:space="preserve"> </v>
      </c>
      <c r="U35" s="7" t="str">
        <f t="shared" si="16"/>
        <v xml:space="preserve"> </v>
      </c>
      <c r="V35" s="7" t="str">
        <f t="shared" si="17"/>
        <v xml:space="preserve"> </v>
      </c>
      <c r="W35" s="6" t="str">
        <f t="shared" si="18"/>
        <v>BMNETIMP</v>
      </c>
      <c r="X35" s="6" t="str">
        <f t="shared" si="19"/>
        <v>(MNUMYR)</v>
      </c>
    </row>
    <row r="36" spans="1:24" x14ac:dyDescent="0.25">
      <c r="A36" t="s">
        <v>1172</v>
      </c>
      <c r="B36" t="s">
        <v>1157</v>
      </c>
      <c r="C36" t="s">
        <v>1113</v>
      </c>
      <c r="E36" t="s">
        <v>1142</v>
      </c>
      <c r="G36" t="s">
        <v>1173</v>
      </c>
      <c r="H36" t="s">
        <v>1117</v>
      </c>
      <c r="M36" s="5" t="str">
        <f t="shared" si="9"/>
        <v/>
      </c>
      <c r="N36" s="5" t="str">
        <f t="shared" si="10"/>
        <v/>
      </c>
      <c r="O36" s="6" t="str">
        <f>IFERROR(VLOOKUP(A36,dispett,2,FALSE),B36)</f>
        <v>control</v>
      </c>
      <c r="P36" s="7" t="str">
        <f t="shared" si="11"/>
        <v>MNUMYR</v>
      </c>
      <c r="Q36" s="7" t="str">
        <f t="shared" si="12"/>
        <v xml:space="preserve"> </v>
      </c>
      <c r="R36" s="7" t="str">
        <f t="shared" si="13"/>
        <v xml:space="preserve"> </v>
      </c>
      <c r="S36" s="7" t="str">
        <f t="shared" si="14"/>
        <v xml:space="preserve"> </v>
      </c>
      <c r="T36" s="7" t="str">
        <f t="shared" si="15"/>
        <v xml:space="preserve"> </v>
      </c>
      <c r="U36" s="7" t="str">
        <f t="shared" si="16"/>
        <v xml:space="preserve"> </v>
      </c>
      <c r="V36" s="7" t="str">
        <f t="shared" si="17"/>
        <v xml:space="preserve"> </v>
      </c>
      <c r="W36" s="6" t="str">
        <f t="shared" si="18"/>
        <v>BMNGCON</v>
      </c>
      <c r="X36" s="6" t="str">
        <f t="shared" si="19"/>
        <v>(MNUMYR)</v>
      </c>
    </row>
    <row r="37" spans="1:24" x14ac:dyDescent="0.25">
      <c r="A37" t="s">
        <v>1174</v>
      </c>
      <c r="B37" t="s">
        <v>1157</v>
      </c>
      <c r="C37" t="s">
        <v>1113</v>
      </c>
      <c r="E37" t="s">
        <v>1142</v>
      </c>
      <c r="G37" t="s">
        <v>1175</v>
      </c>
      <c r="H37" t="s">
        <v>1117</v>
      </c>
      <c r="M37" s="5" t="str">
        <f t="shared" si="9"/>
        <v/>
      </c>
      <c r="N37" s="5" t="str">
        <f t="shared" si="10"/>
        <v/>
      </c>
      <c r="O37" s="6" t="str">
        <f>IFERROR(VLOOKUP(A37,dispett,2,FALSE),B37)</f>
        <v>control</v>
      </c>
      <c r="P37" s="7" t="str">
        <f t="shared" si="11"/>
        <v>MNUMYR</v>
      </c>
      <c r="Q37" s="7" t="str">
        <f t="shared" si="12"/>
        <v xml:space="preserve"> </v>
      </c>
      <c r="R37" s="7" t="str">
        <f t="shared" si="13"/>
        <v xml:space="preserve"> </v>
      </c>
      <c r="S37" s="7" t="str">
        <f t="shared" si="14"/>
        <v xml:space="preserve"> </v>
      </c>
      <c r="T37" s="7" t="str">
        <f t="shared" si="15"/>
        <v xml:space="preserve"> </v>
      </c>
      <c r="U37" s="7" t="str">
        <f t="shared" si="16"/>
        <v xml:space="preserve"> </v>
      </c>
      <c r="V37" s="7" t="str">
        <f t="shared" si="17"/>
        <v xml:space="preserve"> </v>
      </c>
      <c r="W37" s="6" t="str">
        <f t="shared" si="18"/>
        <v>BMNGGEN</v>
      </c>
      <c r="X37" s="6" t="str">
        <f t="shared" si="19"/>
        <v>(MNUMYR)</v>
      </c>
    </row>
    <row r="38" spans="1:24" x14ac:dyDescent="0.25">
      <c r="A38" t="s">
        <v>1176</v>
      </c>
      <c r="B38" t="s">
        <v>1157</v>
      </c>
      <c r="C38" t="s">
        <v>1113</v>
      </c>
      <c r="E38" t="s">
        <v>1142</v>
      </c>
      <c r="G38" t="s">
        <v>1177</v>
      </c>
      <c r="H38" t="s">
        <v>1168</v>
      </c>
      <c r="M38" s="5" t="str">
        <f t="shared" si="9"/>
        <v/>
      </c>
      <c r="N38" s="5" t="str">
        <f t="shared" si="10"/>
        <v/>
      </c>
      <c r="O38" s="6" t="str">
        <f>IFERROR(VLOOKUP(A38,dispett,2,FALSE),B38)</f>
        <v>control</v>
      </c>
      <c r="P38" s="7" t="str">
        <f t="shared" si="11"/>
        <v>SCALARSet</v>
      </c>
      <c r="Q38" s="7" t="str">
        <f t="shared" si="12"/>
        <v xml:space="preserve"> </v>
      </c>
      <c r="R38" s="7" t="str">
        <f t="shared" si="13"/>
        <v xml:space="preserve"> </v>
      </c>
      <c r="S38" s="7" t="str">
        <f t="shared" si="14"/>
        <v xml:space="preserve"> </v>
      </c>
      <c r="T38" s="7" t="str">
        <f t="shared" si="15"/>
        <v xml:space="preserve"> </v>
      </c>
      <c r="U38" s="7" t="str">
        <f t="shared" si="16"/>
        <v xml:space="preserve"> </v>
      </c>
      <c r="V38" s="7" t="str">
        <f t="shared" si="17"/>
        <v xml:space="preserve"> </v>
      </c>
      <c r="W38" s="6" t="str">
        <f t="shared" si="18"/>
        <v>BMNGTOL</v>
      </c>
      <c r="X38" s="6" t="str">
        <f t="shared" si="19"/>
        <v>(SCALARSet)</v>
      </c>
    </row>
    <row r="39" spans="1:24" x14ac:dyDescent="0.25">
      <c r="A39" t="s">
        <v>1178</v>
      </c>
      <c r="B39" t="s">
        <v>1157</v>
      </c>
      <c r="C39" t="s">
        <v>1113</v>
      </c>
      <c r="E39" t="s">
        <v>1142</v>
      </c>
      <c r="G39" t="s">
        <v>1179</v>
      </c>
      <c r="H39" t="s">
        <v>1168</v>
      </c>
      <c r="M39" s="5" t="str">
        <f t="shared" si="9"/>
        <v/>
      </c>
      <c r="N39" s="5" t="str">
        <f t="shared" si="10"/>
        <v/>
      </c>
      <c r="O39" s="6" t="str">
        <f>IFERROR(VLOOKUP(A39,dispett,2,FALSE),B39)</f>
        <v>control</v>
      </c>
      <c r="P39" s="7" t="str">
        <f t="shared" si="11"/>
        <v>SCALARSet</v>
      </c>
      <c r="Q39" s="7" t="str">
        <f t="shared" si="12"/>
        <v xml:space="preserve"> </v>
      </c>
      <c r="R39" s="7" t="str">
        <f t="shared" si="13"/>
        <v xml:space="preserve"> </v>
      </c>
      <c r="S39" s="7" t="str">
        <f t="shared" si="14"/>
        <v xml:space="preserve"> </v>
      </c>
      <c r="T39" s="7" t="str">
        <f t="shared" si="15"/>
        <v xml:space="preserve"> </v>
      </c>
      <c r="U39" s="7" t="str">
        <f t="shared" si="16"/>
        <v xml:space="preserve"> </v>
      </c>
      <c r="V39" s="7" t="str">
        <f t="shared" si="17"/>
        <v xml:space="preserve"> </v>
      </c>
      <c r="W39" s="6" t="str">
        <f t="shared" si="18"/>
        <v>BMOLTOL</v>
      </c>
      <c r="X39" s="6" t="str">
        <f t="shared" si="19"/>
        <v>(SCALARSet)</v>
      </c>
    </row>
    <row r="40" spans="1:24" x14ac:dyDescent="0.25">
      <c r="A40" t="s">
        <v>1180</v>
      </c>
      <c r="B40" t="s">
        <v>1181</v>
      </c>
      <c r="C40" t="s">
        <v>1113</v>
      </c>
      <c r="E40" t="s">
        <v>1142</v>
      </c>
      <c r="G40" t="s">
        <v>1182</v>
      </c>
      <c r="H40" t="s">
        <v>1117</v>
      </c>
      <c r="M40" s="5" t="str">
        <f t="shared" si="9"/>
        <v/>
      </c>
      <c r="N40" s="5" t="str">
        <f t="shared" si="10"/>
        <v/>
      </c>
      <c r="O40" s="6" t="str">
        <f>IFERROR(VLOOKUP(A40,dispett,2,FALSE),B40)</f>
        <v>uso2grp</v>
      </c>
      <c r="P40" s="7" t="str">
        <f t="shared" si="11"/>
        <v>MNUMYR</v>
      </c>
      <c r="Q40" s="7" t="str">
        <f t="shared" si="12"/>
        <v xml:space="preserve"> </v>
      </c>
      <c r="R40" s="7" t="str">
        <f t="shared" si="13"/>
        <v xml:space="preserve"> </v>
      </c>
      <c r="S40" s="7" t="str">
        <f t="shared" si="14"/>
        <v xml:space="preserve"> </v>
      </c>
      <c r="T40" s="7" t="str">
        <f t="shared" si="15"/>
        <v xml:space="preserve"> </v>
      </c>
      <c r="U40" s="7" t="str">
        <f t="shared" si="16"/>
        <v xml:space="preserve"> </v>
      </c>
      <c r="V40" s="7" t="str">
        <f t="shared" si="17"/>
        <v xml:space="preserve"> </v>
      </c>
      <c r="W40" s="6" t="str">
        <f t="shared" si="18"/>
        <v>BNK_TO_CMM_HG</v>
      </c>
      <c r="X40" s="6" t="str">
        <f t="shared" si="19"/>
        <v>(MNUMYR)</v>
      </c>
    </row>
    <row r="41" spans="1:24" x14ac:dyDescent="0.25">
      <c r="A41" t="s">
        <v>1183</v>
      </c>
      <c r="B41" t="s">
        <v>1159</v>
      </c>
      <c r="C41" t="s">
        <v>1113</v>
      </c>
      <c r="E41" t="s">
        <v>1160</v>
      </c>
      <c r="G41" t="s">
        <v>1184</v>
      </c>
      <c r="H41" t="s">
        <v>1161</v>
      </c>
      <c r="M41" s="5" t="str">
        <f t="shared" si="9"/>
        <v/>
      </c>
      <c r="N41" s="5" t="str">
        <f t="shared" si="10"/>
        <v/>
      </c>
      <c r="O41" s="6" t="str">
        <f>IFERROR(VLOOKUP(A41,dispett,2,FALSE),B41)</f>
        <v>dispuse</v>
      </c>
      <c r="P41" s="7" t="str">
        <f t="shared" si="11"/>
        <v>SupplyRegion_ALT1</v>
      </c>
      <c r="Q41" s="7" t="str">
        <f t="shared" si="12"/>
        <v xml:space="preserve"> </v>
      </c>
      <c r="R41" s="7" t="str">
        <f t="shared" si="13"/>
        <v xml:space="preserve"> </v>
      </c>
      <c r="S41" s="7" t="str">
        <f t="shared" si="14"/>
        <v xml:space="preserve"> </v>
      </c>
      <c r="T41" s="7" t="str">
        <f t="shared" si="15"/>
        <v xml:space="preserve"> </v>
      </c>
      <c r="U41" s="7" t="str">
        <f t="shared" si="16"/>
        <v xml:space="preserve"> </v>
      </c>
      <c r="V41" s="7" t="str">
        <f t="shared" si="17"/>
        <v xml:space="preserve"> </v>
      </c>
      <c r="W41" s="6" t="str">
        <f t="shared" si="18"/>
        <v>BTCOGEN</v>
      </c>
      <c r="X41" s="6" t="str">
        <f t="shared" si="19"/>
        <v>(SupplyRegion_ALT1)</v>
      </c>
    </row>
    <row r="42" spans="1:24" x14ac:dyDescent="0.25">
      <c r="A42" t="s">
        <v>1185</v>
      </c>
      <c r="B42" t="s">
        <v>1186</v>
      </c>
      <c r="C42" t="s">
        <v>1113</v>
      </c>
      <c r="E42" t="s">
        <v>1160</v>
      </c>
      <c r="G42" t="s">
        <v>1187</v>
      </c>
      <c r="H42" t="s">
        <v>1117</v>
      </c>
      <c r="M42" s="5" t="str">
        <f t="shared" si="9"/>
        <v/>
      </c>
      <c r="N42" s="5" t="str">
        <f t="shared" si="10"/>
        <v/>
      </c>
      <c r="O42" s="6" t="str">
        <f>IFERROR(VLOOKUP(A42,dispett,2,FALSE),B42)</f>
        <v>postpr</v>
      </c>
      <c r="P42" s="7" t="str">
        <f t="shared" si="11"/>
        <v>MNUMYR</v>
      </c>
      <c r="Q42" s="7" t="str">
        <f t="shared" si="12"/>
        <v xml:space="preserve"> </v>
      </c>
      <c r="R42" s="7" t="str">
        <f t="shared" si="13"/>
        <v xml:space="preserve"> </v>
      </c>
      <c r="S42" s="7" t="str">
        <f t="shared" si="14"/>
        <v xml:space="preserve"> </v>
      </c>
      <c r="T42" s="7" t="str">
        <f t="shared" si="15"/>
        <v xml:space="preserve"> </v>
      </c>
      <c r="U42" s="7" t="str">
        <f t="shared" si="16"/>
        <v xml:space="preserve"> </v>
      </c>
      <c r="V42" s="7" t="str">
        <f t="shared" si="17"/>
        <v xml:space="preserve"> </v>
      </c>
      <c r="W42" s="6" t="str">
        <f t="shared" si="18"/>
        <v>CAN_CST_SCMULT</v>
      </c>
      <c r="X42" s="6" t="str">
        <f t="shared" si="19"/>
        <v>(MNUMYR)</v>
      </c>
    </row>
    <row r="43" spans="1:24" x14ac:dyDescent="0.25">
      <c r="A43" t="s">
        <v>1188</v>
      </c>
      <c r="B43" t="s">
        <v>1186</v>
      </c>
      <c r="C43" t="s">
        <v>1113</v>
      </c>
      <c r="E43" t="s">
        <v>1160</v>
      </c>
      <c r="G43" t="s">
        <v>1189</v>
      </c>
      <c r="H43" t="s">
        <v>1117</v>
      </c>
      <c r="M43" s="5" t="str">
        <f t="shared" si="9"/>
        <v/>
      </c>
      <c r="N43" s="5" t="str">
        <f t="shared" si="10"/>
        <v/>
      </c>
      <c r="O43" s="6" t="str">
        <f>IFERROR(VLOOKUP(A43,dispett,2,FALSE),B43)</f>
        <v>postpr</v>
      </c>
      <c r="P43" s="7" t="str">
        <f t="shared" si="11"/>
        <v>MNUMYR</v>
      </c>
      <c r="Q43" s="7" t="str">
        <f t="shared" si="12"/>
        <v xml:space="preserve"> </v>
      </c>
      <c r="R43" s="7" t="str">
        <f t="shared" si="13"/>
        <v xml:space="preserve"> </v>
      </c>
      <c r="S43" s="7" t="str">
        <f t="shared" si="14"/>
        <v xml:space="preserve"> </v>
      </c>
      <c r="T43" s="7" t="str">
        <f t="shared" si="15"/>
        <v xml:space="preserve"> </v>
      </c>
      <c r="U43" s="7" t="str">
        <f t="shared" si="16"/>
        <v xml:space="preserve"> </v>
      </c>
      <c r="V43" s="7" t="str">
        <f t="shared" si="17"/>
        <v xml:space="preserve"> </v>
      </c>
      <c r="W43" s="6" t="str">
        <f t="shared" si="18"/>
        <v>CAN_QTY_SCMULT</v>
      </c>
      <c r="X43" s="6" t="str">
        <f t="shared" si="19"/>
        <v>(MNUMYR)</v>
      </c>
    </row>
    <row r="44" spans="1:24" x14ac:dyDescent="0.25">
      <c r="A44" t="s">
        <v>1190</v>
      </c>
      <c r="B44" t="s">
        <v>1157</v>
      </c>
      <c r="C44" t="s">
        <v>2603</v>
      </c>
      <c r="E44" t="s">
        <v>1142</v>
      </c>
      <c r="G44" t="s">
        <v>1191</v>
      </c>
      <c r="H44" t="s">
        <v>2466</v>
      </c>
      <c r="I44" t="s">
        <v>1117</v>
      </c>
      <c r="M44" s="5" t="str">
        <f t="shared" si="9"/>
        <v/>
      </c>
      <c r="N44" s="5" t="str">
        <f t="shared" si="10"/>
        <v/>
      </c>
      <c r="O44" s="6" t="str">
        <f>IFERROR(VLOOKUP(A44,dispett,2,FALSE),B44)</f>
        <v>control</v>
      </c>
      <c r="P44" s="7" t="str">
        <f t="shared" si="11"/>
        <v>CO2CapGroup</v>
      </c>
      <c r="Q44" s="7" t="str">
        <f t="shared" si="12"/>
        <v>MNUMYR</v>
      </c>
      <c r="R44" s="7" t="str">
        <f t="shared" si="13"/>
        <v xml:space="preserve"> </v>
      </c>
      <c r="S44" s="7" t="str">
        <f t="shared" si="14"/>
        <v xml:space="preserve"> </v>
      </c>
      <c r="T44" s="7" t="str">
        <f t="shared" si="15"/>
        <v xml:space="preserve"> </v>
      </c>
      <c r="U44" s="7" t="str">
        <f t="shared" si="16"/>
        <v xml:space="preserve"> </v>
      </c>
      <c r="V44" s="7" t="str">
        <f t="shared" si="17"/>
        <v xml:space="preserve"> </v>
      </c>
      <c r="W44" s="6" t="str">
        <f t="shared" si="18"/>
        <v>CAREFD</v>
      </c>
      <c r="X44" s="6" t="str">
        <f t="shared" si="19"/>
        <v>(CO2CapGroup,MNUMYR)</v>
      </c>
    </row>
    <row r="45" spans="1:24" x14ac:dyDescent="0.25">
      <c r="A45" t="s">
        <v>1193</v>
      </c>
      <c r="B45" t="s">
        <v>1157</v>
      </c>
      <c r="C45" t="s">
        <v>1113</v>
      </c>
      <c r="E45" t="s">
        <v>1194</v>
      </c>
      <c r="G45" t="s">
        <v>1195</v>
      </c>
      <c r="H45" t="s">
        <v>1168</v>
      </c>
      <c r="M45" s="5" t="str">
        <f t="shared" si="9"/>
        <v/>
      </c>
      <c r="N45" s="5" t="str">
        <f t="shared" si="10"/>
        <v/>
      </c>
      <c r="O45" s="6" t="str">
        <f>IFERROR(VLOOKUP(A45,dispett,2,FALSE),B45)</f>
        <v>control</v>
      </c>
      <c r="P45" s="7" t="str">
        <f t="shared" si="11"/>
        <v>SCALARSet</v>
      </c>
      <c r="Q45" s="7" t="str">
        <f t="shared" si="12"/>
        <v xml:space="preserve"> </v>
      </c>
      <c r="R45" s="7" t="str">
        <f t="shared" si="13"/>
        <v xml:space="preserve"> </v>
      </c>
      <c r="S45" s="7" t="str">
        <f t="shared" si="14"/>
        <v xml:space="preserve"> </v>
      </c>
      <c r="T45" s="7" t="str">
        <f t="shared" si="15"/>
        <v xml:space="preserve"> </v>
      </c>
      <c r="U45" s="7" t="str">
        <f t="shared" si="16"/>
        <v xml:space="preserve"> </v>
      </c>
      <c r="V45" s="7" t="str">
        <f t="shared" si="17"/>
        <v xml:space="preserve"> </v>
      </c>
      <c r="W45" s="6" t="str">
        <f t="shared" si="18"/>
        <v>CARGRP_CA</v>
      </c>
      <c r="X45" s="6" t="str">
        <f t="shared" si="19"/>
        <v>(SCALARSet)</v>
      </c>
    </row>
    <row r="46" spans="1:24" x14ac:dyDescent="0.25">
      <c r="A46" t="s">
        <v>1196</v>
      </c>
      <c r="B46" t="s">
        <v>1157</v>
      </c>
      <c r="C46" t="s">
        <v>1113</v>
      </c>
      <c r="E46" t="s">
        <v>1194</v>
      </c>
      <c r="G46" t="s">
        <v>1197</v>
      </c>
      <c r="H46" t="s">
        <v>1168</v>
      </c>
      <c r="M46" s="5" t="str">
        <f t="shared" si="9"/>
        <v/>
      </c>
      <c r="N46" s="5" t="str">
        <f t="shared" si="10"/>
        <v/>
      </c>
      <c r="O46" s="6" t="str">
        <f>IFERROR(VLOOKUP(A46,dispett,2,FALSE),B46)</f>
        <v>control</v>
      </c>
      <c r="P46" s="7" t="str">
        <f t="shared" si="11"/>
        <v>SCALARSet</v>
      </c>
      <c r="Q46" s="7" t="str">
        <f t="shared" si="12"/>
        <v xml:space="preserve"> </v>
      </c>
      <c r="R46" s="7" t="str">
        <f t="shared" si="13"/>
        <v xml:space="preserve"> </v>
      </c>
      <c r="S46" s="7" t="str">
        <f t="shared" si="14"/>
        <v xml:space="preserve"> </v>
      </c>
      <c r="T46" s="7" t="str">
        <f t="shared" si="15"/>
        <v xml:space="preserve"> </v>
      </c>
      <c r="U46" s="7" t="str">
        <f t="shared" si="16"/>
        <v xml:space="preserve"> </v>
      </c>
      <c r="V46" s="7" t="str">
        <f t="shared" si="17"/>
        <v xml:space="preserve"> </v>
      </c>
      <c r="W46" s="6" t="str">
        <f t="shared" si="18"/>
        <v>CARGRP_RG</v>
      </c>
      <c r="X46" s="6" t="str">
        <f t="shared" si="19"/>
        <v>(SCALARSet)</v>
      </c>
    </row>
    <row r="47" spans="1:24" x14ac:dyDescent="0.25">
      <c r="A47" t="s">
        <v>1198</v>
      </c>
      <c r="B47" t="s">
        <v>1157</v>
      </c>
      <c r="C47" t="s">
        <v>2603</v>
      </c>
      <c r="E47" t="s">
        <v>1142</v>
      </c>
      <c r="G47" t="s">
        <v>1199</v>
      </c>
      <c r="H47" t="s">
        <v>2466</v>
      </c>
      <c r="I47" t="s">
        <v>1117</v>
      </c>
      <c r="M47" s="5" t="str">
        <f t="shared" si="9"/>
        <v/>
      </c>
      <c r="N47" s="5" t="str">
        <f t="shared" si="10"/>
        <v/>
      </c>
      <c r="O47" s="6" t="str">
        <f>IFERROR(VLOOKUP(A47,dispett,2,FALSE),B47)</f>
        <v>control</v>
      </c>
      <c r="P47" s="7" t="str">
        <f t="shared" si="11"/>
        <v>CO2CapGroup</v>
      </c>
      <c r="Q47" s="7" t="str">
        <f t="shared" si="12"/>
        <v>MNUMYR</v>
      </c>
      <c r="R47" s="7" t="str">
        <f t="shared" si="13"/>
        <v xml:space="preserve"> </v>
      </c>
      <c r="S47" s="7" t="str">
        <f t="shared" si="14"/>
        <v xml:space="preserve"> </v>
      </c>
      <c r="T47" s="7" t="str">
        <f t="shared" si="15"/>
        <v xml:space="preserve"> </v>
      </c>
      <c r="U47" s="7" t="str">
        <f t="shared" si="16"/>
        <v xml:space="preserve"> </v>
      </c>
      <c r="V47" s="7" t="str">
        <f t="shared" si="17"/>
        <v xml:space="preserve"> </v>
      </c>
      <c r="W47" s="6" t="str">
        <f t="shared" si="18"/>
        <v>CARTGT</v>
      </c>
      <c r="X47" s="6" t="str">
        <f t="shared" si="19"/>
        <v>(CO2CapGroup,MNUMYR)</v>
      </c>
    </row>
    <row r="48" spans="1:24" x14ac:dyDescent="0.25">
      <c r="A48" s="15" t="s">
        <v>2410</v>
      </c>
      <c r="B48" s="15" t="s">
        <v>2411</v>
      </c>
      <c r="C48" s="15" t="s">
        <v>1113</v>
      </c>
      <c r="D48" s="15"/>
      <c r="E48" s="15" t="s">
        <v>1114</v>
      </c>
      <c r="F48" s="15"/>
      <c r="G48" s="15" t="s">
        <v>2412</v>
      </c>
      <c r="H48" s="15" t="s">
        <v>1117</v>
      </c>
      <c r="I48" s="15"/>
      <c r="J48" s="15"/>
      <c r="K48" s="15"/>
      <c r="L48" s="15"/>
      <c r="M48" s="16"/>
      <c r="N48" s="16"/>
      <c r="O48" s="7" t="str">
        <f>IFERROR(VLOOKUP(A48,dispett,2,FALSE),B48)</f>
        <v>tcs45q</v>
      </c>
      <c r="P48" s="7" t="str">
        <f t="shared" ref="P48:P49" si="47">IFERROR(VLOOKUP(H48,EFDLOOK,3,FALSE),"missing ")</f>
        <v>MNUMYR</v>
      </c>
      <c r="Q48" s="7" t="str">
        <f t="shared" ref="Q48:Q49" si="48">IFERROR(VLOOKUP(I48,EFDLOOK,2,FALSE),IF(I48&lt;&gt;"","missing"," "))</f>
        <v xml:space="preserve"> </v>
      </c>
      <c r="R48" s="7" t="str">
        <f t="shared" ref="R48:R49" si="49">IFERROR(VLOOKUP(J48,EFDLOOK,3,FALSE),IF(J48&lt;&gt;"","missing"," "))</f>
        <v xml:space="preserve"> </v>
      </c>
      <c r="S48" s="7" t="str">
        <f t="shared" ref="S48:S49" si="50">IFERROR(VLOOKUP(K48,EFDLOOK,2,FALSE),IF(K48&lt;&gt;"","missing"," "))</f>
        <v xml:space="preserve"> </v>
      </c>
      <c r="T48" s="7" t="str">
        <f t="shared" ref="T48:T49" si="51">IFERROR(VLOOKUP(L48,EFDLOOK,3,FALSE),IF(L48&lt;&gt;"","missing"," "))</f>
        <v xml:space="preserve"> </v>
      </c>
      <c r="U48" s="7" t="str">
        <f t="shared" ref="U48:U49" si="52">IFERROR(VLOOKUP(M48,EFDLOOK,2)," ")</f>
        <v xml:space="preserve"> </v>
      </c>
      <c r="V48" s="7" t="str">
        <f t="shared" ref="V48:V49" si="53">IFERROR(VLOOKUP(N48,EFDLOOK,2)," ")</f>
        <v xml:space="preserve"> </v>
      </c>
      <c r="W48" s="7" t="str">
        <f t="shared" ref="W48:W49" si="54">IF(A48&lt;&gt;"CF",A48,"WWIND_CF")</f>
        <v>CCS_EOR_45Q</v>
      </c>
      <c r="X48" s="7" t="str">
        <f t="shared" ref="X48:X49" si="55">IF(P48&lt;&gt;" ","("&amp;P48,"")    &amp;    IF(Q48&lt;&gt;" ",   ","&amp;Q48,"")   &amp; IF(R48&lt;&gt;" ",   ","&amp;R48,"")   &amp; IF(S48&lt;&gt;" ",   ","&amp;S48,"")  &amp; IF(T48&lt;&gt;" ",   ","&amp;T48,"")  &amp; IF(U48&lt;&gt;" ",  ","&amp;U48,"") &amp; IF(V48&lt;&gt;" ",  "," &amp; V48,"" )&amp; IF(P48&lt;&gt;" ",")","")</f>
        <v>(MNUMYR)</v>
      </c>
    </row>
    <row r="49" spans="1:24" x14ac:dyDescent="0.25">
      <c r="A49" s="15" t="s">
        <v>2413</v>
      </c>
      <c r="B49" s="15" t="s">
        <v>2411</v>
      </c>
      <c r="C49" s="15" t="s">
        <v>1113</v>
      </c>
      <c r="D49" s="15"/>
      <c r="E49" s="15" t="s">
        <v>1114</v>
      </c>
      <c r="F49" s="15"/>
      <c r="G49" s="15" t="s">
        <v>2414</v>
      </c>
      <c r="H49" s="15" t="s">
        <v>1117</v>
      </c>
      <c r="I49" s="15"/>
      <c r="J49" s="15"/>
      <c r="K49" s="15"/>
      <c r="L49" s="15"/>
      <c r="M49" s="16"/>
      <c r="N49" s="16"/>
      <c r="O49" s="7" t="str">
        <f>IFERROR(VLOOKUP(A49,dispett,2,FALSE),B49)</f>
        <v>tcs45q</v>
      </c>
      <c r="P49" s="7" t="str">
        <f t="shared" si="47"/>
        <v>MNUMYR</v>
      </c>
      <c r="Q49" s="7" t="str">
        <f t="shared" si="48"/>
        <v xml:space="preserve"> </v>
      </c>
      <c r="R49" s="7" t="str">
        <f t="shared" si="49"/>
        <v xml:space="preserve"> </v>
      </c>
      <c r="S49" s="7" t="str">
        <f t="shared" si="50"/>
        <v xml:space="preserve"> </v>
      </c>
      <c r="T49" s="7" t="str">
        <f t="shared" si="51"/>
        <v xml:space="preserve"> </v>
      </c>
      <c r="U49" s="7" t="str">
        <f t="shared" si="52"/>
        <v xml:space="preserve"> </v>
      </c>
      <c r="V49" s="7" t="str">
        <f t="shared" si="53"/>
        <v xml:space="preserve"> </v>
      </c>
      <c r="W49" s="7" t="str">
        <f t="shared" si="54"/>
        <v>CCS_SALINE_45Q</v>
      </c>
      <c r="X49" s="7" t="str">
        <f t="shared" si="55"/>
        <v>(MNUMYR)</v>
      </c>
    </row>
    <row r="50" spans="1:24" x14ac:dyDescent="0.25">
      <c r="A50" t="s">
        <v>1200</v>
      </c>
      <c r="B50" t="s">
        <v>1201</v>
      </c>
      <c r="C50" t="s">
        <v>1113</v>
      </c>
      <c r="E50" t="s">
        <v>1114</v>
      </c>
      <c r="G50" t="s">
        <v>1202</v>
      </c>
      <c r="H50" t="s">
        <v>1117</v>
      </c>
      <c r="M50" s="5" t="str">
        <f t="shared" si="9"/>
        <v/>
      </c>
      <c r="N50" s="5" t="str">
        <f t="shared" si="10"/>
        <v/>
      </c>
      <c r="O50" s="6" t="str">
        <f>IFERROR(VLOOKUP(A50,dispett,2,FALSE),B50)</f>
        <v>convfact</v>
      </c>
      <c r="P50" s="7" t="str">
        <f t="shared" si="11"/>
        <v>MNUMYR</v>
      </c>
      <c r="Q50" s="7" t="str">
        <f t="shared" si="12"/>
        <v xml:space="preserve"> </v>
      </c>
      <c r="R50" s="7" t="str">
        <f t="shared" si="13"/>
        <v xml:space="preserve"> </v>
      </c>
      <c r="S50" s="7" t="str">
        <f t="shared" si="14"/>
        <v xml:space="preserve"> </v>
      </c>
      <c r="T50" s="7" t="str">
        <f t="shared" si="15"/>
        <v xml:space="preserve"> </v>
      </c>
      <c r="U50" s="7" t="str">
        <f t="shared" si="16"/>
        <v xml:space="preserve"> </v>
      </c>
      <c r="V50" s="7" t="str">
        <f t="shared" si="17"/>
        <v xml:space="preserve"> </v>
      </c>
      <c r="W50" s="6" t="str">
        <f t="shared" si="18"/>
        <v>CFCRDIMP</v>
      </c>
      <c r="X50" s="6" t="str">
        <f t="shared" si="19"/>
        <v>(MNUMYR)</v>
      </c>
    </row>
    <row r="51" spans="1:24" x14ac:dyDescent="0.25">
      <c r="A51" t="s">
        <v>1203</v>
      </c>
      <c r="B51" t="s">
        <v>1201</v>
      </c>
      <c r="C51" t="s">
        <v>1113</v>
      </c>
      <c r="E51" t="s">
        <v>1114</v>
      </c>
      <c r="G51" t="s">
        <v>1204</v>
      </c>
      <c r="H51" t="s">
        <v>1117</v>
      </c>
      <c r="M51" s="5" t="str">
        <f t="shared" si="9"/>
        <v/>
      </c>
      <c r="N51" s="5" t="str">
        <f t="shared" si="10"/>
        <v/>
      </c>
      <c r="O51" s="6" t="str">
        <f>IFERROR(VLOOKUP(A51,dispett,2,FALSE),B51)</f>
        <v>convfact</v>
      </c>
      <c r="P51" s="7" t="str">
        <f t="shared" si="11"/>
        <v>MNUMYR</v>
      </c>
      <c r="Q51" s="7" t="str">
        <f t="shared" si="12"/>
        <v xml:space="preserve"> </v>
      </c>
      <c r="R51" s="7" t="str">
        <f t="shared" si="13"/>
        <v xml:space="preserve"> </v>
      </c>
      <c r="S51" s="7" t="str">
        <f t="shared" si="14"/>
        <v xml:space="preserve"> </v>
      </c>
      <c r="T51" s="7" t="str">
        <f t="shared" si="15"/>
        <v xml:space="preserve"> </v>
      </c>
      <c r="U51" s="7" t="str">
        <f t="shared" si="16"/>
        <v xml:space="preserve"> </v>
      </c>
      <c r="V51" s="7" t="str">
        <f t="shared" si="17"/>
        <v xml:space="preserve"> </v>
      </c>
      <c r="W51" s="6" t="str">
        <f t="shared" si="18"/>
        <v>CFNGC</v>
      </c>
      <c r="X51" s="6" t="str">
        <f t="shared" si="19"/>
        <v>(MNUMYR)</v>
      </c>
    </row>
    <row r="52" spans="1:24" x14ac:dyDescent="0.25">
      <c r="A52" t="s">
        <v>2359</v>
      </c>
      <c r="B52" t="s">
        <v>1201</v>
      </c>
      <c r="C52" t="s">
        <v>1113</v>
      </c>
      <c r="E52" t="s">
        <v>1114</v>
      </c>
      <c r="G52" t="s">
        <v>2360</v>
      </c>
      <c r="H52" t="s">
        <v>1117</v>
      </c>
      <c r="M52" s="5"/>
      <c r="N52" s="5"/>
      <c r="O52" s="6" t="str">
        <f>IFERROR(VLOOKUP(A52,dispett,2,FALSE),B52)</f>
        <v>convfact</v>
      </c>
      <c r="P52" s="7" t="str">
        <f t="shared" ref="P52" si="56">IFERROR(VLOOKUP(H52,EFDLOOK,3,FALSE),"missing ")</f>
        <v>MNUMYR</v>
      </c>
      <c r="Q52" s="7" t="str">
        <f t="shared" ref="Q52" si="57">IFERROR(VLOOKUP(I52,EFDLOOK,2,FALSE),IF(I52&lt;&gt;"","missing"," "))</f>
        <v xml:space="preserve"> </v>
      </c>
      <c r="R52" s="7" t="str">
        <f t="shared" ref="R52" si="58">IFERROR(VLOOKUP(J52,EFDLOOK,3,FALSE),IF(J52&lt;&gt;"","missing"," "))</f>
        <v xml:space="preserve"> </v>
      </c>
      <c r="S52" s="7" t="str">
        <f t="shared" ref="S52" si="59">IFERROR(VLOOKUP(K52,EFDLOOK,2,FALSE),IF(K52&lt;&gt;"","missing"," "))</f>
        <v xml:space="preserve"> </v>
      </c>
      <c r="T52" s="7" t="str">
        <f t="shared" ref="T52" si="60">IFERROR(VLOOKUP(L52,EFDLOOK,3,FALSE),IF(L52&lt;&gt;"","missing"," "))</f>
        <v xml:space="preserve"> </v>
      </c>
      <c r="U52" s="7" t="str">
        <f t="shared" ref="U52" si="61">IFERROR(VLOOKUP(M52,EFDLOOK,2)," ")</f>
        <v xml:space="preserve"> </v>
      </c>
      <c r="V52" s="7" t="str">
        <f t="shared" ref="V52" si="62">IFERROR(VLOOKUP(N52,EFDLOOK,2)," ")</f>
        <v xml:space="preserve"> </v>
      </c>
      <c r="W52" s="6" t="str">
        <f t="shared" ref="W52" si="63">IF(A52&lt;&gt;"CF",A52,"WWIND_CF")</f>
        <v>CFNGU</v>
      </c>
      <c r="X52" s="6" t="str">
        <f t="shared" ref="X52" si="64">IF(P52&lt;&gt;" ","("&amp;P52,"")    &amp;    IF(Q52&lt;&gt;" ",   ","&amp;Q52,"")   &amp; IF(R52&lt;&gt;" ",   ","&amp;R52,"")   &amp; IF(S52&lt;&gt;" ",   ","&amp;S52,"")  &amp; IF(T52&lt;&gt;" ",   ","&amp;T52,"")  &amp; IF(U52&lt;&gt;" ",  ","&amp;U52,"") &amp; IF(V52&lt;&gt;" ",  "," &amp; V52,"" )&amp; IF(P52&lt;&gt;" ",")","")</f>
        <v>(MNUMYR)</v>
      </c>
    </row>
    <row r="53" spans="1:24" x14ac:dyDescent="0.25">
      <c r="A53" t="s">
        <v>1205</v>
      </c>
      <c r="B53" t="s">
        <v>1206</v>
      </c>
      <c r="C53" t="s">
        <v>1113</v>
      </c>
      <c r="E53" t="s">
        <v>1114</v>
      </c>
      <c r="G53" t="s">
        <v>1207</v>
      </c>
      <c r="H53" t="s">
        <v>1161</v>
      </c>
      <c r="I53" t="s">
        <v>1117</v>
      </c>
      <c r="J53" t="s">
        <v>1208</v>
      </c>
      <c r="K53" t="s">
        <v>1209</v>
      </c>
      <c r="M53" s="5" t="str">
        <f t="shared" si="9"/>
        <v/>
      </c>
      <c r="N53" s="5" t="str">
        <f t="shared" si="10"/>
        <v/>
      </c>
      <c r="O53" s="6" t="str">
        <f>IFERROR(VLOOKUP(A53,dispett,2,FALSE),B53)</f>
        <v>cogen</v>
      </c>
      <c r="P53" s="7" t="str">
        <f t="shared" si="11"/>
        <v>SupplyRegion_ALT1</v>
      </c>
      <c r="Q53" s="7" t="str">
        <f t="shared" si="12"/>
        <v>MNUMYR</v>
      </c>
      <c r="R53" s="7" t="str">
        <f t="shared" si="13"/>
        <v>CHPFuel</v>
      </c>
      <c r="S53" s="7" t="str">
        <f t="shared" si="14"/>
        <v>Two</v>
      </c>
      <c r="T53" s="7" t="str">
        <f t="shared" si="15"/>
        <v xml:space="preserve"> </v>
      </c>
      <c r="U53" s="7" t="str">
        <f t="shared" si="16"/>
        <v xml:space="preserve"> </v>
      </c>
      <c r="V53" s="7" t="str">
        <f t="shared" si="17"/>
        <v xml:space="preserve"> </v>
      </c>
      <c r="W53" s="6" t="str">
        <f t="shared" si="18"/>
        <v>CGNTGEN</v>
      </c>
      <c r="X53" s="6" t="str">
        <f t="shared" si="19"/>
        <v>(SupplyRegion_ALT1,MNUMYR,CHPFuel,Two)</v>
      </c>
    </row>
    <row r="54" spans="1:24" x14ac:dyDescent="0.25">
      <c r="A54" t="s">
        <v>1211</v>
      </c>
      <c r="B54" t="s">
        <v>1186</v>
      </c>
      <c r="C54" t="s">
        <v>2603</v>
      </c>
      <c r="E54" t="s">
        <v>1114</v>
      </c>
      <c r="H54" t="s">
        <v>2494</v>
      </c>
      <c r="I54" t="s">
        <v>2494</v>
      </c>
      <c r="M54" s="5" t="str">
        <f t="shared" si="9"/>
        <v/>
      </c>
      <c r="N54" s="5" t="str">
        <f t="shared" si="10"/>
        <v/>
      </c>
      <c r="O54" s="6" t="str">
        <f>IFERROR(VLOOKUP(A54,dispett,2,FALSE),B54)</f>
        <v>postpr</v>
      </c>
      <c r="P54" s="7" t="str">
        <f t="shared" si="11"/>
        <v>SupplyRegionAll_ALT1</v>
      </c>
      <c r="Q54" s="7" t="str">
        <f t="shared" si="12"/>
        <v>SupplyRegionAll</v>
      </c>
      <c r="R54" s="7" t="str">
        <f t="shared" si="13"/>
        <v xml:space="preserve"> </v>
      </c>
      <c r="S54" s="7" t="str">
        <f t="shared" si="14"/>
        <v xml:space="preserve"> </v>
      </c>
      <c r="T54" s="7" t="str">
        <f t="shared" si="15"/>
        <v xml:space="preserve"> </v>
      </c>
      <c r="U54" s="7" t="str">
        <f t="shared" si="16"/>
        <v xml:space="preserve"> </v>
      </c>
      <c r="V54" s="7" t="str">
        <f t="shared" si="17"/>
        <v xml:space="preserve"> </v>
      </c>
      <c r="W54" s="6" t="str">
        <f t="shared" si="18"/>
        <v>CHKGEN</v>
      </c>
      <c r="X54" s="6" t="str">
        <f t="shared" si="19"/>
        <v>(SupplyRegionAll_ALT1,SupplyRegionAll)</v>
      </c>
    </row>
    <row r="55" spans="1:24" x14ac:dyDescent="0.25">
      <c r="A55" s="2" t="s">
        <v>2555</v>
      </c>
      <c r="B55" s="2" t="s">
        <v>1186</v>
      </c>
      <c r="C55" s="2" t="s">
        <v>2603</v>
      </c>
      <c r="D55" s="2"/>
      <c r="E55" s="2" t="s">
        <v>1114</v>
      </c>
      <c r="F55" s="2"/>
      <c r="G55" s="2"/>
      <c r="H55" s="2" t="s">
        <v>2494</v>
      </c>
      <c r="I55" s="2" t="s">
        <v>2494</v>
      </c>
      <c r="J55" s="2"/>
      <c r="K55" s="2"/>
      <c r="L55" s="2"/>
      <c r="M55" s="11" t="str">
        <f t="shared" si="9"/>
        <v/>
      </c>
      <c r="N55" s="11" t="str">
        <f t="shared" si="10"/>
        <v/>
      </c>
      <c r="O55" s="12" t="str">
        <f>IFERROR(VLOOKUP(A55,dispett,2,FALSE),B55)</f>
        <v>postpr</v>
      </c>
      <c r="P55" s="12" t="str">
        <f t="shared" ref="P55" si="65">IFERROR(VLOOKUP(H55,EFDLOOK,3,FALSE),"missing ")</f>
        <v>SupplyRegionAll_ALT1</v>
      </c>
      <c r="Q55" s="12" t="str">
        <f t="shared" ref="Q55" si="66">IFERROR(VLOOKUP(I55,EFDLOOK,2,FALSE),IF(I55&lt;&gt;"","missing"," "))</f>
        <v>SupplyRegionAll</v>
      </c>
      <c r="R55" s="12" t="str">
        <f t="shared" ref="R55" si="67">IFERROR(VLOOKUP(J55,EFDLOOK,3,FALSE),IF(J55&lt;&gt;"","missing"," "))</f>
        <v xml:space="preserve"> </v>
      </c>
      <c r="S55" s="12" t="str">
        <f t="shared" ref="S55" si="68">IFERROR(VLOOKUP(K55,EFDLOOK,2,FALSE),IF(K55&lt;&gt;"","missing"," "))</f>
        <v xml:space="preserve"> </v>
      </c>
      <c r="T55" s="12" t="str">
        <f t="shared" ref="T55" si="69">IFERROR(VLOOKUP(L55,EFDLOOK,3,FALSE),IF(L55&lt;&gt;"","missing"," "))</f>
        <v xml:space="preserve"> </v>
      </c>
      <c r="U55" s="12" t="str">
        <f t="shared" ref="U55" si="70">IFERROR(VLOOKUP(M55,EFDLOOK,2)," ")</f>
        <v xml:space="preserve"> </v>
      </c>
      <c r="V55" s="12" t="str">
        <f t="shared" ref="V55" si="71">IFERROR(VLOOKUP(N55,EFDLOOK,2)," ")</f>
        <v xml:space="preserve"> </v>
      </c>
      <c r="W55" s="12" t="s">
        <v>2556</v>
      </c>
      <c r="X55" s="12" t="str">
        <f t="shared" ref="X55" si="72">IF(P55&lt;&gt;" ","("&amp;P55,"")    &amp;    IF(Q55&lt;&gt;" ",   ","&amp;Q55,"")   &amp; IF(R55&lt;&gt;" ",   ","&amp;R55,"")   &amp; IF(S55&lt;&gt;" ",   ","&amp;S55,"")  &amp; IF(T55&lt;&gt;" ",   ","&amp;T55,"")  &amp; IF(U55&lt;&gt;" ",  ","&amp;U55,"") &amp; IF(V55&lt;&gt;" ",  "," &amp; V55,"" )&amp; IF(P55&lt;&gt;" ",")","")</f>
        <v>(SupplyRegionAll_ALT1,SupplyRegionAll)</v>
      </c>
    </row>
    <row r="56" spans="1:24" x14ac:dyDescent="0.25">
      <c r="A56" t="s">
        <v>1214</v>
      </c>
      <c r="B56" t="s">
        <v>1186</v>
      </c>
      <c r="C56" t="s">
        <v>1113</v>
      </c>
      <c r="E56" t="s">
        <v>1114</v>
      </c>
      <c r="H56" t="s">
        <v>2483</v>
      </c>
      <c r="I56" t="s">
        <v>1117</v>
      </c>
      <c r="J56" t="s">
        <v>2494</v>
      </c>
      <c r="K56" t="s">
        <v>2494</v>
      </c>
      <c r="M56" s="5" t="str">
        <f t="shared" si="9"/>
        <v/>
      </c>
      <c r="N56" s="5" t="str">
        <f t="shared" si="10"/>
        <v/>
      </c>
      <c r="O56" s="6" t="str">
        <f>IFERROR(VLOOKUP(A56,dispett,2,FALSE),B56)</f>
        <v>postpr</v>
      </c>
      <c r="P56" s="7" t="str">
        <f t="shared" si="11"/>
        <v>Season</v>
      </c>
      <c r="Q56" s="7" t="str">
        <f t="shared" si="12"/>
        <v>MNUMYR</v>
      </c>
      <c r="R56" s="7" t="str">
        <f t="shared" si="13"/>
        <v>SupplyRegionAll_ALT1</v>
      </c>
      <c r="S56" s="7" t="str">
        <f t="shared" si="14"/>
        <v>SupplyRegionAll</v>
      </c>
      <c r="T56" s="7" t="str">
        <f t="shared" si="15"/>
        <v xml:space="preserve"> </v>
      </c>
      <c r="U56" s="7" t="str">
        <f t="shared" si="16"/>
        <v xml:space="preserve"> </v>
      </c>
      <c r="V56" s="7" t="str">
        <f t="shared" si="17"/>
        <v xml:space="preserve"> </v>
      </c>
      <c r="W56" s="6" t="str">
        <f t="shared" si="18"/>
        <v>CNSTRNTS_EFD</v>
      </c>
      <c r="X56" s="6" t="str">
        <f t="shared" si="19"/>
        <v>(Season,MNUMYR,SupplyRegionAll_ALT1,SupplyRegionAll)</v>
      </c>
    </row>
    <row r="57" spans="1:24" x14ac:dyDescent="0.25">
      <c r="A57" s="15" t="s">
        <v>2458</v>
      </c>
      <c r="B57" s="15" t="s">
        <v>2333</v>
      </c>
      <c r="C57" s="15" t="s">
        <v>1113</v>
      </c>
      <c r="D57" s="15"/>
      <c r="E57" s="15" t="s">
        <v>1142</v>
      </c>
      <c r="F57" s="15"/>
      <c r="G57" s="15"/>
      <c r="H57" s="15" t="s">
        <v>1288</v>
      </c>
      <c r="I57" s="15" t="s">
        <v>1238</v>
      </c>
      <c r="J57" s="15"/>
      <c r="K57" s="15"/>
      <c r="L57" s="15"/>
      <c r="M57" s="16"/>
      <c r="N57" s="16"/>
      <c r="O57" s="7" t="str">
        <f>IFERROR(VLOOKUP(A57,dispett,2,FALSE),B57)</f>
        <v>emm_aimms</v>
      </c>
      <c r="P57" s="7" t="str">
        <f t="shared" ref="P57" si="73">IFERROR(VLOOKUP(H57,EFDLOOK,3,FALSE),"missing ")</f>
        <v>CoalDemandRegion</v>
      </c>
      <c r="Q57" s="7" t="str">
        <f t="shared" ref="Q57" si="74">IFERROR(VLOOKUP(I57,EFDLOOK,2,FALSE),IF(I57&lt;&gt;"","missing"," "))</f>
        <v>FuelRegion</v>
      </c>
      <c r="R57" s="7" t="str">
        <f t="shared" ref="R57" si="75">IFERROR(VLOOKUP(J57,EFDLOOK,3,FALSE),IF(J57&lt;&gt;"","missing"," "))</f>
        <v xml:space="preserve"> </v>
      </c>
      <c r="S57" s="7" t="str">
        <f t="shared" ref="S57" si="76">IFERROR(VLOOKUP(K57,EFDLOOK,2,FALSE),IF(K57&lt;&gt;"","missing"," "))</f>
        <v xml:space="preserve"> </v>
      </c>
      <c r="T57" s="7" t="str">
        <f t="shared" ref="T57" si="77">IFERROR(VLOOKUP(L57,EFDLOOK,3,FALSE),IF(L57&lt;&gt;"","missing"," "))</f>
        <v xml:space="preserve"> </v>
      </c>
      <c r="U57" s="7" t="str">
        <f t="shared" ref="U57" si="78">IFERROR(VLOOKUP(M57,EFDLOOK,2)," ")</f>
        <v xml:space="preserve"> </v>
      </c>
      <c r="V57" s="7" t="str">
        <f t="shared" ref="V57" si="79">IFERROR(VLOOKUP(N57,EFDLOOK,2)," ")</f>
        <v xml:space="preserve"> </v>
      </c>
      <c r="W57" s="7" t="str">
        <f t="shared" ref="W57" si="80">IF(A57&lt;&gt;"CF",A57,"WWIND_CF")</f>
        <v>CLCONFC</v>
      </c>
      <c r="X57" s="7" t="str">
        <f t="shared" ref="X57" si="81">IF(P57&lt;&gt;" ","("&amp;P57,"")    &amp;    IF(Q57&lt;&gt;" ",   ","&amp;Q57,"")   &amp; IF(R57&lt;&gt;" ",   ","&amp;R57,"")   &amp; IF(S57&lt;&gt;" ",   ","&amp;S57,"")  &amp; IF(T57&lt;&gt;" ",   ","&amp;T57,"")  &amp; IF(U57&lt;&gt;" ",  ","&amp;U57,"") &amp; IF(V57&lt;&gt;" ",  "," &amp; V57,"" )&amp; IF(P57&lt;&gt;" ",")","")</f>
        <v>(CoalDemandRegion,FuelRegion)</v>
      </c>
    </row>
    <row r="58" spans="1:24" x14ac:dyDescent="0.25">
      <c r="A58" t="s">
        <v>1215</v>
      </c>
      <c r="B58" t="s">
        <v>1216</v>
      </c>
      <c r="C58" t="s">
        <v>1113</v>
      </c>
      <c r="E58" t="s">
        <v>1142</v>
      </c>
      <c r="G58" t="s">
        <v>1217</v>
      </c>
      <c r="H58" t="s">
        <v>2466</v>
      </c>
      <c r="I58" t="s">
        <v>1117</v>
      </c>
      <c r="M58" s="5" t="str">
        <f t="shared" si="9"/>
        <v/>
      </c>
      <c r="N58" s="5" t="str">
        <f t="shared" si="10"/>
        <v/>
      </c>
      <c r="O58" s="6" t="str">
        <f>IFERROR(VLOOKUP(A58,dispett,2,FALSE),B58)</f>
        <v>ecpcntl</v>
      </c>
      <c r="P58" s="7" t="str">
        <f t="shared" si="11"/>
        <v>CO2CapGroup</v>
      </c>
      <c r="Q58" s="7" t="str">
        <f t="shared" si="12"/>
        <v>MNUMYR</v>
      </c>
      <c r="R58" s="7" t="str">
        <f t="shared" si="13"/>
        <v xml:space="preserve"> </v>
      </c>
      <c r="S58" s="7" t="str">
        <f t="shared" si="14"/>
        <v xml:space="preserve"> </v>
      </c>
      <c r="T58" s="7" t="str">
        <f t="shared" si="15"/>
        <v xml:space="preserve"> </v>
      </c>
      <c r="U58" s="7" t="str">
        <f t="shared" si="16"/>
        <v xml:space="preserve"> </v>
      </c>
      <c r="V58" s="7" t="str">
        <f t="shared" si="17"/>
        <v xml:space="preserve"> </v>
      </c>
      <c r="W58" s="6" t="str">
        <f t="shared" si="18"/>
        <v>CO2BYGRP</v>
      </c>
      <c r="X58" s="6" t="str">
        <f t="shared" si="19"/>
        <v>(CO2CapGroup,MNUMYR)</v>
      </c>
    </row>
    <row r="59" spans="1:24" x14ac:dyDescent="0.25">
      <c r="A59" t="s">
        <v>1218</v>
      </c>
      <c r="B59" t="s">
        <v>1216</v>
      </c>
      <c r="C59" t="s">
        <v>1113</v>
      </c>
      <c r="E59" t="s">
        <v>1142</v>
      </c>
      <c r="G59" t="s">
        <v>1219</v>
      </c>
      <c r="H59" t="s">
        <v>2466</v>
      </c>
      <c r="I59" t="s">
        <v>1117</v>
      </c>
      <c r="M59" s="5" t="str">
        <f t="shared" si="9"/>
        <v/>
      </c>
      <c r="N59" s="5" t="str">
        <f t="shared" si="10"/>
        <v/>
      </c>
      <c r="O59" s="6" t="str">
        <f>IFERROR(VLOOKUP(A59,dispett,2,FALSE),B59)</f>
        <v>ecpcntl</v>
      </c>
      <c r="P59" s="7" t="str">
        <f t="shared" si="11"/>
        <v>CO2CapGroup</v>
      </c>
      <c r="Q59" s="7" t="str">
        <f t="shared" si="12"/>
        <v>MNUMYR</v>
      </c>
      <c r="R59" s="7" t="str">
        <f t="shared" si="13"/>
        <v xml:space="preserve"> </v>
      </c>
      <c r="S59" s="7" t="str">
        <f t="shared" si="14"/>
        <v xml:space="preserve"> </v>
      </c>
      <c r="T59" s="7" t="str">
        <f t="shared" si="15"/>
        <v xml:space="preserve"> </v>
      </c>
      <c r="U59" s="7" t="str">
        <f t="shared" si="16"/>
        <v xml:space="preserve"> </v>
      </c>
      <c r="V59" s="7" t="str">
        <f t="shared" si="17"/>
        <v xml:space="preserve"> </v>
      </c>
      <c r="W59" s="6" t="str">
        <f t="shared" si="18"/>
        <v>CO2EPGRP</v>
      </c>
      <c r="X59" s="6" t="str">
        <f t="shared" si="19"/>
        <v>(CO2CapGroup,MNUMYR)</v>
      </c>
    </row>
    <row r="60" spans="1:24" x14ac:dyDescent="0.25">
      <c r="A60" t="s">
        <v>1220</v>
      </c>
      <c r="B60" t="s">
        <v>1216</v>
      </c>
      <c r="C60" t="s">
        <v>1113</v>
      </c>
      <c r="E60" t="s">
        <v>1142</v>
      </c>
      <c r="G60" t="s">
        <v>1221</v>
      </c>
      <c r="H60" t="s">
        <v>2466</v>
      </c>
      <c r="I60" t="s">
        <v>1117</v>
      </c>
      <c r="M60" s="5" t="str">
        <f t="shared" si="9"/>
        <v/>
      </c>
      <c r="N60" s="5" t="str">
        <f t="shared" si="10"/>
        <v/>
      </c>
      <c r="O60" s="6" t="str">
        <f>IFERROR(VLOOKUP(A60,dispett,2,FALSE),B60)</f>
        <v>ecpcntl</v>
      </c>
      <c r="P60" s="7" t="str">
        <f t="shared" si="11"/>
        <v>CO2CapGroup</v>
      </c>
      <c r="Q60" s="7" t="str">
        <f t="shared" si="12"/>
        <v>MNUMYR</v>
      </c>
      <c r="R60" s="7" t="str">
        <f t="shared" si="13"/>
        <v xml:space="preserve"> </v>
      </c>
      <c r="S60" s="7" t="str">
        <f t="shared" si="14"/>
        <v xml:space="preserve"> </v>
      </c>
      <c r="T60" s="7" t="str">
        <f t="shared" si="15"/>
        <v xml:space="preserve"> </v>
      </c>
      <c r="U60" s="7" t="str">
        <f t="shared" si="16"/>
        <v xml:space="preserve"> </v>
      </c>
      <c r="V60" s="7" t="str">
        <f t="shared" si="17"/>
        <v xml:space="preserve"> </v>
      </c>
      <c r="W60" s="6" t="str">
        <f t="shared" si="18"/>
        <v>CO2EQGRP</v>
      </c>
      <c r="X60" s="6" t="str">
        <f t="shared" si="19"/>
        <v>(CO2CapGroup,MNUMYR)</v>
      </c>
    </row>
    <row r="61" spans="1:24" x14ac:dyDescent="0.25">
      <c r="A61" t="s">
        <v>1222</v>
      </c>
      <c r="B61" t="s">
        <v>1216</v>
      </c>
      <c r="C61" t="s">
        <v>1113</v>
      </c>
      <c r="E61" t="s">
        <v>1142</v>
      </c>
      <c r="G61" t="s">
        <v>1223</v>
      </c>
      <c r="H61" t="s">
        <v>2466</v>
      </c>
      <c r="I61" t="s">
        <v>1117</v>
      </c>
      <c r="M61" s="5" t="str">
        <f t="shared" si="9"/>
        <v/>
      </c>
      <c r="N61" s="5" t="str">
        <f t="shared" si="10"/>
        <v/>
      </c>
      <c r="O61" s="6" t="str">
        <f>IFERROR(VLOOKUP(A61,dispett,2,FALSE),B61)</f>
        <v>ecpcntl</v>
      </c>
      <c r="P61" s="7" t="str">
        <f t="shared" si="11"/>
        <v>CO2CapGroup</v>
      </c>
      <c r="Q61" s="7" t="str">
        <f t="shared" si="12"/>
        <v>MNUMYR</v>
      </c>
      <c r="R61" s="7" t="str">
        <f t="shared" si="13"/>
        <v xml:space="preserve"> </v>
      </c>
      <c r="S61" s="7" t="str">
        <f t="shared" si="14"/>
        <v xml:space="preserve"> </v>
      </c>
      <c r="T61" s="7" t="str">
        <f t="shared" si="15"/>
        <v xml:space="preserve"> </v>
      </c>
      <c r="U61" s="7" t="str">
        <f t="shared" si="16"/>
        <v xml:space="preserve"> </v>
      </c>
      <c r="V61" s="7" t="str">
        <f t="shared" si="17"/>
        <v xml:space="preserve"> </v>
      </c>
      <c r="W61" s="6" t="str">
        <f t="shared" si="18"/>
        <v>CO2ESGRP</v>
      </c>
      <c r="X61" s="6" t="str">
        <f t="shared" si="19"/>
        <v>(CO2CapGroup,MNUMYR)</v>
      </c>
    </row>
    <row r="62" spans="1:24" x14ac:dyDescent="0.25">
      <c r="A62" t="s">
        <v>1224</v>
      </c>
      <c r="B62" t="s">
        <v>1216</v>
      </c>
      <c r="C62" t="s">
        <v>1113</v>
      </c>
      <c r="E62" t="s">
        <v>1142</v>
      </c>
      <c r="G62" t="s">
        <v>1225</v>
      </c>
      <c r="H62" t="s">
        <v>2466</v>
      </c>
      <c r="I62" t="s">
        <v>1117</v>
      </c>
      <c r="M62" s="5" t="str">
        <f t="shared" si="9"/>
        <v/>
      </c>
      <c r="N62" s="5" t="str">
        <f t="shared" si="10"/>
        <v/>
      </c>
      <c r="O62" s="6" t="str">
        <f>IFERROR(VLOOKUP(A62,dispett,2,FALSE),B62)</f>
        <v>ecpcntl</v>
      </c>
      <c r="P62" s="7" t="str">
        <f t="shared" si="11"/>
        <v>CO2CapGroup</v>
      </c>
      <c r="Q62" s="7" t="str">
        <f t="shared" si="12"/>
        <v>MNUMYR</v>
      </c>
      <c r="R62" s="7" t="str">
        <f t="shared" si="13"/>
        <v xml:space="preserve"> </v>
      </c>
      <c r="S62" s="7" t="str">
        <f t="shared" si="14"/>
        <v xml:space="preserve"> </v>
      </c>
      <c r="T62" s="7" t="str">
        <f t="shared" si="15"/>
        <v xml:space="preserve"> </v>
      </c>
      <c r="U62" s="7" t="str">
        <f t="shared" si="16"/>
        <v xml:space="preserve"> </v>
      </c>
      <c r="V62" s="7" t="str">
        <f t="shared" si="17"/>
        <v xml:space="preserve"> </v>
      </c>
      <c r="W62" s="6" t="str">
        <f t="shared" si="18"/>
        <v>CO2FLGRP</v>
      </c>
      <c r="X62" s="6" t="str">
        <f t="shared" si="19"/>
        <v>(CO2CapGroup,MNUMYR)</v>
      </c>
    </row>
    <row r="63" spans="1:24" x14ac:dyDescent="0.25">
      <c r="A63" t="s">
        <v>1226</v>
      </c>
      <c r="B63" t="s">
        <v>1216</v>
      </c>
      <c r="C63" t="s">
        <v>1113</v>
      </c>
      <c r="E63" t="s">
        <v>1142</v>
      </c>
      <c r="G63" t="s">
        <v>1227</v>
      </c>
      <c r="H63" t="s">
        <v>2466</v>
      </c>
      <c r="I63" t="s">
        <v>1117</v>
      </c>
      <c r="M63" s="5" t="str">
        <f t="shared" si="9"/>
        <v/>
      </c>
      <c r="N63" s="5" t="str">
        <f t="shared" si="10"/>
        <v/>
      </c>
      <c r="O63" s="6" t="str">
        <f>IFERROR(VLOOKUP(A63,dispett,2,FALSE),B63)</f>
        <v>ecpcntl</v>
      </c>
      <c r="P63" s="7" t="str">
        <f t="shared" si="11"/>
        <v>CO2CapGroup</v>
      </c>
      <c r="Q63" s="7" t="str">
        <f t="shared" si="12"/>
        <v>MNUMYR</v>
      </c>
      <c r="R63" s="7" t="str">
        <f t="shared" si="13"/>
        <v xml:space="preserve"> </v>
      </c>
      <c r="S63" s="7" t="str">
        <f t="shared" si="14"/>
        <v xml:space="preserve"> </v>
      </c>
      <c r="T63" s="7" t="str">
        <f t="shared" si="15"/>
        <v xml:space="preserve"> </v>
      </c>
      <c r="U63" s="7" t="str">
        <f t="shared" si="16"/>
        <v xml:space="preserve"> </v>
      </c>
      <c r="V63" s="7" t="str">
        <f t="shared" si="17"/>
        <v xml:space="preserve"> </v>
      </c>
      <c r="W63" s="6" t="str">
        <f t="shared" si="18"/>
        <v>CO2OPGRP</v>
      </c>
      <c r="X63" s="6" t="str">
        <f t="shared" si="19"/>
        <v>(CO2CapGroup,MNUMYR)</v>
      </c>
    </row>
    <row r="64" spans="1:24" x14ac:dyDescent="0.25">
      <c r="A64" t="s">
        <v>1228</v>
      </c>
      <c r="B64" t="s">
        <v>1216</v>
      </c>
      <c r="C64" t="s">
        <v>1113</v>
      </c>
      <c r="E64" t="s">
        <v>1142</v>
      </c>
      <c r="G64" t="s">
        <v>1229</v>
      </c>
      <c r="H64" t="s">
        <v>2466</v>
      </c>
      <c r="I64" t="s">
        <v>1117</v>
      </c>
      <c r="M64" s="5" t="str">
        <f t="shared" si="9"/>
        <v/>
      </c>
      <c r="N64" s="5" t="str">
        <f t="shared" si="10"/>
        <v/>
      </c>
      <c r="O64" s="6" t="str">
        <f>IFERROR(VLOOKUP(A64,dispett,2,FALSE),B64)</f>
        <v>ecpcntl</v>
      </c>
      <c r="P64" s="7" t="str">
        <f t="shared" si="11"/>
        <v>CO2CapGroup</v>
      </c>
      <c r="Q64" s="7" t="str">
        <f t="shared" si="12"/>
        <v>MNUMYR</v>
      </c>
      <c r="R64" s="7" t="str">
        <f t="shared" si="13"/>
        <v xml:space="preserve"> </v>
      </c>
      <c r="S64" s="7" t="str">
        <f t="shared" si="14"/>
        <v xml:space="preserve"> </v>
      </c>
      <c r="T64" s="7" t="str">
        <f t="shared" si="15"/>
        <v xml:space="preserve"> </v>
      </c>
      <c r="U64" s="7" t="str">
        <f t="shared" si="16"/>
        <v xml:space="preserve"> </v>
      </c>
      <c r="V64" s="7" t="str">
        <f t="shared" si="17"/>
        <v xml:space="preserve"> </v>
      </c>
      <c r="W64" s="6" t="str">
        <f t="shared" si="18"/>
        <v>CO2OQGRP</v>
      </c>
      <c r="X64" s="6" t="str">
        <f t="shared" si="19"/>
        <v>(CO2CapGroup,MNUMYR)</v>
      </c>
    </row>
    <row r="65" spans="1:24" x14ac:dyDescent="0.25">
      <c r="A65" t="s">
        <v>1230</v>
      </c>
      <c r="B65" t="s">
        <v>1216</v>
      </c>
      <c r="C65" t="s">
        <v>1113</v>
      </c>
      <c r="E65" t="s">
        <v>1142</v>
      </c>
      <c r="G65" t="s">
        <v>1231</v>
      </c>
      <c r="H65" t="s">
        <v>2466</v>
      </c>
      <c r="I65" t="s">
        <v>1117</v>
      </c>
      <c r="M65" s="5" t="str">
        <f t="shared" si="9"/>
        <v/>
      </c>
      <c r="N65" s="5" t="str">
        <f t="shared" si="10"/>
        <v/>
      </c>
      <c r="O65" s="6" t="str">
        <f>IFERROR(VLOOKUP(A65,dispett,2,FALSE),B65)</f>
        <v>ecpcntl</v>
      </c>
      <c r="P65" s="7" t="str">
        <f t="shared" si="11"/>
        <v>CO2CapGroup</v>
      </c>
      <c r="Q65" s="7" t="str">
        <f t="shared" si="12"/>
        <v>MNUMYR</v>
      </c>
      <c r="R65" s="7" t="str">
        <f t="shared" si="13"/>
        <v xml:space="preserve"> </v>
      </c>
      <c r="S65" s="7" t="str">
        <f t="shared" si="14"/>
        <v xml:space="preserve"> </v>
      </c>
      <c r="T65" s="7" t="str">
        <f t="shared" si="15"/>
        <v xml:space="preserve"> </v>
      </c>
      <c r="U65" s="7" t="str">
        <f t="shared" si="16"/>
        <v xml:space="preserve"> </v>
      </c>
      <c r="V65" s="7" t="str">
        <f t="shared" si="17"/>
        <v xml:space="preserve"> </v>
      </c>
      <c r="W65" s="6" t="str">
        <f t="shared" si="18"/>
        <v>CO2RPGRP</v>
      </c>
      <c r="X65" s="6" t="str">
        <f t="shared" si="19"/>
        <v>(CO2CapGroup,MNUMYR)</v>
      </c>
    </row>
    <row r="66" spans="1:24" x14ac:dyDescent="0.25">
      <c r="A66" t="s">
        <v>1232</v>
      </c>
      <c r="B66" t="s">
        <v>1216</v>
      </c>
      <c r="C66" t="s">
        <v>1113</v>
      </c>
      <c r="E66" t="s">
        <v>1142</v>
      </c>
      <c r="G66" t="s">
        <v>1233</v>
      </c>
      <c r="H66" t="s">
        <v>2466</v>
      </c>
      <c r="I66" t="s">
        <v>1117</v>
      </c>
      <c r="M66" s="5" t="str">
        <f t="shared" si="9"/>
        <v/>
      </c>
      <c r="N66" s="5" t="str">
        <f t="shared" si="10"/>
        <v/>
      </c>
      <c r="O66" s="6" t="str">
        <f>IFERROR(VLOOKUP(A66,dispett,2,FALSE),B66)</f>
        <v>ecpcntl</v>
      </c>
      <c r="P66" s="7" t="str">
        <f t="shared" si="11"/>
        <v>CO2CapGroup</v>
      </c>
      <c r="Q66" s="7" t="str">
        <f t="shared" si="12"/>
        <v>MNUMYR</v>
      </c>
      <c r="R66" s="7" t="str">
        <f t="shared" si="13"/>
        <v xml:space="preserve"> </v>
      </c>
      <c r="S66" s="7" t="str">
        <f t="shared" si="14"/>
        <v xml:space="preserve"> </v>
      </c>
      <c r="T66" s="7" t="str">
        <f t="shared" si="15"/>
        <v xml:space="preserve"> </v>
      </c>
      <c r="U66" s="7" t="str">
        <f t="shared" si="16"/>
        <v xml:space="preserve"> </v>
      </c>
      <c r="V66" s="7" t="str">
        <f t="shared" si="17"/>
        <v xml:space="preserve"> </v>
      </c>
      <c r="W66" s="6" t="str">
        <f t="shared" si="18"/>
        <v>CO2RQGRP</v>
      </c>
      <c r="X66" s="6" t="str">
        <f t="shared" si="19"/>
        <v>(CO2CapGroup,MNUMYR)</v>
      </c>
    </row>
    <row r="67" spans="1:24" x14ac:dyDescent="0.25">
      <c r="A67" t="s">
        <v>2322</v>
      </c>
      <c r="B67" t="s">
        <v>1216</v>
      </c>
      <c r="C67" t="s">
        <v>1113</v>
      </c>
      <c r="E67" t="s">
        <v>1142</v>
      </c>
      <c r="G67" t="s">
        <v>2323</v>
      </c>
      <c r="H67" t="s">
        <v>2466</v>
      </c>
      <c r="I67" t="s">
        <v>1117</v>
      </c>
      <c r="M67" s="5" t="str">
        <f t="shared" si="9"/>
        <v/>
      </c>
      <c r="N67" s="5" t="str">
        <f t="shared" si="10"/>
        <v/>
      </c>
      <c r="O67" s="6" t="str">
        <f>IFERROR(VLOOKUP(A67,dispett,2,FALSE),B67)</f>
        <v>ecpcntl</v>
      </c>
      <c r="P67" s="7" t="str">
        <f t="shared" ref="P67:P68" si="82">IFERROR(VLOOKUP(H67,EFDLOOK,3,FALSE),"missing ")</f>
        <v>CO2CapGroup</v>
      </c>
      <c r="Q67" s="7" t="str">
        <f t="shared" ref="Q67:Q68" si="83">IFERROR(VLOOKUP(I67,EFDLOOK,2,FALSE),IF(I67&lt;&gt;"","missing"," "))</f>
        <v>MNUMYR</v>
      </c>
      <c r="R67" s="7" t="str">
        <f t="shared" ref="R67:R68" si="84">IFERROR(VLOOKUP(J67,EFDLOOK,3,FALSE),IF(J67&lt;&gt;"","missing"," "))</f>
        <v xml:space="preserve"> </v>
      </c>
      <c r="S67" s="7" t="str">
        <f t="shared" ref="S67:S68" si="85">IFERROR(VLOOKUP(K67,EFDLOOK,2,FALSE),IF(K67&lt;&gt;"","missing"," "))</f>
        <v xml:space="preserve"> </v>
      </c>
      <c r="T67" s="7" t="str">
        <f t="shared" ref="T67:T68" si="86">IFERROR(VLOOKUP(L67,EFDLOOK,3,FALSE),IF(L67&lt;&gt;"","missing"," "))</f>
        <v xml:space="preserve"> </v>
      </c>
      <c r="U67" s="7" t="str">
        <f t="shared" ref="U67:U68" si="87">IFERROR(VLOOKUP(M67,EFDLOOK,2)," ")</f>
        <v xml:space="preserve"> </v>
      </c>
      <c r="V67" s="7" t="str">
        <f t="shared" ref="V67:V68" si="88">IFERROR(VLOOKUP(N67,EFDLOOK,2)," ")</f>
        <v xml:space="preserve"> </v>
      </c>
      <c r="W67" s="6" t="str">
        <f t="shared" ref="W67:W68" si="89">IF(A67&lt;&gt;"CF",A67,"WWIND_CF")</f>
        <v>CO2NJEXC</v>
      </c>
      <c r="X67" s="6" t="str">
        <f t="shared" ref="X67:X68" si="90">IF(P67&lt;&gt;" ","("&amp;P67,"")    &amp;    IF(Q67&lt;&gt;" ",   ","&amp;Q67,"")   &amp; IF(R67&lt;&gt;" ",   ","&amp;R67,"")   &amp; IF(S67&lt;&gt;" ",   ","&amp;S67,"")  &amp; IF(T67&lt;&gt;" ",   ","&amp;T67,"")  &amp; IF(U67&lt;&gt;" ",  ","&amp;U67,"") &amp; IF(V67&lt;&gt;" ",  "," &amp; V67,"" )&amp; IF(P67&lt;&gt;" ",")","")</f>
        <v>(CO2CapGroup,MNUMYR)</v>
      </c>
    </row>
    <row r="68" spans="1:24" x14ac:dyDescent="0.25">
      <c r="A68" t="s">
        <v>2324</v>
      </c>
      <c r="B68" t="s">
        <v>1216</v>
      </c>
      <c r="C68" t="s">
        <v>1113</v>
      </c>
      <c r="E68" t="s">
        <v>1142</v>
      </c>
      <c r="G68" t="s">
        <v>2325</v>
      </c>
      <c r="H68" t="s">
        <v>2466</v>
      </c>
      <c r="I68" t="s">
        <v>1117</v>
      </c>
      <c r="M68" s="5" t="str">
        <f t="shared" si="9"/>
        <v/>
      </c>
      <c r="N68" s="5" t="str">
        <f t="shared" si="10"/>
        <v/>
      </c>
      <c r="O68" s="6" t="str">
        <f>IFERROR(VLOOKUP(A68,dispett,2,FALSE),B68)</f>
        <v>ecpcntl</v>
      </c>
      <c r="P68" s="7" t="str">
        <f t="shared" si="82"/>
        <v>CO2CapGroup</v>
      </c>
      <c r="Q68" s="7" t="str">
        <f t="shared" si="83"/>
        <v>MNUMYR</v>
      </c>
      <c r="R68" s="7" t="str">
        <f t="shared" si="84"/>
        <v xml:space="preserve"> </v>
      </c>
      <c r="S68" s="7" t="str">
        <f t="shared" si="85"/>
        <v xml:space="preserve"> </v>
      </c>
      <c r="T68" s="7" t="str">
        <f t="shared" si="86"/>
        <v xml:space="preserve"> </v>
      </c>
      <c r="U68" s="7" t="str">
        <f t="shared" si="87"/>
        <v xml:space="preserve"> </v>
      </c>
      <c r="V68" s="7" t="str">
        <f t="shared" si="88"/>
        <v xml:space="preserve"> </v>
      </c>
      <c r="W68" s="6" t="str">
        <f t="shared" si="89"/>
        <v>CO2VAEXC</v>
      </c>
      <c r="X68" s="6" t="str">
        <f t="shared" si="90"/>
        <v>(CO2CapGroup,MNUMYR)</v>
      </c>
    </row>
    <row r="69" spans="1:24" x14ac:dyDescent="0.25">
      <c r="A69" t="s">
        <v>1234</v>
      </c>
      <c r="B69" t="s">
        <v>1157</v>
      </c>
      <c r="C69" t="s">
        <v>1113</v>
      </c>
      <c r="E69" t="s">
        <v>1142</v>
      </c>
      <c r="G69" t="s">
        <v>1235</v>
      </c>
      <c r="H69" t="s">
        <v>1168</v>
      </c>
      <c r="M69" s="5" t="str">
        <f t="shared" si="9"/>
        <v/>
      </c>
      <c r="N69" s="5" t="str">
        <f t="shared" si="10"/>
        <v/>
      </c>
      <c r="O69" s="6" t="str">
        <f>IFERROR(VLOOKUP(A69,dispett,2,FALSE),B69)</f>
        <v>control</v>
      </c>
      <c r="P69" s="7" t="str">
        <f t="shared" si="11"/>
        <v>SCALARSet</v>
      </c>
      <c r="Q69" s="7" t="str">
        <f t="shared" si="12"/>
        <v xml:space="preserve"> </v>
      </c>
      <c r="R69" s="7" t="str">
        <f t="shared" si="13"/>
        <v xml:space="preserve"> </v>
      </c>
      <c r="S69" s="7" t="str">
        <f t="shared" si="14"/>
        <v xml:space="preserve"> </v>
      </c>
      <c r="T69" s="7" t="str">
        <f t="shared" si="15"/>
        <v xml:space="preserve"> </v>
      </c>
      <c r="U69" s="7" t="str">
        <f t="shared" si="16"/>
        <v xml:space="preserve"> </v>
      </c>
      <c r="V69" s="7" t="str">
        <f t="shared" si="17"/>
        <v xml:space="preserve"> </v>
      </c>
      <c r="W69" s="6" t="str">
        <f t="shared" si="18"/>
        <v>CO2_ADJNT</v>
      </c>
      <c r="X69" s="6" t="str">
        <f t="shared" si="19"/>
        <v>(SCALARSet)</v>
      </c>
    </row>
    <row r="70" spans="1:24" x14ac:dyDescent="0.25">
      <c r="A70" t="s">
        <v>1236</v>
      </c>
      <c r="B70" t="s">
        <v>1157</v>
      </c>
      <c r="C70" t="s">
        <v>1113</v>
      </c>
      <c r="E70" t="s">
        <v>1114</v>
      </c>
      <c r="G70" t="s">
        <v>1237</v>
      </c>
      <c r="H70" t="s">
        <v>1238</v>
      </c>
      <c r="I70" t="s">
        <v>2466</v>
      </c>
      <c r="M70" s="5" t="str">
        <f t="shared" si="9"/>
        <v/>
      </c>
      <c r="N70" s="5" t="str">
        <f t="shared" si="10"/>
        <v/>
      </c>
      <c r="O70" s="6" t="str">
        <f>IFERROR(VLOOKUP(A70,dispett,2,FALSE),B70)</f>
        <v>control</v>
      </c>
      <c r="P70" s="7" t="str">
        <f t="shared" si="11"/>
        <v>FuelRegion</v>
      </c>
      <c r="Q70" s="7" t="str">
        <f t="shared" si="12"/>
        <v>CO2CapGroup</v>
      </c>
      <c r="R70" s="7" t="str">
        <f t="shared" si="13"/>
        <v xml:space="preserve"> </v>
      </c>
      <c r="S70" s="7" t="str">
        <f t="shared" si="14"/>
        <v xml:space="preserve"> </v>
      </c>
      <c r="T70" s="7" t="str">
        <f t="shared" si="15"/>
        <v xml:space="preserve"> </v>
      </c>
      <c r="U70" s="7" t="str">
        <f t="shared" si="16"/>
        <v xml:space="preserve"> </v>
      </c>
      <c r="V70" s="7" t="str">
        <f t="shared" si="17"/>
        <v xml:space="preserve"> </v>
      </c>
      <c r="W70" s="6" t="str">
        <f t="shared" si="18"/>
        <v>CO2_CL_BY_FL</v>
      </c>
      <c r="X70" s="6" t="str">
        <f t="shared" si="19"/>
        <v>(FuelRegion,CO2CapGroup)</v>
      </c>
    </row>
    <row r="71" spans="1:24" x14ac:dyDescent="0.25">
      <c r="A71" t="s">
        <v>1240</v>
      </c>
      <c r="B71" t="s">
        <v>1157</v>
      </c>
      <c r="C71" t="s">
        <v>1113</v>
      </c>
      <c r="E71" t="s">
        <v>1114</v>
      </c>
      <c r="G71" t="s">
        <v>1241</v>
      </c>
      <c r="H71" t="s">
        <v>1117</v>
      </c>
      <c r="M71" s="5" t="str">
        <f t="shared" si="9"/>
        <v/>
      </c>
      <c r="N71" s="5" t="str">
        <f t="shared" si="10"/>
        <v/>
      </c>
      <c r="O71" s="6" t="str">
        <f>IFERROR(VLOOKUP(A71,dispett,2,FALSE),B71)</f>
        <v>control</v>
      </c>
      <c r="P71" s="7" t="str">
        <f t="shared" si="11"/>
        <v>MNUMYR</v>
      </c>
      <c r="Q71" s="7" t="str">
        <f t="shared" si="12"/>
        <v xml:space="preserve"> </v>
      </c>
      <c r="R71" s="7" t="str">
        <f t="shared" si="13"/>
        <v xml:space="preserve"> </v>
      </c>
      <c r="S71" s="7" t="str">
        <f t="shared" si="14"/>
        <v xml:space="preserve"> </v>
      </c>
      <c r="T71" s="7" t="str">
        <f t="shared" si="15"/>
        <v xml:space="preserve"> </v>
      </c>
      <c r="U71" s="7" t="str">
        <f t="shared" si="16"/>
        <v xml:space="preserve"> </v>
      </c>
      <c r="V71" s="7" t="str">
        <f t="shared" si="17"/>
        <v xml:space="preserve"> </v>
      </c>
      <c r="W71" s="6" t="str">
        <f t="shared" si="18"/>
        <v>CO2_DE_BY_CA</v>
      </c>
      <c r="X71" s="6" t="str">
        <f t="shared" si="19"/>
        <v>(MNUMYR)</v>
      </c>
    </row>
    <row r="72" spans="1:24" x14ac:dyDescent="0.25">
      <c r="A72" t="s">
        <v>1242</v>
      </c>
      <c r="B72" t="s">
        <v>1157</v>
      </c>
      <c r="C72" t="s">
        <v>1113</v>
      </c>
      <c r="E72" t="s">
        <v>1114</v>
      </c>
      <c r="G72" t="s">
        <v>1243</v>
      </c>
      <c r="H72" t="s">
        <v>1161</v>
      </c>
      <c r="I72" t="s">
        <v>2466</v>
      </c>
      <c r="M72" s="5" t="str">
        <f t="shared" si="9"/>
        <v/>
      </c>
      <c r="N72" s="5" t="str">
        <f t="shared" si="10"/>
        <v/>
      </c>
      <c r="O72" s="6" t="str">
        <f>IFERROR(VLOOKUP(A72,dispett,2,FALSE),B72)</f>
        <v>control</v>
      </c>
      <c r="P72" s="7" t="str">
        <f t="shared" si="11"/>
        <v>SupplyRegion_ALT1</v>
      </c>
      <c r="Q72" s="7" t="str">
        <f t="shared" si="12"/>
        <v>CO2CapGroup</v>
      </c>
      <c r="R72" s="7" t="str">
        <f t="shared" si="13"/>
        <v xml:space="preserve"> </v>
      </c>
      <c r="S72" s="7" t="str">
        <f t="shared" si="14"/>
        <v xml:space="preserve"> </v>
      </c>
      <c r="T72" s="7" t="str">
        <f t="shared" si="15"/>
        <v xml:space="preserve"> </v>
      </c>
      <c r="U72" s="7" t="str">
        <f t="shared" si="16"/>
        <v xml:space="preserve"> </v>
      </c>
      <c r="V72" s="7" t="str">
        <f t="shared" si="17"/>
        <v xml:space="preserve"> </v>
      </c>
      <c r="W72" s="6" t="str">
        <f t="shared" si="18"/>
        <v>CO2_DE_BY_RG</v>
      </c>
      <c r="X72" s="6" t="str">
        <f t="shared" si="19"/>
        <v>(SupplyRegion_ALT1,CO2CapGroup)</v>
      </c>
    </row>
    <row r="73" spans="1:24" x14ac:dyDescent="0.25">
      <c r="A73" t="s">
        <v>1244</v>
      </c>
      <c r="B73" t="s">
        <v>1157</v>
      </c>
      <c r="C73" t="s">
        <v>1113</v>
      </c>
      <c r="E73" t="s">
        <v>1114</v>
      </c>
      <c r="G73" t="s">
        <v>1245</v>
      </c>
      <c r="H73" t="s">
        <v>1117</v>
      </c>
      <c r="M73" s="5" t="str">
        <f t="shared" si="9"/>
        <v/>
      </c>
      <c r="N73" s="5" t="str">
        <f t="shared" si="10"/>
        <v/>
      </c>
      <c r="O73" s="6" t="str">
        <f>IFERROR(VLOOKUP(A73,dispett,2,FALSE),B73)</f>
        <v>control</v>
      </c>
      <c r="P73" s="7" t="str">
        <f t="shared" si="11"/>
        <v>MNUMYR</v>
      </c>
      <c r="Q73" s="7" t="str">
        <f t="shared" si="12"/>
        <v xml:space="preserve"> </v>
      </c>
      <c r="R73" s="7" t="str">
        <f t="shared" si="13"/>
        <v xml:space="preserve"> </v>
      </c>
      <c r="S73" s="7" t="str">
        <f t="shared" si="14"/>
        <v xml:space="preserve"> </v>
      </c>
      <c r="T73" s="7" t="str">
        <f t="shared" si="15"/>
        <v xml:space="preserve"> </v>
      </c>
      <c r="U73" s="7" t="str">
        <f t="shared" si="16"/>
        <v xml:space="preserve"> </v>
      </c>
      <c r="V73" s="7" t="str">
        <f t="shared" si="17"/>
        <v xml:space="preserve"> </v>
      </c>
      <c r="W73" s="6" t="str">
        <f t="shared" si="18"/>
        <v>CO2_DF_BY_CA</v>
      </c>
      <c r="X73" s="6" t="str">
        <f t="shared" si="19"/>
        <v>(MNUMYR)</v>
      </c>
    </row>
    <row r="74" spans="1:24" x14ac:dyDescent="0.25">
      <c r="A74" t="s">
        <v>1246</v>
      </c>
      <c r="B74" t="s">
        <v>1157</v>
      </c>
      <c r="C74" t="s">
        <v>1113</v>
      </c>
      <c r="E74" t="s">
        <v>1114</v>
      </c>
      <c r="G74" t="s">
        <v>1247</v>
      </c>
      <c r="H74" t="s">
        <v>1161</v>
      </c>
      <c r="I74" t="s">
        <v>2466</v>
      </c>
      <c r="M74" s="5" t="str">
        <f t="shared" si="9"/>
        <v/>
      </c>
      <c r="N74" s="5" t="str">
        <f t="shared" si="10"/>
        <v/>
      </c>
      <c r="O74" s="6" t="str">
        <f>IFERROR(VLOOKUP(A74,dispett,2,FALSE),B74)</f>
        <v>control</v>
      </c>
      <c r="P74" s="7" t="str">
        <f t="shared" si="11"/>
        <v>SupplyRegion_ALT1</v>
      </c>
      <c r="Q74" s="7" t="str">
        <f t="shared" si="12"/>
        <v>CO2CapGroup</v>
      </c>
      <c r="R74" s="7" t="str">
        <f t="shared" si="13"/>
        <v xml:space="preserve"> </v>
      </c>
      <c r="S74" s="7" t="str">
        <f t="shared" si="14"/>
        <v xml:space="preserve"> </v>
      </c>
      <c r="T74" s="7" t="str">
        <f t="shared" si="15"/>
        <v xml:space="preserve"> </v>
      </c>
      <c r="U74" s="7" t="str">
        <f t="shared" si="16"/>
        <v xml:space="preserve"> </v>
      </c>
      <c r="V74" s="7" t="str">
        <f t="shared" si="17"/>
        <v xml:space="preserve"> </v>
      </c>
      <c r="W74" s="6" t="str">
        <f t="shared" si="18"/>
        <v>CO2_DF_BY_RG</v>
      </c>
      <c r="X74" s="6" t="str">
        <f t="shared" si="19"/>
        <v>(SupplyRegion_ALT1,CO2CapGroup)</v>
      </c>
    </row>
    <row r="75" spans="1:24" x14ac:dyDescent="0.25">
      <c r="A75" t="s">
        <v>1248</v>
      </c>
      <c r="B75" t="s">
        <v>1157</v>
      </c>
      <c r="C75" t="s">
        <v>1113</v>
      </c>
      <c r="E75" t="s">
        <v>1142</v>
      </c>
      <c r="G75" t="s">
        <v>1249</v>
      </c>
      <c r="H75" t="s">
        <v>1168</v>
      </c>
      <c r="M75" s="5" t="str">
        <f t="shared" si="9"/>
        <v/>
      </c>
      <c r="N75" s="5" t="str">
        <f t="shared" si="10"/>
        <v/>
      </c>
      <c r="O75" s="6" t="str">
        <f>IFERROR(VLOOKUP(A75,dispett,2,FALSE),B75)</f>
        <v>control</v>
      </c>
      <c r="P75" s="7" t="str">
        <f t="shared" si="11"/>
        <v>SCALARSet</v>
      </c>
      <c r="Q75" s="7" t="str">
        <f t="shared" si="12"/>
        <v xml:space="preserve"> </v>
      </c>
      <c r="R75" s="7" t="str">
        <f t="shared" si="13"/>
        <v xml:space="preserve"> </v>
      </c>
      <c r="S75" s="7" t="str">
        <f t="shared" si="14"/>
        <v xml:space="preserve"> </v>
      </c>
      <c r="T75" s="7" t="str">
        <f t="shared" si="15"/>
        <v xml:space="preserve"> </v>
      </c>
      <c r="U75" s="7" t="str">
        <f t="shared" si="16"/>
        <v xml:space="preserve"> </v>
      </c>
      <c r="V75" s="7" t="str">
        <f t="shared" si="17"/>
        <v xml:space="preserve"> </v>
      </c>
      <c r="W75" s="6" t="str">
        <f t="shared" si="18"/>
        <v>CO2_EMSWD</v>
      </c>
      <c r="X75" s="6" t="str">
        <f t="shared" si="19"/>
        <v>(SCALARSet)</v>
      </c>
    </row>
    <row r="76" spans="1:24" x14ac:dyDescent="0.25">
      <c r="A76" t="s">
        <v>1250</v>
      </c>
      <c r="B76" t="s">
        <v>1157</v>
      </c>
      <c r="C76" t="s">
        <v>1113</v>
      </c>
      <c r="E76" t="s">
        <v>1152</v>
      </c>
      <c r="G76" t="s">
        <v>1251</v>
      </c>
      <c r="H76" t="s">
        <v>1168</v>
      </c>
      <c r="M76" s="5" t="str">
        <f t="shared" si="9"/>
        <v/>
      </c>
      <c r="N76" s="5" t="str">
        <f t="shared" si="10"/>
        <v/>
      </c>
      <c r="O76" s="6" t="str">
        <f>IFERROR(VLOOKUP(A76,dispett,2,FALSE),B76)</f>
        <v>control</v>
      </c>
      <c r="P76" s="7" t="str">
        <f t="shared" si="11"/>
        <v>SCALARSet</v>
      </c>
      <c r="Q76" s="7" t="str">
        <f t="shared" si="12"/>
        <v xml:space="preserve"> </v>
      </c>
      <c r="R76" s="7" t="str">
        <f t="shared" si="13"/>
        <v xml:space="preserve"> </v>
      </c>
      <c r="S76" s="7" t="str">
        <f t="shared" si="14"/>
        <v xml:space="preserve"> </v>
      </c>
      <c r="T76" s="7" t="str">
        <f t="shared" si="15"/>
        <v xml:space="preserve"> </v>
      </c>
      <c r="U76" s="7" t="str">
        <f t="shared" si="16"/>
        <v xml:space="preserve"> </v>
      </c>
      <c r="V76" s="7" t="str">
        <f t="shared" si="17"/>
        <v xml:space="preserve"> </v>
      </c>
      <c r="W76" s="6" t="str">
        <f t="shared" si="18"/>
        <v>CO2_EORSW</v>
      </c>
      <c r="X76" s="6" t="str">
        <f t="shared" si="19"/>
        <v>(SCALARSet)</v>
      </c>
    </row>
    <row r="77" spans="1:24" x14ac:dyDescent="0.25">
      <c r="A77" t="s">
        <v>1253</v>
      </c>
      <c r="B77" t="s">
        <v>1216</v>
      </c>
      <c r="C77" t="s">
        <v>1113</v>
      </c>
      <c r="E77" t="s">
        <v>1194</v>
      </c>
      <c r="G77" t="s">
        <v>1254</v>
      </c>
      <c r="H77" t="s">
        <v>1168</v>
      </c>
      <c r="M77" s="5" t="str">
        <f t="shared" ref="M77:M103" si="91">IF(OR($O77="dispout",$O77="bildin",$O77="bildout",$O77="dispin"),"mnumnr","")</f>
        <v/>
      </c>
      <c r="N77" s="5" t="str">
        <f t="shared" ref="N77:N103" si="92">IF(OR($O77="dispout",$O77="bildin",$O77="bildout",$O77="dispett3"),"mnumyr","")</f>
        <v/>
      </c>
      <c r="O77" s="6" t="str">
        <f>IFERROR(VLOOKUP(A77,dispett,2,FALSE),B77)</f>
        <v>ecpcntl</v>
      </c>
      <c r="P77" s="7" t="str">
        <f t="shared" ref="P77:P103" si="93">IFERROR(VLOOKUP(H77,EFDLOOK,3,FALSE),"missing ")</f>
        <v>SCALARSet</v>
      </c>
      <c r="Q77" s="7" t="str">
        <f t="shared" ref="Q77:Q103" si="94">IFERROR(VLOOKUP(I77,EFDLOOK,2,FALSE),IF(I77&lt;&gt;"","missing"," "))</f>
        <v xml:space="preserve"> </v>
      </c>
      <c r="R77" s="7" t="str">
        <f t="shared" ref="R77:R103" si="95">IFERROR(VLOOKUP(J77,EFDLOOK,3,FALSE),IF(J77&lt;&gt;"","missing"," "))</f>
        <v xml:space="preserve"> </v>
      </c>
      <c r="S77" s="7" t="str">
        <f t="shared" ref="S77:S103" si="96">IFERROR(VLOOKUP(K77,EFDLOOK,2,FALSE),IF(K77&lt;&gt;"","missing"," "))</f>
        <v xml:space="preserve"> </v>
      </c>
      <c r="T77" s="7" t="str">
        <f t="shared" ref="T77:T103" si="97">IFERROR(VLOOKUP(L77,EFDLOOK,3,FALSE),IF(L77&lt;&gt;"","missing"," "))</f>
        <v xml:space="preserve"> </v>
      </c>
      <c r="U77" s="7" t="str">
        <f t="shared" ref="U77:U103" si="98">IFERROR(VLOOKUP(M77,EFDLOOK,2)," ")</f>
        <v xml:space="preserve"> </v>
      </c>
      <c r="V77" s="7" t="str">
        <f t="shared" ref="V77:V103" si="99">IFERROR(VLOOKUP(N77,EFDLOOK,2)," ")</f>
        <v xml:space="preserve"> </v>
      </c>
      <c r="W77" s="6" t="str">
        <f t="shared" ref="W77:W103" si="100">IF(A77&lt;&gt;"CF",A77,"WWIND_CF")</f>
        <v>CO2_GRP</v>
      </c>
      <c r="X77" s="6" t="str">
        <f t="shared" ref="X77:X103" si="101">IF(P77&lt;&gt;" ","("&amp;P77,"")    &amp;    IF(Q77&lt;&gt;" ",   ","&amp;Q77,"")   &amp; IF(R77&lt;&gt;" ",   ","&amp;R77,"")   &amp; IF(S77&lt;&gt;" ",   ","&amp;S77,"")  &amp; IF(T77&lt;&gt;" ",   ","&amp;T77,"")  &amp; IF(U77&lt;&gt;" ",  ","&amp;U77,"") &amp; IF(V77&lt;&gt;" ",  "," &amp; V77,"" )&amp; IF(P77&lt;&gt;" ",")","")</f>
        <v>(SCALARSet)</v>
      </c>
    </row>
    <row r="78" spans="1:24" x14ac:dyDescent="0.25">
      <c r="A78" t="s">
        <v>1255</v>
      </c>
      <c r="B78" t="s">
        <v>1157</v>
      </c>
      <c r="C78" t="s">
        <v>1113</v>
      </c>
      <c r="E78" t="s">
        <v>1114</v>
      </c>
      <c r="G78" t="s">
        <v>1256</v>
      </c>
      <c r="H78" t="s">
        <v>1117</v>
      </c>
      <c r="M78" s="5" t="str">
        <f t="shared" si="91"/>
        <v/>
      </c>
      <c r="N78" s="5" t="str">
        <f t="shared" si="92"/>
        <v/>
      </c>
      <c r="O78" s="6" t="str">
        <f>IFERROR(VLOOKUP(A78,dispett,2,FALSE),B78)</f>
        <v>control</v>
      </c>
      <c r="P78" s="7" t="str">
        <f t="shared" si="93"/>
        <v>MNUMYR</v>
      </c>
      <c r="Q78" s="7" t="str">
        <f t="shared" si="94"/>
        <v xml:space="preserve"> </v>
      </c>
      <c r="R78" s="7" t="str">
        <f t="shared" si="95"/>
        <v xml:space="preserve"> </v>
      </c>
      <c r="S78" s="7" t="str">
        <f t="shared" si="96"/>
        <v xml:space="preserve"> </v>
      </c>
      <c r="T78" s="7" t="str">
        <f t="shared" si="97"/>
        <v xml:space="preserve"> </v>
      </c>
      <c r="U78" s="7" t="str">
        <f t="shared" si="98"/>
        <v xml:space="preserve"> </v>
      </c>
      <c r="V78" s="7" t="str">
        <f t="shared" si="99"/>
        <v xml:space="preserve"> </v>
      </c>
      <c r="W78" s="6" t="str">
        <f t="shared" si="100"/>
        <v>CO2_IM_BY_CA</v>
      </c>
      <c r="X78" s="6" t="str">
        <f t="shared" si="101"/>
        <v>(MNUMYR)</v>
      </c>
    </row>
    <row r="79" spans="1:24" x14ac:dyDescent="0.25">
      <c r="A79" t="s">
        <v>1257</v>
      </c>
      <c r="B79" t="s">
        <v>1157</v>
      </c>
      <c r="C79" t="s">
        <v>1113</v>
      </c>
      <c r="E79" t="s">
        <v>1114</v>
      </c>
      <c r="G79" t="s">
        <v>1258</v>
      </c>
      <c r="H79" t="s">
        <v>1161</v>
      </c>
      <c r="I79" t="s">
        <v>2466</v>
      </c>
      <c r="M79" s="5" t="str">
        <f t="shared" si="91"/>
        <v/>
      </c>
      <c r="N79" s="5" t="str">
        <f t="shared" si="92"/>
        <v/>
      </c>
      <c r="O79" s="6" t="str">
        <f>IFERROR(VLOOKUP(A79,dispett,2,FALSE),B79)</f>
        <v>control</v>
      </c>
      <c r="P79" s="7" t="str">
        <f t="shared" si="93"/>
        <v>SupplyRegion_ALT1</v>
      </c>
      <c r="Q79" s="7" t="str">
        <f t="shared" si="94"/>
        <v>CO2CapGroup</v>
      </c>
      <c r="R79" s="7" t="str">
        <f t="shared" si="95"/>
        <v xml:space="preserve"> </v>
      </c>
      <c r="S79" s="7" t="str">
        <f t="shared" si="96"/>
        <v xml:space="preserve"> </v>
      </c>
      <c r="T79" s="7" t="str">
        <f t="shared" si="97"/>
        <v xml:space="preserve"> </v>
      </c>
      <c r="U79" s="7" t="str">
        <f t="shared" si="98"/>
        <v xml:space="preserve"> </v>
      </c>
      <c r="V79" s="7" t="str">
        <f t="shared" si="99"/>
        <v xml:space="preserve"> </v>
      </c>
      <c r="W79" s="6" t="str">
        <f t="shared" si="100"/>
        <v>CO2_IM_BY_RG</v>
      </c>
      <c r="X79" s="6" t="str">
        <f t="shared" si="101"/>
        <v>(SupplyRegion_ALT1,CO2CapGroup)</v>
      </c>
    </row>
    <row r="80" spans="1:24" x14ac:dyDescent="0.25">
      <c r="A80" t="s">
        <v>1259</v>
      </c>
      <c r="B80" t="s">
        <v>1157</v>
      </c>
      <c r="C80" t="s">
        <v>1113</v>
      </c>
      <c r="E80" t="s">
        <v>1114</v>
      </c>
      <c r="G80" t="s">
        <v>1260</v>
      </c>
      <c r="H80" t="s">
        <v>1238</v>
      </c>
      <c r="I80" t="s">
        <v>2466</v>
      </c>
      <c r="M80" s="5" t="str">
        <f t="shared" si="91"/>
        <v/>
      </c>
      <c r="N80" s="5" t="str">
        <f t="shared" si="92"/>
        <v/>
      </c>
      <c r="O80" s="6" t="str">
        <f>IFERROR(VLOOKUP(A80,dispett,2,FALSE),B80)</f>
        <v>control</v>
      </c>
      <c r="P80" s="7" t="str">
        <f t="shared" si="93"/>
        <v>FuelRegion</v>
      </c>
      <c r="Q80" s="7" t="str">
        <f t="shared" si="94"/>
        <v>CO2CapGroup</v>
      </c>
      <c r="R80" s="7" t="str">
        <f t="shared" si="95"/>
        <v xml:space="preserve"> </v>
      </c>
      <c r="S80" s="7" t="str">
        <f t="shared" si="96"/>
        <v xml:space="preserve"> </v>
      </c>
      <c r="T80" s="7" t="str">
        <f t="shared" si="97"/>
        <v xml:space="preserve"> </v>
      </c>
      <c r="U80" s="7" t="str">
        <f t="shared" si="98"/>
        <v xml:space="preserve"> </v>
      </c>
      <c r="V80" s="7" t="str">
        <f t="shared" si="99"/>
        <v xml:space="preserve"> </v>
      </c>
      <c r="W80" s="6" t="str">
        <f t="shared" si="100"/>
        <v>CO2_OG_BY_FL</v>
      </c>
      <c r="X80" s="6" t="str">
        <f t="shared" si="101"/>
        <v>(FuelRegion,CO2CapGroup)</v>
      </c>
    </row>
    <row r="81" spans="1:24" x14ac:dyDescent="0.25">
      <c r="A81" t="s">
        <v>1261</v>
      </c>
      <c r="B81" t="s">
        <v>1157</v>
      </c>
      <c r="C81" t="s">
        <v>1113</v>
      </c>
      <c r="E81" t="s">
        <v>1114</v>
      </c>
      <c r="G81" t="s">
        <v>1262</v>
      </c>
      <c r="H81" t="s">
        <v>1161</v>
      </c>
      <c r="I81" t="s">
        <v>2466</v>
      </c>
      <c r="M81" s="5" t="str">
        <f t="shared" si="91"/>
        <v/>
      </c>
      <c r="N81" s="5" t="str">
        <f t="shared" si="92"/>
        <v/>
      </c>
      <c r="O81" s="6" t="str">
        <f>IFERROR(VLOOKUP(A81,dispett,2,FALSE),B81)</f>
        <v>control</v>
      </c>
      <c r="P81" s="7" t="str">
        <f t="shared" si="93"/>
        <v>SupplyRegion_ALT1</v>
      </c>
      <c r="Q81" s="7" t="str">
        <f t="shared" si="94"/>
        <v>CO2CapGroup</v>
      </c>
      <c r="R81" s="7" t="str">
        <f t="shared" si="95"/>
        <v xml:space="preserve"> </v>
      </c>
      <c r="S81" s="7" t="str">
        <f t="shared" si="96"/>
        <v xml:space="preserve"> </v>
      </c>
      <c r="T81" s="7" t="str">
        <f t="shared" si="97"/>
        <v xml:space="preserve"> </v>
      </c>
      <c r="U81" s="7" t="str">
        <f t="shared" si="98"/>
        <v xml:space="preserve"> </v>
      </c>
      <c r="V81" s="7" t="str">
        <f t="shared" si="99"/>
        <v xml:space="preserve"> </v>
      </c>
      <c r="W81" s="6" t="str">
        <f t="shared" si="100"/>
        <v>CO2_OS_BY_RG</v>
      </c>
      <c r="X81" s="6" t="str">
        <f t="shared" si="101"/>
        <v>(SupplyRegion_ALT1,CO2CapGroup)</v>
      </c>
    </row>
    <row r="82" spans="1:24" x14ac:dyDescent="0.25">
      <c r="A82" t="s">
        <v>1263</v>
      </c>
      <c r="B82" t="s">
        <v>1157</v>
      </c>
      <c r="C82" t="s">
        <v>1113</v>
      </c>
      <c r="E82" t="s">
        <v>1142</v>
      </c>
      <c r="G82" t="s">
        <v>1264</v>
      </c>
      <c r="H82" t="s">
        <v>2468</v>
      </c>
      <c r="I82" t="s">
        <v>1161</v>
      </c>
      <c r="M82" s="5" t="str">
        <f t="shared" si="91"/>
        <v/>
      </c>
      <c r="N82" s="5" t="str">
        <f t="shared" si="92"/>
        <v/>
      </c>
      <c r="O82" s="6" t="str">
        <f>IFERROR(VLOOKUP(A82,dispett,2,FALSE),B82)</f>
        <v>control</v>
      </c>
      <c r="P82" s="7" t="str">
        <f t="shared" si="93"/>
        <v>PlantType_ECP</v>
      </c>
      <c r="Q82" s="7" t="str">
        <f t="shared" si="94"/>
        <v>SupplyRegion</v>
      </c>
      <c r="R82" s="7" t="str">
        <f t="shared" si="95"/>
        <v xml:space="preserve"> </v>
      </c>
      <c r="S82" s="7" t="str">
        <f t="shared" si="96"/>
        <v xml:space="preserve"> </v>
      </c>
      <c r="T82" s="7" t="str">
        <f t="shared" si="97"/>
        <v xml:space="preserve"> </v>
      </c>
      <c r="U82" s="7" t="str">
        <f t="shared" si="98"/>
        <v xml:space="preserve"> </v>
      </c>
      <c r="V82" s="7" t="str">
        <f t="shared" si="99"/>
        <v xml:space="preserve"> </v>
      </c>
      <c r="W82" s="6" t="str">
        <f t="shared" si="100"/>
        <v>CO2_PLTRG</v>
      </c>
      <c r="X82" s="6" t="str">
        <f t="shared" si="101"/>
        <v>(PlantType_ECP,SupplyRegion)</v>
      </c>
    </row>
    <row r="83" spans="1:24" x14ac:dyDescent="0.25">
      <c r="A83" t="s">
        <v>1265</v>
      </c>
      <c r="B83" t="s">
        <v>1157</v>
      </c>
      <c r="C83" t="s">
        <v>1113</v>
      </c>
      <c r="E83" t="s">
        <v>1152</v>
      </c>
      <c r="G83" t="s">
        <v>1266</v>
      </c>
      <c r="H83" t="s">
        <v>1168</v>
      </c>
      <c r="M83" s="5" t="str">
        <f t="shared" si="91"/>
        <v/>
      </c>
      <c r="N83" s="5" t="str">
        <f t="shared" si="92"/>
        <v/>
      </c>
      <c r="O83" s="6" t="str">
        <f>IFERROR(VLOOKUP(A83,dispett,2,FALSE),B83)</f>
        <v>control</v>
      </c>
      <c r="P83" s="7" t="str">
        <f t="shared" si="93"/>
        <v>SCALARSet</v>
      </c>
      <c r="Q83" s="7" t="str">
        <f t="shared" si="94"/>
        <v xml:space="preserve"> </v>
      </c>
      <c r="R83" s="7" t="str">
        <f t="shared" si="95"/>
        <v xml:space="preserve"> </v>
      </c>
      <c r="S83" s="7" t="str">
        <f t="shared" si="96"/>
        <v xml:space="preserve"> </v>
      </c>
      <c r="T83" s="7" t="str">
        <f t="shared" si="97"/>
        <v xml:space="preserve"> </v>
      </c>
      <c r="U83" s="7" t="str">
        <f t="shared" si="98"/>
        <v xml:space="preserve"> </v>
      </c>
      <c r="V83" s="7" t="str">
        <f t="shared" si="99"/>
        <v xml:space="preserve"> </v>
      </c>
      <c r="W83" s="6" t="str">
        <f t="shared" si="100"/>
        <v>CO2_PRCSW</v>
      </c>
      <c r="X83" s="6" t="str">
        <f t="shared" si="101"/>
        <v>(SCALARSet)</v>
      </c>
    </row>
    <row r="84" spans="1:24" x14ac:dyDescent="0.25">
      <c r="A84" t="s">
        <v>2580</v>
      </c>
      <c r="B84" t="s">
        <v>1157</v>
      </c>
      <c r="C84" t="s">
        <v>1113</v>
      </c>
      <c r="E84" t="s">
        <v>1142</v>
      </c>
      <c r="G84" t="s">
        <v>2581</v>
      </c>
      <c r="H84" t="s">
        <v>1161</v>
      </c>
      <c r="I84" t="s">
        <v>2495</v>
      </c>
      <c r="M84" s="5" t="str">
        <f t="shared" si="91"/>
        <v/>
      </c>
      <c r="N84" s="5" t="str">
        <f t="shared" si="92"/>
        <v/>
      </c>
      <c r="O84" s="6" t="str">
        <f>IFERROR(VLOOKUP(A84,dispett,2,FALSE),B84)</f>
        <v>control</v>
      </c>
      <c r="P84" s="7" t="str">
        <f t="shared" ref="P84" si="102">IFERROR(VLOOKUP(H84,EFDLOOK,3,FALSE),"missing ")</f>
        <v>SupplyRegion_ALT1</v>
      </c>
      <c r="Q84" s="7" t="str">
        <f t="shared" ref="Q84" si="103">IFERROR(VLOOKUP(I84,EFDLOOK,2,FALSE),IF(I84&lt;&gt;"","missing"," "))</f>
        <v>MNUMYR</v>
      </c>
      <c r="R84" s="7" t="str">
        <f t="shared" ref="R84" si="104">IFERROR(VLOOKUP(J84,EFDLOOK,3,FALSE),IF(J84&lt;&gt;"","missing"," "))</f>
        <v xml:space="preserve"> </v>
      </c>
      <c r="S84" s="7" t="str">
        <f t="shared" ref="S84" si="105">IFERROR(VLOOKUP(K84,EFDLOOK,2,FALSE),IF(K84&lt;&gt;"","missing"," "))</f>
        <v xml:space="preserve"> </v>
      </c>
      <c r="T84" s="7" t="str">
        <f t="shared" ref="T84" si="106">IFERROR(VLOOKUP(L84,EFDLOOK,3,FALSE),IF(L84&lt;&gt;"","missing"," "))</f>
        <v xml:space="preserve"> </v>
      </c>
      <c r="U84" s="7" t="str">
        <f t="shared" ref="U84" si="107">IFERROR(VLOOKUP(M84,EFDLOOK,2)," ")</f>
        <v xml:space="preserve"> </v>
      </c>
      <c r="V84" s="7" t="str">
        <f t="shared" ref="V84" si="108">IFERROR(VLOOKUP(N84,EFDLOOK,2)," ")</f>
        <v xml:space="preserve"> </v>
      </c>
      <c r="W84" s="6" t="str">
        <f t="shared" si="100"/>
        <v>CO2_STDQN</v>
      </c>
      <c r="X84" s="6" t="str">
        <f t="shared" si="101"/>
        <v>(SupplyRegion_ALT1,MNUMYR)</v>
      </c>
    </row>
    <row r="85" spans="1:24" x14ac:dyDescent="0.25">
      <c r="A85" t="s">
        <v>2584</v>
      </c>
      <c r="B85" t="s">
        <v>1157</v>
      </c>
      <c r="C85" t="s">
        <v>1113</v>
      </c>
      <c r="E85" t="s">
        <v>1142</v>
      </c>
      <c r="G85" t="s">
        <v>2585</v>
      </c>
      <c r="H85" t="s">
        <v>2479</v>
      </c>
      <c r="I85" t="s">
        <v>2495</v>
      </c>
      <c r="M85" s="5" t="str">
        <f t="shared" si="91"/>
        <v/>
      </c>
      <c r="N85" s="5" t="str">
        <f t="shared" si="92"/>
        <v/>
      </c>
      <c r="O85" s="6" t="str">
        <f>IFERROR(VLOOKUP(A85,dispett,2,FALSE),B85)</f>
        <v>control</v>
      </c>
      <c r="P85" s="7" t="str">
        <f t="shared" ref="P85:P86" si="109">IFERROR(VLOOKUP(H85,EFDLOOK,3,FALSE),"missing ")</f>
        <v>int_fuel_region_ALT1</v>
      </c>
      <c r="Q85" s="7" t="str">
        <f t="shared" ref="Q85:Q86" si="110">IFERROR(VLOOKUP(I85,EFDLOOK,2,FALSE),IF(I85&lt;&gt;"","missing"," "))</f>
        <v>MNUMYR</v>
      </c>
      <c r="R85" s="7" t="str">
        <f t="shared" ref="R85:R86" si="111">IFERROR(VLOOKUP(J85,EFDLOOK,3,FALSE),IF(J85&lt;&gt;"","missing"," "))</f>
        <v xml:space="preserve"> </v>
      </c>
      <c r="S85" s="7" t="str">
        <f t="shared" ref="S85:S86" si="112">IFERROR(VLOOKUP(K85,EFDLOOK,2,FALSE),IF(K85&lt;&gt;"","missing"," "))</f>
        <v xml:space="preserve"> </v>
      </c>
      <c r="T85" s="7" t="str">
        <f t="shared" ref="T85:T86" si="113">IFERROR(VLOOKUP(L85,EFDLOOK,3,FALSE),IF(L85&lt;&gt;"","missing"," "))</f>
        <v xml:space="preserve"> </v>
      </c>
      <c r="U85" s="7" t="str">
        <f t="shared" ref="U85:U86" si="114">IFERROR(VLOOKUP(M85,EFDLOOK,2)," ")</f>
        <v xml:space="preserve"> </v>
      </c>
      <c r="V85" s="7" t="str">
        <f t="shared" ref="V85:V86" si="115">IFERROR(VLOOKUP(N85,EFDLOOK,2)," ")</f>
        <v xml:space="preserve"> </v>
      </c>
      <c r="W85" s="6" t="str">
        <f t="shared" si="100"/>
        <v>CO2_STDRF</v>
      </c>
      <c r="X85" s="6" t="str">
        <f t="shared" si="101"/>
        <v>(int_fuel_region_ALT1,MNUMYR)</v>
      </c>
    </row>
    <row r="86" spans="1:24" x14ac:dyDescent="0.25">
      <c r="A86" t="s">
        <v>2582</v>
      </c>
      <c r="B86" t="s">
        <v>1157</v>
      </c>
      <c r="C86" t="s">
        <v>1113</v>
      </c>
      <c r="E86" t="s">
        <v>1142</v>
      </c>
      <c r="G86" t="s">
        <v>2583</v>
      </c>
      <c r="H86" t="s">
        <v>1161</v>
      </c>
      <c r="I86" t="s">
        <v>2495</v>
      </c>
      <c r="M86" s="5" t="str">
        <f t="shared" si="91"/>
        <v/>
      </c>
      <c r="N86" s="5" t="str">
        <f t="shared" si="92"/>
        <v/>
      </c>
      <c r="O86" s="6" t="str">
        <f>IFERROR(VLOOKUP(A86,dispett,2,FALSE),B86)</f>
        <v>control</v>
      </c>
      <c r="P86" s="7" t="str">
        <f t="shared" si="109"/>
        <v>SupplyRegion_ALT1</v>
      </c>
      <c r="Q86" s="7" t="str">
        <f t="shared" si="110"/>
        <v>MNUMYR</v>
      </c>
      <c r="R86" s="7" t="str">
        <f t="shared" si="111"/>
        <v xml:space="preserve"> </v>
      </c>
      <c r="S86" s="7" t="str">
        <f t="shared" si="112"/>
        <v xml:space="preserve"> </v>
      </c>
      <c r="T86" s="7" t="str">
        <f t="shared" si="113"/>
        <v xml:space="preserve"> </v>
      </c>
      <c r="U86" s="7" t="str">
        <f t="shared" si="114"/>
        <v xml:space="preserve"> </v>
      </c>
      <c r="V86" s="7" t="str">
        <f t="shared" si="115"/>
        <v xml:space="preserve"> </v>
      </c>
      <c r="W86" s="6" t="str">
        <f t="shared" ref="W86" si="116">IF(A86&lt;&gt;"CF",A86,"WWIND_CF")</f>
        <v>CO2_STDRN</v>
      </c>
      <c r="X86" s="6" t="str">
        <f t="shared" ref="X86" si="117">IF(P86&lt;&gt;" ","("&amp;P86,"")    &amp;    IF(Q86&lt;&gt;" ",   ","&amp;Q86,"")   &amp; IF(R86&lt;&gt;" ",   ","&amp;R86,"")   &amp; IF(S86&lt;&gt;" ",   ","&amp;S86,"")  &amp; IF(T86&lt;&gt;" ",   ","&amp;T86,"")  &amp; IF(U86&lt;&gt;" ",  ","&amp;U86,"") &amp; IF(V86&lt;&gt;" ",  "," &amp; V86,"" )&amp; IF(P86&lt;&gt;" ",")","")</f>
        <v>(SupplyRegion_ALT1,MNUMYR)</v>
      </c>
    </row>
    <row r="87" spans="1:24" x14ac:dyDescent="0.25">
      <c r="A87" t="s">
        <v>1270</v>
      </c>
      <c r="B87" t="s">
        <v>1157</v>
      </c>
      <c r="C87" t="s">
        <v>1113</v>
      </c>
      <c r="E87" t="s">
        <v>1152</v>
      </c>
      <c r="G87" t="s">
        <v>1271</v>
      </c>
      <c r="H87" t="s">
        <v>1168</v>
      </c>
      <c r="M87" s="5" t="str">
        <f t="shared" si="91"/>
        <v/>
      </c>
      <c r="N87" s="5" t="str">
        <f t="shared" si="92"/>
        <v/>
      </c>
      <c r="O87" s="6" t="str">
        <f>IFERROR(VLOOKUP(A87,dispett,2,FALSE),B87)</f>
        <v>control</v>
      </c>
      <c r="P87" s="7" t="str">
        <f t="shared" si="93"/>
        <v>SCALARSet</v>
      </c>
      <c r="Q87" s="7" t="str">
        <f t="shared" si="94"/>
        <v xml:space="preserve"> </v>
      </c>
      <c r="R87" s="7" t="str">
        <f t="shared" si="95"/>
        <v xml:space="preserve"> </v>
      </c>
      <c r="S87" s="7" t="str">
        <f t="shared" si="96"/>
        <v xml:space="preserve"> </v>
      </c>
      <c r="T87" s="7" t="str">
        <f t="shared" si="97"/>
        <v xml:space="preserve"> </v>
      </c>
      <c r="U87" s="7" t="str">
        <f t="shared" si="98"/>
        <v xml:space="preserve"> </v>
      </c>
      <c r="V87" s="7" t="str">
        <f t="shared" si="99"/>
        <v xml:space="preserve"> </v>
      </c>
      <c r="W87" s="6" t="str">
        <f t="shared" si="100"/>
        <v>CO2_STDSW</v>
      </c>
      <c r="X87" s="6" t="str">
        <f t="shared" si="101"/>
        <v>(SCALARSet)</v>
      </c>
    </row>
    <row r="88" spans="1:24" x14ac:dyDescent="0.25">
      <c r="A88" t="s">
        <v>1272</v>
      </c>
      <c r="B88" t="s">
        <v>1157</v>
      </c>
      <c r="C88" t="s">
        <v>1113</v>
      </c>
      <c r="E88" t="s">
        <v>1152</v>
      </c>
      <c r="G88" t="s">
        <v>1273</v>
      </c>
      <c r="H88" t="s">
        <v>1161</v>
      </c>
      <c r="M88" s="5" t="str">
        <f t="shared" si="91"/>
        <v/>
      </c>
      <c r="N88" s="5" t="str">
        <f t="shared" si="92"/>
        <v/>
      </c>
      <c r="O88" s="6" t="str">
        <f>IFERROR(VLOOKUP(A88,dispett,2,FALSE),B88)</f>
        <v>control</v>
      </c>
      <c r="P88" s="7" t="str">
        <f t="shared" si="93"/>
        <v>SupplyRegion_ALT1</v>
      </c>
      <c r="Q88" s="7" t="str">
        <f t="shared" si="94"/>
        <v xml:space="preserve"> </v>
      </c>
      <c r="R88" s="7" t="str">
        <f t="shared" si="95"/>
        <v xml:space="preserve"> </v>
      </c>
      <c r="S88" s="7" t="str">
        <f t="shared" si="96"/>
        <v xml:space="preserve"> </v>
      </c>
      <c r="T88" s="7" t="str">
        <f t="shared" si="97"/>
        <v xml:space="preserve"> </v>
      </c>
      <c r="U88" s="7" t="str">
        <f t="shared" si="98"/>
        <v xml:space="preserve"> </v>
      </c>
      <c r="V88" s="7" t="str">
        <f t="shared" si="99"/>
        <v xml:space="preserve"> </v>
      </c>
      <c r="W88" s="6" t="str">
        <f t="shared" si="100"/>
        <v>CO2_STDTN</v>
      </c>
      <c r="X88" s="6" t="str">
        <f t="shared" si="101"/>
        <v>(SupplyRegion_ALT1)</v>
      </c>
    </row>
    <row r="89" spans="1:24" x14ac:dyDescent="0.25">
      <c r="A89" t="s">
        <v>1274</v>
      </c>
      <c r="B89" t="s">
        <v>1157</v>
      </c>
      <c r="C89" t="s">
        <v>1113</v>
      </c>
      <c r="E89" t="s">
        <v>1142</v>
      </c>
      <c r="G89" t="s">
        <v>1275</v>
      </c>
      <c r="H89" t="s">
        <v>1168</v>
      </c>
      <c r="M89" s="5" t="str">
        <f t="shared" si="91"/>
        <v/>
      </c>
      <c r="N89" s="5" t="str">
        <f t="shared" si="92"/>
        <v/>
      </c>
      <c r="O89" s="6" t="str">
        <f>IFERROR(VLOOKUP(A89,dispett,2,FALSE),B89)</f>
        <v>control</v>
      </c>
      <c r="P89" s="7" t="str">
        <f t="shared" si="93"/>
        <v>SCALARSet</v>
      </c>
      <c r="Q89" s="7" t="str">
        <f t="shared" si="94"/>
        <v xml:space="preserve"> </v>
      </c>
      <c r="R89" s="7" t="str">
        <f t="shared" si="95"/>
        <v xml:space="preserve"> </v>
      </c>
      <c r="S89" s="7" t="str">
        <f t="shared" si="96"/>
        <v xml:space="preserve"> </v>
      </c>
      <c r="T89" s="7" t="str">
        <f t="shared" si="97"/>
        <v xml:space="preserve"> </v>
      </c>
      <c r="U89" s="7" t="str">
        <f t="shared" si="98"/>
        <v xml:space="preserve"> </v>
      </c>
      <c r="V89" s="7" t="str">
        <f t="shared" si="99"/>
        <v xml:space="preserve"> </v>
      </c>
      <c r="W89" s="6" t="str">
        <f t="shared" si="100"/>
        <v>CO2_THRET</v>
      </c>
      <c r="X89" s="6" t="str">
        <f t="shared" si="101"/>
        <v>(SCALARSet)</v>
      </c>
    </row>
    <row r="90" spans="1:24" x14ac:dyDescent="0.25">
      <c r="A90" t="s">
        <v>1277</v>
      </c>
      <c r="B90" t="s">
        <v>1157</v>
      </c>
      <c r="C90" t="s">
        <v>1113</v>
      </c>
      <c r="E90" t="s">
        <v>1142</v>
      </c>
      <c r="G90" t="s">
        <v>1278</v>
      </c>
      <c r="H90" t="s">
        <v>2468</v>
      </c>
      <c r="I90" t="s">
        <v>1276</v>
      </c>
      <c r="J90" t="s">
        <v>2479</v>
      </c>
      <c r="K90" t="s">
        <v>2479</v>
      </c>
      <c r="M90" s="5" t="str">
        <f t="shared" si="91"/>
        <v/>
      </c>
      <c r="N90" s="5" t="str">
        <f t="shared" si="92"/>
        <v/>
      </c>
      <c r="O90" s="6" t="str">
        <f>IFERROR(VLOOKUP(A90,dispett,2,FALSE),B90)</f>
        <v>control</v>
      </c>
      <c r="P90" s="7" t="str">
        <f t="shared" si="93"/>
        <v>PlantType_ECP</v>
      </c>
      <c r="Q90" s="7" t="str">
        <f t="shared" si="94"/>
        <v>CensusRegion</v>
      </c>
      <c r="R90" s="7" t="str">
        <f t="shared" si="95"/>
        <v>int_fuel_region_ALT1</v>
      </c>
      <c r="S90" s="7" t="str">
        <f t="shared" si="96"/>
        <v>int_fuel_region</v>
      </c>
      <c r="T90" s="7" t="str">
        <f t="shared" si="97"/>
        <v xml:space="preserve"> </v>
      </c>
      <c r="U90" s="7" t="str">
        <f t="shared" si="98"/>
        <v xml:space="preserve"> </v>
      </c>
      <c r="V90" s="7" t="str">
        <f t="shared" si="99"/>
        <v xml:space="preserve"> </v>
      </c>
      <c r="W90" s="6" t="str">
        <f t="shared" si="100"/>
        <v>CPFLECP</v>
      </c>
      <c r="X90" s="6" t="str">
        <f t="shared" si="101"/>
        <v>(PlantType_ECP,CensusRegion,int_fuel_region_ALT1,int_fuel_region)</v>
      </c>
    </row>
    <row r="91" spans="1:24" x14ac:dyDescent="0.25">
      <c r="A91" t="s">
        <v>1279</v>
      </c>
      <c r="B91" t="s">
        <v>1157</v>
      </c>
      <c r="C91" t="s">
        <v>1113</v>
      </c>
      <c r="E91" t="s">
        <v>1142</v>
      </c>
      <c r="G91" t="s">
        <v>1280</v>
      </c>
      <c r="H91" t="s">
        <v>2477</v>
      </c>
      <c r="I91" t="s">
        <v>1276</v>
      </c>
      <c r="J91" t="s">
        <v>2479</v>
      </c>
      <c r="K91" t="s">
        <v>2479</v>
      </c>
      <c r="M91" s="5" t="str">
        <f t="shared" si="91"/>
        <v/>
      </c>
      <c r="N91" s="5" t="str">
        <f t="shared" si="92"/>
        <v/>
      </c>
      <c r="O91" s="6" t="str">
        <f>IFERROR(VLOOKUP(A91,dispett,2,FALSE),B91)</f>
        <v>control</v>
      </c>
      <c r="P91" s="7" t="str">
        <f t="shared" si="93"/>
        <v>PlantType</v>
      </c>
      <c r="Q91" s="7" t="str">
        <f t="shared" si="94"/>
        <v>CensusRegion</v>
      </c>
      <c r="R91" s="7" t="str">
        <f t="shared" si="95"/>
        <v>int_fuel_region_ALT1</v>
      </c>
      <c r="S91" s="7" t="str">
        <f t="shared" si="96"/>
        <v>int_fuel_region</v>
      </c>
      <c r="T91" s="7" t="str">
        <f t="shared" si="97"/>
        <v xml:space="preserve"> </v>
      </c>
      <c r="U91" s="7" t="str">
        <f t="shared" si="98"/>
        <v xml:space="preserve"> </v>
      </c>
      <c r="V91" s="7" t="str">
        <f t="shared" si="99"/>
        <v xml:space="preserve"> </v>
      </c>
      <c r="W91" s="6" t="str">
        <f t="shared" si="100"/>
        <v>CPFLEFD</v>
      </c>
      <c r="X91" s="6" t="str">
        <f t="shared" si="101"/>
        <v>(PlantType,CensusRegion,int_fuel_region_ALT1,int_fuel_region)</v>
      </c>
    </row>
    <row r="92" spans="1:24" x14ac:dyDescent="0.25">
      <c r="A92" t="s">
        <v>1285</v>
      </c>
      <c r="B92" t="s">
        <v>1181</v>
      </c>
      <c r="C92" t="s">
        <v>1113</v>
      </c>
      <c r="E92" t="s">
        <v>1142</v>
      </c>
      <c r="G92" t="s">
        <v>1286</v>
      </c>
      <c r="H92" t="s">
        <v>1287</v>
      </c>
      <c r="I92" t="s">
        <v>1288</v>
      </c>
      <c r="J92" t="s">
        <v>1117</v>
      </c>
      <c r="M92" s="5" t="str">
        <f t="shared" si="91"/>
        <v/>
      </c>
      <c r="N92" s="5" t="str">
        <f t="shared" si="92"/>
        <v/>
      </c>
      <c r="O92" s="6" t="str">
        <f>IFERROR(VLOOKUP(A92,dispett,2,FALSE),B92)</f>
        <v>uso2grp</v>
      </c>
      <c r="P92" s="7" t="str">
        <f t="shared" si="93"/>
        <v>CoalSupplyCurve_Dom</v>
      </c>
      <c r="Q92" s="7" t="str">
        <f t="shared" si="94"/>
        <v>CoalDemandRegion</v>
      </c>
      <c r="R92" s="7" t="str">
        <f t="shared" si="95"/>
        <v>MNUMYR</v>
      </c>
      <c r="S92" s="7" t="str">
        <f t="shared" si="96"/>
        <v xml:space="preserve"> </v>
      </c>
      <c r="T92" s="7" t="str">
        <f t="shared" si="97"/>
        <v xml:space="preserve"> </v>
      </c>
      <c r="U92" s="7" t="str">
        <f t="shared" si="98"/>
        <v xml:space="preserve"> </v>
      </c>
      <c r="V92" s="7" t="str">
        <f t="shared" si="99"/>
        <v xml:space="preserve"> </v>
      </c>
      <c r="W92" s="6" t="str">
        <f t="shared" si="100"/>
        <v>CTLBTU</v>
      </c>
      <c r="X92" s="6" t="str">
        <f t="shared" si="101"/>
        <v>(CoalSupplyCurve_Dom,CoalDemandRegion,MNUMYR)</v>
      </c>
    </row>
    <row r="93" spans="1:24" x14ac:dyDescent="0.25">
      <c r="A93" t="s">
        <v>1289</v>
      </c>
      <c r="B93" t="s">
        <v>1290</v>
      </c>
      <c r="C93" t="s">
        <v>2603</v>
      </c>
      <c r="E93" t="s">
        <v>1114</v>
      </c>
      <c r="G93" t="s">
        <v>1291</v>
      </c>
      <c r="H93" t="s">
        <v>1288</v>
      </c>
      <c r="I93" t="s">
        <v>1117</v>
      </c>
      <c r="M93" s="5" t="str">
        <f t="shared" si="91"/>
        <v/>
      </c>
      <c r="N93" s="5" t="str">
        <f t="shared" si="92"/>
        <v/>
      </c>
      <c r="O93" s="6" t="str">
        <f>IFERROR(VLOOKUP(A93,dispett,2,FALSE),B93)</f>
        <v>uefdout</v>
      </c>
      <c r="P93" s="7" t="str">
        <f t="shared" si="93"/>
        <v>CoalDemandRegion</v>
      </c>
      <c r="Q93" s="7" t="str">
        <f t="shared" si="94"/>
        <v>MNUMYR</v>
      </c>
      <c r="R93" s="7" t="str">
        <f t="shared" si="95"/>
        <v xml:space="preserve"> </v>
      </c>
      <c r="S93" s="7" t="str">
        <f t="shared" si="96"/>
        <v xml:space="preserve"> </v>
      </c>
      <c r="T93" s="7" t="str">
        <f t="shared" si="97"/>
        <v xml:space="preserve"> </v>
      </c>
      <c r="U93" s="7" t="str">
        <f t="shared" si="98"/>
        <v xml:space="preserve"> </v>
      </c>
      <c r="V93" s="7" t="str">
        <f t="shared" si="99"/>
        <v xml:space="preserve"> </v>
      </c>
      <c r="W93" s="6" t="str">
        <f t="shared" si="100"/>
        <v>CTLHGEM</v>
      </c>
      <c r="X93" s="6" t="str">
        <f t="shared" si="101"/>
        <v>(CoalDemandRegion,MNUMYR)</v>
      </c>
    </row>
    <row r="94" spans="1:24" x14ac:dyDescent="0.25">
      <c r="A94" t="s">
        <v>1292</v>
      </c>
      <c r="B94" t="s">
        <v>1290</v>
      </c>
      <c r="C94" t="s">
        <v>2603</v>
      </c>
      <c r="E94" t="s">
        <v>1114</v>
      </c>
      <c r="G94" t="s">
        <v>1293</v>
      </c>
      <c r="H94" t="s">
        <v>1288</v>
      </c>
      <c r="I94" t="s">
        <v>1117</v>
      </c>
      <c r="M94" s="5" t="str">
        <f t="shared" si="91"/>
        <v/>
      </c>
      <c r="N94" s="5" t="str">
        <f t="shared" si="92"/>
        <v/>
      </c>
      <c r="O94" s="6" t="str">
        <f>IFERROR(VLOOKUP(A94,dispett,2,FALSE),B94)</f>
        <v>uefdout</v>
      </c>
      <c r="P94" s="7" t="str">
        <f t="shared" si="93"/>
        <v>CoalDemandRegion</v>
      </c>
      <c r="Q94" s="7" t="str">
        <f t="shared" si="94"/>
        <v>MNUMYR</v>
      </c>
      <c r="R94" s="7" t="str">
        <f t="shared" si="95"/>
        <v xml:space="preserve"> </v>
      </c>
      <c r="S94" s="7" t="str">
        <f t="shared" si="96"/>
        <v xml:space="preserve"> </v>
      </c>
      <c r="T94" s="7" t="str">
        <f t="shared" si="97"/>
        <v xml:space="preserve"> </v>
      </c>
      <c r="U94" s="7" t="str">
        <f t="shared" si="98"/>
        <v xml:space="preserve"> </v>
      </c>
      <c r="V94" s="7" t="str">
        <f t="shared" si="99"/>
        <v xml:space="preserve"> </v>
      </c>
      <c r="W94" s="6" t="str">
        <f t="shared" si="100"/>
        <v>CTLNOXEM</v>
      </c>
      <c r="X94" s="6" t="str">
        <f t="shared" si="101"/>
        <v>(CoalDemandRegion,MNUMYR)</v>
      </c>
    </row>
    <row r="95" spans="1:24" x14ac:dyDescent="0.25">
      <c r="A95" t="s">
        <v>1294</v>
      </c>
      <c r="B95" t="s">
        <v>1290</v>
      </c>
      <c r="C95" t="s">
        <v>2603</v>
      </c>
      <c r="E95" t="s">
        <v>1114</v>
      </c>
      <c r="G95" t="s">
        <v>1293</v>
      </c>
      <c r="H95" t="s">
        <v>1288</v>
      </c>
      <c r="I95" t="s">
        <v>1117</v>
      </c>
      <c r="M95" s="5" t="str">
        <f t="shared" si="91"/>
        <v/>
      </c>
      <c r="N95" s="5" t="str">
        <f t="shared" si="92"/>
        <v/>
      </c>
      <c r="O95" s="6" t="str">
        <f>IFERROR(VLOOKUP(A95,dispett,2,FALSE),B95)</f>
        <v>uefdout</v>
      </c>
      <c r="P95" s="7" t="str">
        <f t="shared" si="93"/>
        <v>CoalDemandRegion</v>
      </c>
      <c r="Q95" s="7" t="str">
        <f t="shared" si="94"/>
        <v>MNUMYR</v>
      </c>
      <c r="R95" s="7" t="str">
        <f t="shared" si="95"/>
        <v xml:space="preserve"> </v>
      </c>
      <c r="S95" s="7" t="str">
        <f t="shared" si="96"/>
        <v xml:space="preserve"> </v>
      </c>
      <c r="T95" s="7" t="str">
        <f t="shared" si="97"/>
        <v xml:space="preserve"> </v>
      </c>
      <c r="U95" s="7" t="str">
        <f t="shared" si="98"/>
        <v xml:space="preserve"> </v>
      </c>
      <c r="V95" s="7" t="str">
        <f t="shared" si="99"/>
        <v xml:space="preserve"> </v>
      </c>
      <c r="W95" s="6" t="str">
        <f t="shared" si="100"/>
        <v>CTLSO2EM</v>
      </c>
      <c r="X95" s="6" t="str">
        <f t="shared" si="101"/>
        <v>(CoalDemandRegion,MNUMYR)</v>
      </c>
    </row>
    <row r="96" spans="1:24" x14ac:dyDescent="0.25">
      <c r="A96" t="s">
        <v>1295</v>
      </c>
      <c r="B96" t="s">
        <v>1296</v>
      </c>
      <c r="C96" t="s">
        <v>1113</v>
      </c>
      <c r="E96" t="s">
        <v>1152</v>
      </c>
      <c r="G96" t="s">
        <v>1297</v>
      </c>
      <c r="H96" t="s">
        <v>1168</v>
      </c>
      <c r="M96" s="5" t="str">
        <f t="shared" si="91"/>
        <v/>
      </c>
      <c r="N96" s="5" t="str">
        <f t="shared" si="92"/>
        <v/>
      </c>
      <c r="O96" s="6" t="str">
        <f>IFERROR(VLOOKUP(A96,dispett,2,FALSE),B96)</f>
        <v>ncntrl</v>
      </c>
      <c r="P96" s="7" t="str">
        <f t="shared" si="93"/>
        <v>SCALARSet</v>
      </c>
      <c r="Q96" s="7" t="str">
        <f t="shared" si="94"/>
        <v xml:space="preserve"> </v>
      </c>
      <c r="R96" s="7" t="str">
        <f t="shared" si="95"/>
        <v xml:space="preserve"> </v>
      </c>
      <c r="S96" s="7" t="str">
        <f t="shared" si="96"/>
        <v xml:space="preserve"> </v>
      </c>
      <c r="T96" s="7" t="str">
        <f t="shared" si="97"/>
        <v xml:space="preserve"> </v>
      </c>
      <c r="U96" s="7" t="str">
        <f t="shared" si="98"/>
        <v xml:space="preserve"> </v>
      </c>
      <c r="V96" s="7" t="str">
        <f t="shared" si="99"/>
        <v xml:space="preserve"> </v>
      </c>
      <c r="W96" s="6" t="str">
        <f t="shared" si="100"/>
        <v>CURIYR</v>
      </c>
      <c r="X96" s="6" t="str">
        <f t="shared" si="101"/>
        <v>(SCALARSet)</v>
      </c>
    </row>
    <row r="97" spans="1:25" s="15" customFormat="1" x14ac:dyDescent="0.25">
      <c r="A97" s="15" t="s">
        <v>2328</v>
      </c>
      <c r="B97" s="15" t="s">
        <v>1157</v>
      </c>
      <c r="C97" s="15" t="s">
        <v>1113</v>
      </c>
      <c r="E97" s="15" t="s">
        <v>1387</v>
      </c>
      <c r="G97" s="15" t="s">
        <v>2329</v>
      </c>
      <c r="H97" s="15" t="s">
        <v>1168</v>
      </c>
      <c r="M97" s="16"/>
      <c r="N97" s="16"/>
      <c r="O97" s="7" t="str">
        <f>IFERROR(VLOOKUP(A97,dispett,2,FALSE),B97)</f>
        <v>control</v>
      </c>
      <c r="P97" s="7" t="str">
        <f t="shared" ref="P97" si="118">IFERROR(VLOOKUP(H97,EFDLOOK,3,FALSE),"missing ")</f>
        <v>SCALARSet</v>
      </c>
      <c r="Q97" s="7" t="str">
        <f t="shared" ref="Q97" si="119">IFERROR(VLOOKUP(I97,EFDLOOK,2,FALSE),IF(I97&lt;&gt;"","missing"," "))</f>
        <v xml:space="preserve"> </v>
      </c>
      <c r="R97" s="7" t="str">
        <f t="shared" ref="R97" si="120">IFERROR(VLOOKUP(J97,EFDLOOK,3,FALSE),IF(J97&lt;&gt;"","missing"," "))</f>
        <v xml:space="preserve"> </v>
      </c>
      <c r="S97" s="7" t="str">
        <f t="shared" ref="S97" si="121">IFERROR(VLOOKUP(K97,EFDLOOK,2,FALSE),IF(K97&lt;&gt;"","missing"," "))</f>
        <v xml:space="preserve"> </v>
      </c>
      <c r="T97" s="7" t="str">
        <f t="shared" ref="T97" si="122">IFERROR(VLOOKUP(L97,EFDLOOK,3,FALSE),IF(L97&lt;&gt;"","missing"," "))</f>
        <v xml:space="preserve"> </v>
      </c>
      <c r="U97" s="7" t="str">
        <f t="shared" ref="U97" si="123">IFERROR(VLOOKUP(M97,EFDLOOK,2)," ")</f>
        <v xml:space="preserve"> </v>
      </c>
      <c r="V97" s="7" t="str">
        <f t="shared" ref="V97" si="124">IFERROR(VLOOKUP(N97,EFDLOOK,2)," ")</f>
        <v xml:space="preserve"> </v>
      </c>
      <c r="W97" s="7" t="str">
        <f t="shared" ref="W97" si="125">IF(A97&lt;&gt;"CF",A97,"WWIND_CF")</f>
        <v>DPVDISPATCH</v>
      </c>
      <c r="X97" s="7" t="str">
        <f t="shared" ref="X97" si="126">IF(P97&lt;&gt;" ","("&amp;P97,"")    &amp;    IF(Q97&lt;&gt;" ",   ","&amp;Q97,"")   &amp; IF(R97&lt;&gt;" ",   ","&amp;R97,"")   &amp; IF(S97&lt;&gt;" ",   ","&amp;S97,"")  &amp; IF(T97&lt;&gt;" ",   ","&amp;T97,"")  &amp; IF(U97&lt;&gt;" ",  ","&amp;U97,"") &amp; IF(V97&lt;&gt;" ",  "," &amp; V97,"" )&amp; IF(P97&lt;&gt;" ",")","")</f>
        <v>(SCALARSet)</v>
      </c>
    </row>
    <row r="98" spans="1:25" s="15" customFormat="1" x14ac:dyDescent="0.25">
      <c r="A98" s="15" t="s">
        <v>2330</v>
      </c>
      <c r="B98" s="15" t="s">
        <v>1157</v>
      </c>
      <c r="C98" s="15" t="s">
        <v>1113</v>
      </c>
      <c r="E98" s="15" t="s">
        <v>1114</v>
      </c>
      <c r="H98" s="15" t="s">
        <v>1161</v>
      </c>
      <c r="I98" s="15" t="s">
        <v>1117</v>
      </c>
      <c r="M98" s="16"/>
      <c r="N98" s="16"/>
      <c r="O98" s="7" t="str">
        <f>IFERROR(VLOOKUP(A98,dispett,2,FALSE),B98)</f>
        <v>control</v>
      </c>
      <c r="P98" s="7" t="str">
        <f t="shared" ref="P98:P99" si="127">IFERROR(VLOOKUP(H98,EFDLOOK,3,FALSE),"missing ")</f>
        <v>SupplyRegion_ALT1</v>
      </c>
      <c r="Q98" s="7" t="str">
        <f t="shared" ref="Q98:Q99" si="128">IFERROR(VLOOKUP(I98,EFDLOOK,2,FALSE),IF(I98&lt;&gt;"","missing"," "))</f>
        <v>MNUMYR</v>
      </c>
      <c r="R98" s="7" t="str">
        <f t="shared" ref="R98:R99" si="129">IFERROR(VLOOKUP(J98,EFDLOOK,3,FALSE),IF(J98&lt;&gt;"","missing"," "))</f>
        <v xml:space="preserve"> </v>
      </c>
      <c r="S98" s="7" t="str">
        <f t="shared" ref="S98:S99" si="130">IFERROR(VLOOKUP(K98,EFDLOOK,2,FALSE),IF(K98&lt;&gt;"","missing"," "))</f>
        <v xml:space="preserve"> </v>
      </c>
      <c r="T98" s="7" t="str">
        <f t="shared" ref="T98:T99" si="131">IFERROR(VLOOKUP(L98,EFDLOOK,3,FALSE),IF(L98&lt;&gt;"","missing"," "))</f>
        <v xml:space="preserve"> </v>
      </c>
      <c r="U98" s="7" t="str">
        <f t="shared" ref="U98:U99" si="132">IFERROR(VLOOKUP(M98,EFDLOOK,2)," ")</f>
        <v xml:space="preserve"> </v>
      </c>
      <c r="V98" s="7" t="str">
        <f t="shared" ref="V98:V99" si="133">IFERROR(VLOOKUP(N98,EFDLOOK,2)," ")</f>
        <v xml:space="preserve"> </v>
      </c>
      <c r="W98" s="7" t="str">
        <f t="shared" ref="W98:W99" si="134">IF(A98&lt;&gt;"CF",A98,"WWIND_CF")</f>
        <v>DPVTOTCAPNR</v>
      </c>
      <c r="X98" s="7" t="str">
        <f t="shared" ref="X98:X99" si="135">IF(P98&lt;&gt;" ","("&amp;P98,"")    &amp;    IF(Q98&lt;&gt;" ",   ","&amp;Q98,"")   &amp; IF(R98&lt;&gt;" ",   ","&amp;R98,"")   &amp; IF(S98&lt;&gt;" ",   ","&amp;S98,"")  &amp; IF(T98&lt;&gt;" ",   ","&amp;T98,"")  &amp; IF(U98&lt;&gt;" ",  ","&amp;U98,"") &amp; IF(V98&lt;&gt;" ",  "," &amp; V98,"" )&amp; IF(P98&lt;&gt;" ",")","")</f>
        <v>(SupplyRegion_ALT1,MNUMYR)</v>
      </c>
    </row>
    <row r="99" spans="1:25" s="15" customFormat="1" x14ac:dyDescent="0.25">
      <c r="A99" s="15" t="s">
        <v>2331</v>
      </c>
      <c r="B99" s="15" t="s">
        <v>1157</v>
      </c>
      <c r="C99" s="15" t="s">
        <v>1113</v>
      </c>
      <c r="E99" s="15" t="s">
        <v>1114</v>
      </c>
      <c r="H99" s="15" t="s">
        <v>1161</v>
      </c>
      <c r="I99" s="15" t="s">
        <v>1117</v>
      </c>
      <c r="M99" s="16"/>
      <c r="N99" s="16"/>
      <c r="O99" s="7" t="str">
        <f>IFERROR(VLOOKUP(A99,dispett,2,FALSE),B99)</f>
        <v>control</v>
      </c>
      <c r="P99" s="7" t="str">
        <f t="shared" si="127"/>
        <v>SupplyRegion_ALT1</v>
      </c>
      <c r="Q99" s="7" t="str">
        <f t="shared" si="128"/>
        <v>MNUMYR</v>
      </c>
      <c r="R99" s="7" t="str">
        <f t="shared" si="129"/>
        <v xml:space="preserve"> </v>
      </c>
      <c r="S99" s="7" t="str">
        <f t="shared" si="130"/>
        <v xml:space="preserve"> </v>
      </c>
      <c r="T99" s="7" t="str">
        <f t="shared" si="131"/>
        <v xml:space="preserve"> </v>
      </c>
      <c r="U99" s="7" t="str">
        <f t="shared" si="132"/>
        <v xml:space="preserve"> </v>
      </c>
      <c r="V99" s="7" t="str">
        <f t="shared" si="133"/>
        <v xml:space="preserve"> </v>
      </c>
      <c r="W99" s="7" t="str">
        <f t="shared" si="134"/>
        <v>DPVTOTGENNR</v>
      </c>
      <c r="X99" s="7" t="str">
        <f t="shared" si="135"/>
        <v>(SupplyRegion_ALT1,MNUMYR)</v>
      </c>
    </row>
    <row r="100" spans="1:25" x14ac:dyDescent="0.25">
      <c r="A100" t="s">
        <v>1303</v>
      </c>
      <c r="B100" t="s">
        <v>1181</v>
      </c>
      <c r="C100" t="s">
        <v>1113</v>
      </c>
      <c r="E100" t="s">
        <v>1194</v>
      </c>
      <c r="G100" t="s">
        <v>1304</v>
      </c>
      <c r="H100" t="s">
        <v>1305</v>
      </c>
      <c r="I100" t="s">
        <v>1117</v>
      </c>
      <c r="M100" s="5" t="str">
        <f t="shared" si="91"/>
        <v/>
      </c>
      <c r="N100" s="5" t="str">
        <f t="shared" si="92"/>
        <v/>
      </c>
      <c r="O100" s="6" t="str">
        <f>IFERROR(VLOOKUP(A100,dispett,2,FALSE),B100)</f>
        <v>uso2grp</v>
      </c>
      <c r="P100" s="7" t="str">
        <f t="shared" si="93"/>
        <v>UtilitySector</v>
      </c>
      <c r="Q100" s="7" t="str">
        <f t="shared" si="94"/>
        <v>MNUMYR</v>
      </c>
      <c r="R100" s="7" t="str">
        <f t="shared" si="95"/>
        <v xml:space="preserve"> </v>
      </c>
      <c r="S100" s="7" t="str">
        <f t="shared" si="96"/>
        <v xml:space="preserve"> </v>
      </c>
      <c r="T100" s="7" t="str">
        <f t="shared" si="97"/>
        <v xml:space="preserve"> </v>
      </c>
      <c r="U100" s="7" t="str">
        <f t="shared" si="98"/>
        <v xml:space="preserve"> </v>
      </c>
      <c r="V100" s="7" t="str">
        <f t="shared" si="99"/>
        <v xml:space="preserve"> </v>
      </c>
      <c r="W100" s="6" t="str">
        <f t="shared" si="100"/>
        <v>ECP_SCRUB</v>
      </c>
      <c r="X100" s="6" t="str">
        <f t="shared" si="101"/>
        <v>(UtilitySector,MNUMYR)</v>
      </c>
      <c r="Y100" s="15"/>
    </row>
    <row r="101" spans="1:25" x14ac:dyDescent="0.25">
      <c r="A101" t="s">
        <v>1307</v>
      </c>
      <c r="B101" t="s">
        <v>1186</v>
      </c>
      <c r="C101" t="s">
        <v>1113</v>
      </c>
      <c r="E101" t="s">
        <v>1160</v>
      </c>
      <c r="H101" t="s">
        <v>2475</v>
      </c>
      <c r="I101" t="s">
        <v>1117</v>
      </c>
      <c r="M101" s="5" t="str">
        <f t="shared" si="91"/>
        <v/>
      </c>
      <c r="N101" s="5" t="str">
        <f t="shared" si="92"/>
        <v/>
      </c>
      <c r="O101" s="6" t="str">
        <f>IFERROR(VLOOKUP(A101,dispett,2,FALSE),B101)</f>
        <v>postpr</v>
      </c>
      <c r="P101" s="7" t="str">
        <f t="shared" si="93"/>
        <v>CanadianSupplyRegion</v>
      </c>
      <c r="Q101" s="7" t="str">
        <f t="shared" si="94"/>
        <v>MNUMYR</v>
      </c>
      <c r="R101" s="7" t="str">
        <f t="shared" si="95"/>
        <v xml:space="preserve"> </v>
      </c>
      <c r="S101" s="7" t="str">
        <f t="shared" si="96"/>
        <v xml:space="preserve"> </v>
      </c>
      <c r="T101" s="7" t="str">
        <f t="shared" si="97"/>
        <v xml:space="preserve"> </v>
      </c>
      <c r="U101" s="7" t="str">
        <f t="shared" si="98"/>
        <v xml:space="preserve"> </v>
      </c>
      <c r="V101" s="7" t="str">
        <f t="shared" si="99"/>
        <v xml:space="preserve"> </v>
      </c>
      <c r="W101" s="6" t="str">
        <f t="shared" si="100"/>
        <v>ECANSQZ</v>
      </c>
      <c r="X101" s="6" t="str">
        <f t="shared" si="101"/>
        <v>(CanadianSupplyRegion,MNUMYR)</v>
      </c>
      <c r="Y101" s="15"/>
    </row>
    <row r="102" spans="1:25" x14ac:dyDescent="0.25">
      <c r="A102" t="s">
        <v>1309</v>
      </c>
      <c r="B102" t="s">
        <v>1310</v>
      </c>
      <c r="C102" t="s">
        <v>1113</v>
      </c>
      <c r="E102" t="s">
        <v>1311</v>
      </c>
      <c r="G102" t="s">
        <v>1312</v>
      </c>
      <c r="H102" t="s">
        <v>2482</v>
      </c>
      <c r="M102" s="5" t="str">
        <f t="shared" si="91"/>
        <v>mnumnr</v>
      </c>
      <c r="N102" s="5" t="str">
        <f t="shared" si="92"/>
        <v/>
      </c>
      <c r="O102" s="6" t="str">
        <f>IFERROR(VLOOKUP(A102,dispett,2,FALSE),B102)</f>
        <v>dispin</v>
      </c>
      <c r="P102" s="7" t="str">
        <f t="shared" si="93"/>
        <v>DispPlantGroup</v>
      </c>
      <c r="Q102" s="7" t="str">
        <f t="shared" si="94"/>
        <v xml:space="preserve"> </v>
      </c>
      <c r="R102" s="7" t="str">
        <f t="shared" si="95"/>
        <v xml:space="preserve"> </v>
      </c>
      <c r="S102" s="7" t="str">
        <f t="shared" si="96"/>
        <v xml:space="preserve"> </v>
      </c>
      <c r="T102" s="7" t="str">
        <f t="shared" si="97"/>
        <v xml:space="preserve"> </v>
      </c>
      <c r="U102" s="7" t="str">
        <f t="shared" si="98"/>
        <v>SupplyRegion</v>
      </c>
      <c r="V102" s="7" t="str">
        <f t="shared" si="99"/>
        <v xml:space="preserve"> </v>
      </c>
      <c r="W102" s="6" t="str">
        <f t="shared" si="100"/>
        <v>ECASTS</v>
      </c>
      <c r="X102" s="6" t="str">
        <f t="shared" si="101"/>
        <v>(DispPlantGroup,SupplyRegion)</v>
      </c>
      <c r="Y102" s="15"/>
    </row>
    <row r="103" spans="1:25" x14ac:dyDescent="0.25">
      <c r="A103" t="s">
        <v>1314</v>
      </c>
      <c r="B103" t="s">
        <v>1310</v>
      </c>
      <c r="C103" t="s">
        <v>1113</v>
      </c>
      <c r="E103" t="s">
        <v>1142</v>
      </c>
      <c r="G103" t="s">
        <v>1315</v>
      </c>
      <c r="H103" t="s">
        <v>2482</v>
      </c>
      <c r="I103" t="s">
        <v>2483</v>
      </c>
      <c r="M103" s="5" t="str">
        <f t="shared" si="91"/>
        <v>mnumnr</v>
      </c>
      <c r="N103" s="5" t="str">
        <f t="shared" si="92"/>
        <v/>
      </c>
      <c r="O103" s="6" t="str">
        <f>IFERROR(VLOOKUP(A103,dispett,2,FALSE),B103)</f>
        <v>dispin</v>
      </c>
      <c r="P103" s="7" t="str">
        <f t="shared" si="93"/>
        <v>DispPlantGroup</v>
      </c>
      <c r="Q103" s="7" t="str">
        <f t="shared" si="94"/>
        <v>Season</v>
      </c>
      <c r="R103" s="7" t="str">
        <f t="shared" si="95"/>
        <v xml:space="preserve"> </v>
      </c>
      <c r="S103" s="7" t="str">
        <f t="shared" si="96"/>
        <v xml:space="preserve"> </v>
      </c>
      <c r="T103" s="7" t="str">
        <f t="shared" si="97"/>
        <v xml:space="preserve"> </v>
      </c>
      <c r="U103" s="7" t="str">
        <f t="shared" si="98"/>
        <v>SupplyRegion</v>
      </c>
      <c r="V103" s="7" t="str">
        <f t="shared" si="99"/>
        <v xml:space="preserve"> </v>
      </c>
      <c r="W103" s="6" t="str">
        <f t="shared" si="100"/>
        <v>ECCAP</v>
      </c>
      <c r="X103" s="6" t="str">
        <f t="shared" si="101"/>
        <v>(DispPlantGroup,Season,SupplyRegion)</v>
      </c>
      <c r="Y103" s="15"/>
    </row>
    <row r="104" spans="1:25" x14ac:dyDescent="0.25">
      <c r="A104" t="s">
        <v>1316</v>
      </c>
      <c r="B104" t="s">
        <v>1310</v>
      </c>
      <c r="C104" t="s">
        <v>2603</v>
      </c>
      <c r="E104" t="s">
        <v>1142</v>
      </c>
      <c r="G104" t="s">
        <v>1317</v>
      </c>
      <c r="H104" t="s">
        <v>2482</v>
      </c>
      <c r="I104" t="s">
        <v>2483</v>
      </c>
      <c r="M104" s="5" t="str">
        <f t="shared" ref="M104:M130" si="136">IF(OR($O104="dispout",$O104="bildin",$O104="bildout",$O104="dispin"),"mnumnr","")</f>
        <v>mnumnr</v>
      </c>
      <c r="N104" s="5" t="str">
        <f t="shared" ref="N104:N130" si="137">IF(OR($O104="dispout",$O104="bildin",$O104="bildout",$O104="dispett3"),"mnumyr","")</f>
        <v/>
      </c>
      <c r="O104" s="6" t="str">
        <f>IFERROR(VLOOKUP(A104,dispett,2,FALSE),B104)</f>
        <v>dispin</v>
      </c>
      <c r="P104" s="7" t="str">
        <f t="shared" ref="P104:P130" si="138">IFERROR(VLOOKUP(H104,EFDLOOK,3,FALSE),"missing ")</f>
        <v>DispPlantGroup</v>
      </c>
      <c r="Q104" s="7" t="str">
        <f t="shared" ref="Q104:Q130" si="139">IFERROR(VLOOKUP(I104,EFDLOOK,2,FALSE),IF(I104&lt;&gt;"","missing"," "))</f>
        <v>Season</v>
      </c>
      <c r="R104" s="7" t="str">
        <f t="shared" ref="R104:R130" si="140">IFERROR(VLOOKUP(J104,EFDLOOK,3,FALSE),IF(J104&lt;&gt;"","missing"," "))</f>
        <v xml:space="preserve"> </v>
      </c>
      <c r="S104" s="7" t="str">
        <f t="shared" ref="S104:S130" si="141">IFERROR(VLOOKUP(K104,EFDLOOK,2,FALSE),IF(K104&lt;&gt;"","missing"," "))</f>
        <v xml:space="preserve"> </v>
      </c>
      <c r="T104" s="7" t="str">
        <f t="shared" ref="T104:T130" si="142">IFERROR(VLOOKUP(L104,EFDLOOK,3,FALSE),IF(L104&lt;&gt;"","missing"," "))</f>
        <v xml:space="preserve"> </v>
      </c>
      <c r="U104" s="7" t="str">
        <f t="shared" ref="U104:U130" si="143">IFERROR(VLOOKUP(M104,EFDLOOK,2)," ")</f>
        <v>SupplyRegion</v>
      </c>
      <c r="V104" s="7" t="str">
        <f t="shared" ref="V104:V130" si="144">IFERROR(VLOOKUP(N104,EFDLOOK,2)," ")</f>
        <v xml:space="preserve"> </v>
      </c>
      <c r="W104" s="6" t="str">
        <f t="shared" ref="W104:W130" si="145">IF(A104&lt;&gt;"CF",A104,"WWIND_CF")</f>
        <v>ECCOPM</v>
      </c>
      <c r="X104" s="6" t="str">
        <f t="shared" ref="X104:X130" si="146">IF(P104&lt;&gt;" ","("&amp;P104,"")    &amp;    IF(Q104&lt;&gt;" ",   ","&amp;Q104,"")   &amp; IF(R104&lt;&gt;" ",   ","&amp;R104,"")   &amp; IF(S104&lt;&gt;" ",   ","&amp;S104,"")  &amp; IF(T104&lt;&gt;" ",   ","&amp;T104,"")  &amp; IF(U104&lt;&gt;" ",  ","&amp;U104,"") &amp; IF(V104&lt;&gt;" ",  "," &amp; V104,"" )&amp; IF(P104&lt;&gt;" ",")","")</f>
        <v>(DispPlantGroup,Season,SupplyRegion)</v>
      </c>
      <c r="Y104" s="15"/>
    </row>
    <row r="105" spans="1:25" x14ac:dyDescent="0.25">
      <c r="A105" t="s">
        <v>1318</v>
      </c>
      <c r="B105" t="s">
        <v>1310</v>
      </c>
      <c r="C105" t="s">
        <v>1113</v>
      </c>
      <c r="E105" t="s">
        <v>1311</v>
      </c>
      <c r="G105" t="s">
        <v>1319</v>
      </c>
      <c r="H105" t="s">
        <v>2482</v>
      </c>
      <c r="M105" s="5" t="str">
        <f t="shared" si="136"/>
        <v>mnumnr</v>
      </c>
      <c r="N105" s="5" t="str">
        <f t="shared" si="137"/>
        <v/>
      </c>
      <c r="O105" s="6" t="str">
        <f>IFERROR(VLOOKUP(A105,dispett,2,FALSE),B105)</f>
        <v>dispin</v>
      </c>
      <c r="P105" s="7" t="str">
        <f t="shared" si="138"/>
        <v>DispPlantGroup</v>
      </c>
      <c r="Q105" s="7" t="str">
        <f t="shared" si="139"/>
        <v xml:space="preserve"> </v>
      </c>
      <c r="R105" s="7" t="str">
        <f t="shared" si="140"/>
        <v xml:space="preserve"> </v>
      </c>
      <c r="S105" s="7" t="str">
        <f t="shared" si="141"/>
        <v xml:space="preserve"> </v>
      </c>
      <c r="T105" s="7" t="str">
        <f t="shared" si="142"/>
        <v xml:space="preserve"> </v>
      </c>
      <c r="U105" s="7" t="str">
        <f t="shared" si="143"/>
        <v>SupplyRegion</v>
      </c>
      <c r="V105" s="7" t="str">
        <f t="shared" si="144"/>
        <v xml:space="preserve"> </v>
      </c>
      <c r="W105" s="6" t="str">
        <f t="shared" si="145"/>
        <v>ECDBID</v>
      </c>
      <c r="X105" s="6" t="str">
        <f t="shared" si="146"/>
        <v>(DispPlantGroup,SupplyRegion)</v>
      </c>
      <c r="Y105" s="15"/>
    </row>
    <row r="106" spans="1:25" x14ac:dyDescent="0.25">
      <c r="A106" t="s">
        <v>1320</v>
      </c>
      <c r="B106" t="s">
        <v>1159</v>
      </c>
      <c r="C106" t="s">
        <v>2603</v>
      </c>
      <c r="E106" t="s">
        <v>1142</v>
      </c>
      <c r="G106" t="s">
        <v>1321</v>
      </c>
      <c r="H106" t="s">
        <v>2491</v>
      </c>
      <c r="I106" t="s">
        <v>2483</v>
      </c>
      <c r="M106" s="5" t="str">
        <f t="shared" si="136"/>
        <v/>
      </c>
      <c r="N106" s="5" t="str">
        <f t="shared" si="137"/>
        <v/>
      </c>
      <c r="O106" s="6" t="str">
        <f>IFERROR(VLOOKUP(A106,dispett,2,FALSE),B106)</f>
        <v>dispuse</v>
      </c>
      <c r="P106" s="7" t="str">
        <f t="shared" si="138"/>
        <v>PlantGroup</v>
      </c>
      <c r="Q106" s="7" t="str">
        <f t="shared" si="139"/>
        <v>Season</v>
      </c>
      <c r="R106" s="7" t="str">
        <f t="shared" si="140"/>
        <v xml:space="preserve"> </v>
      </c>
      <c r="S106" s="7" t="str">
        <f t="shared" si="141"/>
        <v xml:space="preserve"> </v>
      </c>
      <c r="T106" s="7" t="str">
        <f t="shared" si="142"/>
        <v xml:space="preserve"> </v>
      </c>
      <c r="U106" s="7" t="str">
        <f t="shared" si="143"/>
        <v xml:space="preserve"> </v>
      </c>
      <c r="V106" s="7" t="str">
        <f t="shared" si="144"/>
        <v xml:space="preserve"> </v>
      </c>
      <c r="W106" s="6" t="str">
        <f t="shared" si="145"/>
        <v>ECDSPC</v>
      </c>
      <c r="X106" s="6" t="str">
        <f t="shared" si="146"/>
        <v>(PlantGroup,Season)</v>
      </c>
      <c r="Y106" s="15"/>
    </row>
    <row r="107" spans="1:25" x14ac:dyDescent="0.25">
      <c r="A107" t="s">
        <v>1322</v>
      </c>
      <c r="B107" t="s">
        <v>1159</v>
      </c>
      <c r="C107" t="s">
        <v>2603</v>
      </c>
      <c r="E107" t="s">
        <v>1142</v>
      </c>
      <c r="G107" t="s">
        <v>1323</v>
      </c>
      <c r="H107" t="s">
        <v>2491</v>
      </c>
      <c r="I107" t="s">
        <v>2483</v>
      </c>
      <c r="M107" s="5" t="str">
        <f t="shared" si="136"/>
        <v/>
      </c>
      <c r="N107" s="5" t="str">
        <f t="shared" si="137"/>
        <v/>
      </c>
      <c r="O107" s="6" t="str">
        <f>IFERROR(VLOOKUP(A107,dispett,2,FALSE),B107)</f>
        <v>dispuse</v>
      </c>
      <c r="P107" s="7" t="str">
        <f t="shared" ref="P107" si="147">IFERROR(VLOOKUP(H107,EFDLOOK,3,FALSE),"missing ")</f>
        <v>PlantGroup</v>
      </c>
      <c r="Q107" s="7" t="str">
        <f t="shared" ref="Q107" si="148">IFERROR(VLOOKUP(I107,EFDLOOK,2,FALSE),IF(I107&lt;&gt;"","missing"," "))</f>
        <v>Season</v>
      </c>
      <c r="R107" s="7" t="str">
        <f t="shared" ref="R107" si="149">IFERROR(VLOOKUP(J107,EFDLOOK,3,FALSE),IF(J107&lt;&gt;"","missing"," "))</f>
        <v xml:space="preserve"> </v>
      </c>
      <c r="S107" s="7" t="str">
        <f t="shared" ref="S107" si="150">IFERROR(VLOOKUP(K107,EFDLOOK,2,FALSE),IF(K107&lt;&gt;"","missing"," "))</f>
        <v xml:space="preserve"> </v>
      </c>
      <c r="T107" s="7" t="str">
        <f t="shared" ref="T107" si="151">IFERROR(VLOOKUP(L107,EFDLOOK,3,FALSE),IF(L107&lt;&gt;"","missing"," "))</f>
        <v xml:space="preserve"> </v>
      </c>
      <c r="U107" s="7" t="str">
        <f t="shared" ref="U107" si="152">IFERROR(VLOOKUP(M107,EFDLOOK,2)," ")</f>
        <v xml:space="preserve"> </v>
      </c>
      <c r="V107" s="7" t="str">
        <f t="shared" ref="V107" si="153">IFERROR(VLOOKUP(N107,EFDLOOK,2)," ")</f>
        <v xml:space="preserve"> </v>
      </c>
      <c r="W107" s="6" t="str">
        <f t="shared" ref="W107" si="154">IF(A107&lt;&gt;"CF",A107,"WWIND_CF")</f>
        <v>ECDSPE</v>
      </c>
      <c r="X107" s="6" t="str">
        <f t="shared" ref="X107" si="155">IF(P107&lt;&gt;" ","("&amp;P107,"")    &amp;    IF(Q107&lt;&gt;" ",   ","&amp;Q107,"")   &amp; IF(R107&lt;&gt;" ",   ","&amp;R107,"")   &amp; IF(S107&lt;&gt;" ",   ","&amp;S107,"")  &amp; IF(T107&lt;&gt;" ",   ","&amp;T107,"")  &amp; IF(U107&lt;&gt;" ",  ","&amp;U107,"") &amp; IF(V107&lt;&gt;" ",  "," &amp; V107,"" )&amp; IF(P107&lt;&gt;" ",")","")</f>
        <v>(PlantGroup,Season)</v>
      </c>
      <c r="Y107" s="15"/>
    </row>
    <row r="108" spans="1:25" x14ac:dyDescent="0.25">
      <c r="A108" t="s">
        <v>2537</v>
      </c>
      <c r="B108" t="s">
        <v>1159</v>
      </c>
      <c r="C108" t="s">
        <v>2603</v>
      </c>
      <c r="E108" t="s">
        <v>1142</v>
      </c>
      <c r="G108" t="s">
        <v>2540</v>
      </c>
      <c r="H108" t="s">
        <v>2491</v>
      </c>
      <c r="I108" t="s">
        <v>2483</v>
      </c>
      <c r="M108" s="5" t="str">
        <f t="shared" si="136"/>
        <v/>
      </c>
      <c r="N108" s="5" t="str">
        <f t="shared" si="137"/>
        <v/>
      </c>
      <c r="O108" s="6" t="str">
        <f>IFERROR(VLOOKUP(A108,dispett,2,FALSE),B108)</f>
        <v>dispuse</v>
      </c>
      <c r="P108" s="7" t="str">
        <f t="shared" si="138"/>
        <v>PlantGroup</v>
      </c>
      <c r="Q108" s="7" t="str">
        <f t="shared" si="139"/>
        <v>Season</v>
      </c>
      <c r="R108" s="7" t="str">
        <f t="shared" si="140"/>
        <v xml:space="preserve"> </v>
      </c>
      <c r="S108" s="7" t="str">
        <f t="shared" si="141"/>
        <v xml:space="preserve"> </v>
      </c>
      <c r="T108" s="7" t="str">
        <f t="shared" si="142"/>
        <v xml:space="preserve"> </v>
      </c>
      <c r="U108" s="7" t="str">
        <f t="shared" si="143"/>
        <v xml:space="preserve"> </v>
      </c>
      <c r="V108" s="7" t="str">
        <f t="shared" si="144"/>
        <v xml:space="preserve"> </v>
      </c>
      <c r="W108" s="6" t="str">
        <f t="shared" si="145"/>
        <v>ECDSPE_ALT</v>
      </c>
      <c r="X108" s="6" t="str">
        <f t="shared" si="146"/>
        <v>(PlantGroup,Season)</v>
      </c>
      <c r="Y108" s="15"/>
    </row>
    <row r="109" spans="1:25" x14ac:dyDescent="0.25">
      <c r="A109" t="s">
        <v>1324</v>
      </c>
      <c r="B109" t="s">
        <v>1159</v>
      </c>
      <c r="C109" t="s">
        <v>2603</v>
      </c>
      <c r="E109" t="s">
        <v>1142</v>
      </c>
      <c r="G109" t="s">
        <v>1325</v>
      </c>
      <c r="H109" t="s">
        <v>2491</v>
      </c>
      <c r="I109" t="s">
        <v>2483</v>
      </c>
      <c r="M109" s="5" t="str">
        <f t="shared" si="136"/>
        <v/>
      </c>
      <c r="N109" s="5" t="str">
        <f t="shared" si="137"/>
        <v/>
      </c>
      <c r="O109" s="6" t="str">
        <f>IFERROR(VLOOKUP(A109,dispett,2,FALSE),B109)</f>
        <v>dispuse</v>
      </c>
      <c r="P109" s="7" t="str">
        <f t="shared" si="138"/>
        <v>PlantGroup</v>
      </c>
      <c r="Q109" s="7" t="str">
        <f t="shared" si="139"/>
        <v>Season</v>
      </c>
      <c r="R109" s="7" t="str">
        <f t="shared" si="140"/>
        <v xml:space="preserve"> </v>
      </c>
      <c r="S109" s="7" t="str">
        <f t="shared" si="141"/>
        <v xml:space="preserve"> </v>
      </c>
      <c r="T109" s="7" t="str">
        <f t="shared" si="142"/>
        <v xml:space="preserve"> </v>
      </c>
      <c r="U109" s="7" t="str">
        <f t="shared" si="143"/>
        <v xml:space="preserve"> </v>
      </c>
      <c r="V109" s="7" t="str">
        <f t="shared" si="144"/>
        <v xml:space="preserve"> </v>
      </c>
      <c r="W109" s="6" t="str">
        <f t="shared" si="145"/>
        <v>ECDSPF</v>
      </c>
      <c r="X109" s="6" t="str">
        <f t="shared" si="146"/>
        <v>(PlantGroup,Season)</v>
      </c>
      <c r="Y109" s="15"/>
    </row>
    <row r="110" spans="1:25" x14ac:dyDescent="0.25">
      <c r="A110" t="s">
        <v>2538</v>
      </c>
      <c r="B110" t="s">
        <v>1159</v>
      </c>
      <c r="C110" t="s">
        <v>2603</v>
      </c>
      <c r="E110" t="s">
        <v>1142</v>
      </c>
      <c r="G110" t="s">
        <v>2539</v>
      </c>
      <c r="H110" t="s">
        <v>2491</v>
      </c>
      <c r="I110" t="s">
        <v>2483</v>
      </c>
      <c r="M110" s="5" t="str">
        <f t="shared" si="136"/>
        <v/>
      </c>
      <c r="N110" s="5" t="str">
        <f t="shared" si="137"/>
        <v/>
      </c>
      <c r="O110" s="6" t="str">
        <f>IFERROR(VLOOKUP(A110,dispett,2,FALSE),B110)</f>
        <v>dispuse</v>
      </c>
      <c r="P110" s="7" t="str">
        <f t="shared" ref="P110" si="156">IFERROR(VLOOKUP(H110,EFDLOOK,3,FALSE),"missing ")</f>
        <v>PlantGroup</v>
      </c>
      <c r="Q110" s="7" t="str">
        <f t="shared" ref="Q110" si="157">IFERROR(VLOOKUP(I110,EFDLOOK,2,FALSE),IF(I110&lt;&gt;"","missing"," "))</f>
        <v>Season</v>
      </c>
      <c r="R110" s="7" t="str">
        <f t="shared" ref="R110" si="158">IFERROR(VLOOKUP(J110,EFDLOOK,3,FALSE),IF(J110&lt;&gt;"","missing"," "))</f>
        <v xml:space="preserve"> </v>
      </c>
      <c r="S110" s="7" t="str">
        <f t="shared" ref="S110" si="159">IFERROR(VLOOKUP(K110,EFDLOOK,2,FALSE),IF(K110&lt;&gt;"","missing"," "))</f>
        <v xml:space="preserve"> </v>
      </c>
      <c r="T110" s="7" t="str">
        <f t="shared" ref="T110" si="160">IFERROR(VLOOKUP(L110,EFDLOOK,3,FALSE),IF(L110&lt;&gt;"","missing"," "))</f>
        <v xml:space="preserve"> </v>
      </c>
      <c r="U110" s="7" t="str">
        <f t="shared" ref="U110" si="161">IFERROR(VLOOKUP(M110,EFDLOOK,2)," ")</f>
        <v xml:space="preserve"> </v>
      </c>
      <c r="V110" s="7" t="str">
        <f t="shared" ref="V110" si="162">IFERROR(VLOOKUP(N110,EFDLOOK,2)," ")</f>
        <v xml:space="preserve"> </v>
      </c>
      <c r="W110" s="6" t="str">
        <f t="shared" ref="W110" si="163">IF(A110&lt;&gt;"CF",A110,"WWIND_CF")</f>
        <v>ECDSPF_ALT</v>
      </c>
      <c r="X110" s="6" t="str">
        <f t="shared" ref="X110" si="164">IF(P110&lt;&gt;" ","("&amp;P110,"")    &amp;    IF(Q110&lt;&gt;" ",   ","&amp;Q110,"")   &amp; IF(R110&lt;&gt;" ",   ","&amp;R110,"")   &amp; IF(S110&lt;&gt;" ",   ","&amp;S110,"")  &amp; IF(T110&lt;&gt;" ",   ","&amp;T110,"")  &amp; IF(U110&lt;&gt;" ",  ","&amp;U110,"") &amp; IF(V110&lt;&gt;" ",  "," &amp; V110,"" )&amp; IF(P110&lt;&gt;" ",")","")</f>
        <v>(PlantGroup,Season)</v>
      </c>
      <c r="Y110" s="15"/>
    </row>
    <row r="111" spans="1:25" x14ac:dyDescent="0.25">
      <c r="A111" t="s">
        <v>1326</v>
      </c>
      <c r="B111" t="s">
        <v>1327</v>
      </c>
      <c r="C111" t="s">
        <v>1113</v>
      </c>
      <c r="E111" t="s">
        <v>1114</v>
      </c>
      <c r="G111" t="s">
        <v>1328</v>
      </c>
      <c r="H111" t="s">
        <v>1117</v>
      </c>
      <c r="M111" s="5" t="str">
        <f t="shared" si="136"/>
        <v/>
      </c>
      <c r="N111" s="5" t="str">
        <f t="shared" si="137"/>
        <v/>
      </c>
      <c r="O111" s="6" t="str">
        <f>IFERROR(VLOOKUP(A111,dispett,2,FALSE),B111)</f>
        <v>emeblk</v>
      </c>
      <c r="P111" s="7" t="str">
        <f t="shared" si="138"/>
        <v>MNUMYR</v>
      </c>
      <c r="Q111" s="7" t="str">
        <f t="shared" si="139"/>
        <v xml:space="preserve"> </v>
      </c>
      <c r="R111" s="7" t="str">
        <f t="shared" si="140"/>
        <v xml:space="preserve"> </v>
      </c>
      <c r="S111" s="7" t="str">
        <f t="shared" si="141"/>
        <v xml:space="preserve"> </v>
      </c>
      <c r="T111" s="7" t="str">
        <f t="shared" si="142"/>
        <v xml:space="preserve"> </v>
      </c>
      <c r="U111" s="7" t="str">
        <f t="shared" si="143"/>
        <v xml:space="preserve"> </v>
      </c>
      <c r="V111" s="7" t="str">
        <f t="shared" si="144"/>
        <v xml:space="preserve"> </v>
      </c>
      <c r="W111" s="6" t="str">
        <f t="shared" si="145"/>
        <v>ECLEL</v>
      </c>
      <c r="X111" s="6" t="str">
        <f t="shared" si="146"/>
        <v>(MNUMYR)</v>
      </c>
      <c r="Y111" s="15"/>
    </row>
    <row r="112" spans="1:25" x14ac:dyDescent="0.25">
      <c r="A112" t="s">
        <v>1329</v>
      </c>
      <c r="B112" t="s">
        <v>1141</v>
      </c>
      <c r="C112" t="s">
        <v>1113</v>
      </c>
      <c r="E112" t="s">
        <v>1160</v>
      </c>
      <c r="H112" t="s">
        <v>2491</v>
      </c>
      <c r="M112" s="5" t="str">
        <f t="shared" si="136"/>
        <v/>
      </c>
      <c r="N112" s="5" t="str">
        <f t="shared" si="137"/>
        <v/>
      </c>
      <c r="O112" s="6" t="str">
        <f>IFERROR(VLOOKUP(A112,dispett,2,FALSE),B112)</f>
        <v>emmemis</v>
      </c>
      <c r="P112" s="7" t="str">
        <f t="shared" si="138"/>
        <v>PlantGroup</v>
      </c>
      <c r="Q112" s="7" t="str">
        <f t="shared" si="139"/>
        <v xml:space="preserve"> </v>
      </c>
      <c r="R112" s="7" t="str">
        <f t="shared" si="140"/>
        <v xml:space="preserve"> </v>
      </c>
      <c r="S112" s="7" t="str">
        <f t="shared" si="141"/>
        <v xml:space="preserve"> </v>
      </c>
      <c r="T112" s="7" t="str">
        <f t="shared" si="142"/>
        <v xml:space="preserve"> </v>
      </c>
      <c r="U112" s="7" t="str">
        <f t="shared" si="143"/>
        <v xml:space="preserve"> </v>
      </c>
      <c r="V112" s="7" t="str">
        <f t="shared" si="144"/>
        <v xml:space="preserve"> </v>
      </c>
      <c r="W112" s="6" t="str">
        <f t="shared" si="145"/>
        <v>ECMRUNCF</v>
      </c>
      <c r="X112" s="6" t="str">
        <f t="shared" si="146"/>
        <v>(PlantGroup)</v>
      </c>
      <c r="Y112" s="15"/>
    </row>
    <row r="113" spans="1:25" x14ac:dyDescent="0.25">
      <c r="A113" t="s">
        <v>1330</v>
      </c>
      <c r="B113" t="s">
        <v>1310</v>
      </c>
      <c r="C113" t="s">
        <v>1113</v>
      </c>
      <c r="E113" t="s">
        <v>1194</v>
      </c>
      <c r="G113" t="s">
        <v>1331</v>
      </c>
      <c r="H113" t="s">
        <v>1168</v>
      </c>
      <c r="M113" s="5" t="str">
        <f t="shared" si="136"/>
        <v>mnumnr</v>
      </c>
      <c r="N113" s="5" t="str">
        <f t="shared" si="137"/>
        <v/>
      </c>
      <c r="O113" s="6" t="str">
        <f>IFERROR(VLOOKUP(A113,dispett,2,FALSE),B113)</f>
        <v>dispin</v>
      </c>
      <c r="P113" s="7" t="str">
        <f t="shared" si="138"/>
        <v>SCALARSet</v>
      </c>
      <c r="Q113" s="7" t="str">
        <f t="shared" si="139"/>
        <v xml:space="preserve"> </v>
      </c>
      <c r="R113" s="7" t="str">
        <f t="shared" si="140"/>
        <v xml:space="preserve"> </v>
      </c>
      <c r="S113" s="7" t="str">
        <f t="shared" si="141"/>
        <v xml:space="preserve"> </v>
      </c>
      <c r="T113" s="7" t="str">
        <f t="shared" si="142"/>
        <v xml:space="preserve"> </v>
      </c>
      <c r="U113" s="7" t="str">
        <f t="shared" si="143"/>
        <v>SupplyRegion</v>
      </c>
      <c r="V113" s="7" t="str">
        <f t="shared" si="144"/>
        <v xml:space="preserve"> </v>
      </c>
      <c r="W113" s="6" t="str">
        <f t="shared" si="145"/>
        <v>ECNTP</v>
      </c>
      <c r="X113" s="6" t="str">
        <f t="shared" si="146"/>
        <v>(SCALARSet,SupplyRegion)</v>
      </c>
      <c r="Y113" s="15"/>
    </row>
    <row r="114" spans="1:25" x14ac:dyDescent="0.25">
      <c r="A114" t="s">
        <v>1332</v>
      </c>
      <c r="B114" t="s">
        <v>1157</v>
      </c>
      <c r="C114" t="s">
        <v>1113</v>
      </c>
      <c r="E114" t="s">
        <v>1160</v>
      </c>
      <c r="G114" t="s">
        <v>1333</v>
      </c>
      <c r="H114" t="s">
        <v>1168</v>
      </c>
      <c r="M114" s="5" t="str">
        <f t="shared" si="136"/>
        <v/>
      </c>
      <c r="N114" s="5" t="str">
        <f t="shared" si="137"/>
        <v/>
      </c>
      <c r="O114" s="6" t="str">
        <f>IFERROR(VLOOKUP(A114,dispett,2,FALSE),B114)</f>
        <v>control</v>
      </c>
      <c r="P114" s="7" t="str">
        <f t="shared" si="138"/>
        <v>SCALARSet</v>
      </c>
      <c r="Q114" s="7" t="str">
        <f t="shared" si="139"/>
        <v xml:space="preserve"> </v>
      </c>
      <c r="R114" s="7" t="str">
        <f t="shared" si="140"/>
        <v xml:space="preserve"> </v>
      </c>
      <c r="S114" s="7" t="str">
        <f t="shared" si="141"/>
        <v xml:space="preserve"> </v>
      </c>
      <c r="T114" s="7" t="str">
        <f t="shared" si="142"/>
        <v xml:space="preserve"> </v>
      </c>
      <c r="U114" s="7" t="str">
        <f t="shared" si="143"/>
        <v xml:space="preserve"> </v>
      </c>
      <c r="V114" s="7" t="str">
        <f t="shared" si="144"/>
        <v xml:space="preserve"> </v>
      </c>
      <c r="W114" s="6" t="str">
        <f t="shared" si="145"/>
        <v>ECP_MIN</v>
      </c>
      <c r="X114" s="6" t="str">
        <f t="shared" si="146"/>
        <v>(SCALARSet)</v>
      </c>
      <c r="Y114" s="15"/>
    </row>
    <row r="115" spans="1:25" x14ac:dyDescent="0.25">
      <c r="A115" t="s">
        <v>2588</v>
      </c>
      <c r="B115" t="s">
        <v>1141</v>
      </c>
      <c r="C115" t="s">
        <v>1113</v>
      </c>
      <c r="E115" t="s">
        <v>1142</v>
      </c>
      <c r="H115" t="s">
        <v>1238</v>
      </c>
      <c r="I115" t="s">
        <v>1117</v>
      </c>
      <c r="M115" s="5" t="str">
        <f t="shared" si="136"/>
        <v/>
      </c>
      <c r="N115" s="5" t="str">
        <f t="shared" si="137"/>
        <v/>
      </c>
      <c r="O115" s="6" t="str">
        <f>IFERROR(VLOOKUP(A115,dispett,2,FALSE),B115)</f>
        <v>emmemis</v>
      </c>
      <c r="P115" s="7" t="str">
        <f t="shared" ref="P115:P116" si="165">IFERROR(VLOOKUP(H115,EFDLOOK,3,FALSE),"missing ")</f>
        <v>FuelRegion</v>
      </c>
      <c r="Q115" s="7" t="str">
        <f t="shared" ref="Q115:Q116" si="166">IFERROR(VLOOKUP(I115,EFDLOOK,2,FALSE),IF(I115&lt;&gt;"","missing"," "))</f>
        <v>MNUMYR</v>
      </c>
      <c r="R115" s="7" t="str">
        <f t="shared" ref="R115:R116" si="167">IFERROR(VLOOKUP(J115,EFDLOOK,3,FALSE),IF(J115&lt;&gt;"","missing"," "))</f>
        <v xml:space="preserve"> </v>
      </c>
      <c r="S115" s="7" t="str">
        <f t="shared" ref="S115:S116" si="168">IFERROR(VLOOKUP(K115,EFDLOOK,2,FALSE),IF(K115&lt;&gt;"","missing"," "))</f>
        <v xml:space="preserve"> </v>
      </c>
      <c r="T115" s="7" t="str">
        <f t="shared" ref="T115:T116" si="169">IFERROR(VLOOKUP(L115,EFDLOOK,3,FALSE),IF(L115&lt;&gt;"","missing"," "))</f>
        <v xml:space="preserve"> </v>
      </c>
      <c r="U115" s="7" t="str">
        <f t="shared" ref="U115:U116" si="170">IFERROR(VLOOKUP(M115,EFDLOOK,2)," ")</f>
        <v xml:space="preserve"> </v>
      </c>
      <c r="V115" s="7" t="str">
        <f t="shared" ref="V115:V116" si="171">IFERROR(VLOOKUP(N115,EFDLOOK,2)," ")</f>
        <v xml:space="preserve"> </v>
      </c>
      <c r="W115" s="6" t="str">
        <f t="shared" si="145"/>
        <v>ECPPRCFL</v>
      </c>
      <c r="X115" s="6" t="str">
        <f t="shared" si="146"/>
        <v>(FuelRegion,MNUMYR)</v>
      </c>
      <c r="Y115" s="15"/>
    </row>
    <row r="116" spans="1:25" x14ac:dyDescent="0.25">
      <c r="A116" t="s">
        <v>2589</v>
      </c>
      <c r="B116" t="s">
        <v>1141</v>
      </c>
      <c r="C116" t="s">
        <v>1113</v>
      </c>
      <c r="E116" t="s">
        <v>1142</v>
      </c>
      <c r="H116" t="s">
        <v>1161</v>
      </c>
      <c r="I116" t="s">
        <v>1117</v>
      </c>
      <c r="M116" s="5" t="str">
        <f t="shared" si="136"/>
        <v/>
      </c>
      <c r="N116" s="5" t="str">
        <f t="shared" si="137"/>
        <v/>
      </c>
      <c r="O116" s="6" t="str">
        <f>IFERROR(VLOOKUP(A116,dispett,2,FALSE),B116)</f>
        <v>emmemis</v>
      </c>
      <c r="P116" s="7" t="str">
        <f t="shared" si="165"/>
        <v>SupplyRegion_ALT1</v>
      </c>
      <c r="Q116" s="7" t="str">
        <f t="shared" si="166"/>
        <v>MNUMYR</v>
      </c>
      <c r="R116" s="7" t="str">
        <f t="shared" si="167"/>
        <v xml:space="preserve"> </v>
      </c>
      <c r="S116" s="7" t="str">
        <f t="shared" si="168"/>
        <v xml:space="preserve"> </v>
      </c>
      <c r="T116" s="7" t="str">
        <f t="shared" si="169"/>
        <v xml:space="preserve"> </v>
      </c>
      <c r="U116" s="7" t="str">
        <f t="shared" si="170"/>
        <v xml:space="preserve"> </v>
      </c>
      <c r="V116" s="7" t="str">
        <f t="shared" si="171"/>
        <v xml:space="preserve"> </v>
      </c>
      <c r="W116" s="6" t="str">
        <f t="shared" si="145"/>
        <v>ECPPRCNL</v>
      </c>
      <c r="X116" s="6" t="str">
        <f t="shared" si="146"/>
        <v>(SupplyRegion_ALT1,MNUMYR)</v>
      </c>
      <c r="Y116" s="15"/>
    </row>
    <row r="117" spans="1:25" x14ac:dyDescent="0.25">
      <c r="A117" t="s">
        <v>1335</v>
      </c>
      <c r="B117" t="s">
        <v>1327</v>
      </c>
      <c r="C117" t="s">
        <v>1113</v>
      </c>
      <c r="E117" t="s">
        <v>1114</v>
      </c>
      <c r="G117" t="s">
        <v>1336</v>
      </c>
      <c r="H117" t="s">
        <v>1117</v>
      </c>
      <c r="M117" s="5" t="str">
        <f t="shared" si="136"/>
        <v/>
      </c>
      <c r="N117" s="5" t="str">
        <f t="shared" si="137"/>
        <v/>
      </c>
      <c r="O117" s="6" t="str">
        <f>IFERROR(VLOOKUP(A117,dispett,2,FALSE),B117)</f>
        <v>emeblk</v>
      </c>
      <c r="P117" s="7" t="str">
        <f t="shared" si="138"/>
        <v>MNUMYR</v>
      </c>
      <c r="Q117" s="7" t="str">
        <f t="shared" si="139"/>
        <v xml:space="preserve"> </v>
      </c>
      <c r="R117" s="7" t="str">
        <f t="shared" si="140"/>
        <v xml:space="preserve"> </v>
      </c>
      <c r="S117" s="7" t="str">
        <f t="shared" si="141"/>
        <v xml:space="preserve"> </v>
      </c>
      <c r="T117" s="7" t="str">
        <f t="shared" si="142"/>
        <v xml:space="preserve"> </v>
      </c>
      <c r="U117" s="7" t="str">
        <f t="shared" si="143"/>
        <v xml:space="preserve"> </v>
      </c>
      <c r="V117" s="7" t="str">
        <f t="shared" si="144"/>
        <v xml:space="preserve"> </v>
      </c>
      <c r="W117" s="6" t="str">
        <f t="shared" si="145"/>
        <v>EDSEL</v>
      </c>
      <c r="X117" s="6" t="str">
        <f t="shared" si="146"/>
        <v>(MNUMYR)</v>
      </c>
      <c r="Y117" s="15"/>
    </row>
    <row r="118" spans="1:25" x14ac:dyDescent="0.25">
      <c r="A118" t="s">
        <v>1337</v>
      </c>
      <c r="B118" t="s">
        <v>1310</v>
      </c>
      <c r="C118" t="s">
        <v>1113</v>
      </c>
      <c r="E118" t="s">
        <v>1194</v>
      </c>
      <c r="G118" t="s">
        <v>1338</v>
      </c>
      <c r="H118" t="s">
        <v>1168</v>
      </c>
      <c r="M118" s="5" t="str">
        <f t="shared" si="136"/>
        <v>mnumnr</v>
      </c>
      <c r="N118" s="5" t="str">
        <f t="shared" si="137"/>
        <v/>
      </c>
      <c r="O118" s="6" t="str">
        <f>IFERROR(VLOOKUP(A118,dispett,2,FALSE),B118)</f>
        <v>dispin</v>
      </c>
      <c r="P118" s="7" t="str">
        <f t="shared" si="138"/>
        <v>SCALARSet</v>
      </c>
      <c r="Q118" s="7" t="str">
        <f t="shared" si="139"/>
        <v xml:space="preserve"> </v>
      </c>
      <c r="R118" s="7" t="str">
        <f t="shared" si="140"/>
        <v xml:space="preserve"> </v>
      </c>
      <c r="S118" s="7" t="str">
        <f t="shared" si="141"/>
        <v xml:space="preserve"> </v>
      </c>
      <c r="T118" s="7" t="str">
        <f t="shared" si="142"/>
        <v xml:space="preserve"> </v>
      </c>
      <c r="U118" s="7" t="str">
        <f t="shared" si="143"/>
        <v>SupplyRegion</v>
      </c>
      <c r="V118" s="7" t="str">
        <f t="shared" si="144"/>
        <v xml:space="preserve"> </v>
      </c>
      <c r="W118" s="6" t="str">
        <f t="shared" si="145"/>
        <v>EENSP</v>
      </c>
      <c r="X118" s="6" t="str">
        <f t="shared" si="146"/>
        <v>(SCALARSet,SupplyRegion)</v>
      </c>
      <c r="Y118" s="15"/>
    </row>
    <row r="119" spans="1:25" x14ac:dyDescent="0.25">
      <c r="A119" t="s">
        <v>1339</v>
      </c>
      <c r="B119" t="s">
        <v>1310</v>
      </c>
      <c r="C119" t="s">
        <v>1113</v>
      </c>
      <c r="E119" t="s">
        <v>1160</v>
      </c>
      <c r="G119" t="s">
        <v>1340</v>
      </c>
      <c r="H119" t="s">
        <v>2483</v>
      </c>
      <c r="M119" s="5" t="str">
        <f t="shared" si="136"/>
        <v>mnumnr</v>
      </c>
      <c r="N119" s="5" t="str">
        <f t="shared" si="137"/>
        <v/>
      </c>
      <c r="O119" s="6" t="str">
        <f>IFERROR(VLOOKUP(A119,dispett,2,FALSE),B119)</f>
        <v>dispin</v>
      </c>
      <c r="P119" s="7" t="str">
        <f t="shared" si="138"/>
        <v>Season</v>
      </c>
      <c r="Q119" s="7" t="str">
        <f t="shared" si="139"/>
        <v xml:space="preserve"> </v>
      </c>
      <c r="R119" s="7" t="str">
        <f t="shared" si="140"/>
        <v xml:space="preserve"> </v>
      </c>
      <c r="S119" s="7" t="str">
        <f t="shared" si="141"/>
        <v xml:space="preserve"> </v>
      </c>
      <c r="T119" s="7" t="str">
        <f t="shared" si="142"/>
        <v xml:space="preserve"> </v>
      </c>
      <c r="U119" s="7" t="str">
        <f t="shared" si="143"/>
        <v>SupplyRegion</v>
      </c>
      <c r="V119" s="7" t="str">
        <f t="shared" si="144"/>
        <v xml:space="preserve"> </v>
      </c>
      <c r="W119" s="6" t="str">
        <f t="shared" si="145"/>
        <v>EETIME</v>
      </c>
      <c r="X119" s="6" t="str">
        <f t="shared" si="146"/>
        <v>(Season,SupplyRegion)</v>
      </c>
      <c r="Y119" s="15"/>
    </row>
    <row r="120" spans="1:25" x14ac:dyDescent="0.25">
      <c r="A120" t="s">
        <v>1341</v>
      </c>
      <c r="B120" t="s">
        <v>1310</v>
      </c>
      <c r="C120" t="s">
        <v>1113</v>
      </c>
      <c r="E120" t="s">
        <v>1142</v>
      </c>
      <c r="G120" t="s">
        <v>1342</v>
      </c>
      <c r="H120" t="s">
        <v>1168</v>
      </c>
      <c r="M120" s="5" t="str">
        <f t="shared" si="136"/>
        <v>mnumnr</v>
      </c>
      <c r="N120" s="5" t="str">
        <f t="shared" si="137"/>
        <v/>
      </c>
      <c r="O120" s="6" t="str">
        <f>IFERROR(VLOOKUP(A120,dispett,2,FALSE),B120)</f>
        <v>dispin</v>
      </c>
      <c r="P120" s="7" t="str">
        <f t="shared" si="138"/>
        <v>SCALARSet</v>
      </c>
      <c r="Q120" s="7" t="str">
        <f t="shared" si="139"/>
        <v xml:space="preserve"> </v>
      </c>
      <c r="R120" s="7" t="str">
        <f t="shared" si="140"/>
        <v xml:space="preserve"> </v>
      </c>
      <c r="S120" s="7" t="str">
        <f t="shared" si="141"/>
        <v xml:space="preserve"> </v>
      </c>
      <c r="T120" s="7" t="str">
        <f t="shared" si="142"/>
        <v xml:space="preserve"> </v>
      </c>
      <c r="U120" s="7" t="str">
        <f t="shared" si="143"/>
        <v>SupplyRegion</v>
      </c>
      <c r="V120" s="7" t="str">
        <f t="shared" si="144"/>
        <v xml:space="preserve"> </v>
      </c>
      <c r="W120" s="6" t="str">
        <f t="shared" si="145"/>
        <v>EFACTR</v>
      </c>
      <c r="X120" s="6" t="str">
        <f t="shared" si="146"/>
        <v>(SCALARSet,SupplyRegion)</v>
      </c>
      <c r="Y120" s="15"/>
    </row>
    <row r="121" spans="1:25" x14ac:dyDescent="0.25">
      <c r="A121" t="s">
        <v>1343</v>
      </c>
      <c r="B121" t="s">
        <v>1157</v>
      </c>
      <c r="C121" t="s">
        <v>1113</v>
      </c>
      <c r="E121" t="s">
        <v>1194</v>
      </c>
      <c r="G121" t="s">
        <v>1344</v>
      </c>
      <c r="H121" t="s">
        <v>1168</v>
      </c>
      <c r="M121" s="5" t="str">
        <f t="shared" si="136"/>
        <v/>
      </c>
      <c r="N121" s="5" t="str">
        <f t="shared" si="137"/>
        <v/>
      </c>
      <c r="O121" s="6" t="str">
        <f>IFERROR(VLOOKUP(A121,dispett,2,FALSE),B121)</f>
        <v>control</v>
      </c>
      <c r="P121" s="7" t="str">
        <f t="shared" si="138"/>
        <v>SCALARSet</v>
      </c>
      <c r="Q121" s="7" t="str">
        <f t="shared" si="139"/>
        <v xml:space="preserve"> </v>
      </c>
      <c r="R121" s="7" t="str">
        <f t="shared" si="140"/>
        <v xml:space="preserve"> </v>
      </c>
      <c r="S121" s="7" t="str">
        <f t="shared" si="141"/>
        <v xml:space="preserve"> </v>
      </c>
      <c r="T121" s="7" t="str">
        <f t="shared" si="142"/>
        <v xml:space="preserve"> </v>
      </c>
      <c r="U121" s="7" t="str">
        <f t="shared" si="143"/>
        <v xml:space="preserve"> </v>
      </c>
      <c r="V121" s="7" t="str">
        <f t="shared" si="144"/>
        <v xml:space="preserve"> </v>
      </c>
      <c r="W121" s="6" t="str">
        <f t="shared" si="145"/>
        <v>EFDMAT</v>
      </c>
      <c r="X121" s="6" t="str">
        <f t="shared" si="146"/>
        <v>(SCALARSet)</v>
      </c>
      <c r="Y121" s="15"/>
    </row>
    <row r="122" spans="1:25" x14ac:dyDescent="0.25">
      <c r="A122" t="s">
        <v>2586</v>
      </c>
      <c r="B122" t="s">
        <v>1141</v>
      </c>
      <c r="C122" t="s">
        <v>1113</v>
      </c>
      <c r="E122" t="s">
        <v>1142</v>
      </c>
      <c r="H122" t="s">
        <v>1238</v>
      </c>
      <c r="I122" t="s">
        <v>1117</v>
      </c>
      <c r="M122" s="5" t="str">
        <f t="shared" si="136"/>
        <v/>
      </c>
      <c r="N122" s="5" t="str">
        <f t="shared" si="137"/>
        <v/>
      </c>
      <c r="O122" s="6" t="str">
        <f>IFERROR(VLOOKUP(A122,dispett,2,FALSE),B122)</f>
        <v>emmemis</v>
      </c>
      <c r="P122" s="7" t="str">
        <f t="shared" ref="P122:P123" si="172">IFERROR(VLOOKUP(H122,EFDLOOK,3,FALSE),"missing ")</f>
        <v>FuelRegion</v>
      </c>
      <c r="Q122" s="7" t="str">
        <f t="shared" ref="Q122:Q123" si="173">IFERROR(VLOOKUP(I122,EFDLOOK,2,FALSE),IF(I122&lt;&gt;"","missing"," "))</f>
        <v>MNUMYR</v>
      </c>
      <c r="R122" s="7" t="str">
        <f t="shared" ref="R122:R123" si="174">IFERROR(VLOOKUP(J122,EFDLOOK,3,FALSE),IF(J122&lt;&gt;"","missing"," "))</f>
        <v xml:space="preserve"> </v>
      </c>
      <c r="S122" s="7" t="str">
        <f t="shared" ref="S122:S123" si="175">IFERROR(VLOOKUP(K122,EFDLOOK,2,FALSE),IF(K122&lt;&gt;"","missing"," "))</f>
        <v xml:space="preserve"> </v>
      </c>
      <c r="T122" s="7" t="str">
        <f t="shared" ref="T122:T123" si="176">IFERROR(VLOOKUP(L122,EFDLOOK,3,FALSE),IF(L122&lt;&gt;"","missing"," "))</f>
        <v xml:space="preserve"> </v>
      </c>
      <c r="U122" s="7" t="str">
        <f t="shared" ref="U122:U123" si="177">IFERROR(VLOOKUP(M122,EFDLOOK,2)," ")</f>
        <v xml:space="preserve"> </v>
      </c>
      <c r="V122" s="7" t="str">
        <f t="shared" ref="V122:V123" si="178">IFERROR(VLOOKUP(N122,EFDLOOK,2)," ")</f>
        <v xml:space="preserve"> </v>
      </c>
      <c r="W122" s="6" t="str">
        <f t="shared" si="145"/>
        <v>EFDPRCFL</v>
      </c>
      <c r="X122" s="6" t="str">
        <f t="shared" si="146"/>
        <v>(FuelRegion,MNUMYR)</v>
      </c>
      <c r="Y122" s="15"/>
    </row>
    <row r="123" spans="1:25" x14ac:dyDescent="0.25">
      <c r="A123" t="s">
        <v>2587</v>
      </c>
      <c r="B123" t="s">
        <v>1141</v>
      </c>
      <c r="C123" t="s">
        <v>1113</v>
      </c>
      <c r="E123" t="s">
        <v>1142</v>
      </c>
      <c r="H123" t="s">
        <v>1161</v>
      </c>
      <c r="I123" t="s">
        <v>1117</v>
      </c>
      <c r="M123" s="5" t="str">
        <f t="shared" si="136"/>
        <v/>
      </c>
      <c r="N123" s="5" t="str">
        <f t="shared" si="137"/>
        <v/>
      </c>
      <c r="O123" s="6" t="str">
        <f>IFERROR(VLOOKUP(A123,dispett,2,FALSE),B123)</f>
        <v>emmemis</v>
      </c>
      <c r="P123" s="7" t="str">
        <f t="shared" si="172"/>
        <v>SupplyRegion_ALT1</v>
      </c>
      <c r="Q123" s="7" t="str">
        <f t="shared" si="173"/>
        <v>MNUMYR</v>
      </c>
      <c r="R123" s="7" t="str">
        <f t="shared" si="174"/>
        <v xml:space="preserve"> </v>
      </c>
      <c r="S123" s="7" t="str">
        <f t="shared" si="175"/>
        <v xml:space="preserve"> </v>
      </c>
      <c r="T123" s="7" t="str">
        <f t="shared" si="176"/>
        <v xml:space="preserve"> </v>
      </c>
      <c r="U123" s="7" t="str">
        <f t="shared" si="177"/>
        <v xml:space="preserve"> </v>
      </c>
      <c r="V123" s="7" t="str">
        <f t="shared" si="178"/>
        <v xml:space="preserve"> </v>
      </c>
      <c r="W123" s="6" t="str">
        <f t="shared" si="145"/>
        <v>EFDPRCNL</v>
      </c>
      <c r="X123" s="6" t="str">
        <f t="shared" si="146"/>
        <v>(SupplyRegion_ALT1,MNUMYR)</v>
      </c>
      <c r="Y123" s="15"/>
    </row>
    <row r="124" spans="1:25" x14ac:dyDescent="0.25">
      <c r="A124" t="s">
        <v>1345</v>
      </c>
      <c r="B124" t="s">
        <v>1181</v>
      </c>
      <c r="C124" t="s">
        <v>1113</v>
      </c>
      <c r="E124" t="s">
        <v>1142</v>
      </c>
      <c r="G124" t="s">
        <v>1346</v>
      </c>
      <c r="H124" t="s">
        <v>1347</v>
      </c>
      <c r="I124" t="s">
        <v>1288</v>
      </c>
      <c r="J124" t="s">
        <v>1209</v>
      </c>
      <c r="K124" t="s">
        <v>1117</v>
      </c>
      <c r="M124" s="5" t="str">
        <f t="shared" si="136"/>
        <v/>
      </c>
      <c r="N124" s="5" t="str">
        <f t="shared" si="137"/>
        <v/>
      </c>
      <c r="O124" s="6" t="str">
        <f>IFERROR(VLOOKUP(A124,dispett,2,FALSE),B124)</f>
        <v>uso2grp</v>
      </c>
      <c r="P124" s="7" t="str">
        <f t="shared" si="138"/>
        <v>CoalSupplyCurve</v>
      </c>
      <c r="Q124" s="7" t="str">
        <f t="shared" si="139"/>
        <v>CoalDemandRegion</v>
      </c>
      <c r="R124" s="7" t="str">
        <f t="shared" si="140"/>
        <v>Two</v>
      </c>
      <c r="S124" s="7" t="str">
        <f t="shared" si="141"/>
        <v>MNUMYR</v>
      </c>
      <c r="T124" s="7" t="str">
        <f t="shared" si="142"/>
        <v xml:space="preserve"> </v>
      </c>
      <c r="U124" s="7" t="str">
        <f t="shared" si="143"/>
        <v xml:space="preserve"> </v>
      </c>
      <c r="V124" s="7" t="str">
        <f t="shared" si="144"/>
        <v xml:space="preserve"> </v>
      </c>
      <c r="W124" s="6" t="str">
        <f t="shared" si="145"/>
        <v>EFD_CONT</v>
      </c>
      <c r="X124" s="6" t="str">
        <f t="shared" si="146"/>
        <v>(CoalSupplyCurve,CoalDemandRegion,Two,MNUMYR)</v>
      </c>
      <c r="Y124" s="15"/>
    </row>
    <row r="125" spans="1:25" x14ac:dyDescent="0.25">
      <c r="A125" t="s">
        <v>1348</v>
      </c>
      <c r="B125" t="s">
        <v>1181</v>
      </c>
      <c r="C125" t="s">
        <v>1113</v>
      </c>
      <c r="E125" t="s">
        <v>1142</v>
      </c>
      <c r="G125" t="s">
        <v>1349</v>
      </c>
      <c r="H125" t="s">
        <v>1288</v>
      </c>
      <c r="I125" t="s">
        <v>1305</v>
      </c>
      <c r="J125" t="s">
        <v>1117</v>
      </c>
      <c r="M125" s="5" t="str">
        <f t="shared" si="136"/>
        <v/>
      </c>
      <c r="N125" s="5" t="str">
        <f t="shared" si="137"/>
        <v/>
      </c>
      <c r="O125" s="6" t="str">
        <f>IFERROR(VLOOKUP(A125,dispett,2,FALSE),B125)</f>
        <v>uso2grp</v>
      </c>
      <c r="P125" s="7" t="str">
        <f t="shared" si="138"/>
        <v>CoalDemandRegion</v>
      </c>
      <c r="Q125" s="7" t="str">
        <f t="shared" si="139"/>
        <v>UtilitySector</v>
      </c>
      <c r="R125" s="7" t="str">
        <f t="shared" si="140"/>
        <v>MNUMYR</v>
      </c>
      <c r="S125" s="7" t="str">
        <f t="shared" si="141"/>
        <v xml:space="preserve"> </v>
      </c>
      <c r="T125" s="7" t="str">
        <f t="shared" si="142"/>
        <v xml:space="preserve"> </v>
      </c>
      <c r="U125" s="7" t="str">
        <f t="shared" si="143"/>
        <v xml:space="preserve"> </v>
      </c>
      <c r="V125" s="7" t="str">
        <f t="shared" si="144"/>
        <v xml:space="preserve"> </v>
      </c>
      <c r="W125" s="6" t="str">
        <f t="shared" si="145"/>
        <v>EFD_LG_DVLIM</v>
      </c>
      <c r="X125" s="6" t="str">
        <f t="shared" si="146"/>
        <v>(CoalDemandRegion,UtilitySector,MNUMYR)</v>
      </c>
      <c r="Y125" s="15"/>
    </row>
    <row r="126" spans="1:25" x14ac:dyDescent="0.25">
      <c r="A126" t="s">
        <v>1350</v>
      </c>
      <c r="B126" t="s">
        <v>1181</v>
      </c>
      <c r="C126" t="s">
        <v>1113</v>
      </c>
      <c r="E126" t="s">
        <v>1142</v>
      </c>
      <c r="G126" t="s">
        <v>1351</v>
      </c>
      <c r="H126" t="s">
        <v>1288</v>
      </c>
      <c r="I126" t="s">
        <v>1305</v>
      </c>
      <c r="J126" t="s">
        <v>1117</v>
      </c>
      <c r="M126" s="5" t="str">
        <f t="shared" si="136"/>
        <v/>
      </c>
      <c r="N126" s="5" t="str">
        <f t="shared" si="137"/>
        <v/>
      </c>
      <c r="O126" s="6" t="str">
        <f>IFERROR(VLOOKUP(A126,dispett,2,FALSE),B126)</f>
        <v>uso2grp</v>
      </c>
      <c r="P126" s="7" t="str">
        <f t="shared" si="138"/>
        <v>CoalDemandRegion</v>
      </c>
      <c r="Q126" s="7" t="str">
        <f t="shared" si="139"/>
        <v>UtilitySector</v>
      </c>
      <c r="R126" s="7" t="str">
        <f t="shared" si="140"/>
        <v>MNUMYR</v>
      </c>
      <c r="S126" s="7" t="str">
        <f t="shared" si="141"/>
        <v xml:space="preserve"> </v>
      </c>
      <c r="T126" s="7" t="str">
        <f t="shared" si="142"/>
        <v xml:space="preserve"> </v>
      </c>
      <c r="U126" s="7" t="str">
        <f t="shared" si="143"/>
        <v xml:space="preserve"> </v>
      </c>
      <c r="V126" s="7" t="str">
        <f t="shared" si="144"/>
        <v xml:space="preserve"> </v>
      </c>
      <c r="W126" s="6" t="str">
        <f t="shared" si="145"/>
        <v>EFD_SB_DVLIM</v>
      </c>
      <c r="X126" s="6" t="str">
        <f t="shared" si="146"/>
        <v>(CoalDemandRegion,UtilitySector,MNUMYR)</v>
      </c>
      <c r="Y126" s="15"/>
    </row>
    <row r="127" spans="1:25" x14ac:dyDescent="0.25">
      <c r="A127" t="s">
        <v>1352</v>
      </c>
      <c r="B127" t="s">
        <v>1159</v>
      </c>
      <c r="C127" t="s">
        <v>1113</v>
      </c>
      <c r="E127" t="s">
        <v>1194</v>
      </c>
      <c r="G127" t="s">
        <v>1353</v>
      </c>
      <c r="H127" t="s">
        <v>1354</v>
      </c>
      <c r="M127" s="5" t="str">
        <f t="shared" si="136"/>
        <v/>
      </c>
      <c r="N127" s="5" t="str">
        <f t="shared" si="137"/>
        <v/>
      </c>
      <c r="O127" s="6" t="str">
        <f>IFERROR(VLOOKUP(A127,dispett,2,FALSE),B127)</f>
        <v>dispuse</v>
      </c>
      <c r="P127" s="7" t="str">
        <f t="shared" si="138"/>
        <v>PlantGroupOrd</v>
      </c>
      <c r="Q127" s="7" t="str">
        <f t="shared" si="139"/>
        <v xml:space="preserve"> </v>
      </c>
      <c r="R127" s="7" t="str">
        <f t="shared" si="140"/>
        <v xml:space="preserve"> </v>
      </c>
      <c r="S127" s="7" t="str">
        <f t="shared" si="141"/>
        <v xml:space="preserve"> </v>
      </c>
      <c r="T127" s="7" t="str">
        <f t="shared" si="142"/>
        <v xml:space="preserve"> </v>
      </c>
      <c r="U127" s="7" t="str">
        <f t="shared" si="143"/>
        <v xml:space="preserve"> </v>
      </c>
      <c r="V127" s="7" t="str">
        <f t="shared" si="144"/>
        <v xml:space="preserve"> </v>
      </c>
      <c r="W127" s="6" t="str">
        <f t="shared" si="145"/>
        <v>EFD_GRPS_F</v>
      </c>
      <c r="X127" s="6" t="str">
        <f t="shared" si="146"/>
        <v>(PlantGroupOrd)</v>
      </c>
      <c r="Y127" s="15"/>
    </row>
    <row r="128" spans="1:25" x14ac:dyDescent="0.25">
      <c r="A128" t="s">
        <v>1356</v>
      </c>
      <c r="B128" t="s">
        <v>1159</v>
      </c>
      <c r="C128" t="s">
        <v>1113</v>
      </c>
      <c r="E128" t="s">
        <v>1194</v>
      </c>
      <c r="G128" t="s">
        <v>1357</v>
      </c>
      <c r="H128" t="s">
        <v>2491</v>
      </c>
      <c r="M128" s="5" t="str">
        <f t="shared" si="136"/>
        <v/>
      </c>
      <c r="N128" s="5" t="str">
        <f t="shared" si="137"/>
        <v/>
      </c>
      <c r="O128" s="6" t="str">
        <f>IFERROR(VLOOKUP(A128,dispett,2,FALSE),B128)</f>
        <v>dispuse</v>
      </c>
      <c r="P128" s="7" t="str">
        <f t="shared" si="138"/>
        <v>PlantGroup</v>
      </c>
      <c r="Q128" s="7" t="str">
        <f t="shared" si="139"/>
        <v xml:space="preserve"> </v>
      </c>
      <c r="R128" s="7" t="str">
        <f t="shared" si="140"/>
        <v xml:space="preserve"> </v>
      </c>
      <c r="S128" s="7" t="str">
        <f t="shared" si="141"/>
        <v xml:space="preserve"> </v>
      </c>
      <c r="T128" s="7" t="str">
        <f t="shared" si="142"/>
        <v xml:space="preserve"> </v>
      </c>
      <c r="U128" s="7" t="str">
        <f t="shared" si="143"/>
        <v xml:space="preserve"> </v>
      </c>
      <c r="V128" s="7" t="str">
        <f t="shared" si="144"/>
        <v xml:space="preserve"> </v>
      </c>
      <c r="W128" s="6" t="str">
        <f t="shared" si="145"/>
        <v>EFD_GRPS_N</v>
      </c>
      <c r="X128" s="6" t="str">
        <f t="shared" si="146"/>
        <v>(PlantGroup)</v>
      </c>
      <c r="Y128" s="15"/>
    </row>
    <row r="129" spans="1:25" x14ac:dyDescent="0.25">
      <c r="A129" t="s">
        <v>1358</v>
      </c>
      <c r="B129" t="s">
        <v>1282</v>
      </c>
      <c r="C129" t="s">
        <v>1113</v>
      </c>
      <c r="E129" t="s">
        <v>1160</v>
      </c>
      <c r="H129" t="s">
        <v>2489</v>
      </c>
      <c r="I129" t="s">
        <v>2490</v>
      </c>
      <c r="J129" t="s">
        <v>2473</v>
      </c>
      <c r="K129" t="s">
        <v>2475</v>
      </c>
      <c r="L129" t="s">
        <v>1117</v>
      </c>
      <c r="M129" s="5" t="str">
        <f t="shared" si="136"/>
        <v/>
      </c>
      <c r="N129" s="5" t="str">
        <f t="shared" si="137"/>
        <v/>
      </c>
      <c r="O129" s="6" t="str">
        <f>IFERROR(VLOOKUP(A129,dispett,2,FALSE),B129)</f>
        <v>dispett</v>
      </c>
      <c r="P129" s="7" t="str">
        <f t="shared" si="138"/>
        <v>Segment</v>
      </c>
      <c r="Q129" s="7" t="str">
        <f t="shared" si="139"/>
        <v>Group</v>
      </c>
      <c r="R129" s="7" t="str">
        <f t="shared" si="140"/>
        <v>ImportStep</v>
      </c>
      <c r="S129" s="7" t="str">
        <f t="shared" si="141"/>
        <v>CanadianSupplyRegion</v>
      </c>
      <c r="T129" s="7" t="str">
        <f t="shared" si="142"/>
        <v>MNUMYR</v>
      </c>
      <c r="U129" s="7" t="str">
        <f t="shared" si="143"/>
        <v xml:space="preserve"> </v>
      </c>
      <c r="V129" s="7" t="str">
        <f t="shared" si="144"/>
        <v xml:space="preserve"> </v>
      </c>
      <c r="W129" s="6" t="str">
        <f t="shared" si="145"/>
        <v>EFD_GW</v>
      </c>
      <c r="X129" s="6" t="str">
        <f t="shared" si="146"/>
        <v>(Segment,Group,ImportStep,CanadianSupplyRegion,MNUMYR)</v>
      </c>
      <c r="Y129" s="15"/>
    </row>
    <row r="130" spans="1:25" x14ac:dyDescent="0.25">
      <c r="A130" t="s">
        <v>1360</v>
      </c>
      <c r="B130" t="s">
        <v>1361</v>
      </c>
      <c r="C130" t="s">
        <v>2603</v>
      </c>
      <c r="E130" t="s">
        <v>1114</v>
      </c>
      <c r="G130" t="s">
        <v>1362</v>
      </c>
      <c r="H130" t="s">
        <v>1117</v>
      </c>
      <c r="M130" s="5" t="str">
        <f t="shared" si="136"/>
        <v/>
      </c>
      <c r="N130" s="5" t="str">
        <f t="shared" si="137"/>
        <v/>
      </c>
      <c r="O130" s="6" t="str">
        <f>IFERROR(VLOOKUP(A130,dispett,2,FALSE),B130)</f>
        <v>emission</v>
      </c>
      <c r="P130" s="7" t="str">
        <f t="shared" si="138"/>
        <v>MNUMYR</v>
      </c>
      <c r="Q130" s="7" t="str">
        <f t="shared" si="139"/>
        <v xml:space="preserve"> </v>
      </c>
      <c r="R130" s="7" t="str">
        <f t="shared" si="140"/>
        <v xml:space="preserve"> </v>
      </c>
      <c r="S130" s="7" t="str">
        <f t="shared" si="141"/>
        <v xml:space="preserve"> </v>
      </c>
      <c r="T130" s="7" t="str">
        <f t="shared" si="142"/>
        <v xml:space="preserve"> </v>
      </c>
      <c r="U130" s="7" t="str">
        <f t="shared" si="143"/>
        <v xml:space="preserve"> </v>
      </c>
      <c r="V130" s="7" t="str">
        <f t="shared" si="144"/>
        <v xml:space="preserve"> </v>
      </c>
      <c r="W130" s="6" t="str">
        <f t="shared" si="145"/>
        <v>EFD_LCAR</v>
      </c>
      <c r="X130" s="6" t="str">
        <f t="shared" si="146"/>
        <v>(MNUMYR)</v>
      </c>
      <c r="Y130" s="15"/>
    </row>
    <row r="131" spans="1:25" x14ac:dyDescent="0.25">
      <c r="A131" t="s">
        <v>1363</v>
      </c>
      <c r="B131" t="s">
        <v>1141</v>
      </c>
      <c r="C131" t="s">
        <v>1113</v>
      </c>
      <c r="E131" t="s">
        <v>1160</v>
      </c>
      <c r="H131" t="s">
        <v>1168</v>
      </c>
      <c r="M131" s="5" t="str">
        <f t="shared" ref="M131:M170" si="179">IF(OR($O131="dispout",$O131="bildin",$O131="bildout",$O131="dispin"),"mnumnr","")</f>
        <v/>
      </c>
      <c r="N131" s="5" t="str">
        <f t="shared" ref="N131:N170" si="180">IF(OR($O131="dispout",$O131="bildin",$O131="bildout",$O131="dispett3"),"mnumyr","")</f>
        <v/>
      </c>
      <c r="O131" s="6" t="str">
        <f>IFERROR(VLOOKUP(A131,dispett,2,FALSE),B131)</f>
        <v>emmemis</v>
      </c>
      <c r="P131" s="7" t="str">
        <f t="shared" ref="P131:P170" si="181">IFERROR(VLOOKUP(H131,EFDLOOK,3,FALSE),"missing ")</f>
        <v>SCALARSet</v>
      </c>
      <c r="Q131" s="7" t="str">
        <f t="shared" ref="Q131:Q170" si="182">IFERROR(VLOOKUP(I131,EFDLOOK,2,FALSE),IF(I131&lt;&gt;"","missing"," "))</f>
        <v xml:space="preserve"> </v>
      </c>
      <c r="R131" s="7" t="str">
        <f t="shared" ref="R131:R170" si="183">IFERROR(VLOOKUP(J131,EFDLOOK,3,FALSE),IF(J131&lt;&gt;"","missing"," "))</f>
        <v xml:space="preserve"> </v>
      </c>
      <c r="S131" s="7" t="str">
        <f t="shared" ref="S131:S170" si="184">IFERROR(VLOOKUP(K131,EFDLOOK,2,FALSE),IF(K131&lt;&gt;"","missing"," "))</f>
        <v xml:space="preserve"> </v>
      </c>
      <c r="T131" s="7" t="str">
        <f t="shared" ref="T131:T170" si="185">IFERROR(VLOOKUP(L131,EFDLOOK,3,FALSE),IF(L131&lt;&gt;"","missing"," "))</f>
        <v xml:space="preserve"> </v>
      </c>
      <c r="U131" s="7" t="str">
        <f t="shared" ref="U131:U170" si="186">IFERROR(VLOOKUP(M131,EFDLOOK,2)," ")</f>
        <v xml:space="preserve"> </v>
      </c>
      <c r="V131" s="7" t="str">
        <f t="shared" ref="V131:V170" si="187">IFERROR(VLOOKUP(N131,EFDLOOK,2)," ")</f>
        <v xml:space="preserve"> </v>
      </c>
      <c r="W131" s="6" t="str">
        <f t="shared" ref="W131:W170" si="188">IF(A131&lt;&gt;"CF",A131,"WWIND_CF")</f>
        <v>EFD_MIN</v>
      </c>
      <c r="X131" s="6" t="str">
        <f t="shared" ref="X131:X170" si="189">IF(P131&lt;&gt;" ","("&amp;P131,"")    &amp;    IF(Q131&lt;&gt;" ",   ","&amp;Q131,"")   &amp; IF(R131&lt;&gt;" ",   ","&amp;R131,"")   &amp; IF(S131&lt;&gt;" ",   ","&amp;S131,"")  &amp; IF(T131&lt;&gt;" ",   ","&amp;T131,"")  &amp; IF(U131&lt;&gt;" ",  ","&amp;U131,"") &amp; IF(V131&lt;&gt;" ",  "," &amp; V131,"" )&amp; IF(P131&lt;&gt;" ",")","")</f>
        <v>(SCALARSet)</v>
      </c>
      <c r="Y131" s="15"/>
    </row>
    <row r="132" spans="1:25" s="15" customFormat="1" x14ac:dyDescent="0.25">
      <c r="A132" s="15" t="s">
        <v>2499</v>
      </c>
      <c r="B132" s="15" t="s">
        <v>2169</v>
      </c>
      <c r="C132" s="15" t="s">
        <v>1113</v>
      </c>
      <c r="E132" s="15" t="s">
        <v>1194</v>
      </c>
      <c r="G132" s="15" t="s">
        <v>2171</v>
      </c>
      <c r="H132" s="15" t="s">
        <v>1168</v>
      </c>
      <c r="M132" s="16" t="str">
        <f t="shared" si="179"/>
        <v/>
      </c>
      <c r="N132" s="16" t="str">
        <f t="shared" si="180"/>
        <v/>
      </c>
      <c r="O132" s="7" t="str">
        <f>IFERROR(VLOOKUP(A132,dispett,2,FALSE),B132)</f>
        <v>emmparm</v>
      </c>
      <c r="P132" s="7" t="str">
        <f t="shared" ref="P132:P135" si="190">IFERROR(VLOOKUP(H132,EFDLOOK,3,FALSE),"missing ")</f>
        <v>SCALARSet</v>
      </c>
      <c r="Q132" s="7" t="str">
        <f t="shared" ref="Q132:Q135" si="191">IFERROR(VLOOKUP(I132,EFDLOOK,2,FALSE),IF(I132&lt;&gt;"","missing"," "))</f>
        <v xml:space="preserve"> </v>
      </c>
      <c r="R132" s="7" t="str">
        <f t="shared" ref="R132:R135" si="192">IFERROR(VLOOKUP(J132,EFDLOOK,3,FALSE),IF(J132&lt;&gt;"","missing"," "))</f>
        <v xml:space="preserve"> </v>
      </c>
      <c r="S132" s="7" t="str">
        <f t="shared" ref="S132:S135" si="193">IFERROR(VLOOKUP(K132,EFDLOOK,2,FALSE),IF(K132&lt;&gt;"","missing"," "))</f>
        <v xml:space="preserve"> </v>
      </c>
      <c r="T132" s="7" t="str">
        <f t="shared" ref="T132:T135" si="194">IFERROR(VLOOKUP(L132,EFDLOOK,3,FALSE),IF(L132&lt;&gt;"","missing"," "))</f>
        <v xml:space="preserve"> </v>
      </c>
      <c r="U132" s="7" t="str">
        <f t="shared" ref="U132:U135" si="195">IFERROR(VLOOKUP(M132,EFDLOOK,2)," ")</f>
        <v xml:space="preserve"> </v>
      </c>
      <c r="V132" s="7" t="str">
        <f t="shared" ref="V132:V135" si="196">IFERROR(VLOOKUP(N132,EFDLOOK,2)," ")</f>
        <v xml:space="preserve"> </v>
      </c>
      <c r="W132" s="7" t="s">
        <v>2174</v>
      </c>
      <c r="X132" s="7" t="str">
        <f t="shared" ref="X132:X135" si="197">IF(P132&lt;&gt;" ","("&amp;P132,"")    &amp;    IF(Q132&lt;&gt;" ",   ","&amp;Q132,"")   &amp; IF(R132&lt;&gt;" ",   ","&amp;R132,"")   &amp; IF(S132&lt;&gt;" ",   ","&amp;S132,"")  &amp; IF(T132&lt;&gt;" ",   ","&amp;T132,"")  &amp; IF(U132&lt;&gt;" ",  ","&amp;U132,"") &amp; IF(V132&lt;&gt;" ",  "," &amp; V132,"" )&amp; IF(P132&lt;&gt;" ",")","")</f>
        <v>(SCALARSet)</v>
      </c>
    </row>
    <row r="133" spans="1:25" s="15" customFormat="1" x14ac:dyDescent="0.25">
      <c r="A133" s="15" t="s">
        <v>2500</v>
      </c>
      <c r="B133" s="15" t="s">
        <v>2169</v>
      </c>
      <c r="C133" s="15" t="s">
        <v>1113</v>
      </c>
      <c r="E133" s="15" t="s">
        <v>1194</v>
      </c>
      <c r="G133" s="15" t="s">
        <v>2172</v>
      </c>
      <c r="H133" s="15" t="s">
        <v>1168</v>
      </c>
      <c r="M133" s="16" t="str">
        <f t="shared" si="179"/>
        <v/>
      </c>
      <c r="N133" s="16" t="str">
        <f t="shared" si="180"/>
        <v/>
      </c>
      <c r="O133" s="7" t="str">
        <f>IFERROR(VLOOKUP(A133,dispett,2,FALSE),B133)</f>
        <v>emmparm</v>
      </c>
      <c r="P133" s="7" t="str">
        <f t="shared" si="190"/>
        <v>SCALARSet</v>
      </c>
      <c r="Q133" s="7" t="str">
        <f t="shared" si="191"/>
        <v xml:space="preserve"> </v>
      </c>
      <c r="R133" s="7" t="str">
        <f t="shared" si="192"/>
        <v xml:space="preserve"> </v>
      </c>
      <c r="S133" s="7" t="str">
        <f t="shared" si="193"/>
        <v xml:space="preserve"> </v>
      </c>
      <c r="T133" s="7" t="str">
        <f t="shared" si="194"/>
        <v xml:space="preserve"> </v>
      </c>
      <c r="U133" s="7" t="str">
        <f t="shared" si="195"/>
        <v xml:space="preserve"> </v>
      </c>
      <c r="V133" s="7" t="str">
        <f t="shared" si="196"/>
        <v xml:space="preserve"> </v>
      </c>
      <c r="W133" s="7" t="s">
        <v>2175</v>
      </c>
      <c r="X133" s="7" t="str">
        <f t="shared" si="197"/>
        <v>(SCALARSet)</v>
      </c>
    </row>
    <row r="134" spans="1:25" s="15" customFormat="1" x14ac:dyDescent="0.25">
      <c r="A134" s="15" t="s">
        <v>2501</v>
      </c>
      <c r="B134" s="15" t="s">
        <v>2169</v>
      </c>
      <c r="C134" s="15" t="s">
        <v>1113</v>
      </c>
      <c r="E134" s="15" t="s">
        <v>1194</v>
      </c>
      <c r="G134" s="15" t="s">
        <v>2173</v>
      </c>
      <c r="H134" s="15" t="s">
        <v>1168</v>
      </c>
      <c r="M134" s="16" t="str">
        <f t="shared" si="179"/>
        <v/>
      </c>
      <c r="N134" s="16" t="str">
        <f t="shared" si="180"/>
        <v/>
      </c>
      <c r="O134" s="7" t="str">
        <f>IFERROR(VLOOKUP(A134,dispett,2,FALSE),B134)</f>
        <v>emmparm</v>
      </c>
      <c r="P134" s="7" t="str">
        <f t="shared" si="190"/>
        <v>SCALARSet</v>
      </c>
      <c r="Q134" s="7" t="str">
        <f t="shared" si="191"/>
        <v xml:space="preserve"> </v>
      </c>
      <c r="R134" s="7" t="str">
        <f t="shared" si="192"/>
        <v xml:space="preserve"> </v>
      </c>
      <c r="S134" s="7" t="str">
        <f t="shared" si="193"/>
        <v xml:space="preserve"> </v>
      </c>
      <c r="T134" s="7" t="str">
        <f t="shared" si="194"/>
        <v xml:space="preserve"> </v>
      </c>
      <c r="U134" s="7" t="str">
        <f t="shared" si="195"/>
        <v xml:space="preserve"> </v>
      </c>
      <c r="V134" s="7" t="str">
        <f t="shared" si="196"/>
        <v xml:space="preserve"> </v>
      </c>
      <c r="W134" s="7" t="s">
        <v>2176</v>
      </c>
      <c r="X134" s="7" t="str">
        <f t="shared" si="197"/>
        <v>(SCALARSet)</v>
      </c>
    </row>
    <row r="135" spans="1:25" s="15" customFormat="1" x14ac:dyDescent="0.25">
      <c r="A135" s="15" t="s">
        <v>2502</v>
      </c>
      <c r="B135" s="15" t="s">
        <v>2169</v>
      </c>
      <c r="C135" s="15" t="s">
        <v>1113</v>
      </c>
      <c r="E135" s="15" t="s">
        <v>1194</v>
      </c>
      <c r="G135" s="15" t="s">
        <v>2170</v>
      </c>
      <c r="H135" s="15" t="s">
        <v>1168</v>
      </c>
      <c r="M135" s="16" t="str">
        <f t="shared" si="179"/>
        <v/>
      </c>
      <c r="N135" s="16" t="str">
        <f t="shared" si="180"/>
        <v/>
      </c>
      <c r="O135" s="7" t="str">
        <f>IFERROR(VLOOKUP(A135,dispett,2,FALSE),B135)</f>
        <v>emmparm</v>
      </c>
      <c r="P135" s="7" t="str">
        <f t="shared" si="190"/>
        <v>SCALARSet</v>
      </c>
      <c r="Q135" s="7" t="str">
        <f t="shared" si="191"/>
        <v xml:space="preserve"> </v>
      </c>
      <c r="R135" s="7" t="str">
        <f t="shared" si="192"/>
        <v xml:space="preserve"> </v>
      </c>
      <c r="S135" s="7" t="str">
        <f t="shared" si="193"/>
        <v xml:space="preserve"> </v>
      </c>
      <c r="T135" s="7" t="str">
        <f t="shared" si="194"/>
        <v xml:space="preserve"> </v>
      </c>
      <c r="U135" s="7" t="str">
        <f t="shared" si="195"/>
        <v xml:space="preserve"> </v>
      </c>
      <c r="V135" s="7" t="str">
        <f t="shared" si="196"/>
        <v xml:space="preserve"> </v>
      </c>
      <c r="W135" s="7" t="s">
        <v>2177</v>
      </c>
      <c r="X135" s="7" t="str">
        <f t="shared" si="197"/>
        <v>(SCALARSet)</v>
      </c>
    </row>
    <row r="136" spans="1:25" x14ac:dyDescent="0.25">
      <c r="A136" t="s">
        <v>1364</v>
      </c>
      <c r="B136" t="s">
        <v>1361</v>
      </c>
      <c r="C136" t="s">
        <v>2603</v>
      </c>
      <c r="E136" t="s">
        <v>1114</v>
      </c>
      <c r="G136" t="s">
        <v>1365</v>
      </c>
      <c r="H136" t="s">
        <v>1117</v>
      </c>
      <c r="M136" s="5" t="str">
        <f t="shared" si="179"/>
        <v/>
      </c>
      <c r="N136" s="5" t="str">
        <f t="shared" si="180"/>
        <v/>
      </c>
      <c r="O136" s="6" t="str">
        <f>IFERROR(VLOOKUP(A136,dispett,2,FALSE),B136)</f>
        <v>emission</v>
      </c>
      <c r="P136" s="7" t="str">
        <f t="shared" si="181"/>
        <v>MNUMYR</v>
      </c>
      <c r="Q136" s="7" t="str">
        <f t="shared" si="182"/>
        <v xml:space="preserve"> </v>
      </c>
      <c r="R136" s="7" t="str">
        <f t="shared" si="183"/>
        <v xml:space="preserve"> </v>
      </c>
      <c r="S136" s="7" t="str">
        <f t="shared" si="184"/>
        <v xml:space="preserve"> </v>
      </c>
      <c r="T136" s="7" t="str">
        <f t="shared" si="185"/>
        <v xml:space="preserve"> </v>
      </c>
      <c r="U136" s="7" t="str">
        <f t="shared" si="186"/>
        <v xml:space="preserve"> </v>
      </c>
      <c r="V136" s="7" t="str">
        <f t="shared" si="187"/>
        <v xml:space="preserve"> </v>
      </c>
      <c r="W136" s="6" t="str">
        <f t="shared" si="188"/>
        <v>EFD_PCAR</v>
      </c>
      <c r="X136" s="6" t="str">
        <f t="shared" si="189"/>
        <v>(MNUMYR)</v>
      </c>
      <c r="Y136" s="15"/>
    </row>
    <row r="137" spans="1:25" x14ac:dyDescent="0.25">
      <c r="A137" t="s">
        <v>1366</v>
      </c>
      <c r="B137" t="s">
        <v>1361</v>
      </c>
      <c r="C137" t="s">
        <v>2603</v>
      </c>
      <c r="E137" t="s">
        <v>1114</v>
      </c>
      <c r="G137" t="s">
        <v>1367</v>
      </c>
      <c r="H137" t="s">
        <v>1117</v>
      </c>
      <c r="M137" s="5" t="str">
        <f t="shared" si="179"/>
        <v/>
      </c>
      <c r="N137" s="5" t="str">
        <f t="shared" si="180"/>
        <v/>
      </c>
      <c r="O137" s="6" t="str">
        <f>IFERROR(VLOOKUP(A137,dispett,2,FALSE),B137)</f>
        <v>emission</v>
      </c>
      <c r="P137" s="7" t="str">
        <f t="shared" si="181"/>
        <v>MNUMYR</v>
      </c>
      <c r="Q137" s="7" t="str">
        <f t="shared" si="182"/>
        <v xml:space="preserve"> </v>
      </c>
      <c r="R137" s="7" t="str">
        <f t="shared" si="183"/>
        <v xml:space="preserve"> </v>
      </c>
      <c r="S137" s="7" t="str">
        <f t="shared" si="184"/>
        <v xml:space="preserve"> </v>
      </c>
      <c r="T137" s="7" t="str">
        <f t="shared" si="185"/>
        <v xml:space="preserve"> </v>
      </c>
      <c r="U137" s="7" t="str">
        <f t="shared" si="186"/>
        <v xml:space="preserve"> </v>
      </c>
      <c r="V137" s="7" t="str">
        <f t="shared" si="187"/>
        <v xml:space="preserve"> </v>
      </c>
      <c r="W137" s="6" t="str">
        <f t="shared" si="188"/>
        <v>EFD_QCAR</v>
      </c>
      <c r="X137" s="6" t="str">
        <f t="shared" si="189"/>
        <v>(MNUMYR)</v>
      </c>
      <c r="Y137" s="15"/>
    </row>
    <row r="138" spans="1:25" x14ac:dyDescent="0.25">
      <c r="A138" t="s">
        <v>1368</v>
      </c>
      <c r="B138" t="s">
        <v>1181</v>
      </c>
      <c r="C138" t="s">
        <v>1113</v>
      </c>
      <c r="E138" t="s">
        <v>1152</v>
      </c>
      <c r="G138" t="s">
        <v>1369</v>
      </c>
      <c r="H138" t="s">
        <v>1347</v>
      </c>
      <c r="M138" s="5" t="str">
        <f t="shared" si="179"/>
        <v/>
      </c>
      <c r="N138" s="5" t="str">
        <f t="shared" si="180"/>
        <v/>
      </c>
      <c r="O138" s="6" t="str">
        <f>IFERROR(VLOOKUP(A138,dispett,2,FALSE),B138)</f>
        <v>uso2grp</v>
      </c>
      <c r="P138" s="7" t="str">
        <f t="shared" si="181"/>
        <v>CoalSupplyCurve</v>
      </c>
      <c r="Q138" s="7" t="str">
        <f t="shared" si="182"/>
        <v xml:space="preserve"> </v>
      </c>
      <c r="R138" s="7" t="str">
        <f t="shared" si="183"/>
        <v xml:space="preserve"> </v>
      </c>
      <c r="S138" s="7" t="str">
        <f t="shared" si="184"/>
        <v xml:space="preserve"> </v>
      </c>
      <c r="T138" s="7" t="str">
        <f t="shared" si="185"/>
        <v xml:space="preserve"> </v>
      </c>
      <c r="U138" s="7" t="str">
        <f t="shared" si="186"/>
        <v xml:space="preserve"> </v>
      </c>
      <c r="V138" s="7" t="str">
        <f t="shared" si="187"/>
        <v xml:space="preserve"> </v>
      </c>
      <c r="W138" s="6" t="str">
        <f t="shared" si="188"/>
        <v>EFD_RANK</v>
      </c>
      <c r="X138" s="6" t="str">
        <f t="shared" si="189"/>
        <v>(CoalSupplyCurve)</v>
      </c>
      <c r="Y138" s="15"/>
    </row>
    <row r="139" spans="1:25" x14ac:dyDescent="0.25">
      <c r="A139" t="s">
        <v>1370</v>
      </c>
      <c r="B139" t="s">
        <v>1371</v>
      </c>
      <c r="C139" t="s">
        <v>1113</v>
      </c>
      <c r="E139" t="s">
        <v>1194</v>
      </c>
      <c r="H139" t="s">
        <v>1372</v>
      </c>
      <c r="I139" t="s">
        <v>1373</v>
      </c>
      <c r="M139" s="5" t="str">
        <f t="shared" si="179"/>
        <v/>
      </c>
      <c r="N139" s="5" t="str">
        <f t="shared" si="180"/>
        <v/>
      </c>
      <c r="O139" s="6" t="str">
        <f>IFERROR(VLOOKUP(A139,dispett,2,FALSE),B139)</f>
        <v>dsmtoefd</v>
      </c>
      <c r="P139" s="7" t="str">
        <f t="shared" si="181"/>
        <v>Group</v>
      </c>
      <c r="Q139" s="7" t="str">
        <f t="shared" si="182"/>
        <v>Segment</v>
      </c>
      <c r="R139" s="7" t="str">
        <f t="shared" si="183"/>
        <v xml:space="preserve"> </v>
      </c>
      <c r="S139" s="7" t="str">
        <f t="shared" si="184"/>
        <v xml:space="preserve"> </v>
      </c>
      <c r="T139" s="7" t="str">
        <f t="shared" si="185"/>
        <v xml:space="preserve"> </v>
      </c>
      <c r="U139" s="7" t="str">
        <f t="shared" si="186"/>
        <v xml:space="preserve"> </v>
      </c>
      <c r="V139" s="7" t="str">
        <f t="shared" si="187"/>
        <v xml:space="preserve"> </v>
      </c>
      <c r="W139" s="6" t="str">
        <f t="shared" si="188"/>
        <v>EFD_Slice_ID</v>
      </c>
      <c r="X139" s="6" t="str">
        <f t="shared" si="189"/>
        <v>(Group,Segment)</v>
      </c>
      <c r="Y139" s="15"/>
    </row>
    <row r="140" spans="1:25" x14ac:dyDescent="0.25">
      <c r="A140" t="s">
        <v>1374</v>
      </c>
      <c r="B140" t="s">
        <v>1181</v>
      </c>
      <c r="C140" t="s">
        <v>1113</v>
      </c>
      <c r="E140" t="s">
        <v>1142</v>
      </c>
      <c r="G140" t="s">
        <v>1375</v>
      </c>
      <c r="H140" t="s">
        <v>1287</v>
      </c>
      <c r="I140" t="s">
        <v>1288</v>
      </c>
      <c r="J140" t="s">
        <v>1209</v>
      </c>
      <c r="K140" t="s">
        <v>1117</v>
      </c>
      <c r="M140" s="5" t="str">
        <f t="shared" si="179"/>
        <v/>
      </c>
      <c r="N140" s="5" t="str">
        <f t="shared" si="180"/>
        <v/>
      </c>
      <c r="O140" s="6" t="str">
        <f>IFERROR(VLOOKUP(A140,dispett,2,FALSE),B140)</f>
        <v>uso2grp</v>
      </c>
      <c r="P140" s="7" t="str">
        <f t="shared" si="181"/>
        <v>CoalSupplyCurve_Dom</v>
      </c>
      <c r="Q140" s="7" t="str">
        <f t="shared" si="182"/>
        <v>CoalDemandRegion</v>
      </c>
      <c r="R140" s="7" t="str">
        <f t="shared" si="183"/>
        <v>Two</v>
      </c>
      <c r="S140" s="7" t="str">
        <f t="shared" si="184"/>
        <v>MNUMYR</v>
      </c>
      <c r="T140" s="7" t="str">
        <f t="shared" si="185"/>
        <v xml:space="preserve"> </v>
      </c>
      <c r="U140" s="7" t="str">
        <f t="shared" si="186"/>
        <v xml:space="preserve"> </v>
      </c>
      <c r="V140" s="7" t="str">
        <f t="shared" si="187"/>
        <v xml:space="preserve"> </v>
      </c>
      <c r="W140" s="6" t="str">
        <f t="shared" si="188"/>
        <v>EFD_TIER1_LIM</v>
      </c>
      <c r="X140" s="6" t="str">
        <f t="shared" si="189"/>
        <v>(CoalSupplyCurve_Dom,CoalDemandRegion,Two,MNUMYR)</v>
      </c>
      <c r="Y140" s="15"/>
    </row>
    <row r="141" spans="1:25" x14ac:dyDescent="0.25">
      <c r="A141" t="s">
        <v>1379</v>
      </c>
      <c r="B141" t="s">
        <v>1327</v>
      </c>
      <c r="C141" t="s">
        <v>1113</v>
      </c>
      <c r="E141" t="s">
        <v>1114</v>
      </c>
      <c r="G141" t="s">
        <v>1380</v>
      </c>
      <c r="H141" t="s">
        <v>1117</v>
      </c>
      <c r="M141" s="5" t="str">
        <f t="shared" si="179"/>
        <v/>
      </c>
      <c r="N141" s="5" t="str">
        <f t="shared" si="180"/>
        <v/>
      </c>
      <c r="O141" s="6" t="str">
        <f>IFERROR(VLOOKUP(A141,dispett,2,FALSE),B141)</f>
        <v>emeblk</v>
      </c>
      <c r="P141" s="7" t="str">
        <f t="shared" si="181"/>
        <v>MNUMYR</v>
      </c>
      <c r="Q141" s="7" t="str">
        <f t="shared" si="182"/>
        <v xml:space="preserve"> </v>
      </c>
      <c r="R141" s="7" t="str">
        <f t="shared" si="183"/>
        <v xml:space="preserve"> </v>
      </c>
      <c r="S141" s="7" t="str">
        <f t="shared" si="184"/>
        <v xml:space="preserve"> </v>
      </c>
      <c r="T141" s="7" t="str">
        <f t="shared" si="185"/>
        <v xml:space="preserve"> </v>
      </c>
      <c r="U141" s="7" t="str">
        <f t="shared" si="186"/>
        <v xml:space="preserve"> </v>
      </c>
      <c r="V141" s="7" t="str">
        <f t="shared" si="187"/>
        <v xml:space="preserve"> </v>
      </c>
      <c r="W141" s="6" t="str">
        <f t="shared" si="188"/>
        <v>EGFEL</v>
      </c>
      <c r="X141" s="6" t="str">
        <f t="shared" si="189"/>
        <v>(MNUMYR)</v>
      </c>
      <c r="Y141" s="15"/>
    </row>
    <row r="142" spans="1:25" x14ac:dyDescent="0.25">
      <c r="A142" t="s">
        <v>1381</v>
      </c>
      <c r="B142" t="s">
        <v>1310</v>
      </c>
      <c r="C142" t="s">
        <v>1113</v>
      </c>
      <c r="E142" t="s">
        <v>1142</v>
      </c>
      <c r="G142" t="s">
        <v>1382</v>
      </c>
      <c r="H142" t="s">
        <v>2481</v>
      </c>
      <c r="I142" t="s">
        <v>2483</v>
      </c>
      <c r="M142" s="5" t="str">
        <f t="shared" si="179"/>
        <v>mnumnr</v>
      </c>
      <c r="N142" s="5" t="str">
        <f t="shared" si="180"/>
        <v/>
      </c>
      <c r="O142" s="6" t="str">
        <f>IFERROR(VLOOKUP(A142,dispett,2,FALSE),B142)</f>
        <v>dispin</v>
      </c>
      <c r="P142" s="7" t="str">
        <f t="shared" si="181"/>
        <v>RenewPlantGroup</v>
      </c>
      <c r="Q142" s="7" t="str">
        <f t="shared" si="182"/>
        <v>Season</v>
      </c>
      <c r="R142" s="7" t="str">
        <f t="shared" si="183"/>
        <v xml:space="preserve"> </v>
      </c>
      <c r="S142" s="7" t="str">
        <f t="shared" si="184"/>
        <v xml:space="preserve"> </v>
      </c>
      <c r="T142" s="7" t="str">
        <f t="shared" si="185"/>
        <v xml:space="preserve"> </v>
      </c>
      <c r="U142" s="7" t="str">
        <f t="shared" si="186"/>
        <v>SupplyRegion</v>
      </c>
      <c r="V142" s="7" t="str">
        <f t="shared" si="187"/>
        <v xml:space="preserve"> </v>
      </c>
      <c r="W142" s="6" t="str">
        <f t="shared" si="188"/>
        <v>EHCAP</v>
      </c>
      <c r="X142" s="6" t="str">
        <f t="shared" si="189"/>
        <v>(RenewPlantGroup,Season,SupplyRegion)</v>
      </c>
      <c r="Y142" s="15"/>
    </row>
    <row r="143" spans="1:25" x14ac:dyDescent="0.25">
      <c r="A143" t="s">
        <v>1383</v>
      </c>
      <c r="B143" t="s">
        <v>1310</v>
      </c>
      <c r="C143" t="s">
        <v>1113</v>
      </c>
      <c r="E143" t="s">
        <v>1311</v>
      </c>
      <c r="G143" t="s">
        <v>1384</v>
      </c>
      <c r="H143" t="s">
        <v>2481</v>
      </c>
      <c r="M143" s="5" t="str">
        <f t="shared" si="179"/>
        <v>mnumnr</v>
      </c>
      <c r="N143" s="5" t="str">
        <f t="shared" si="180"/>
        <v/>
      </c>
      <c r="O143" s="6" t="str">
        <f>IFERROR(VLOOKUP(A143,dispett,2,FALSE),B143)</f>
        <v>dispin</v>
      </c>
      <c r="P143" s="7" t="str">
        <f t="shared" si="181"/>
        <v>RenewPlantGroup</v>
      </c>
      <c r="Q143" s="7" t="str">
        <f t="shared" si="182"/>
        <v xml:space="preserve"> </v>
      </c>
      <c r="R143" s="7" t="str">
        <f t="shared" si="183"/>
        <v xml:space="preserve"> </v>
      </c>
      <c r="S143" s="7" t="str">
        <f t="shared" si="184"/>
        <v xml:space="preserve"> </v>
      </c>
      <c r="T143" s="7" t="str">
        <f t="shared" si="185"/>
        <v xml:space="preserve"> </v>
      </c>
      <c r="U143" s="7" t="str">
        <f t="shared" si="186"/>
        <v>SupplyRegion</v>
      </c>
      <c r="V143" s="7" t="str">
        <f t="shared" si="187"/>
        <v xml:space="preserve"> </v>
      </c>
      <c r="W143" s="6" t="str">
        <f t="shared" si="188"/>
        <v>EHTECP</v>
      </c>
      <c r="X143" s="6" t="str">
        <f t="shared" si="189"/>
        <v>(RenewPlantGroup,SupplyRegion)</v>
      </c>
      <c r="Y143" s="15"/>
    </row>
    <row r="144" spans="1:25" x14ac:dyDescent="0.25">
      <c r="A144" t="s">
        <v>1385</v>
      </c>
      <c r="B144" t="s">
        <v>1386</v>
      </c>
      <c r="C144" t="s">
        <v>1113</v>
      </c>
      <c r="E144" t="s">
        <v>1387</v>
      </c>
      <c r="G144" t="s">
        <v>1388</v>
      </c>
      <c r="H144" t="s">
        <v>1168</v>
      </c>
      <c r="M144" s="5" t="str">
        <f t="shared" si="179"/>
        <v/>
      </c>
      <c r="N144" s="5" t="str">
        <f t="shared" si="180"/>
        <v/>
      </c>
      <c r="O144" s="6" t="str">
        <f>IFERROR(VLOOKUP(A144,dispett,2,FALSE),B144)</f>
        <v>emoblk</v>
      </c>
      <c r="P144" s="7" t="str">
        <f t="shared" si="181"/>
        <v>SCALARSet</v>
      </c>
      <c r="Q144" s="7" t="str">
        <f t="shared" si="182"/>
        <v xml:space="preserve"> </v>
      </c>
      <c r="R144" s="7" t="str">
        <f t="shared" si="183"/>
        <v xml:space="preserve"> </v>
      </c>
      <c r="S144" s="7" t="str">
        <f t="shared" si="184"/>
        <v xml:space="preserve"> </v>
      </c>
      <c r="T144" s="7" t="str">
        <f t="shared" si="185"/>
        <v xml:space="preserve"> </v>
      </c>
      <c r="U144" s="7" t="str">
        <f t="shared" si="186"/>
        <v xml:space="preserve"> </v>
      </c>
      <c r="V144" s="7" t="str">
        <f t="shared" si="187"/>
        <v xml:space="preserve"> </v>
      </c>
      <c r="W144" s="6" t="str">
        <f t="shared" si="188"/>
        <v>ELEC_FLAG</v>
      </c>
      <c r="X144" s="6" t="str">
        <f t="shared" si="189"/>
        <v>(SCALARSet)</v>
      </c>
      <c r="Y144" s="15"/>
    </row>
    <row r="145" spans="1:25" x14ac:dyDescent="0.25">
      <c r="A145" t="s">
        <v>1389</v>
      </c>
      <c r="B145" t="s">
        <v>1390</v>
      </c>
      <c r="C145" t="s">
        <v>2603</v>
      </c>
      <c r="E145" t="s">
        <v>1142</v>
      </c>
      <c r="G145" t="s">
        <v>1391</v>
      </c>
      <c r="H145" t="s">
        <v>2484</v>
      </c>
      <c r="I145" t="s">
        <v>2483</v>
      </c>
      <c r="J145" t="s">
        <v>2491</v>
      </c>
      <c r="M145" s="5" t="str">
        <f t="shared" si="179"/>
        <v/>
      </c>
      <c r="N145" s="5" t="str">
        <f t="shared" si="180"/>
        <v/>
      </c>
      <c r="O145" s="6" t="str">
        <f>IFERROR(VLOOKUP(A145,dispett,2,FALSE),B145)</f>
        <v>elout</v>
      </c>
      <c r="P145" s="7" t="str">
        <f t="shared" si="181"/>
        <v>SliceSorted</v>
      </c>
      <c r="Q145" s="7" t="str">
        <f t="shared" si="182"/>
        <v>Season</v>
      </c>
      <c r="R145" s="7" t="str">
        <f t="shared" si="183"/>
        <v>PlantGroup</v>
      </c>
      <c r="S145" s="7" t="str">
        <f t="shared" si="184"/>
        <v xml:space="preserve"> </v>
      </c>
      <c r="T145" s="7" t="str">
        <f t="shared" si="185"/>
        <v xml:space="preserve"> </v>
      </c>
      <c r="U145" s="7" t="str">
        <f t="shared" si="186"/>
        <v xml:space="preserve"> </v>
      </c>
      <c r="V145" s="7" t="str">
        <f t="shared" si="187"/>
        <v xml:space="preserve"> </v>
      </c>
      <c r="W145" s="6" t="str">
        <f t="shared" si="188"/>
        <v>ELGENE</v>
      </c>
      <c r="X145" s="6" t="str">
        <f t="shared" si="189"/>
        <v>(SliceSorted,Season,PlantGroup)</v>
      </c>
      <c r="Y145" s="15"/>
    </row>
    <row r="146" spans="1:25" x14ac:dyDescent="0.25">
      <c r="A146" t="s">
        <v>1392</v>
      </c>
      <c r="B146" t="s">
        <v>1310</v>
      </c>
      <c r="C146" t="s">
        <v>1113</v>
      </c>
      <c r="E146" t="s">
        <v>1194</v>
      </c>
      <c r="G146" t="s">
        <v>1393</v>
      </c>
      <c r="H146" t="s">
        <v>2484</v>
      </c>
      <c r="I146" t="s">
        <v>2483</v>
      </c>
      <c r="M146" s="5" t="str">
        <f t="shared" si="179"/>
        <v>mnumnr</v>
      </c>
      <c r="N146" s="5" t="str">
        <f t="shared" si="180"/>
        <v/>
      </c>
      <c r="O146" s="6" t="str">
        <f>IFERROR(VLOOKUP(A146,dispett,2,FALSE),B146)</f>
        <v>dispin</v>
      </c>
      <c r="P146" s="7" t="str">
        <f t="shared" si="181"/>
        <v>SliceSorted</v>
      </c>
      <c r="Q146" s="7" t="str">
        <f t="shared" si="182"/>
        <v>Season</v>
      </c>
      <c r="R146" s="7" t="str">
        <f t="shared" si="183"/>
        <v xml:space="preserve"> </v>
      </c>
      <c r="S146" s="7" t="str">
        <f t="shared" si="184"/>
        <v xml:space="preserve"> </v>
      </c>
      <c r="T146" s="7" t="str">
        <f t="shared" si="185"/>
        <v xml:space="preserve"> </v>
      </c>
      <c r="U146" s="7" t="str">
        <f t="shared" si="186"/>
        <v>SupplyRegion</v>
      </c>
      <c r="V146" s="7" t="str">
        <f t="shared" si="187"/>
        <v xml:space="preserve"> </v>
      </c>
      <c r="W146" s="6" t="str">
        <f t="shared" si="188"/>
        <v>ELGRP</v>
      </c>
      <c r="X146" s="6" t="str">
        <f t="shared" si="189"/>
        <v>(SliceSorted,Season,SupplyRegion)</v>
      </c>
      <c r="Y146" s="15"/>
    </row>
    <row r="147" spans="1:25" x14ac:dyDescent="0.25">
      <c r="A147" t="s">
        <v>1394</v>
      </c>
      <c r="B147" t="s">
        <v>1310</v>
      </c>
      <c r="C147" t="s">
        <v>1113</v>
      </c>
      <c r="E147" t="s">
        <v>1194</v>
      </c>
      <c r="G147" t="s">
        <v>1395</v>
      </c>
      <c r="H147" t="s">
        <v>2483</v>
      </c>
      <c r="M147" s="5" t="str">
        <f t="shared" si="179"/>
        <v>mnumnr</v>
      </c>
      <c r="N147" s="5" t="str">
        <f t="shared" si="180"/>
        <v/>
      </c>
      <c r="O147" s="6" t="str">
        <f>IFERROR(VLOOKUP(A147,dispett,2,FALSE),B147)</f>
        <v>dispin</v>
      </c>
      <c r="P147" s="7" t="str">
        <f t="shared" si="181"/>
        <v>Season</v>
      </c>
      <c r="Q147" s="7" t="str">
        <f t="shared" si="182"/>
        <v xml:space="preserve"> </v>
      </c>
      <c r="R147" s="7" t="str">
        <f t="shared" si="183"/>
        <v xml:space="preserve"> </v>
      </c>
      <c r="S147" s="7" t="str">
        <f t="shared" si="184"/>
        <v xml:space="preserve"> </v>
      </c>
      <c r="T147" s="7" t="str">
        <f t="shared" si="185"/>
        <v xml:space="preserve"> </v>
      </c>
      <c r="U147" s="7" t="str">
        <f t="shared" si="186"/>
        <v>SupplyRegion</v>
      </c>
      <c r="V147" s="7" t="str">
        <f t="shared" si="187"/>
        <v xml:space="preserve"> </v>
      </c>
      <c r="W147" s="6" t="str">
        <f t="shared" si="188"/>
        <v>ELNVCT</v>
      </c>
      <c r="X147" s="6" t="str">
        <f t="shared" si="189"/>
        <v>(Season,SupplyRegion)</v>
      </c>
      <c r="Y147" s="15"/>
    </row>
    <row r="148" spans="1:25" x14ac:dyDescent="0.25">
      <c r="A148" t="s">
        <v>1396</v>
      </c>
      <c r="B148" t="s">
        <v>1310</v>
      </c>
      <c r="C148" t="s">
        <v>1113</v>
      </c>
      <c r="E148" t="s">
        <v>1194</v>
      </c>
      <c r="G148" t="s">
        <v>1397</v>
      </c>
      <c r="H148" t="s">
        <v>2484</v>
      </c>
      <c r="I148" t="s">
        <v>2483</v>
      </c>
      <c r="M148" s="5" t="str">
        <f t="shared" si="179"/>
        <v>mnumnr</v>
      </c>
      <c r="N148" s="5" t="str">
        <f t="shared" si="180"/>
        <v/>
      </c>
      <c r="O148" s="6" t="str">
        <f>IFERROR(VLOOKUP(A148,dispett,2,FALSE),B148)</f>
        <v>dispin</v>
      </c>
      <c r="P148" s="7" t="str">
        <f t="shared" si="181"/>
        <v>SliceSorted</v>
      </c>
      <c r="Q148" s="7" t="str">
        <f t="shared" si="182"/>
        <v>Season</v>
      </c>
      <c r="R148" s="7" t="str">
        <f t="shared" si="183"/>
        <v xml:space="preserve"> </v>
      </c>
      <c r="S148" s="7" t="str">
        <f t="shared" si="184"/>
        <v xml:space="preserve"> </v>
      </c>
      <c r="T148" s="7" t="str">
        <f t="shared" si="185"/>
        <v xml:space="preserve"> </v>
      </c>
      <c r="U148" s="7" t="str">
        <f t="shared" si="186"/>
        <v>SupplyRegion</v>
      </c>
      <c r="V148" s="7" t="str">
        <f t="shared" si="187"/>
        <v xml:space="preserve"> </v>
      </c>
      <c r="W148" s="6" t="str">
        <f t="shared" si="188"/>
        <v>ELSEG</v>
      </c>
      <c r="X148" s="6" t="str">
        <f t="shared" si="189"/>
        <v>(SliceSorted,Season,SupplyRegion)</v>
      </c>
      <c r="Y148" s="15"/>
    </row>
    <row r="149" spans="1:25" x14ac:dyDescent="0.25">
      <c r="A149" t="s">
        <v>1398</v>
      </c>
      <c r="B149" t="s">
        <v>1310</v>
      </c>
      <c r="C149" t="s">
        <v>1113</v>
      </c>
      <c r="E149" t="s">
        <v>1160</v>
      </c>
      <c r="G149" t="s">
        <v>1399</v>
      </c>
      <c r="H149" t="s">
        <v>2484</v>
      </c>
      <c r="I149" t="s">
        <v>2483</v>
      </c>
      <c r="M149" s="5" t="str">
        <f t="shared" si="179"/>
        <v>mnumnr</v>
      </c>
      <c r="N149" s="5" t="str">
        <f t="shared" si="180"/>
        <v/>
      </c>
      <c r="O149" s="6" t="str">
        <f>IFERROR(VLOOKUP(A149,dispett,2,FALSE),B149)</f>
        <v>dispin</v>
      </c>
      <c r="P149" s="7" t="str">
        <f t="shared" si="181"/>
        <v>SliceSorted</v>
      </c>
      <c r="Q149" s="7" t="str">
        <f t="shared" si="182"/>
        <v>Season</v>
      </c>
      <c r="R149" s="7" t="str">
        <f t="shared" si="183"/>
        <v xml:space="preserve"> </v>
      </c>
      <c r="S149" s="7" t="str">
        <f t="shared" si="184"/>
        <v xml:space="preserve"> </v>
      </c>
      <c r="T149" s="7" t="str">
        <f t="shared" si="185"/>
        <v xml:space="preserve"> </v>
      </c>
      <c r="U149" s="7" t="str">
        <f t="shared" si="186"/>
        <v>SupplyRegion</v>
      </c>
      <c r="V149" s="7" t="str">
        <f t="shared" si="187"/>
        <v xml:space="preserve"> </v>
      </c>
      <c r="W149" s="6" t="str">
        <f t="shared" si="188"/>
        <v>ELWDTH</v>
      </c>
      <c r="X149" s="6" t="str">
        <f t="shared" si="189"/>
        <v>(SliceSorted,Season,SupplyRegion)</v>
      </c>
      <c r="Y149" s="15"/>
    </row>
    <row r="150" spans="1:25" x14ac:dyDescent="0.25">
      <c r="A150" t="s">
        <v>1400</v>
      </c>
      <c r="B150" t="s">
        <v>1361</v>
      </c>
      <c r="C150" t="s">
        <v>1113</v>
      </c>
      <c r="E150" t="s">
        <v>1114</v>
      </c>
      <c r="G150" t="s">
        <v>1401</v>
      </c>
      <c r="H150" t="s">
        <v>1276</v>
      </c>
      <c r="I150" t="s">
        <v>1402</v>
      </c>
      <c r="J150" t="s">
        <v>1117</v>
      </c>
      <c r="M150" s="5" t="str">
        <f t="shared" si="179"/>
        <v/>
      </c>
      <c r="N150" s="5" t="str">
        <f t="shared" si="180"/>
        <v/>
      </c>
      <c r="O150" s="6" t="str">
        <f>IFERROR(VLOOKUP(A150,dispett,2,FALSE),B150)</f>
        <v>emission</v>
      </c>
      <c r="P150" s="7" t="str">
        <f t="shared" si="181"/>
        <v>CensusRegion</v>
      </c>
      <c r="Q150" s="7" t="str">
        <f t="shared" si="182"/>
        <v>EmissionType</v>
      </c>
      <c r="R150" s="7" t="str">
        <f t="shared" si="183"/>
        <v>MNUMYR</v>
      </c>
      <c r="S150" s="7" t="str">
        <f t="shared" si="184"/>
        <v xml:space="preserve"> </v>
      </c>
      <c r="T150" s="7" t="str">
        <f t="shared" si="185"/>
        <v xml:space="preserve"> </v>
      </c>
      <c r="U150" s="7" t="str">
        <f t="shared" si="186"/>
        <v xml:space="preserve"> </v>
      </c>
      <c r="V150" s="7" t="str">
        <f t="shared" si="187"/>
        <v xml:space="preserve"> </v>
      </c>
      <c r="W150" s="6" t="str">
        <f t="shared" si="188"/>
        <v>EMCMC</v>
      </c>
      <c r="X150" s="6" t="str">
        <f t="shared" si="189"/>
        <v>(CensusRegion,EmissionType,MNUMYR)</v>
      </c>
      <c r="Y150" s="15"/>
    </row>
    <row r="151" spans="1:25" x14ac:dyDescent="0.25">
      <c r="A151" t="s">
        <v>1404</v>
      </c>
      <c r="B151" t="s">
        <v>1361</v>
      </c>
      <c r="C151" t="s">
        <v>1113</v>
      </c>
      <c r="E151" t="s">
        <v>1114</v>
      </c>
      <c r="G151" t="s">
        <v>1405</v>
      </c>
      <c r="H151" t="s">
        <v>1406</v>
      </c>
      <c r="I151" t="s">
        <v>1402</v>
      </c>
      <c r="J151" t="s">
        <v>1117</v>
      </c>
      <c r="M151" s="5" t="str">
        <f t="shared" si="179"/>
        <v/>
      </c>
      <c r="N151" s="5" t="str">
        <f t="shared" si="180"/>
        <v/>
      </c>
      <c r="O151" s="6" t="str">
        <f>IFERROR(VLOOKUP(A151,dispett,2,FALSE),B151)</f>
        <v>emission</v>
      </c>
      <c r="P151" s="7" t="str">
        <f t="shared" si="181"/>
        <v>Four</v>
      </c>
      <c r="Q151" s="7" t="str">
        <f t="shared" si="182"/>
        <v>EmissionType</v>
      </c>
      <c r="R151" s="7" t="str">
        <f t="shared" si="183"/>
        <v>MNUMYR</v>
      </c>
      <c r="S151" s="7" t="str">
        <f t="shared" si="184"/>
        <v xml:space="preserve"> </v>
      </c>
      <c r="T151" s="7" t="str">
        <f t="shared" si="185"/>
        <v xml:space="preserve"> </v>
      </c>
      <c r="U151" s="7" t="str">
        <f t="shared" si="186"/>
        <v xml:space="preserve"> </v>
      </c>
      <c r="V151" s="7" t="str">
        <f t="shared" si="187"/>
        <v xml:space="preserve"> </v>
      </c>
      <c r="W151" s="6" t="str">
        <f t="shared" si="188"/>
        <v>EMEL</v>
      </c>
      <c r="X151" s="6" t="str">
        <f t="shared" si="189"/>
        <v>(Four,EmissionType,MNUMYR)</v>
      </c>
      <c r="Y151" s="15"/>
    </row>
    <row r="152" spans="1:25" x14ac:dyDescent="0.25">
      <c r="A152" t="s">
        <v>1408</v>
      </c>
      <c r="B152" t="s">
        <v>1361</v>
      </c>
      <c r="C152" t="s">
        <v>1113</v>
      </c>
      <c r="D152" t="s">
        <v>2435</v>
      </c>
      <c r="E152" t="s">
        <v>1114</v>
      </c>
      <c r="G152" t="s">
        <v>1409</v>
      </c>
      <c r="H152" t="s">
        <v>1117</v>
      </c>
      <c r="I152" t="s">
        <v>1410</v>
      </c>
      <c r="M152" s="5" t="str">
        <f t="shared" si="179"/>
        <v/>
      </c>
      <c r="N152" s="5" t="str">
        <f t="shared" si="180"/>
        <v/>
      </c>
      <c r="O152" s="6" t="str">
        <f>IFERROR(VLOOKUP(A152,dispett,2,FALSE),B152)</f>
        <v>emission</v>
      </c>
      <c r="P152" s="7" t="str">
        <f t="shared" si="181"/>
        <v>MNUMYR</v>
      </c>
      <c r="Q152" s="7" t="str">
        <f t="shared" si="182"/>
        <v>SO2Region</v>
      </c>
      <c r="R152" s="7" t="str">
        <f t="shared" si="183"/>
        <v xml:space="preserve"> </v>
      </c>
      <c r="S152" s="7" t="str">
        <f t="shared" si="184"/>
        <v xml:space="preserve"> </v>
      </c>
      <c r="T152" s="7" t="str">
        <f t="shared" si="185"/>
        <v xml:space="preserve"> </v>
      </c>
      <c r="U152" s="7" t="str">
        <f t="shared" si="186"/>
        <v xml:space="preserve"> </v>
      </c>
      <c r="V152" s="7" t="str">
        <f t="shared" si="187"/>
        <v xml:space="preserve"> </v>
      </c>
      <c r="W152" s="6" t="str">
        <f t="shared" si="188"/>
        <v>EMELBNK</v>
      </c>
      <c r="X152" s="6" t="str">
        <f t="shared" si="189"/>
        <v>(MNUMYR,SO2Region)</v>
      </c>
      <c r="Y152" s="15"/>
    </row>
    <row r="153" spans="1:25" x14ac:dyDescent="0.25">
      <c r="A153" t="s">
        <v>1411</v>
      </c>
      <c r="B153" t="s">
        <v>1361</v>
      </c>
      <c r="C153" t="s">
        <v>1113</v>
      </c>
      <c r="E153" t="s">
        <v>1114</v>
      </c>
      <c r="G153" t="s">
        <v>1412</v>
      </c>
      <c r="H153" t="s">
        <v>1413</v>
      </c>
      <c r="I153" t="s">
        <v>1117</v>
      </c>
      <c r="M153" s="5" t="str">
        <f t="shared" si="179"/>
        <v/>
      </c>
      <c r="N153" s="5" t="str">
        <f t="shared" si="180"/>
        <v/>
      </c>
      <c r="O153" s="6" t="str">
        <f>IFERROR(VLOOKUP(A153,dispett,2,FALSE),B153)</f>
        <v>emission</v>
      </c>
      <c r="P153" s="7" t="str">
        <f t="shared" si="181"/>
        <v>nHGCODE</v>
      </c>
      <c r="Q153" s="7" t="str">
        <f t="shared" si="182"/>
        <v>MNUMYR</v>
      </c>
      <c r="R153" s="7" t="str">
        <f t="shared" si="183"/>
        <v xml:space="preserve"> </v>
      </c>
      <c r="S153" s="7" t="str">
        <f t="shared" si="184"/>
        <v xml:space="preserve"> </v>
      </c>
      <c r="T153" s="7" t="str">
        <f t="shared" si="185"/>
        <v xml:space="preserve"> </v>
      </c>
      <c r="U153" s="7" t="str">
        <f t="shared" si="186"/>
        <v xml:space="preserve"> </v>
      </c>
      <c r="V153" s="7" t="str">
        <f t="shared" si="187"/>
        <v xml:space="preserve"> </v>
      </c>
      <c r="W153" s="6" t="str">
        <f t="shared" si="188"/>
        <v>EMEL_QHG</v>
      </c>
      <c r="X153" s="6" t="str">
        <f t="shared" si="189"/>
        <v>(nHGCODE,MNUMYR)</v>
      </c>
      <c r="Y153" s="15"/>
    </row>
    <row r="154" spans="1:25" x14ac:dyDescent="0.25">
      <c r="A154" t="s">
        <v>1414</v>
      </c>
      <c r="B154" t="s">
        <v>1361</v>
      </c>
      <c r="C154" t="s">
        <v>1113</v>
      </c>
      <c r="E154" t="s">
        <v>1114</v>
      </c>
      <c r="G154" t="s">
        <v>1415</v>
      </c>
      <c r="H154" t="s">
        <v>1416</v>
      </c>
      <c r="I154" t="s">
        <v>1117</v>
      </c>
      <c r="M154" s="5" t="str">
        <f t="shared" si="179"/>
        <v/>
      </c>
      <c r="N154" s="5" t="str">
        <f t="shared" si="180"/>
        <v/>
      </c>
      <c r="O154" s="6" t="str">
        <f>IFERROR(VLOOKUP(A154,dispett,2,FALSE),B154)</f>
        <v>emission</v>
      </c>
      <c r="P154" s="7" t="str">
        <f t="shared" si="181"/>
        <v>Fifteen</v>
      </c>
      <c r="Q154" s="7" t="str">
        <f t="shared" si="182"/>
        <v>MNUMYR</v>
      </c>
      <c r="R154" s="7" t="str">
        <f t="shared" si="183"/>
        <v xml:space="preserve"> </v>
      </c>
      <c r="S154" s="7" t="str">
        <f t="shared" si="184"/>
        <v xml:space="preserve"> </v>
      </c>
      <c r="T154" s="7" t="str">
        <f t="shared" si="185"/>
        <v xml:space="preserve"> </v>
      </c>
      <c r="U154" s="7" t="str">
        <f t="shared" si="186"/>
        <v xml:space="preserve"> </v>
      </c>
      <c r="V154" s="7" t="str">
        <f t="shared" si="187"/>
        <v xml:space="preserve"> </v>
      </c>
      <c r="W154" s="6" t="str">
        <f t="shared" si="188"/>
        <v>EMETAX</v>
      </c>
      <c r="X154" s="6" t="str">
        <f t="shared" si="189"/>
        <v>(Fifteen,MNUMYR)</v>
      </c>
      <c r="Y154" s="15"/>
    </row>
    <row r="155" spans="1:25" x14ac:dyDescent="0.25">
      <c r="A155" t="s">
        <v>1418</v>
      </c>
      <c r="B155" t="s">
        <v>1361</v>
      </c>
      <c r="C155" t="s">
        <v>1113</v>
      </c>
      <c r="E155" t="s">
        <v>1114</v>
      </c>
      <c r="G155" t="s">
        <v>1419</v>
      </c>
      <c r="H155" t="s">
        <v>1276</v>
      </c>
      <c r="I155" t="s">
        <v>1402</v>
      </c>
      <c r="J155" t="s">
        <v>1117</v>
      </c>
      <c r="M155" s="5" t="str">
        <f t="shared" si="179"/>
        <v/>
      </c>
      <c r="N155" s="5" t="str">
        <f t="shared" si="180"/>
        <v/>
      </c>
      <c r="O155" s="6" t="str">
        <f>IFERROR(VLOOKUP(A155,dispett,2,FALSE),B155)</f>
        <v>emission</v>
      </c>
      <c r="P155" s="7" t="str">
        <f t="shared" si="181"/>
        <v>CensusRegion</v>
      </c>
      <c r="Q155" s="7" t="str">
        <f t="shared" si="182"/>
        <v>EmissionType</v>
      </c>
      <c r="R155" s="7" t="str">
        <f t="shared" si="183"/>
        <v>MNUMYR</v>
      </c>
      <c r="S155" s="7" t="str">
        <f t="shared" si="184"/>
        <v xml:space="preserve"> </v>
      </c>
      <c r="T155" s="7" t="str">
        <f t="shared" si="185"/>
        <v xml:space="preserve"> </v>
      </c>
      <c r="U155" s="7" t="str">
        <f t="shared" si="186"/>
        <v xml:space="preserve"> </v>
      </c>
      <c r="V155" s="7" t="str">
        <f t="shared" si="187"/>
        <v xml:space="preserve"> </v>
      </c>
      <c r="W155" s="6" t="str">
        <f t="shared" si="188"/>
        <v>EMINCC</v>
      </c>
      <c r="X155" s="6" t="str">
        <f t="shared" si="189"/>
        <v>(CensusRegion,EmissionType,MNUMYR)</v>
      </c>
      <c r="Y155" s="15"/>
    </row>
    <row r="156" spans="1:25" x14ac:dyDescent="0.25">
      <c r="A156" s="15" t="s">
        <v>2404</v>
      </c>
      <c r="B156" s="15" t="s">
        <v>1386</v>
      </c>
      <c r="C156" s="15" t="s">
        <v>1113</v>
      </c>
      <c r="D156" s="15"/>
      <c r="E156" s="15" t="s">
        <v>1142</v>
      </c>
      <c r="F156" s="15"/>
      <c r="G156" s="15" t="s">
        <v>2405</v>
      </c>
      <c r="H156" s="15" t="s">
        <v>1117</v>
      </c>
      <c r="I156" s="15"/>
      <c r="J156" s="15"/>
      <c r="K156" s="15"/>
      <c r="L156" s="15"/>
      <c r="M156" s="16" t="str">
        <f t="shared" si="179"/>
        <v/>
      </c>
      <c r="N156" s="16" t="str">
        <f t="shared" si="180"/>
        <v/>
      </c>
      <c r="O156" s="7" t="str">
        <f>IFERROR(VLOOKUP(A156,dispett,2,FALSE),B156)</f>
        <v>emoblk</v>
      </c>
      <c r="P156" s="7" t="str">
        <f t="shared" ref="P156" si="198">IFERROR(VLOOKUP(H156,EFDLOOK,3,FALSE),"missing ")</f>
        <v>MNUMYR</v>
      </c>
      <c r="Q156" s="7" t="str">
        <f t="shared" ref="Q156" si="199">IFERROR(VLOOKUP(I156,EFDLOOK,2,FALSE),IF(I156&lt;&gt;"","missing"," "))</f>
        <v xml:space="preserve"> </v>
      </c>
      <c r="R156" s="7" t="str">
        <f t="shared" ref="R156" si="200">IFERROR(VLOOKUP(J156,EFDLOOK,3,FALSE),IF(J156&lt;&gt;"","missing"," "))</f>
        <v xml:space="preserve"> </v>
      </c>
      <c r="S156" s="7" t="str">
        <f t="shared" ref="S156" si="201">IFERROR(VLOOKUP(K156,EFDLOOK,2,FALSE),IF(K156&lt;&gt;"","missing"," "))</f>
        <v xml:space="preserve"> </v>
      </c>
      <c r="T156" s="7" t="str">
        <f t="shared" ref="T156" si="202">IFERROR(VLOOKUP(L156,EFDLOOK,3,FALSE),IF(L156&lt;&gt;"","missing"," "))</f>
        <v xml:space="preserve"> </v>
      </c>
      <c r="U156" s="7" t="str">
        <f t="shared" ref="U156" si="203">IFERROR(VLOOKUP(M156,EFDLOOK,2)," ")</f>
        <v xml:space="preserve"> </v>
      </c>
      <c r="V156" s="7" t="str">
        <f t="shared" ref="V156" si="204">IFERROR(VLOOKUP(N156,EFDLOOK,2)," ")</f>
        <v xml:space="preserve"> </v>
      </c>
      <c r="W156" s="7" t="str">
        <f t="shared" ref="W156" si="205">IF(A156&lt;&gt;"CF",A156,"WWIND_CF")</f>
        <v>EMISSIONS_GOAL</v>
      </c>
      <c r="X156" s="7" t="str">
        <f t="shared" ref="X156" si="206">IF(P156&lt;&gt;" ","("&amp;P156,"")    &amp;    IF(Q156&lt;&gt;" ",   ","&amp;Q156,"")   &amp; IF(R156&lt;&gt;" ",   ","&amp;R156,"")   &amp; IF(S156&lt;&gt;" ",   ","&amp;S156,"")  &amp; IF(T156&lt;&gt;" ",   ","&amp;T156,"")  &amp; IF(U156&lt;&gt;" ",  ","&amp;U156,"") &amp; IF(V156&lt;&gt;" ",  "," &amp; V156,"" )&amp; IF(P156&lt;&gt;" ",")","")</f>
        <v>(MNUMYR)</v>
      </c>
      <c r="Y156" s="15"/>
    </row>
    <row r="157" spans="1:25" x14ac:dyDescent="0.25">
      <c r="A157" t="s">
        <v>1420</v>
      </c>
      <c r="B157" t="s">
        <v>1361</v>
      </c>
      <c r="C157" t="s">
        <v>1113</v>
      </c>
      <c r="E157" t="s">
        <v>1114</v>
      </c>
      <c r="G157" t="s">
        <v>1421</v>
      </c>
      <c r="H157" t="s">
        <v>1406</v>
      </c>
      <c r="I157" t="s">
        <v>1117</v>
      </c>
      <c r="M157" s="5" t="str">
        <f t="shared" si="179"/>
        <v/>
      </c>
      <c r="N157" s="5" t="str">
        <f t="shared" si="180"/>
        <v/>
      </c>
      <c r="O157" s="6" t="str">
        <f>IFERROR(VLOOKUP(A157,dispett,2,FALSE),B157)</f>
        <v>emission</v>
      </c>
      <c r="P157" s="7" t="str">
        <f t="shared" si="181"/>
        <v>Four</v>
      </c>
      <c r="Q157" s="7" t="str">
        <f t="shared" si="182"/>
        <v>MNUMYR</v>
      </c>
      <c r="R157" s="7" t="str">
        <f t="shared" si="183"/>
        <v xml:space="preserve"> </v>
      </c>
      <c r="S157" s="7" t="str">
        <f t="shared" si="184"/>
        <v xml:space="preserve"> </v>
      </c>
      <c r="T157" s="7" t="str">
        <f t="shared" si="185"/>
        <v xml:space="preserve"> </v>
      </c>
      <c r="U157" s="7" t="str">
        <f t="shared" si="186"/>
        <v xml:space="preserve"> </v>
      </c>
      <c r="V157" s="7" t="str">
        <f t="shared" si="187"/>
        <v xml:space="preserve"> </v>
      </c>
      <c r="W157" s="6" t="str">
        <f t="shared" si="188"/>
        <v>EMLIM</v>
      </c>
      <c r="X157" s="6" t="str">
        <f t="shared" si="189"/>
        <v>(Four,MNUMYR)</v>
      </c>
      <c r="Y157" s="15"/>
    </row>
    <row r="158" spans="1:25" x14ac:dyDescent="0.25">
      <c r="A158" t="s">
        <v>1422</v>
      </c>
      <c r="B158" t="s">
        <v>1423</v>
      </c>
      <c r="C158" t="s">
        <v>2603</v>
      </c>
      <c r="E158" t="s">
        <v>1142</v>
      </c>
      <c r="G158" t="s">
        <v>1424</v>
      </c>
      <c r="H158" t="s">
        <v>1288</v>
      </c>
      <c r="I158" t="s">
        <v>1117</v>
      </c>
      <c r="M158" s="5" t="str">
        <f t="shared" si="179"/>
        <v/>
      </c>
      <c r="N158" s="5" t="str">
        <f t="shared" si="180"/>
        <v/>
      </c>
      <c r="O158" s="6" t="str">
        <f>IFERROR(VLOOKUP(A158,dispett,2,FALSE),B158)</f>
        <v>wrenew</v>
      </c>
      <c r="P158" s="7" t="str">
        <f t="shared" si="181"/>
        <v>CoalDemandRegion</v>
      </c>
      <c r="Q158" s="7" t="str">
        <f t="shared" si="182"/>
        <v>MNUMYR</v>
      </c>
      <c r="R158" s="7" t="str">
        <f t="shared" si="183"/>
        <v xml:space="preserve"> </v>
      </c>
      <c r="S158" s="7" t="str">
        <f t="shared" si="184"/>
        <v xml:space="preserve"> </v>
      </c>
      <c r="T158" s="7" t="str">
        <f t="shared" si="185"/>
        <v xml:space="preserve"> </v>
      </c>
      <c r="U158" s="7" t="str">
        <f t="shared" si="186"/>
        <v xml:space="preserve"> </v>
      </c>
      <c r="V158" s="7" t="str">
        <f t="shared" si="187"/>
        <v xml:space="preserve"> </v>
      </c>
      <c r="W158" s="6" t="str">
        <f t="shared" si="188"/>
        <v>EMMBMDUAL</v>
      </c>
      <c r="X158" s="6" t="str">
        <f t="shared" si="189"/>
        <v>(CoalDemandRegion,MNUMYR)</v>
      </c>
      <c r="Y158" s="15"/>
    </row>
    <row r="159" spans="1:25" x14ac:dyDescent="0.25">
      <c r="A159" t="s">
        <v>1426</v>
      </c>
      <c r="B159" t="s">
        <v>1361</v>
      </c>
      <c r="C159" t="s">
        <v>1113</v>
      </c>
      <c r="E159" t="s">
        <v>1114</v>
      </c>
      <c r="G159" t="s">
        <v>1427</v>
      </c>
      <c r="H159" t="s">
        <v>1276</v>
      </c>
      <c r="I159" t="s">
        <v>1402</v>
      </c>
      <c r="J159" t="s">
        <v>1117</v>
      </c>
      <c r="M159" s="5" t="str">
        <f t="shared" si="179"/>
        <v/>
      </c>
      <c r="N159" s="5" t="str">
        <f t="shared" si="180"/>
        <v/>
      </c>
      <c r="O159" s="6" t="str">
        <f>IFERROR(VLOOKUP(A159,dispett,2,FALSE),B159)</f>
        <v>emission</v>
      </c>
      <c r="P159" s="7" t="str">
        <f t="shared" si="181"/>
        <v>CensusRegion</v>
      </c>
      <c r="Q159" s="7" t="str">
        <f t="shared" si="182"/>
        <v>EmissionType</v>
      </c>
      <c r="R159" s="7" t="str">
        <f t="shared" si="183"/>
        <v>MNUMYR</v>
      </c>
      <c r="S159" s="7" t="str">
        <f t="shared" si="184"/>
        <v xml:space="preserve"> </v>
      </c>
      <c r="T159" s="7" t="str">
        <f t="shared" si="185"/>
        <v xml:space="preserve"> </v>
      </c>
      <c r="U159" s="7" t="str">
        <f t="shared" si="186"/>
        <v xml:space="preserve"> </v>
      </c>
      <c r="V159" s="7" t="str">
        <f t="shared" si="187"/>
        <v xml:space="preserve"> </v>
      </c>
      <c r="W159" s="6" t="str">
        <f t="shared" si="188"/>
        <v>EMNT</v>
      </c>
      <c r="X159" s="6" t="str">
        <f t="shared" si="189"/>
        <v>(CensusRegion,EmissionType,MNUMYR)</v>
      </c>
      <c r="Y159" s="15"/>
    </row>
    <row r="160" spans="1:25" x14ac:dyDescent="0.25">
      <c r="A160" t="s">
        <v>1428</v>
      </c>
      <c r="B160" t="s">
        <v>1361</v>
      </c>
      <c r="C160" t="s">
        <v>1113</v>
      </c>
      <c r="E160" t="s">
        <v>1114</v>
      </c>
      <c r="G160" t="s">
        <v>1429</v>
      </c>
      <c r="H160" t="s">
        <v>2497</v>
      </c>
      <c r="I160" t="s">
        <v>1117</v>
      </c>
      <c r="M160" s="5" t="str">
        <f t="shared" si="179"/>
        <v/>
      </c>
      <c r="N160" s="5" t="str">
        <f t="shared" si="180"/>
        <v/>
      </c>
      <c r="O160" s="6" t="str">
        <f>IFERROR(VLOOKUP(A160,dispett,2,FALSE),B160)</f>
        <v>emission</v>
      </c>
      <c r="P160" s="7" t="str">
        <f t="shared" si="181"/>
        <v>INOXP</v>
      </c>
      <c r="Q160" s="7" t="str">
        <f t="shared" si="182"/>
        <v>MNUMYR</v>
      </c>
      <c r="R160" s="7" t="str">
        <f t="shared" si="183"/>
        <v xml:space="preserve"> </v>
      </c>
      <c r="S160" s="7" t="str">
        <f t="shared" si="184"/>
        <v xml:space="preserve"> </v>
      </c>
      <c r="T160" s="7" t="str">
        <f t="shared" si="185"/>
        <v xml:space="preserve"> </v>
      </c>
      <c r="U160" s="7" t="str">
        <f t="shared" si="186"/>
        <v xml:space="preserve"> </v>
      </c>
      <c r="V160" s="7" t="str">
        <f t="shared" si="187"/>
        <v xml:space="preserve"> </v>
      </c>
      <c r="W160" s="6" t="str">
        <f t="shared" si="188"/>
        <v>EMRFNA</v>
      </c>
      <c r="X160" s="6" t="str">
        <f t="shared" si="189"/>
        <v>(INOXP,MNUMYR)</v>
      </c>
      <c r="Y160" s="15"/>
    </row>
    <row r="161" spans="1:25" x14ac:dyDescent="0.25">
      <c r="A161" t="s">
        <v>1430</v>
      </c>
      <c r="B161" t="s">
        <v>1361</v>
      </c>
      <c r="C161" t="s">
        <v>1113</v>
      </c>
      <c r="E161" t="s">
        <v>1114</v>
      </c>
      <c r="G161" t="s">
        <v>1431</v>
      </c>
      <c r="H161" t="s">
        <v>1117</v>
      </c>
      <c r="I161" t="s">
        <v>1410</v>
      </c>
      <c r="M161" s="5" t="str">
        <f t="shared" si="179"/>
        <v/>
      </c>
      <c r="N161" s="5" t="str">
        <f t="shared" si="180"/>
        <v/>
      </c>
      <c r="O161" s="6" t="str">
        <f>IFERROR(VLOOKUP(A161,dispett,2,FALSE),B161)</f>
        <v>emission</v>
      </c>
      <c r="P161" s="7" t="str">
        <f t="shared" si="181"/>
        <v>MNUMYR</v>
      </c>
      <c r="Q161" s="7" t="str">
        <f t="shared" si="182"/>
        <v>SO2Region</v>
      </c>
      <c r="R161" s="7" t="str">
        <f t="shared" si="183"/>
        <v xml:space="preserve"> </v>
      </c>
      <c r="S161" s="7" t="str">
        <f t="shared" si="184"/>
        <v xml:space="preserve"> </v>
      </c>
      <c r="T161" s="7" t="str">
        <f t="shared" si="185"/>
        <v xml:space="preserve"> </v>
      </c>
      <c r="U161" s="7" t="str">
        <f t="shared" si="186"/>
        <v xml:space="preserve"> </v>
      </c>
      <c r="V161" s="7" t="str">
        <f t="shared" si="187"/>
        <v xml:space="preserve"> </v>
      </c>
      <c r="W161" s="6" t="str">
        <f t="shared" si="188"/>
        <v>EMRFSA</v>
      </c>
      <c r="X161" s="6" t="str">
        <f t="shared" si="189"/>
        <v>(MNUMYR,SO2Region)</v>
      </c>
      <c r="Y161" s="15"/>
    </row>
    <row r="162" spans="1:25" x14ac:dyDescent="0.25">
      <c r="A162" t="s">
        <v>1432</v>
      </c>
      <c r="B162" t="s">
        <v>1361</v>
      </c>
      <c r="C162" t="s">
        <v>1113</v>
      </c>
      <c r="E162" t="s">
        <v>1114</v>
      </c>
      <c r="G162" t="s">
        <v>1433</v>
      </c>
      <c r="H162" t="s">
        <v>1276</v>
      </c>
      <c r="I162" t="s">
        <v>1402</v>
      </c>
      <c r="J162" t="s">
        <v>1117</v>
      </c>
      <c r="M162" s="5" t="str">
        <f t="shared" si="179"/>
        <v/>
      </c>
      <c r="N162" s="5" t="str">
        <f t="shared" si="180"/>
        <v/>
      </c>
      <c r="O162" s="6" t="str">
        <f>IFERROR(VLOOKUP(A162,dispett,2,FALSE),B162)</f>
        <v>emission</v>
      </c>
      <c r="P162" s="7" t="str">
        <f t="shared" si="181"/>
        <v>CensusRegion</v>
      </c>
      <c r="Q162" s="7" t="str">
        <f t="shared" si="182"/>
        <v>EmissionType</v>
      </c>
      <c r="R162" s="7" t="str">
        <f t="shared" si="183"/>
        <v>MNUMYR</v>
      </c>
      <c r="S162" s="7" t="str">
        <f t="shared" si="184"/>
        <v xml:space="preserve"> </v>
      </c>
      <c r="T162" s="7" t="str">
        <f t="shared" si="185"/>
        <v xml:space="preserve"> </v>
      </c>
      <c r="U162" s="7" t="str">
        <f t="shared" si="186"/>
        <v xml:space="preserve"> </v>
      </c>
      <c r="V162" s="7" t="str">
        <f t="shared" si="187"/>
        <v xml:space="preserve"> </v>
      </c>
      <c r="W162" s="6" t="str">
        <f t="shared" si="188"/>
        <v>EMRSC</v>
      </c>
      <c r="X162" s="6" t="str">
        <f t="shared" si="189"/>
        <v>(CensusRegion,EmissionType,MNUMYR)</v>
      </c>
      <c r="Y162" s="15"/>
    </row>
    <row r="163" spans="1:25" x14ac:dyDescent="0.25">
      <c r="A163" t="s">
        <v>1434</v>
      </c>
      <c r="B163" t="s">
        <v>1361</v>
      </c>
      <c r="C163" t="s">
        <v>1113</v>
      </c>
      <c r="E163" t="s">
        <v>1114</v>
      </c>
      <c r="G163" t="s">
        <v>1435</v>
      </c>
      <c r="H163" t="s">
        <v>1276</v>
      </c>
      <c r="I163" t="s">
        <v>1402</v>
      </c>
      <c r="J163" t="s">
        <v>1117</v>
      </c>
      <c r="M163" s="5" t="str">
        <f t="shared" si="179"/>
        <v/>
      </c>
      <c r="N163" s="5" t="str">
        <f t="shared" si="180"/>
        <v/>
      </c>
      <c r="O163" s="6" t="str">
        <f>IFERROR(VLOOKUP(A163,dispett,2,FALSE),B163)</f>
        <v>emission</v>
      </c>
      <c r="P163" s="7" t="str">
        <f t="shared" si="181"/>
        <v>CensusRegion</v>
      </c>
      <c r="Q163" s="7" t="str">
        <f t="shared" si="182"/>
        <v>EmissionType</v>
      </c>
      <c r="R163" s="7" t="str">
        <f t="shared" si="183"/>
        <v>MNUMYR</v>
      </c>
      <c r="S163" s="7" t="str">
        <f t="shared" si="184"/>
        <v xml:space="preserve"> </v>
      </c>
      <c r="T163" s="7" t="str">
        <f t="shared" si="185"/>
        <v xml:space="preserve"> </v>
      </c>
      <c r="U163" s="7" t="str">
        <f t="shared" si="186"/>
        <v xml:space="preserve"> </v>
      </c>
      <c r="V163" s="7" t="str">
        <f t="shared" si="187"/>
        <v xml:space="preserve"> </v>
      </c>
      <c r="W163" s="6" t="str">
        <f t="shared" si="188"/>
        <v>EMTRC</v>
      </c>
      <c r="X163" s="6" t="str">
        <f t="shared" si="189"/>
        <v>(CensusRegion,EmissionType,MNUMYR)</v>
      </c>
      <c r="Y163" s="15"/>
    </row>
    <row r="164" spans="1:25" x14ac:dyDescent="0.25">
      <c r="A164" t="s">
        <v>1436</v>
      </c>
      <c r="B164" t="s">
        <v>1327</v>
      </c>
      <c r="C164" t="s">
        <v>1113</v>
      </c>
      <c r="E164" t="s">
        <v>1114</v>
      </c>
      <c r="G164" t="s">
        <v>1437</v>
      </c>
      <c r="H164" t="s">
        <v>1117</v>
      </c>
      <c r="M164" s="5" t="str">
        <f t="shared" si="179"/>
        <v/>
      </c>
      <c r="N164" s="5" t="str">
        <f t="shared" si="180"/>
        <v/>
      </c>
      <c r="O164" s="6" t="str">
        <f>IFERROR(VLOOKUP(A164,dispett,2,FALSE),B164)</f>
        <v>emeblk</v>
      </c>
      <c r="P164" s="7" t="str">
        <f t="shared" si="181"/>
        <v>MNUMYR</v>
      </c>
      <c r="Q164" s="7" t="str">
        <f t="shared" si="182"/>
        <v xml:space="preserve"> </v>
      </c>
      <c r="R164" s="7" t="str">
        <f t="shared" si="183"/>
        <v xml:space="preserve"> </v>
      </c>
      <c r="S164" s="7" t="str">
        <f t="shared" si="184"/>
        <v xml:space="preserve"> </v>
      </c>
      <c r="T164" s="7" t="str">
        <f t="shared" si="185"/>
        <v xml:space="preserve"> </v>
      </c>
      <c r="U164" s="7" t="str">
        <f t="shared" si="186"/>
        <v xml:space="preserve"> </v>
      </c>
      <c r="V164" s="7" t="str">
        <f t="shared" si="187"/>
        <v xml:space="preserve"> </v>
      </c>
      <c r="W164" s="6" t="str">
        <f t="shared" si="188"/>
        <v>ENGEL</v>
      </c>
      <c r="X164" s="6" t="str">
        <f t="shared" si="189"/>
        <v>(MNUMYR)</v>
      </c>
      <c r="Y164" s="15"/>
    </row>
    <row r="165" spans="1:25" x14ac:dyDescent="0.25">
      <c r="A165" t="s">
        <v>1438</v>
      </c>
      <c r="B165" t="s">
        <v>1157</v>
      </c>
      <c r="C165" t="s">
        <v>1113</v>
      </c>
      <c r="E165" t="s">
        <v>1194</v>
      </c>
      <c r="G165" t="s">
        <v>1439</v>
      </c>
      <c r="H165" t="s">
        <v>1238</v>
      </c>
      <c r="M165" s="5" t="str">
        <f t="shared" si="179"/>
        <v/>
      </c>
      <c r="N165" s="5" t="str">
        <f t="shared" si="180"/>
        <v/>
      </c>
      <c r="O165" s="6" t="str">
        <f>IFERROR(VLOOKUP(A165,dispett,2,FALSE),B165)</f>
        <v>control</v>
      </c>
      <c r="P165" s="7" t="str">
        <f t="shared" si="181"/>
        <v>FuelRegion</v>
      </c>
      <c r="Q165" s="7" t="str">
        <f t="shared" si="182"/>
        <v xml:space="preserve"> </v>
      </c>
      <c r="R165" s="7" t="str">
        <f t="shared" si="183"/>
        <v xml:space="preserve"> </v>
      </c>
      <c r="S165" s="7" t="str">
        <f t="shared" si="184"/>
        <v xml:space="preserve"> </v>
      </c>
      <c r="T165" s="7" t="str">
        <f t="shared" si="185"/>
        <v xml:space="preserve"> </v>
      </c>
      <c r="U165" s="7" t="str">
        <f t="shared" si="186"/>
        <v xml:space="preserve"> </v>
      </c>
      <c r="V165" s="7" t="str">
        <f t="shared" si="187"/>
        <v xml:space="preserve"> </v>
      </c>
      <c r="W165" s="6" t="str">
        <f t="shared" si="188"/>
        <v>EPCAMP</v>
      </c>
      <c r="X165" s="6" t="str">
        <f t="shared" si="189"/>
        <v>(FuelRegion)</v>
      </c>
      <c r="Y165" s="15"/>
    </row>
    <row r="166" spans="1:25" x14ac:dyDescent="0.25">
      <c r="A166" t="s">
        <v>1441</v>
      </c>
      <c r="B166" t="s">
        <v>1157</v>
      </c>
      <c r="C166" t="s">
        <v>1113</v>
      </c>
      <c r="E166" t="s">
        <v>1194</v>
      </c>
      <c r="G166" t="s">
        <v>1442</v>
      </c>
      <c r="H166" t="s">
        <v>1238</v>
      </c>
      <c r="M166" s="5" t="str">
        <f t="shared" si="179"/>
        <v/>
      </c>
      <c r="N166" s="5" t="str">
        <f t="shared" si="180"/>
        <v/>
      </c>
      <c r="O166" s="6" t="str">
        <f>IFERROR(VLOOKUP(A166,dispett,2,FALSE),B166)</f>
        <v>control</v>
      </c>
      <c r="P166" s="7" t="str">
        <f t="shared" si="181"/>
        <v>FuelRegion</v>
      </c>
      <c r="Q166" s="7" t="str">
        <f t="shared" si="182"/>
        <v xml:space="preserve"> </v>
      </c>
      <c r="R166" s="7" t="str">
        <f t="shared" si="183"/>
        <v xml:space="preserve"> </v>
      </c>
      <c r="S166" s="7" t="str">
        <f t="shared" si="184"/>
        <v xml:space="preserve"> </v>
      </c>
      <c r="T166" s="7" t="str">
        <f t="shared" si="185"/>
        <v xml:space="preserve"> </v>
      </c>
      <c r="U166" s="7" t="str">
        <f t="shared" si="186"/>
        <v xml:space="preserve"> </v>
      </c>
      <c r="V166" s="7" t="str">
        <f t="shared" si="187"/>
        <v xml:space="preserve"> </v>
      </c>
      <c r="W166" s="6" t="str">
        <f t="shared" si="188"/>
        <v>EPCLMP</v>
      </c>
      <c r="X166" s="6" t="str">
        <f t="shared" si="189"/>
        <v>(FuelRegion)</v>
      </c>
      <c r="Y166" s="15"/>
    </row>
    <row r="167" spans="1:25" x14ac:dyDescent="0.25">
      <c r="A167" t="s">
        <v>1443</v>
      </c>
      <c r="B167" t="s">
        <v>1157</v>
      </c>
      <c r="C167" t="s">
        <v>1113</v>
      </c>
      <c r="E167" t="s">
        <v>1194</v>
      </c>
      <c r="G167" t="s">
        <v>1444</v>
      </c>
      <c r="H167" t="s">
        <v>1238</v>
      </c>
      <c r="M167" s="5" t="str">
        <f t="shared" si="179"/>
        <v/>
      </c>
      <c r="N167" s="5" t="str">
        <f t="shared" si="180"/>
        <v/>
      </c>
      <c r="O167" s="6" t="str">
        <f>IFERROR(VLOOKUP(A167,dispett,2,FALSE),B167)</f>
        <v>control</v>
      </c>
      <c r="P167" s="7" t="str">
        <f t="shared" si="181"/>
        <v>FuelRegion</v>
      </c>
      <c r="Q167" s="7" t="str">
        <f t="shared" si="182"/>
        <v xml:space="preserve"> </v>
      </c>
      <c r="R167" s="7" t="str">
        <f t="shared" si="183"/>
        <v xml:space="preserve"> </v>
      </c>
      <c r="S167" s="7" t="str">
        <f t="shared" si="184"/>
        <v xml:space="preserve"> </v>
      </c>
      <c r="T167" s="7" t="str">
        <f t="shared" si="185"/>
        <v xml:space="preserve"> </v>
      </c>
      <c r="U167" s="7" t="str">
        <f t="shared" si="186"/>
        <v xml:space="preserve"> </v>
      </c>
      <c r="V167" s="7" t="str">
        <f t="shared" si="187"/>
        <v xml:space="preserve"> </v>
      </c>
      <c r="W167" s="6" t="str">
        <f t="shared" si="188"/>
        <v>EPCSMP</v>
      </c>
      <c r="X167" s="6" t="str">
        <f t="shared" si="189"/>
        <v>(FuelRegion)</v>
      </c>
      <c r="Y167" s="15"/>
    </row>
    <row r="168" spans="1:25" x14ac:dyDescent="0.25">
      <c r="A168" t="s">
        <v>1445</v>
      </c>
      <c r="B168" t="s">
        <v>1157</v>
      </c>
      <c r="C168" t="s">
        <v>1113</v>
      </c>
      <c r="E168" t="s">
        <v>1194</v>
      </c>
      <c r="G168" t="s">
        <v>1446</v>
      </c>
      <c r="H168" t="s">
        <v>1238</v>
      </c>
      <c r="M168" s="5" t="str">
        <f t="shared" si="179"/>
        <v/>
      </c>
      <c r="N168" s="5" t="str">
        <f t="shared" si="180"/>
        <v/>
      </c>
      <c r="O168" s="6" t="str">
        <f>IFERROR(VLOOKUP(A168,dispett,2,FALSE),B168)</f>
        <v>control</v>
      </c>
      <c r="P168" s="7" t="str">
        <f t="shared" si="181"/>
        <v>FuelRegion</v>
      </c>
      <c r="Q168" s="7" t="str">
        <f t="shared" si="182"/>
        <v xml:space="preserve"> </v>
      </c>
      <c r="R168" s="7" t="str">
        <f t="shared" si="183"/>
        <v xml:space="preserve"> </v>
      </c>
      <c r="S168" s="7" t="str">
        <f t="shared" si="184"/>
        <v xml:space="preserve"> </v>
      </c>
      <c r="T168" s="7" t="str">
        <f t="shared" si="185"/>
        <v xml:space="preserve"> </v>
      </c>
      <c r="U168" s="7" t="str">
        <f t="shared" si="186"/>
        <v xml:space="preserve"> </v>
      </c>
      <c r="V168" s="7" t="str">
        <f t="shared" si="187"/>
        <v xml:space="preserve"> </v>
      </c>
      <c r="W168" s="6" t="str">
        <f t="shared" si="188"/>
        <v>EPGSMP</v>
      </c>
      <c r="X168" s="6" t="str">
        <f t="shared" si="189"/>
        <v>(FuelRegion)</v>
      </c>
      <c r="Y168" s="15"/>
    </row>
    <row r="169" spans="1:25" x14ac:dyDescent="0.25">
      <c r="A169" t="s">
        <v>1447</v>
      </c>
      <c r="B169" t="s">
        <v>1440</v>
      </c>
      <c r="C169" t="s">
        <v>1113</v>
      </c>
      <c r="E169" t="s">
        <v>1114</v>
      </c>
      <c r="G169" t="s">
        <v>1448</v>
      </c>
      <c r="H169" t="s">
        <v>2497</v>
      </c>
      <c r="I169" t="s">
        <v>2496</v>
      </c>
      <c r="M169" s="5" t="str">
        <f t="shared" si="179"/>
        <v/>
      </c>
      <c r="N169" s="5" t="str">
        <f t="shared" si="180"/>
        <v/>
      </c>
      <c r="O169" s="6" t="str">
        <f>IFERROR(VLOOKUP(A169,dispett,2,FALSE),B169)</f>
        <v>uecpout</v>
      </c>
      <c r="P169" s="7" t="str">
        <f t="shared" si="181"/>
        <v>INOXP</v>
      </c>
      <c r="Q169" s="7" t="str">
        <f t="shared" si="182"/>
        <v>MNUMYR</v>
      </c>
      <c r="R169" s="7" t="str">
        <f t="shared" si="183"/>
        <v xml:space="preserve"> </v>
      </c>
      <c r="S169" s="7" t="str">
        <f t="shared" si="184"/>
        <v xml:space="preserve"> </v>
      </c>
      <c r="T169" s="7" t="str">
        <f t="shared" si="185"/>
        <v xml:space="preserve"> </v>
      </c>
      <c r="U169" s="7" t="str">
        <f t="shared" si="186"/>
        <v xml:space="preserve"> </v>
      </c>
      <c r="V169" s="7" t="str">
        <f t="shared" si="187"/>
        <v xml:space="preserve"> </v>
      </c>
      <c r="W169" s="6" t="str">
        <f t="shared" si="188"/>
        <v>EPNOXPR</v>
      </c>
      <c r="X169" s="6" t="str">
        <f t="shared" si="189"/>
        <v>(INOXP,MNUMYR)</v>
      </c>
      <c r="Y169" s="15"/>
    </row>
    <row r="170" spans="1:25" ht="14.25" customHeight="1" x14ac:dyDescent="0.25">
      <c r="A170" t="s">
        <v>1449</v>
      </c>
      <c r="B170" t="s">
        <v>1157</v>
      </c>
      <c r="C170" t="s">
        <v>1113</v>
      </c>
      <c r="E170" t="s">
        <v>1194</v>
      </c>
      <c r="G170" t="s">
        <v>1450</v>
      </c>
      <c r="H170" t="s">
        <v>2477</v>
      </c>
      <c r="M170" s="5" t="str">
        <f t="shared" si="179"/>
        <v/>
      </c>
      <c r="N170" s="5" t="str">
        <f t="shared" si="180"/>
        <v/>
      </c>
      <c r="O170" s="6" t="str">
        <f>IFERROR(VLOOKUP(A170,dispett,2,FALSE),B170)</f>
        <v>control</v>
      </c>
      <c r="P170" s="7" t="str">
        <f t="shared" si="181"/>
        <v>PlantType</v>
      </c>
      <c r="Q170" s="7" t="str">
        <f t="shared" si="182"/>
        <v xml:space="preserve"> </v>
      </c>
      <c r="R170" s="7" t="str">
        <f t="shared" si="183"/>
        <v xml:space="preserve"> </v>
      </c>
      <c r="S170" s="7" t="str">
        <f t="shared" si="184"/>
        <v xml:space="preserve"> </v>
      </c>
      <c r="T170" s="7" t="str">
        <f t="shared" si="185"/>
        <v xml:space="preserve"> </v>
      </c>
      <c r="U170" s="7" t="str">
        <f t="shared" si="186"/>
        <v xml:space="preserve"> </v>
      </c>
      <c r="V170" s="7" t="str">
        <f t="shared" si="187"/>
        <v xml:space="preserve"> </v>
      </c>
      <c r="W170" s="6" t="str">
        <f t="shared" si="188"/>
        <v>EPPOPM</v>
      </c>
      <c r="X170" s="6" t="str">
        <f t="shared" si="189"/>
        <v>(PlantType)</v>
      </c>
      <c r="Y170" s="15"/>
    </row>
    <row r="171" spans="1:25" x14ac:dyDescent="0.25">
      <c r="A171" t="s">
        <v>1451</v>
      </c>
      <c r="B171" t="s">
        <v>1157</v>
      </c>
      <c r="C171" t="s">
        <v>1113</v>
      </c>
      <c r="E171" t="s">
        <v>1194</v>
      </c>
      <c r="G171" t="s">
        <v>1452</v>
      </c>
      <c r="H171" t="s">
        <v>2477</v>
      </c>
      <c r="M171" s="5" t="str">
        <f t="shared" ref="M171:M213" si="207">IF(OR($O171="dispout",$O171="bildin",$O171="bildout",$O171="dispin"),"mnumnr","")</f>
        <v/>
      </c>
      <c r="N171" s="5" t="str">
        <f t="shared" ref="N171:N213" si="208">IF(OR($O171="dispout",$O171="bildin",$O171="bildout",$O171="dispett3"),"mnumyr","")</f>
        <v/>
      </c>
      <c r="O171" s="6" t="str">
        <f>IFERROR(VLOOKUP(A171,dispett,2,FALSE),B171)</f>
        <v>control</v>
      </c>
      <c r="P171" s="7" t="str">
        <f t="shared" ref="P171:P213" si="209">IFERROR(VLOOKUP(H171,EFDLOOK,3,FALSE),"missing ")</f>
        <v>PlantType</v>
      </c>
      <c r="Q171" s="7" t="str">
        <f t="shared" ref="Q171:Q213" si="210">IFERROR(VLOOKUP(I171,EFDLOOK,2,FALSE),IF(I171&lt;&gt;"","missing"," "))</f>
        <v xml:space="preserve"> </v>
      </c>
      <c r="R171" s="7" t="str">
        <f t="shared" ref="R171:R213" si="211">IFERROR(VLOOKUP(J171,EFDLOOK,3,FALSE),IF(J171&lt;&gt;"","missing"," "))</f>
        <v xml:space="preserve"> </v>
      </c>
      <c r="S171" s="7" t="str">
        <f t="shared" ref="S171:S213" si="212">IFERROR(VLOOKUP(K171,EFDLOOK,2,FALSE),IF(K171&lt;&gt;"","missing"," "))</f>
        <v xml:space="preserve"> </v>
      </c>
      <c r="T171" s="7" t="str">
        <f t="shared" ref="T171:T213" si="213">IFERROR(VLOOKUP(L171,EFDLOOK,3,FALSE),IF(L171&lt;&gt;"","missing"," "))</f>
        <v xml:space="preserve"> </v>
      </c>
      <c r="U171" s="7" t="str">
        <f t="shared" ref="U171:U213" si="214">IFERROR(VLOOKUP(M171,EFDLOOK,2)," ")</f>
        <v xml:space="preserve"> </v>
      </c>
      <c r="V171" s="7" t="str">
        <f t="shared" ref="V171:V213" si="215">IFERROR(VLOOKUP(N171,EFDLOOK,2)," ")</f>
        <v xml:space="preserve"> </v>
      </c>
      <c r="W171" s="6" t="str">
        <f t="shared" ref="W171:W213" si="216">IF(A171&lt;&gt;"CF",A171,"WWIND_CF")</f>
        <v>EPPOPR</v>
      </c>
      <c r="X171" s="6" t="str">
        <f t="shared" ref="X171:X213" si="217">IF(P171&lt;&gt;" ","("&amp;P171,"")    &amp;    IF(Q171&lt;&gt;" ",   ","&amp;Q171,"")   &amp; IF(R171&lt;&gt;" ",   ","&amp;R171,"")   &amp; IF(S171&lt;&gt;" ",   ","&amp;S171,"")  &amp; IF(T171&lt;&gt;" ",   ","&amp;T171,"")  &amp; IF(U171&lt;&gt;" ",  ","&amp;U171,"") &amp; IF(V171&lt;&gt;" ",  "," &amp; V171,"" )&amp; IF(P171&lt;&gt;" ",")","")</f>
        <v>(PlantType)</v>
      </c>
      <c r="Y171" s="15"/>
    </row>
    <row r="172" spans="1:25" x14ac:dyDescent="0.25">
      <c r="A172" t="s">
        <v>1453</v>
      </c>
      <c r="B172" t="s">
        <v>1440</v>
      </c>
      <c r="C172" t="s">
        <v>1113</v>
      </c>
      <c r="E172" t="s">
        <v>1114</v>
      </c>
      <c r="G172" t="s">
        <v>1454</v>
      </c>
      <c r="H172" t="s">
        <v>2496</v>
      </c>
      <c r="M172" s="5" t="str">
        <f t="shared" si="207"/>
        <v/>
      </c>
      <c r="N172" s="5" t="str">
        <f t="shared" si="208"/>
        <v/>
      </c>
      <c r="O172" s="6" t="str">
        <f>IFERROR(VLOOKUP(A172,dispett,2,FALSE),B172)</f>
        <v>uecpout</v>
      </c>
      <c r="P172" s="7" t="str">
        <f t="shared" si="209"/>
        <v>MNUMYR</v>
      </c>
      <c r="Q172" s="7" t="str">
        <f t="shared" si="210"/>
        <v xml:space="preserve"> </v>
      </c>
      <c r="R172" s="7" t="str">
        <f t="shared" si="211"/>
        <v xml:space="preserve"> </v>
      </c>
      <c r="S172" s="7" t="str">
        <f t="shared" si="212"/>
        <v xml:space="preserve"> </v>
      </c>
      <c r="T172" s="7" t="str">
        <f t="shared" si="213"/>
        <v xml:space="preserve"> </v>
      </c>
      <c r="U172" s="7" t="str">
        <f t="shared" si="214"/>
        <v xml:space="preserve"> </v>
      </c>
      <c r="V172" s="7" t="str">
        <f t="shared" si="215"/>
        <v xml:space="preserve"> </v>
      </c>
      <c r="W172" s="6" t="str">
        <f t="shared" si="216"/>
        <v>EPRPSPR</v>
      </c>
      <c r="X172" s="6" t="str">
        <f t="shared" si="217"/>
        <v>(MNUMYR)</v>
      </c>
      <c r="Y172" s="15"/>
    </row>
    <row r="173" spans="1:25" x14ac:dyDescent="0.25">
      <c r="A173" t="s">
        <v>1455</v>
      </c>
      <c r="B173" t="s">
        <v>1440</v>
      </c>
      <c r="C173" t="s">
        <v>1113</v>
      </c>
      <c r="E173" t="s">
        <v>1114</v>
      </c>
      <c r="G173" t="s">
        <v>1454</v>
      </c>
      <c r="H173" t="s">
        <v>1161</v>
      </c>
      <c r="I173" t="s">
        <v>2496</v>
      </c>
      <c r="M173" s="5" t="str">
        <f t="shared" si="207"/>
        <v/>
      </c>
      <c r="N173" s="5" t="str">
        <f t="shared" si="208"/>
        <v/>
      </c>
      <c r="O173" s="6" t="str">
        <f>IFERROR(VLOOKUP(A173,dispett,2,FALSE),B173)</f>
        <v>uecpout</v>
      </c>
      <c r="P173" s="7" t="str">
        <f t="shared" si="209"/>
        <v>SupplyRegion_ALT1</v>
      </c>
      <c r="Q173" s="7" t="str">
        <f t="shared" si="210"/>
        <v>MNUMYR</v>
      </c>
      <c r="R173" s="7" t="str">
        <f t="shared" si="211"/>
        <v xml:space="preserve"> </v>
      </c>
      <c r="S173" s="7" t="str">
        <f t="shared" si="212"/>
        <v xml:space="preserve"> </v>
      </c>
      <c r="T173" s="7" t="str">
        <f t="shared" si="213"/>
        <v xml:space="preserve"> </v>
      </c>
      <c r="U173" s="7" t="str">
        <f t="shared" si="214"/>
        <v xml:space="preserve"> </v>
      </c>
      <c r="V173" s="7" t="str">
        <f t="shared" si="215"/>
        <v xml:space="preserve"> </v>
      </c>
      <c r="W173" s="6" t="str">
        <f t="shared" si="216"/>
        <v>EPRPSPRR</v>
      </c>
      <c r="X173" s="6" t="str">
        <f t="shared" si="217"/>
        <v>(SupplyRegion_ALT1,MNUMYR)</v>
      </c>
      <c r="Y173" s="15"/>
    </row>
    <row r="174" spans="1:25" x14ac:dyDescent="0.25">
      <c r="A174" t="s">
        <v>1457</v>
      </c>
      <c r="B174" t="s">
        <v>1327</v>
      </c>
      <c r="C174" t="s">
        <v>1113</v>
      </c>
      <c r="E174" t="s">
        <v>1114</v>
      </c>
      <c r="G174" t="s">
        <v>1458</v>
      </c>
      <c r="H174" t="s">
        <v>1117</v>
      </c>
      <c r="M174" s="5" t="str">
        <f t="shared" si="207"/>
        <v/>
      </c>
      <c r="N174" s="5" t="str">
        <f t="shared" si="208"/>
        <v/>
      </c>
      <c r="O174" s="6" t="str">
        <f>IFERROR(VLOOKUP(A174,dispett,2,FALSE),B174)</f>
        <v>emeblk</v>
      </c>
      <c r="P174" s="7" t="str">
        <f t="shared" si="209"/>
        <v>MNUMYR</v>
      </c>
      <c r="Q174" s="7" t="str">
        <f t="shared" si="210"/>
        <v xml:space="preserve"> </v>
      </c>
      <c r="R174" s="7" t="str">
        <f t="shared" si="211"/>
        <v xml:space="preserve"> </v>
      </c>
      <c r="S174" s="7" t="str">
        <f t="shared" si="212"/>
        <v xml:space="preserve"> </v>
      </c>
      <c r="T174" s="7" t="str">
        <f t="shared" si="213"/>
        <v xml:space="preserve"> </v>
      </c>
      <c r="U174" s="7" t="str">
        <f t="shared" si="214"/>
        <v xml:space="preserve"> </v>
      </c>
      <c r="V174" s="7" t="str">
        <f t="shared" si="215"/>
        <v xml:space="preserve"> </v>
      </c>
      <c r="W174" s="6" t="str">
        <f t="shared" si="216"/>
        <v>ERLEL</v>
      </c>
      <c r="X174" s="6" t="str">
        <f t="shared" si="217"/>
        <v>(MNUMYR)</v>
      </c>
      <c r="Y174" s="15"/>
    </row>
    <row r="175" spans="1:25" x14ac:dyDescent="0.25">
      <c r="A175" t="s">
        <v>1459</v>
      </c>
      <c r="B175" t="s">
        <v>1327</v>
      </c>
      <c r="C175" t="s">
        <v>1113</v>
      </c>
      <c r="E175" t="s">
        <v>1114</v>
      </c>
      <c r="G175" t="s">
        <v>1460</v>
      </c>
      <c r="H175" t="s">
        <v>1117</v>
      </c>
      <c r="M175" s="5" t="str">
        <f t="shared" si="207"/>
        <v/>
      </c>
      <c r="N175" s="5" t="str">
        <f t="shared" si="208"/>
        <v/>
      </c>
      <c r="O175" s="6" t="str">
        <f>IFERROR(VLOOKUP(A175,dispett,2,FALSE),B175)</f>
        <v>emeblk</v>
      </c>
      <c r="P175" s="7" t="str">
        <f t="shared" si="209"/>
        <v>MNUMYR</v>
      </c>
      <c r="Q175" s="7" t="str">
        <f t="shared" si="210"/>
        <v xml:space="preserve"> </v>
      </c>
      <c r="R175" s="7" t="str">
        <f t="shared" si="211"/>
        <v xml:space="preserve"> </v>
      </c>
      <c r="S175" s="7" t="str">
        <f t="shared" si="212"/>
        <v xml:space="preserve"> </v>
      </c>
      <c r="T175" s="7" t="str">
        <f t="shared" si="213"/>
        <v xml:space="preserve"> </v>
      </c>
      <c r="U175" s="7" t="str">
        <f t="shared" si="214"/>
        <v xml:space="preserve"> </v>
      </c>
      <c r="V175" s="7" t="str">
        <f t="shared" si="215"/>
        <v xml:space="preserve"> </v>
      </c>
      <c r="W175" s="6" t="str">
        <f t="shared" si="216"/>
        <v>ERSEL</v>
      </c>
      <c r="X175" s="6" t="str">
        <f t="shared" si="217"/>
        <v>(MNUMYR)</v>
      </c>
      <c r="Y175" s="15"/>
    </row>
    <row r="176" spans="1:25" x14ac:dyDescent="0.25">
      <c r="A176" s="15" t="s">
        <v>2402</v>
      </c>
      <c r="B176" s="15" t="s">
        <v>1386</v>
      </c>
      <c r="C176" s="15" t="s">
        <v>1113</v>
      </c>
      <c r="D176" s="15"/>
      <c r="E176" s="15" t="s">
        <v>1387</v>
      </c>
      <c r="F176" s="15"/>
      <c r="G176" s="15" t="s">
        <v>2403</v>
      </c>
      <c r="H176" s="15" t="s">
        <v>1168</v>
      </c>
      <c r="I176" s="15"/>
      <c r="J176" s="15"/>
      <c r="K176" s="15"/>
      <c r="L176" s="15"/>
      <c r="M176" s="16" t="str">
        <f t="shared" si="207"/>
        <v/>
      </c>
      <c r="N176" s="16" t="str">
        <f t="shared" si="208"/>
        <v/>
      </c>
      <c r="O176" s="7" t="str">
        <f>IFERROR(VLOOKUP(A176,dispett,2,FALSE),B176)</f>
        <v>emoblk</v>
      </c>
      <c r="P176" s="7" t="str">
        <f t="shared" ref="P176" si="218">IFERROR(VLOOKUP(H176,EFDLOOK,3,FALSE),"missing ")</f>
        <v>SCALARSet</v>
      </c>
      <c r="Q176" s="7" t="str">
        <f t="shared" ref="Q176" si="219">IFERROR(VLOOKUP(I176,EFDLOOK,2,FALSE),IF(I176&lt;&gt;"","missing"," "))</f>
        <v xml:space="preserve"> </v>
      </c>
      <c r="R176" s="7" t="str">
        <f t="shared" ref="R176" si="220">IFERROR(VLOOKUP(J176,EFDLOOK,3,FALSE),IF(J176&lt;&gt;"","missing"," "))</f>
        <v xml:space="preserve"> </v>
      </c>
      <c r="S176" s="7" t="str">
        <f t="shared" ref="S176" si="221">IFERROR(VLOOKUP(K176,EFDLOOK,2,FALSE),IF(K176&lt;&gt;"","missing"," "))</f>
        <v xml:space="preserve"> </v>
      </c>
      <c r="T176" s="7" t="str">
        <f t="shared" ref="T176" si="222">IFERROR(VLOOKUP(L176,EFDLOOK,3,FALSE),IF(L176&lt;&gt;"","missing"," "))</f>
        <v xml:space="preserve"> </v>
      </c>
      <c r="U176" s="7" t="str">
        <f t="shared" ref="U176" si="223">IFERROR(VLOOKUP(M176,EFDLOOK,2)," ")</f>
        <v xml:space="preserve"> </v>
      </c>
      <c r="V176" s="7" t="str">
        <f t="shared" ref="V176" si="224">IFERROR(VLOOKUP(N176,EFDLOOK,2)," ")</f>
        <v xml:space="preserve"> </v>
      </c>
      <c r="W176" s="7" t="str">
        <f t="shared" si="216"/>
        <v>ETAX_FLAG</v>
      </c>
      <c r="X176" s="7" t="str">
        <f t="shared" si="217"/>
        <v>(SCALARSet)</v>
      </c>
      <c r="Y176" s="15"/>
    </row>
    <row r="177" spans="1:25" x14ac:dyDescent="0.25">
      <c r="A177" t="s">
        <v>1461</v>
      </c>
      <c r="B177" t="s">
        <v>1159</v>
      </c>
      <c r="C177" t="s">
        <v>2603</v>
      </c>
      <c r="E177" t="s">
        <v>1142</v>
      </c>
      <c r="G177" t="s">
        <v>1462</v>
      </c>
      <c r="H177" t="s">
        <v>1161</v>
      </c>
      <c r="M177" s="5" t="str">
        <f t="shared" si="207"/>
        <v/>
      </c>
      <c r="N177" s="5" t="str">
        <f t="shared" si="208"/>
        <v/>
      </c>
      <c r="O177" s="6" t="str">
        <f>IFERROR(VLOOKUP(A177,dispett,2,FALSE),B177)</f>
        <v>dispuse</v>
      </c>
      <c r="P177" s="7" t="str">
        <f t="shared" si="209"/>
        <v>SupplyRegion_ALT1</v>
      </c>
      <c r="Q177" s="7" t="str">
        <f t="shared" si="210"/>
        <v xml:space="preserve"> </v>
      </c>
      <c r="R177" s="7" t="str">
        <f t="shared" si="211"/>
        <v xml:space="preserve"> </v>
      </c>
      <c r="S177" s="7" t="str">
        <f t="shared" si="212"/>
        <v xml:space="preserve"> </v>
      </c>
      <c r="T177" s="7" t="str">
        <f t="shared" si="213"/>
        <v xml:space="preserve"> </v>
      </c>
      <c r="U177" s="7" t="str">
        <f t="shared" si="214"/>
        <v xml:space="preserve"> </v>
      </c>
      <c r="V177" s="7" t="str">
        <f t="shared" si="215"/>
        <v xml:space="preserve"> </v>
      </c>
      <c r="W177" s="6" t="str">
        <f t="shared" si="216"/>
        <v>ETDIMERG</v>
      </c>
      <c r="X177" s="6" t="str">
        <f t="shared" si="217"/>
        <v>(SupplyRegion_ALT1)</v>
      </c>
      <c r="Y177" s="15"/>
    </row>
    <row r="178" spans="1:25" x14ac:dyDescent="0.25">
      <c r="A178" t="s">
        <v>1463</v>
      </c>
      <c r="B178" t="s">
        <v>1159</v>
      </c>
      <c r="C178" t="s">
        <v>2603</v>
      </c>
      <c r="E178" t="s">
        <v>1142</v>
      </c>
      <c r="G178" t="s">
        <v>1464</v>
      </c>
      <c r="H178" t="s">
        <v>1161</v>
      </c>
      <c r="M178" s="5" t="str">
        <f t="shared" si="207"/>
        <v/>
      </c>
      <c r="N178" s="5" t="str">
        <f t="shared" si="208"/>
        <v/>
      </c>
      <c r="O178" s="6" t="str">
        <f>IFERROR(VLOOKUP(A178,dispett,2,FALSE),B178)</f>
        <v>dispuse</v>
      </c>
      <c r="P178" s="7" t="str">
        <f t="shared" si="209"/>
        <v>SupplyRegion_ALT1</v>
      </c>
      <c r="Q178" s="7" t="str">
        <f t="shared" si="210"/>
        <v xml:space="preserve"> </v>
      </c>
      <c r="R178" s="7" t="str">
        <f t="shared" si="211"/>
        <v xml:space="preserve"> </v>
      </c>
      <c r="S178" s="7" t="str">
        <f t="shared" si="212"/>
        <v xml:space="preserve"> </v>
      </c>
      <c r="T178" s="7" t="str">
        <f t="shared" si="213"/>
        <v xml:space="preserve"> </v>
      </c>
      <c r="U178" s="7" t="str">
        <f t="shared" si="214"/>
        <v xml:space="preserve"> </v>
      </c>
      <c r="V178" s="7" t="str">
        <f t="shared" si="215"/>
        <v xml:space="preserve"> </v>
      </c>
      <c r="W178" s="6" t="str">
        <f t="shared" si="216"/>
        <v>ETDMDERG</v>
      </c>
      <c r="X178" s="6" t="str">
        <f t="shared" si="217"/>
        <v>(SupplyRegion_ALT1)</v>
      </c>
      <c r="Y178" s="15"/>
    </row>
    <row r="179" spans="1:25" x14ac:dyDescent="0.25">
      <c r="A179" t="s">
        <v>1465</v>
      </c>
      <c r="B179" t="s">
        <v>1159</v>
      </c>
      <c r="C179" t="s">
        <v>2603</v>
      </c>
      <c r="E179" t="s">
        <v>1142</v>
      </c>
      <c r="G179" t="s">
        <v>1466</v>
      </c>
      <c r="H179" t="s">
        <v>1161</v>
      </c>
      <c r="M179" s="5" t="str">
        <f t="shared" si="207"/>
        <v/>
      </c>
      <c r="N179" s="5" t="str">
        <f t="shared" si="208"/>
        <v/>
      </c>
      <c r="O179" s="6" t="str">
        <f>IFERROR(VLOOKUP(A179,dispett,2,FALSE),B179)</f>
        <v>dispuse</v>
      </c>
      <c r="P179" s="7" t="str">
        <f t="shared" si="209"/>
        <v>SupplyRegion_ALT1</v>
      </c>
      <c r="Q179" s="7" t="str">
        <f t="shared" si="210"/>
        <v xml:space="preserve"> </v>
      </c>
      <c r="R179" s="7" t="str">
        <f t="shared" si="211"/>
        <v xml:space="preserve"> </v>
      </c>
      <c r="S179" s="7" t="str">
        <f t="shared" si="212"/>
        <v xml:space="preserve"> </v>
      </c>
      <c r="T179" s="7" t="str">
        <f t="shared" si="213"/>
        <v xml:space="preserve"> </v>
      </c>
      <c r="U179" s="7" t="str">
        <f t="shared" si="214"/>
        <v xml:space="preserve"> </v>
      </c>
      <c r="V179" s="7" t="str">
        <f t="shared" si="215"/>
        <v xml:space="preserve"> </v>
      </c>
      <c r="W179" s="6" t="str">
        <f t="shared" si="216"/>
        <v>ETDMMERG</v>
      </c>
      <c r="X179" s="6" t="str">
        <f t="shared" si="217"/>
        <v>(SupplyRegion_ALT1)</v>
      </c>
      <c r="Y179" s="15"/>
    </row>
    <row r="180" spans="1:25" s="15" customFormat="1" x14ac:dyDescent="0.25">
      <c r="A180" s="15" t="s">
        <v>2285</v>
      </c>
      <c r="B180" s="15" t="s">
        <v>1159</v>
      </c>
      <c r="C180" s="15" t="s">
        <v>1113</v>
      </c>
      <c r="E180" s="15" t="s">
        <v>1160</v>
      </c>
      <c r="G180" s="15" t="s">
        <v>2286</v>
      </c>
      <c r="H180" s="15" t="s">
        <v>2484</v>
      </c>
      <c r="I180" s="15" t="s">
        <v>2483</v>
      </c>
      <c r="J180" s="15" t="s">
        <v>1161</v>
      </c>
      <c r="M180" s="16" t="str">
        <f t="shared" si="207"/>
        <v/>
      </c>
      <c r="N180" s="16" t="str">
        <f t="shared" si="208"/>
        <v/>
      </c>
      <c r="O180" s="7" t="str">
        <f>IFERROR(VLOOKUP(A180,dispett,2,FALSE),B180)</f>
        <v>dispuse</v>
      </c>
      <c r="P180" s="7" t="str">
        <f t="shared" ref="P180" si="225">IFERROR(VLOOKUP(H180,EFDLOOK,3,FALSE),"missing ")</f>
        <v>SliceSorted</v>
      </c>
      <c r="Q180" s="7" t="str">
        <f t="shared" ref="Q180" si="226">IFERROR(VLOOKUP(I180,EFDLOOK,2,FALSE),IF(I180&lt;&gt;"","missing"," "))</f>
        <v>Season</v>
      </c>
      <c r="R180" s="7" t="str">
        <f t="shared" ref="R180" si="227">IFERROR(VLOOKUP(J180,EFDLOOK,3,FALSE),IF(J180&lt;&gt;"","missing"," "))</f>
        <v>SupplyRegion_ALT1</v>
      </c>
      <c r="S180" s="7" t="str">
        <f t="shared" ref="S180" si="228">IFERROR(VLOOKUP(K180,EFDLOOK,2,FALSE),IF(K180&lt;&gt;"","missing"," "))</f>
        <v xml:space="preserve"> </v>
      </c>
      <c r="T180" s="7" t="str">
        <f t="shared" ref="T180" si="229">IFERROR(VLOOKUP(L180,EFDLOOK,3,FALSE),IF(L180&lt;&gt;"","missing"," "))</f>
        <v xml:space="preserve"> </v>
      </c>
      <c r="U180" s="7" t="str">
        <f t="shared" ref="U180" si="230">IFERROR(VLOOKUP(M180,EFDLOOK,2)," ")</f>
        <v xml:space="preserve"> </v>
      </c>
      <c r="V180" s="7" t="str">
        <f t="shared" ref="V180" si="231">IFERROR(VLOOKUP(N180,EFDLOOK,2)," ")</f>
        <v xml:space="preserve"> </v>
      </c>
      <c r="W180" s="7" t="str">
        <f t="shared" ref="W180" si="232">IF(A180&lt;&gt;"CF",A180,"WWIND_CF")</f>
        <v>ETWDTH</v>
      </c>
      <c r="X180" s="7" t="str">
        <f t="shared" ref="X180" si="233">IF(P180&lt;&gt;" ","("&amp;P180,"")    &amp;    IF(Q180&lt;&gt;" ",   ","&amp;Q180,"")   &amp; IF(R180&lt;&gt;" ",   ","&amp;R180,"")   &amp; IF(S180&lt;&gt;" ",   ","&amp;S180,"")  &amp; IF(T180&lt;&gt;" ",   ","&amp;T180,"")  &amp; IF(U180&lt;&gt;" ",  ","&amp;U180,"") &amp; IF(V180&lt;&gt;" ",  "," &amp; V180,"" )&amp; IF(P180&lt;&gt;" ",")","")</f>
        <v>(SliceSorted,Season,SupplyRegion_ALT1)</v>
      </c>
    </row>
    <row r="181" spans="1:25" x14ac:dyDescent="0.25">
      <c r="A181" t="s">
        <v>1467</v>
      </c>
      <c r="B181" t="s">
        <v>1282</v>
      </c>
      <c r="C181" t="s">
        <v>1113</v>
      </c>
      <c r="E181" t="s">
        <v>1160</v>
      </c>
      <c r="H181" t="s">
        <v>1117</v>
      </c>
      <c r="I181" t="s">
        <v>1161</v>
      </c>
      <c r="M181" s="5" t="str">
        <f t="shared" si="207"/>
        <v/>
      </c>
      <c r="N181" s="5" t="str">
        <f t="shared" si="208"/>
        <v/>
      </c>
      <c r="O181" s="6" t="str">
        <f>IFERROR(VLOOKUP(A181,dispett,2,FALSE),B181)</f>
        <v>dispett</v>
      </c>
      <c r="P181" s="7" t="str">
        <f t="shared" si="209"/>
        <v>MNUMYR</v>
      </c>
      <c r="Q181" s="7" t="str">
        <f t="shared" si="210"/>
        <v>SupplyRegion</v>
      </c>
      <c r="R181" s="7" t="str">
        <f t="shared" si="211"/>
        <v xml:space="preserve"> </v>
      </c>
      <c r="S181" s="7" t="str">
        <f t="shared" si="212"/>
        <v xml:space="preserve"> </v>
      </c>
      <c r="T181" s="7" t="str">
        <f t="shared" si="213"/>
        <v xml:space="preserve"> </v>
      </c>
      <c r="U181" s="7" t="str">
        <f t="shared" si="214"/>
        <v xml:space="preserve"> </v>
      </c>
      <c r="V181" s="7" t="str">
        <f t="shared" si="215"/>
        <v xml:space="preserve"> </v>
      </c>
      <c r="W181" s="6" t="str">
        <f t="shared" si="216"/>
        <v>EXPCI</v>
      </c>
      <c r="X181" s="6" t="str">
        <f t="shared" si="217"/>
        <v>(MNUMYR,SupplyRegion)</v>
      </c>
      <c r="Y181" s="15"/>
    </row>
    <row r="182" spans="1:25" s="15" customFormat="1" x14ac:dyDescent="0.25">
      <c r="A182" s="15" t="s">
        <v>2289</v>
      </c>
      <c r="B182" s="15" t="s">
        <v>1159</v>
      </c>
      <c r="C182" s="15" t="s">
        <v>1113</v>
      </c>
      <c r="E182" s="15" t="s">
        <v>1160</v>
      </c>
      <c r="H182" s="15" t="s">
        <v>2484</v>
      </c>
      <c r="I182" s="15" t="s">
        <v>2483</v>
      </c>
      <c r="J182" s="15" t="s">
        <v>1161</v>
      </c>
      <c r="M182" s="5" t="str">
        <f t="shared" si="207"/>
        <v/>
      </c>
      <c r="N182" s="5" t="str">
        <f t="shared" si="208"/>
        <v/>
      </c>
      <c r="O182" s="7" t="str">
        <f>IFERROR(VLOOKUP(A182,dispett,2,FALSE),B182)</f>
        <v>dispuse</v>
      </c>
      <c r="P182" s="7" t="str">
        <f t="shared" ref="P182" si="234">IFERROR(VLOOKUP(H182,EFDLOOK,3,FALSE),"missing ")</f>
        <v>SliceSorted</v>
      </c>
      <c r="Q182" s="7" t="str">
        <f t="shared" ref="Q182" si="235">IFERROR(VLOOKUP(I182,EFDLOOK,2,FALSE),IF(I182&lt;&gt;"","missing"," "))</f>
        <v>Season</v>
      </c>
      <c r="R182" s="7" t="str">
        <f t="shared" ref="R182" si="236">IFERROR(VLOOKUP(J182,EFDLOOK,3,FALSE),IF(J182&lt;&gt;"","missing"," "))</f>
        <v>SupplyRegion_ALT1</v>
      </c>
      <c r="S182" s="7" t="str">
        <f t="shared" ref="S182" si="237">IFERROR(VLOOKUP(K182,EFDLOOK,2,FALSE),IF(K182&lt;&gt;"","missing"," "))</f>
        <v xml:space="preserve"> </v>
      </c>
      <c r="T182" s="7" t="str">
        <f t="shared" ref="T182" si="238">IFERROR(VLOOKUP(L182,EFDLOOK,3,FALSE),IF(L182&lt;&gt;"","missing"," "))</f>
        <v xml:space="preserve"> </v>
      </c>
      <c r="U182" s="7" t="str">
        <f t="shared" ref="U182" si="239">IFERROR(VLOOKUP(M182,EFDLOOK,2)," ")</f>
        <v xml:space="preserve"> </v>
      </c>
      <c r="V182" s="7" t="str">
        <f t="shared" ref="V182" si="240">IFERROR(VLOOKUP(N182,EFDLOOK,2)," ")</f>
        <v xml:space="preserve"> </v>
      </c>
      <c r="W182" s="7" t="str">
        <f t="shared" ref="W182" si="241">IF(A182&lt;&gt;"CF",A182,"WWIND_CF")</f>
        <v>FAC</v>
      </c>
      <c r="X182" s="7" t="str">
        <f t="shared" ref="X182" si="242">IF(P182&lt;&gt;" ","("&amp;P182,"")    &amp;    IF(Q182&lt;&gt;" ",   ","&amp;Q182,"")   &amp; IF(R182&lt;&gt;" ",   ","&amp;R182,"")   &amp; IF(S182&lt;&gt;" ",   ","&amp;S182,"")  &amp; IF(T182&lt;&gt;" ",   ","&amp;T182,"")  &amp; IF(U182&lt;&gt;" ",  ","&amp;U182,"") &amp; IF(V182&lt;&gt;" ",  "," &amp; V182,"" )&amp; IF(P182&lt;&gt;" ",")","")</f>
        <v>(SliceSorted,Season,SupplyRegion_ALT1)</v>
      </c>
    </row>
    <row r="183" spans="1:25" x14ac:dyDescent="0.25">
      <c r="A183" t="s">
        <v>1469</v>
      </c>
      <c r="B183" t="s">
        <v>1145</v>
      </c>
      <c r="C183" t="s">
        <v>1113</v>
      </c>
      <c r="E183" t="s">
        <v>1114</v>
      </c>
      <c r="G183" t="s">
        <v>1470</v>
      </c>
      <c r="H183" t="s">
        <v>1149</v>
      </c>
      <c r="I183" t="s">
        <v>1148</v>
      </c>
      <c r="M183" s="5" t="str">
        <f t="shared" si="207"/>
        <v/>
      </c>
      <c r="N183" s="5" t="str">
        <f t="shared" si="208"/>
        <v/>
      </c>
      <c r="O183" s="6" t="str">
        <f>IFERROR(VLOOKUP(A183,dispett,2,FALSE),B183)</f>
        <v>coalemm</v>
      </c>
      <c r="P183" s="7" t="str">
        <f t="shared" si="209"/>
        <v>PlantType_ECP</v>
      </c>
      <c r="Q183" s="7" t="str">
        <f t="shared" si="210"/>
        <v>EmissionRank</v>
      </c>
      <c r="R183" s="7" t="str">
        <f t="shared" si="211"/>
        <v xml:space="preserve"> </v>
      </c>
      <c r="S183" s="7" t="str">
        <f t="shared" si="212"/>
        <v xml:space="preserve"> </v>
      </c>
      <c r="T183" s="7" t="str">
        <f t="shared" si="213"/>
        <v xml:space="preserve"> </v>
      </c>
      <c r="U183" s="7" t="str">
        <f t="shared" si="214"/>
        <v xml:space="preserve"> </v>
      </c>
      <c r="V183" s="7" t="str">
        <f t="shared" si="215"/>
        <v xml:space="preserve"> </v>
      </c>
      <c r="W183" s="6" t="str">
        <f t="shared" si="216"/>
        <v>FGD_FCTR</v>
      </c>
      <c r="X183" s="6" t="str">
        <f t="shared" si="217"/>
        <v>(PlantType_ECP,EmissionRank)</v>
      </c>
      <c r="Y183" s="15"/>
    </row>
    <row r="184" spans="1:25" x14ac:dyDescent="0.25">
      <c r="A184" s="15" t="s">
        <v>2346</v>
      </c>
      <c r="B184" s="15" t="s">
        <v>1390</v>
      </c>
      <c r="C184" s="15" t="s">
        <v>1113</v>
      </c>
      <c r="D184" s="15"/>
      <c r="E184" s="15" t="s">
        <v>1160</v>
      </c>
      <c r="F184" s="15"/>
      <c r="G184" s="15"/>
      <c r="H184" s="15" t="s">
        <v>2479</v>
      </c>
      <c r="I184" s="15" t="s">
        <v>2468</v>
      </c>
      <c r="J184" s="15" t="s">
        <v>1926</v>
      </c>
      <c r="K184" s="15"/>
      <c r="L184" s="15"/>
      <c r="M184" s="5" t="str">
        <f t="shared" si="207"/>
        <v/>
      </c>
      <c r="N184" s="5" t="str">
        <f t="shared" si="208"/>
        <v/>
      </c>
      <c r="O184" s="7" t="str">
        <f>IFERROR(VLOOKUP(A184,dispett,2,FALSE),B184)</f>
        <v>elout</v>
      </c>
      <c r="P184" s="7" t="str">
        <f t="shared" ref="P184:P186" si="243">IFERROR(VLOOKUP(H184,EFDLOOK,3,FALSE),"missing ")</f>
        <v>int_fuel_region_ALT1</v>
      </c>
      <c r="Q184" s="7" t="str">
        <f t="shared" ref="Q184:Q186" si="244">IFERROR(VLOOKUP(I184,EFDLOOK,2,FALSE),IF(I184&lt;&gt;"","missing"," "))</f>
        <v>PlantType_ECP</v>
      </c>
      <c r="R184" s="7" t="str">
        <f t="shared" ref="R184:R186" si="245">IFERROR(VLOOKUP(J184,EFDLOOK,3,FALSE),IF(J184&lt;&gt;"","missing"," "))</f>
        <v>Eleven</v>
      </c>
      <c r="S184" s="7" t="str">
        <f t="shared" ref="S184:S186" si="246">IFERROR(VLOOKUP(K184,EFDLOOK,2,FALSE),IF(K184&lt;&gt;"","missing"," "))</f>
        <v xml:space="preserve"> </v>
      </c>
      <c r="T184" s="7" t="str">
        <f t="shared" ref="T184:T186" si="247">IFERROR(VLOOKUP(L184,EFDLOOK,3,FALSE),IF(L184&lt;&gt;"","missing"," "))</f>
        <v xml:space="preserve"> </v>
      </c>
      <c r="U184" s="7" t="str">
        <f t="shared" ref="U184:U186" si="248">IFERROR(VLOOKUP(M184,EFDLOOK,2)," ")</f>
        <v xml:space="preserve"> </v>
      </c>
      <c r="V184" s="7" t="str">
        <f t="shared" ref="V184:V186" si="249">IFERROR(VLOOKUP(N184,EFDLOOK,2)," ")</f>
        <v xml:space="preserve"> </v>
      </c>
      <c r="W184" s="7" t="str">
        <f t="shared" ref="W184:W186" si="250">IF(A184&lt;&gt;"CF",A184,"WWIND_CF")</f>
        <v>FLRG_HR_EFF</v>
      </c>
      <c r="X184" s="7" t="str">
        <f t="shared" ref="X184:X186" si="251">IF(P184&lt;&gt;" ","("&amp;P184,"")    &amp;    IF(Q184&lt;&gt;" ",   ","&amp;Q184,"")   &amp; IF(R184&lt;&gt;" ",   ","&amp;R184,"")   &amp; IF(S184&lt;&gt;" ",   ","&amp;S184,"")  &amp; IF(T184&lt;&gt;" ",   ","&amp;T184,"")  &amp; IF(U184&lt;&gt;" ",  ","&amp;U184,"") &amp; IF(V184&lt;&gt;" ",  "," &amp; V184,"" )&amp; IF(P184&lt;&gt;" ",")","")</f>
        <v>(int_fuel_region_ALT1,PlantType_ECP,Eleven)</v>
      </c>
      <c r="Y184" s="15"/>
    </row>
    <row r="185" spans="1:25" x14ac:dyDescent="0.25">
      <c r="A185" s="15" t="s">
        <v>2347</v>
      </c>
      <c r="B185" s="15" t="s">
        <v>1390</v>
      </c>
      <c r="C185" s="15" t="s">
        <v>1113</v>
      </c>
      <c r="D185" s="15"/>
      <c r="E185" s="15" t="s">
        <v>1194</v>
      </c>
      <c r="F185" s="15"/>
      <c r="G185" s="15"/>
      <c r="H185" s="15" t="s">
        <v>2479</v>
      </c>
      <c r="I185" s="15" t="s">
        <v>2468</v>
      </c>
      <c r="J185" s="15"/>
      <c r="K185" s="15"/>
      <c r="L185" s="15"/>
      <c r="M185" s="5" t="str">
        <f t="shared" si="207"/>
        <v/>
      </c>
      <c r="N185" s="5" t="str">
        <f t="shared" si="208"/>
        <v/>
      </c>
      <c r="O185" s="7" t="str">
        <f>IFERROR(VLOOKUP(A185,dispett,2,FALSE),B185)</f>
        <v>elout</v>
      </c>
      <c r="P185" s="7" t="str">
        <f t="shared" si="243"/>
        <v>int_fuel_region_ALT1</v>
      </c>
      <c r="Q185" s="7" t="str">
        <f t="shared" si="244"/>
        <v>PlantType_ECP</v>
      </c>
      <c r="R185" s="7" t="str">
        <f t="shared" si="245"/>
        <v xml:space="preserve"> </v>
      </c>
      <c r="S185" s="7" t="str">
        <f t="shared" si="246"/>
        <v xml:space="preserve"> </v>
      </c>
      <c r="T185" s="7" t="str">
        <f t="shared" si="247"/>
        <v xml:space="preserve"> </v>
      </c>
      <c r="U185" s="7" t="str">
        <f t="shared" si="248"/>
        <v xml:space="preserve"> </v>
      </c>
      <c r="V185" s="7" t="str">
        <f t="shared" si="249"/>
        <v xml:space="preserve"> </v>
      </c>
      <c r="W185" s="7" t="str">
        <f t="shared" si="250"/>
        <v>FLRG_HR_KNOTS</v>
      </c>
      <c r="X185" s="7" t="str">
        <f t="shared" si="251"/>
        <v>(int_fuel_region_ALT1,PlantType_ECP)</v>
      </c>
      <c r="Y185" s="15"/>
    </row>
    <row r="186" spans="1:25" x14ac:dyDescent="0.25">
      <c r="A186" s="15" t="s">
        <v>2348</v>
      </c>
      <c r="B186" s="15" t="s">
        <v>1390</v>
      </c>
      <c r="C186" s="15" t="s">
        <v>1113</v>
      </c>
      <c r="D186" s="15"/>
      <c r="E186" s="15" t="s">
        <v>1160</v>
      </c>
      <c r="F186" s="15"/>
      <c r="G186" s="15"/>
      <c r="H186" s="15" t="s">
        <v>2479</v>
      </c>
      <c r="I186" s="15" t="s">
        <v>2468</v>
      </c>
      <c r="J186" s="15" t="s">
        <v>1926</v>
      </c>
      <c r="K186" s="15"/>
      <c r="L186" s="15"/>
      <c r="M186" s="5" t="str">
        <f t="shared" si="207"/>
        <v/>
      </c>
      <c r="N186" s="5" t="str">
        <f t="shared" si="208"/>
        <v/>
      </c>
      <c r="O186" s="7" t="str">
        <f>IFERROR(VLOOKUP(A186,dispett,2,FALSE),B186)</f>
        <v>elout</v>
      </c>
      <c r="P186" s="7" t="str">
        <f t="shared" si="243"/>
        <v>int_fuel_region_ALT1</v>
      </c>
      <c r="Q186" s="7" t="str">
        <f t="shared" si="244"/>
        <v>PlantType_ECP</v>
      </c>
      <c r="R186" s="7" t="str">
        <f t="shared" si="245"/>
        <v>Eleven</v>
      </c>
      <c r="S186" s="7" t="str">
        <f t="shared" si="246"/>
        <v xml:space="preserve"> </v>
      </c>
      <c r="T186" s="7" t="str">
        <f t="shared" si="247"/>
        <v xml:space="preserve"> </v>
      </c>
      <c r="U186" s="7" t="str">
        <f t="shared" si="248"/>
        <v xml:space="preserve"> </v>
      </c>
      <c r="V186" s="7" t="str">
        <f t="shared" si="249"/>
        <v xml:space="preserve"> </v>
      </c>
      <c r="W186" s="7" t="str">
        <f t="shared" si="250"/>
        <v>FLRG_HR_LL</v>
      </c>
      <c r="X186" s="7" t="str">
        <f t="shared" si="251"/>
        <v>(int_fuel_region_ALT1,PlantType_ECP,Eleven)</v>
      </c>
      <c r="Y186" s="15"/>
    </row>
    <row r="187" spans="1:25" x14ac:dyDescent="0.25">
      <c r="A187" s="2" t="s">
        <v>2572</v>
      </c>
      <c r="B187" s="2" t="s">
        <v>1141</v>
      </c>
      <c r="C187" s="2" t="s">
        <v>2603</v>
      </c>
      <c r="D187" s="2"/>
      <c r="E187" s="2" t="s">
        <v>1160</v>
      </c>
      <c r="F187" s="2"/>
      <c r="G187" s="2"/>
      <c r="H187" s="2" t="s">
        <v>1238</v>
      </c>
      <c r="I187" s="2" t="s">
        <v>1117</v>
      </c>
      <c r="J187" s="2"/>
      <c r="K187" s="2"/>
      <c r="L187" s="2"/>
      <c r="M187" s="11" t="str">
        <f t="shared" si="207"/>
        <v/>
      </c>
      <c r="N187" s="11" t="str">
        <f t="shared" si="208"/>
        <v/>
      </c>
      <c r="O187" s="12" t="str">
        <f>IFERROR(VLOOKUP(A187,dispett,2,FALSE),B187)</f>
        <v>emmemis</v>
      </c>
      <c r="P187" s="12" t="str">
        <f t="shared" ref="P187:P188" si="252">IFERROR(VLOOKUP(H187,EFDLOOK,3,FALSE),"missing ")</f>
        <v>FuelRegion</v>
      </c>
      <c r="Q187" s="12" t="str">
        <f t="shared" ref="Q187:Q188" si="253">IFERROR(VLOOKUP(I187,EFDLOOK,2,FALSE),IF(I187&lt;&gt;"","missing"," "))</f>
        <v>MNUMYR</v>
      </c>
      <c r="R187" s="12" t="str">
        <f t="shared" ref="R187:R188" si="254">IFERROR(VLOOKUP(J187,EFDLOOK,3,FALSE),IF(J187&lt;&gt;"","missing"," "))</f>
        <v xml:space="preserve"> </v>
      </c>
      <c r="S187" s="12" t="str">
        <f t="shared" ref="S187:S188" si="255">IFERROR(VLOOKUP(K187,EFDLOOK,2,FALSE),IF(K187&lt;&gt;"","missing"," "))</f>
        <v xml:space="preserve"> </v>
      </c>
      <c r="T187" s="12" t="str">
        <f t="shared" ref="T187:T188" si="256">IFERROR(VLOOKUP(L187,EFDLOOK,3,FALSE),IF(L187&lt;&gt;"","missing"," "))</f>
        <v xml:space="preserve"> </v>
      </c>
      <c r="U187" s="12" t="str">
        <f t="shared" ref="U187:U188" si="257">IFERROR(VLOOKUP(M187,EFDLOOK,2)," ")</f>
        <v xml:space="preserve"> </v>
      </c>
      <c r="V187" s="12" t="str">
        <f t="shared" ref="V187:V188" si="258">IFERROR(VLOOKUP(N187,EFDLOOK,2)," ")</f>
        <v xml:space="preserve"> </v>
      </c>
      <c r="W187" s="12" t="str">
        <f t="shared" ref="W187:W188" si="259">IF(A187&lt;&gt;"CF",A187,"WWIND_CF")</f>
        <v>FLRG_VAL_45Q</v>
      </c>
      <c r="X187" s="12" t="str">
        <f t="shared" ref="X187:X188" si="260">IF(P187&lt;&gt;" ","("&amp;P187,"")    &amp;    IF(Q187&lt;&gt;" ",   ","&amp;Q187,"")   &amp; IF(R187&lt;&gt;" ",   ","&amp;R187,"")   &amp; IF(S187&lt;&gt;" ",   ","&amp;S187,"")  &amp; IF(T187&lt;&gt;" ",   ","&amp;T187,"")  &amp; IF(U187&lt;&gt;" ",  ","&amp;U187,"") &amp; IF(V187&lt;&gt;" ",  "," &amp; V187,"" )&amp; IF(P187&lt;&gt;" ",")","")</f>
        <v>(FuelRegion,MNUMYR)</v>
      </c>
      <c r="Y187" s="15"/>
    </row>
    <row r="188" spans="1:25" x14ac:dyDescent="0.25">
      <c r="A188" s="2" t="s">
        <v>2571</v>
      </c>
      <c r="B188" s="2" t="s">
        <v>1141</v>
      </c>
      <c r="C188" s="2" t="s">
        <v>2603</v>
      </c>
      <c r="D188" s="2"/>
      <c r="E188" s="2" t="s">
        <v>1160</v>
      </c>
      <c r="F188" s="2"/>
      <c r="G188" s="2"/>
      <c r="H188" s="2" t="s">
        <v>1238</v>
      </c>
      <c r="I188" s="2" t="s">
        <v>1117</v>
      </c>
      <c r="J188" s="2"/>
      <c r="K188" s="2"/>
      <c r="L188" s="2"/>
      <c r="M188" s="11" t="str">
        <f t="shared" si="207"/>
        <v/>
      </c>
      <c r="N188" s="11" t="str">
        <f t="shared" si="208"/>
        <v/>
      </c>
      <c r="O188" s="12" t="str">
        <f>IFERROR(VLOOKUP(A188,dispett,2,FALSE),B188)</f>
        <v>emmemis</v>
      </c>
      <c r="P188" s="12" t="str">
        <f t="shared" si="252"/>
        <v>FuelRegion</v>
      </c>
      <c r="Q188" s="12" t="str">
        <f t="shared" si="253"/>
        <v>MNUMYR</v>
      </c>
      <c r="R188" s="12" t="str">
        <f t="shared" si="254"/>
        <v xml:space="preserve"> </v>
      </c>
      <c r="S188" s="12" t="str">
        <f t="shared" si="255"/>
        <v xml:space="preserve"> </v>
      </c>
      <c r="T188" s="12" t="str">
        <f t="shared" si="256"/>
        <v xml:space="preserve"> </v>
      </c>
      <c r="U188" s="12" t="str">
        <f t="shared" si="257"/>
        <v xml:space="preserve"> </v>
      </c>
      <c r="V188" s="12" t="str">
        <f t="shared" si="258"/>
        <v xml:space="preserve"> </v>
      </c>
      <c r="W188" s="12" t="str">
        <f t="shared" si="259"/>
        <v>FLRG_VALUE</v>
      </c>
      <c r="X188" s="12" t="str">
        <f t="shared" si="260"/>
        <v>(FuelRegion,MNUMYR)</v>
      </c>
      <c r="Y188" s="15"/>
    </row>
    <row r="189" spans="1:25" x14ac:dyDescent="0.25">
      <c r="A189" s="2" t="s">
        <v>2350</v>
      </c>
      <c r="B189" s="2" t="s">
        <v>1216</v>
      </c>
      <c r="C189" s="2" t="s">
        <v>1113</v>
      </c>
      <c r="D189" s="2"/>
      <c r="E189" s="2" t="s">
        <v>1160</v>
      </c>
      <c r="F189" s="2"/>
      <c r="G189" s="2"/>
      <c r="H189" s="2" t="s">
        <v>2489</v>
      </c>
      <c r="I189" s="2" t="s">
        <v>2490</v>
      </c>
      <c r="J189" s="2" t="s">
        <v>1161</v>
      </c>
      <c r="K189" s="2"/>
      <c r="L189" s="2"/>
      <c r="M189" s="5" t="str">
        <f t="shared" si="207"/>
        <v/>
      </c>
      <c r="N189" s="5" t="str">
        <f t="shared" si="208"/>
        <v/>
      </c>
      <c r="O189" s="12" t="str">
        <f>IFERROR(VLOOKUP(A189,dispett,2,FALSE),B189)</f>
        <v>ecpcntl</v>
      </c>
      <c r="P189" s="12" t="str">
        <f t="shared" ref="P189" si="261">IFERROR(VLOOKUP(H189,EFDLOOK,3,FALSE),"missing ")</f>
        <v>Segment</v>
      </c>
      <c r="Q189" s="12" t="str">
        <f t="shared" ref="Q189" si="262">IFERROR(VLOOKUP(I189,EFDLOOK,2,FALSE),IF(I189&lt;&gt;"","missing"," "))</f>
        <v>Group</v>
      </c>
      <c r="R189" s="12" t="str">
        <f t="shared" ref="R189" si="263">IFERROR(VLOOKUP(J189,EFDLOOK,3,FALSE),IF(J189&lt;&gt;"","missing"," "))</f>
        <v>SupplyRegion_ALT1</v>
      </c>
      <c r="S189" s="12" t="str">
        <f t="shared" ref="S189" si="264">IFERROR(VLOOKUP(K189,EFDLOOK,2,FALSE),IF(K189&lt;&gt;"","missing"," "))</f>
        <v xml:space="preserve"> </v>
      </c>
      <c r="T189" s="12" t="str">
        <f t="shared" ref="T189" si="265">IFERROR(VLOOKUP(L189,EFDLOOK,3,FALSE),IF(L189&lt;&gt;"","missing"," "))</f>
        <v xml:space="preserve"> </v>
      </c>
      <c r="U189" s="12" t="str">
        <f t="shared" ref="U189" si="266">IFERROR(VLOOKUP(M189,EFDLOOK,2)," ")</f>
        <v xml:space="preserve"> </v>
      </c>
      <c r="V189" s="12" t="str">
        <f t="shared" ref="V189" si="267">IFERROR(VLOOKUP(N189,EFDLOOK,2)," ")</f>
        <v xml:space="preserve"> </v>
      </c>
      <c r="W189" s="12" t="str">
        <f t="shared" ref="W189" si="268">IF(A189&lt;&gt;"CF",A189,"WWIND_CF")</f>
        <v>FOS_CF_EFD</v>
      </c>
      <c r="X189" s="12" t="str">
        <f t="shared" ref="X189" si="269">IF(P189&lt;&gt;" ","("&amp;P189,"")    &amp;    IF(Q189&lt;&gt;" ",   ","&amp;Q189,"")   &amp; IF(R189&lt;&gt;" ",   ","&amp;R189,"")   &amp; IF(S189&lt;&gt;" ",   ","&amp;S189,"")  &amp; IF(T189&lt;&gt;" ",   ","&amp;T189,"")  &amp; IF(U189&lt;&gt;" ",  ","&amp;U189,"") &amp; IF(V189&lt;&gt;" ",  "," &amp; V189,"" )&amp; IF(P189&lt;&gt;" ",")","")</f>
        <v>(Segment,Group,SupplyRegion_ALT1)</v>
      </c>
      <c r="Y189" s="15"/>
    </row>
    <row r="190" spans="1:25" x14ac:dyDescent="0.25">
      <c r="A190" t="s">
        <v>1473</v>
      </c>
      <c r="B190" t="s">
        <v>1440</v>
      </c>
      <c r="C190" t="s">
        <v>1113</v>
      </c>
      <c r="E190" t="s">
        <v>1142</v>
      </c>
      <c r="G190" t="s">
        <v>1474</v>
      </c>
      <c r="H190" t="s">
        <v>1238</v>
      </c>
      <c r="I190" t="s">
        <v>1475</v>
      </c>
      <c r="J190" t="s">
        <v>1117</v>
      </c>
      <c r="M190" s="5" t="str">
        <f t="shared" si="207"/>
        <v/>
      </c>
      <c r="N190" s="5" t="str">
        <f t="shared" si="208"/>
        <v/>
      </c>
      <c r="O190" s="6" t="str">
        <f>IFERROR(VLOOKUP(A190,dispett,2,FALSE),B190)</f>
        <v>uecpout</v>
      </c>
      <c r="P190" s="7" t="str">
        <f t="shared" si="209"/>
        <v>FuelRegion</v>
      </c>
      <c r="Q190" s="7" t="str">
        <f t="shared" si="210"/>
        <v>OGSMRegionEX</v>
      </c>
      <c r="R190" s="7" t="str">
        <f t="shared" si="211"/>
        <v>MNUMYR</v>
      </c>
      <c r="S190" s="7" t="str">
        <f t="shared" si="212"/>
        <v xml:space="preserve"> </v>
      </c>
      <c r="T190" s="7" t="str">
        <f t="shared" si="213"/>
        <v xml:space="preserve"> </v>
      </c>
      <c r="U190" s="7" t="str">
        <f t="shared" si="214"/>
        <v xml:space="preserve"> </v>
      </c>
      <c r="V190" s="7" t="str">
        <f t="shared" si="215"/>
        <v xml:space="preserve"> </v>
      </c>
      <c r="W190" s="6" t="str">
        <f t="shared" si="216"/>
        <v>FR_OR_TRANCOST</v>
      </c>
      <c r="X190" s="6" t="str">
        <f t="shared" si="217"/>
        <v>(FuelRegion,OGSMRegionEX,MNUMYR)</v>
      </c>
      <c r="Y190" s="15"/>
    </row>
    <row r="191" spans="1:25" x14ac:dyDescent="0.25">
      <c r="A191" t="s">
        <v>1480</v>
      </c>
      <c r="B191" t="s">
        <v>1145</v>
      </c>
      <c r="C191" t="s">
        <v>1113</v>
      </c>
      <c r="E191" t="s">
        <v>1152</v>
      </c>
      <c r="G191" t="s">
        <v>1481</v>
      </c>
      <c r="H191" t="s">
        <v>2468</v>
      </c>
      <c r="M191" s="5" t="str">
        <f t="shared" si="207"/>
        <v/>
      </c>
      <c r="N191" s="5" t="str">
        <f t="shared" si="208"/>
        <v/>
      </c>
      <c r="O191" s="6" t="str">
        <f>IFERROR(VLOOKUP(A191,dispett,2,FALSE),B191)</f>
        <v>coalemm</v>
      </c>
      <c r="P191" s="7" t="str">
        <f t="shared" si="209"/>
        <v>PlantType_ECP</v>
      </c>
      <c r="Q191" s="7" t="str">
        <f t="shared" si="210"/>
        <v xml:space="preserve"> </v>
      </c>
      <c r="R191" s="7" t="str">
        <f t="shared" si="211"/>
        <v xml:space="preserve"> </v>
      </c>
      <c r="S191" s="7" t="str">
        <f t="shared" si="212"/>
        <v xml:space="preserve"> </v>
      </c>
      <c r="T191" s="7" t="str">
        <f t="shared" si="213"/>
        <v xml:space="preserve"> </v>
      </c>
      <c r="U191" s="7" t="str">
        <f t="shared" si="214"/>
        <v xml:space="preserve"> </v>
      </c>
      <c r="V191" s="7" t="str">
        <f t="shared" si="215"/>
        <v xml:space="preserve"> </v>
      </c>
      <c r="W191" s="6" t="str">
        <f t="shared" si="216"/>
        <v>HG_CHOICE</v>
      </c>
      <c r="X191" s="6" t="str">
        <f t="shared" si="217"/>
        <v>(PlantType_ECP)</v>
      </c>
      <c r="Y191" s="15"/>
    </row>
    <row r="192" spans="1:25" x14ac:dyDescent="0.25">
      <c r="A192" t="s">
        <v>1482</v>
      </c>
      <c r="B192" t="s">
        <v>1145</v>
      </c>
      <c r="C192" t="s">
        <v>1113</v>
      </c>
      <c r="E192" t="s">
        <v>1152</v>
      </c>
      <c r="G192" t="s">
        <v>1483</v>
      </c>
      <c r="H192" t="s">
        <v>2468</v>
      </c>
      <c r="M192" s="5" t="str">
        <f t="shared" si="207"/>
        <v/>
      </c>
      <c r="N192" s="5" t="str">
        <f t="shared" si="208"/>
        <v/>
      </c>
      <c r="O192" s="6" t="str">
        <f>IFERROR(VLOOKUP(A192,dispett,2,FALSE),B192)</f>
        <v>coalemm</v>
      </c>
      <c r="P192" s="7" t="str">
        <f t="shared" si="209"/>
        <v>PlantType_ECP</v>
      </c>
      <c r="Q192" s="7" t="str">
        <f t="shared" si="210"/>
        <v xml:space="preserve"> </v>
      </c>
      <c r="R192" s="7" t="str">
        <f t="shared" si="211"/>
        <v xml:space="preserve"> </v>
      </c>
      <c r="S192" s="7" t="str">
        <f t="shared" si="212"/>
        <v xml:space="preserve"> </v>
      </c>
      <c r="T192" s="7" t="str">
        <f t="shared" si="213"/>
        <v xml:space="preserve"> </v>
      </c>
      <c r="U192" s="7" t="str">
        <f t="shared" si="214"/>
        <v xml:space="preserve"> </v>
      </c>
      <c r="V192" s="7" t="str">
        <f t="shared" si="215"/>
        <v xml:space="preserve"> </v>
      </c>
      <c r="W192" s="6" t="str">
        <f t="shared" si="216"/>
        <v>HG_CLASS</v>
      </c>
      <c r="X192" s="6" t="str">
        <f t="shared" si="217"/>
        <v>(PlantType_ECP)</v>
      </c>
      <c r="Y192" s="15"/>
    </row>
    <row r="193" spans="1:25" x14ac:dyDescent="0.25">
      <c r="A193" t="s">
        <v>1484</v>
      </c>
      <c r="B193" t="s">
        <v>1361</v>
      </c>
      <c r="C193" t="s">
        <v>1113</v>
      </c>
      <c r="E193" t="s">
        <v>1114</v>
      </c>
      <c r="G193" t="s">
        <v>1485</v>
      </c>
      <c r="H193" t="s">
        <v>1486</v>
      </c>
      <c r="I193" t="s">
        <v>1117</v>
      </c>
      <c r="M193" s="5" t="str">
        <f t="shared" si="207"/>
        <v/>
      </c>
      <c r="N193" s="5" t="str">
        <f t="shared" si="208"/>
        <v/>
      </c>
      <c r="O193" s="6" t="str">
        <f>IFERROR(VLOOKUP(A193,dispett,2,FALSE),B193)</f>
        <v>emission</v>
      </c>
      <c r="P193" s="7" t="str">
        <f t="shared" si="209"/>
        <v>MercuryClass</v>
      </c>
      <c r="Q193" s="7" t="str">
        <f t="shared" si="210"/>
        <v>MNUMYR</v>
      </c>
      <c r="R193" s="7" t="str">
        <f t="shared" si="211"/>
        <v xml:space="preserve"> </v>
      </c>
      <c r="S193" s="7" t="str">
        <f t="shared" si="212"/>
        <v xml:space="preserve"> </v>
      </c>
      <c r="T193" s="7" t="str">
        <f t="shared" si="213"/>
        <v xml:space="preserve"> </v>
      </c>
      <c r="U193" s="7" t="str">
        <f t="shared" si="214"/>
        <v xml:space="preserve"> </v>
      </c>
      <c r="V193" s="7" t="str">
        <f t="shared" si="215"/>
        <v xml:space="preserve"> </v>
      </c>
      <c r="W193" s="6" t="str">
        <f t="shared" si="216"/>
        <v>HG_GRAMS_MWH</v>
      </c>
      <c r="X193" s="6" t="str">
        <f t="shared" si="217"/>
        <v>(MercuryClass,MNUMYR)</v>
      </c>
      <c r="Y193" s="15"/>
    </row>
    <row r="194" spans="1:25" x14ac:dyDescent="0.25">
      <c r="A194" t="s">
        <v>1488</v>
      </c>
      <c r="B194" t="s">
        <v>1361</v>
      </c>
      <c r="C194" t="s">
        <v>1113</v>
      </c>
      <c r="E194" t="s">
        <v>1152</v>
      </c>
      <c r="G194" t="s">
        <v>1489</v>
      </c>
      <c r="H194" t="s">
        <v>1288</v>
      </c>
      <c r="M194" s="5" t="str">
        <f t="shared" si="207"/>
        <v/>
      </c>
      <c r="N194" s="5" t="str">
        <f t="shared" si="208"/>
        <v/>
      </c>
      <c r="O194" s="6" t="str">
        <f>IFERROR(VLOOKUP(A194,dispett,2,FALSE),B194)</f>
        <v>emission</v>
      </c>
      <c r="P194" s="7" t="str">
        <f t="shared" si="209"/>
        <v>CoalDemandRegion</v>
      </c>
      <c r="Q194" s="7" t="str">
        <f t="shared" si="210"/>
        <v xml:space="preserve"> </v>
      </c>
      <c r="R194" s="7" t="str">
        <f t="shared" si="211"/>
        <v xml:space="preserve"> </v>
      </c>
      <c r="S194" s="7" t="str">
        <f t="shared" si="212"/>
        <v xml:space="preserve"> </v>
      </c>
      <c r="T194" s="7" t="str">
        <f t="shared" si="213"/>
        <v xml:space="preserve"> </v>
      </c>
      <c r="U194" s="7" t="str">
        <f t="shared" si="214"/>
        <v xml:space="preserve"> </v>
      </c>
      <c r="V194" s="7" t="str">
        <f t="shared" si="215"/>
        <v xml:space="preserve"> </v>
      </c>
      <c r="W194" s="6" t="str">
        <f t="shared" si="216"/>
        <v>HG_GRP</v>
      </c>
      <c r="X194" s="6" t="str">
        <f t="shared" si="217"/>
        <v>(CoalDemandRegion)</v>
      </c>
      <c r="Y194" s="15"/>
    </row>
    <row r="195" spans="1:25" x14ac:dyDescent="0.25">
      <c r="A195" t="s">
        <v>1490</v>
      </c>
      <c r="B195" t="s">
        <v>1361</v>
      </c>
      <c r="C195" t="s">
        <v>1113</v>
      </c>
      <c r="E195" t="s">
        <v>1114</v>
      </c>
      <c r="G195" t="s">
        <v>1491</v>
      </c>
      <c r="H195" t="s">
        <v>1486</v>
      </c>
      <c r="I195" t="s">
        <v>1492</v>
      </c>
      <c r="J195" t="s">
        <v>1117</v>
      </c>
      <c r="M195" s="5" t="str">
        <f t="shared" si="207"/>
        <v/>
      </c>
      <c r="N195" s="5" t="str">
        <f t="shared" si="208"/>
        <v/>
      </c>
      <c r="O195" s="6" t="str">
        <f>IFERROR(VLOOKUP(A195,dispett,2,FALSE),B195)</f>
        <v>emission</v>
      </c>
      <c r="P195" s="7" t="str">
        <f t="shared" si="209"/>
        <v>MercuryClass</v>
      </c>
      <c r="Q195" s="7" t="str">
        <f t="shared" si="210"/>
        <v>EmissionRank</v>
      </c>
      <c r="R195" s="7" t="str">
        <f t="shared" si="211"/>
        <v>MNUMYR</v>
      </c>
      <c r="S195" s="7" t="str">
        <f t="shared" si="212"/>
        <v xml:space="preserve"> </v>
      </c>
      <c r="T195" s="7" t="str">
        <f t="shared" si="213"/>
        <v xml:space="preserve"> </v>
      </c>
      <c r="U195" s="7" t="str">
        <f t="shared" si="214"/>
        <v xml:space="preserve"> </v>
      </c>
      <c r="V195" s="7" t="str">
        <f t="shared" si="215"/>
        <v xml:space="preserve"> </v>
      </c>
      <c r="W195" s="6" t="str">
        <f t="shared" si="216"/>
        <v>HG_INPUT</v>
      </c>
      <c r="X195" s="6" t="str">
        <f t="shared" si="217"/>
        <v>(MercuryClass,EmissionRank,MNUMYR)</v>
      </c>
      <c r="Y195" s="15"/>
    </row>
    <row r="196" spans="1:25" x14ac:dyDescent="0.25">
      <c r="A196" t="s">
        <v>1493</v>
      </c>
      <c r="B196" t="s">
        <v>1361</v>
      </c>
      <c r="C196" t="s">
        <v>1113</v>
      </c>
      <c r="E196" t="s">
        <v>1114</v>
      </c>
      <c r="G196" t="s">
        <v>1494</v>
      </c>
      <c r="H196" t="s">
        <v>1486</v>
      </c>
      <c r="I196" t="s">
        <v>1492</v>
      </c>
      <c r="J196" t="s">
        <v>1117</v>
      </c>
      <c r="M196" s="5" t="str">
        <f t="shared" si="207"/>
        <v/>
      </c>
      <c r="N196" s="5" t="str">
        <f t="shared" si="208"/>
        <v/>
      </c>
      <c r="O196" s="6" t="str">
        <f>IFERROR(VLOOKUP(A196,dispett,2,FALSE),B196)</f>
        <v>emission</v>
      </c>
      <c r="P196" s="7" t="str">
        <f t="shared" si="209"/>
        <v>MercuryClass</v>
      </c>
      <c r="Q196" s="7" t="str">
        <f t="shared" si="210"/>
        <v>EmissionRank</v>
      </c>
      <c r="R196" s="7" t="str">
        <f t="shared" si="211"/>
        <v>MNUMYR</v>
      </c>
      <c r="S196" s="7" t="str">
        <f t="shared" si="212"/>
        <v xml:space="preserve"> </v>
      </c>
      <c r="T196" s="7" t="str">
        <f t="shared" si="213"/>
        <v xml:space="preserve"> </v>
      </c>
      <c r="U196" s="7" t="str">
        <f t="shared" si="214"/>
        <v xml:space="preserve"> </v>
      </c>
      <c r="V196" s="7" t="str">
        <f t="shared" si="215"/>
        <v xml:space="preserve"> </v>
      </c>
      <c r="W196" s="6" t="str">
        <f t="shared" si="216"/>
        <v>HG_MEF</v>
      </c>
      <c r="X196" s="6" t="str">
        <f t="shared" si="217"/>
        <v>(MercuryClass,EmissionRank,MNUMYR)</v>
      </c>
      <c r="Y196" s="15"/>
    </row>
    <row r="197" spans="1:25" x14ac:dyDescent="0.25">
      <c r="A197" t="s">
        <v>1495</v>
      </c>
      <c r="B197" t="s">
        <v>1361</v>
      </c>
      <c r="C197" t="s">
        <v>1113</v>
      </c>
      <c r="E197" t="s">
        <v>1114</v>
      </c>
      <c r="G197" t="s">
        <v>1496</v>
      </c>
      <c r="H197" t="s">
        <v>1288</v>
      </c>
      <c r="I197" t="s">
        <v>1117</v>
      </c>
      <c r="M197" s="5" t="str">
        <f t="shared" si="207"/>
        <v/>
      </c>
      <c r="N197" s="5" t="str">
        <f t="shared" si="208"/>
        <v/>
      </c>
      <c r="O197" s="6" t="str">
        <f>IFERROR(VLOOKUP(A197,dispett,2,FALSE),B197)</f>
        <v>emission</v>
      </c>
      <c r="P197" s="7" t="str">
        <f t="shared" si="209"/>
        <v>CoalDemandRegion</v>
      </c>
      <c r="Q197" s="7" t="str">
        <f t="shared" si="210"/>
        <v>MNUMYR</v>
      </c>
      <c r="R197" s="7" t="str">
        <f t="shared" si="211"/>
        <v xml:space="preserve"> </v>
      </c>
      <c r="S197" s="7" t="str">
        <f t="shared" si="212"/>
        <v xml:space="preserve"> </v>
      </c>
      <c r="T197" s="7" t="str">
        <f t="shared" si="213"/>
        <v xml:space="preserve"> </v>
      </c>
      <c r="U197" s="7" t="str">
        <f t="shared" si="214"/>
        <v xml:space="preserve"> </v>
      </c>
      <c r="V197" s="7" t="str">
        <f t="shared" si="215"/>
        <v xml:space="preserve"> </v>
      </c>
      <c r="W197" s="6" t="str">
        <f t="shared" si="216"/>
        <v>HG_MEFNC</v>
      </c>
      <c r="X197" s="6" t="str">
        <f t="shared" si="217"/>
        <v>(CoalDemandRegion,MNUMYR)</v>
      </c>
      <c r="Y197" s="15"/>
    </row>
    <row r="198" spans="1:25" x14ac:dyDescent="0.25">
      <c r="A198" t="s">
        <v>1497</v>
      </c>
      <c r="B198" t="s">
        <v>1361</v>
      </c>
      <c r="C198" t="s">
        <v>1113</v>
      </c>
      <c r="E198" t="s">
        <v>1114</v>
      </c>
      <c r="G198" t="s">
        <v>1498</v>
      </c>
      <c r="H198" t="s">
        <v>1486</v>
      </c>
      <c r="I198" t="s">
        <v>1492</v>
      </c>
      <c r="J198" t="s">
        <v>1117</v>
      </c>
      <c r="M198" s="5" t="str">
        <f t="shared" si="207"/>
        <v/>
      </c>
      <c r="N198" s="5" t="str">
        <f t="shared" si="208"/>
        <v/>
      </c>
      <c r="O198" s="6" t="str">
        <f>IFERROR(VLOOKUP(A198,dispett,2,FALSE),B198)</f>
        <v>emission</v>
      </c>
      <c r="P198" s="7" t="str">
        <f t="shared" si="209"/>
        <v>MercuryClass</v>
      </c>
      <c r="Q198" s="7" t="str">
        <f t="shared" si="210"/>
        <v>EmissionRank</v>
      </c>
      <c r="R198" s="7" t="str">
        <f t="shared" si="211"/>
        <v>MNUMYR</v>
      </c>
      <c r="S198" s="7" t="str">
        <f t="shared" si="212"/>
        <v xml:space="preserve"> </v>
      </c>
      <c r="T198" s="7" t="str">
        <f t="shared" si="213"/>
        <v xml:space="preserve"> </v>
      </c>
      <c r="U198" s="7" t="str">
        <f t="shared" si="214"/>
        <v xml:space="preserve"> </v>
      </c>
      <c r="V198" s="7" t="str">
        <f t="shared" si="215"/>
        <v xml:space="preserve"> </v>
      </c>
      <c r="W198" s="6" t="str">
        <f t="shared" si="216"/>
        <v>HG_OUTPUT</v>
      </c>
      <c r="X198" s="6" t="str">
        <f t="shared" si="217"/>
        <v>(MercuryClass,EmissionRank,MNUMYR)</v>
      </c>
      <c r="Y198" s="15"/>
    </row>
    <row r="199" spans="1:25" x14ac:dyDescent="0.25">
      <c r="A199" t="s">
        <v>1499</v>
      </c>
      <c r="B199" t="s">
        <v>1145</v>
      </c>
      <c r="C199" t="s">
        <v>1113</v>
      </c>
      <c r="E199" t="s">
        <v>1114</v>
      </c>
      <c r="G199" t="s">
        <v>1500</v>
      </c>
      <c r="H199" t="s">
        <v>1501</v>
      </c>
      <c r="I199" t="s">
        <v>1117</v>
      </c>
      <c r="J199" t="s">
        <v>1149</v>
      </c>
      <c r="M199" s="5" t="str">
        <f t="shared" si="207"/>
        <v/>
      </c>
      <c r="N199" s="5" t="str">
        <f t="shared" si="208"/>
        <v/>
      </c>
      <c r="O199" s="6" t="str">
        <f>IFERROR(VLOOKUP(A199,dispett,2,FALSE),B199)</f>
        <v>coalemm</v>
      </c>
      <c r="P199" s="7" t="str">
        <f t="shared" si="209"/>
        <v>CoalDemandRegion</v>
      </c>
      <c r="Q199" s="7" t="str">
        <f t="shared" si="210"/>
        <v>MNUMYR</v>
      </c>
      <c r="R199" s="7" t="str">
        <f t="shared" si="211"/>
        <v>PlantType_ECP</v>
      </c>
      <c r="S199" s="7" t="str">
        <f t="shared" si="212"/>
        <v xml:space="preserve"> </v>
      </c>
      <c r="T199" s="7" t="str">
        <f t="shared" si="213"/>
        <v xml:space="preserve"> </v>
      </c>
      <c r="U199" s="7" t="str">
        <f t="shared" si="214"/>
        <v xml:space="preserve"> </v>
      </c>
      <c r="V199" s="7" t="str">
        <f t="shared" si="215"/>
        <v xml:space="preserve"> </v>
      </c>
      <c r="W199" s="6" t="str">
        <f t="shared" si="216"/>
        <v>HRTCLNR</v>
      </c>
      <c r="X199" s="6" t="str">
        <f t="shared" si="217"/>
        <v>(CoalDemandRegion,MNUMYR,PlantType_ECP)</v>
      </c>
      <c r="Y199" s="15"/>
    </row>
    <row r="200" spans="1:25" s="15" customFormat="1" x14ac:dyDescent="0.25">
      <c r="A200" s="15" t="s">
        <v>2189</v>
      </c>
      <c r="B200" s="15" t="s">
        <v>1216</v>
      </c>
      <c r="C200" s="15" t="s">
        <v>1113</v>
      </c>
      <c r="E200" s="15" t="s">
        <v>1160</v>
      </c>
      <c r="G200" s="15" t="s">
        <v>2290</v>
      </c>
      <c r="H200" s="15" t="s">
        <v>2489</v>
      </c>
      <c r="I200" s="15" t="s">
        <v>2490</v>
      </c>
      <c r="J200" s="15" t="s">
        <v>1161</v>
      </c>
      <c r="M200" s="16"/>
      <c r="N200" s="16"/>
      <c r="O200" s="7" t="str">
        <f>IFERROR(VLOOKUP(A200,dispett,2,FALSE),B200)</f>
        <v>ecpcntl</v>
      </c>
      <c r="P200" s="7" t="str">
        <f t="shared" ref="P200" si="270">IFERROR(VLOOKUP(H200,EFDLOOK,3,FALSE),"missing ")</f>
        <v>Segment</v>
      </c>
      <c r="Q200" s="7" t="str">
        <f t="shared" ref="Q200" si="271">IFERROR(VLOOKUP(I200,EFDLOOK,2,FALSE),IF(I200&lt;&gt;"","missing"," "))</f>
        <v>Group</v>
      </c>
      <c r="R200" s="7" t="str">
        <f t="shared" ref="R200" si="272">IFERROR(VLOOKUP(J200,EFDLOOK,3,FALSE),IF(J200&lt;&gt;"","missing"," "))</f>
        <v>SupplyRegion_ALT1</v>
      </c>
      <c r="S200" s="7" t="str">
        <f t="shared" ref="S200" si="273">IFERROR(VLOOKUP(K200,EFDLOOK,2,FALSE),IF(K200&lt;&gt;"","missing"," "))</f>
        <v xml:space="preserve"> </v>
      </c>
      <c r="T200" s="7" t="str">
        <f t="shared" ref="T200" si="274">IFERROR(VLOOKUP(L200,EFDLOOK,3,FALSE),IF(L200&lt;&gt;"","missing"," "))</f>
        <v xml:space="preserve"> </v>
      </c>
      <c r="U200" s="7" t="str">
        <f t="shared" ref="U200" si="275">IFERROR(VLOOKUP(M200,EFDLOOK,2)," ")</f>
        <v xml:space="preserve"> </v>
      </c>
      <c r="V200" s="7" t="str">
        <f t="shared" ref="V200" si="276">IFERROR(VLOOKUP(N200,EFDLOOK,2)," ")</f>
        <v xml:space="preserve"> </v>
      </c>
      <c r="W200" s="7" t="str">
        <f t="shared" ref="W200" si="277">IF(A200&lt;&gt;"CF",A200,"WWIND_CF")</f>
        <v>HY_CF_EFD</v>
      </c>
      <c r="X200" s="7" t="str">
        <f t="shared" ref="X200" si="278">IF(P200&lt;&gt;" ","("&amp;P200,"")    &amp;    IF(Q200&lt;&gt;" ",   ","&amp;Q200,"")   &amp; IF(R200&lt;&gt;" ",   ","&amp;R200,"")   &amp; IF(S200&lt;&gt;" ",   ","&amp;S200,"")  &amp; IF(T200&lt;&gt;" ",   ","&amp;T200,"")  &amp; IF(U200&lt;&gt;" ",  ","&amp;U200,"") &amp; IF(V200&lt;&gt;" ",  "," &amp; V200,"" )&amp; IF(P200&lt;&gt;" ",")","")</f>
        <v>(Segment,Group,SupplyRegion_ALT1)</v>
      </c>
    </row>
    <row r="201" spans="1:25" x14ac:dyDescent="0.25">
      <c r="A201" t="s">
        <v>1502</v>
      </c>
      <c r="B201" t="s">
        <v>1503</v>
      </c>
      <c r="C201" t="s">
        <v>1113</v>
      </c>
      <c r="E201" t="s">
        <v>1114</v>
      </c>
      <c r="G201" t="s">
        <v>1504</v>
      </c>
      <c r="H201" t="s">
        <v>1117</v>
      </c>
      <c r="I201" t="s">
        <v>1209</v>
      </c>
      <c r="M201" s="5" t="str">
        <f t="shared" si="207"/>
        <v/>
      </c>
      <c r="N201" s="5" t="str">
        <f t="shared" si="208"/>
        <v/>
      </c>
      <c r="O201" s="6" t="str">
        <f>IFERROR(VLOOKUP(A201,dispett,2,FALSE),B201)</f>
        <v>intout</v>
      </c>
      <c r="P201" s="7" t="str">
        <f t="shared" si="209"/>
        <v>MNUMYR</v>
      </c>
      <c r="Q201" s="7" t="str">
        <f t="shared" si="210"/>
        <v>Two</v>
      </c>
      <c r="R201" s="7" t="str">
        <f t="shared" si="211"/>
        <v xml:space="preserve"> </v>
      </c>
      <c r="S201" s="7" t="str">
        <f t="shared" si="212"/>
        <v xml:space="preserve"> </v>
      </c>
      <c r="T201" s="7" t="str">
        <f t="shared" si="213"/>
        <v xml:space="preserve"> </v>
      </c>
      <c r="U201" s="7" t="str">
        <f t="shared" si="214"/>
        <v xml:space="preserve"> </v>
      </c>
      <c r="V201" s="7" t="str">
        <f t="shared" si="215"/>
        <v xml:space="preserve"> </v>
      </c>
      <c r="W201" s="6" t="str">
        <f t="shared" si="216"/>
        <v>IT_WOP</v>
      </c>
      <c r="X201" s="6" t="str">
        <f t="shared" si="217"/>
        <v>(MNUMYR,Two)</v>
      </c>
      <c r="Y201" s="15"/>
    </row>
    <row r="202" spans="1:25" x14ac:dyDescent="0.25">
      <c r="A202" t="s">
        <v>1505</v>
      </c>
      <c r="B202" t="s">
        <v>1506</v>
      </c>
      <c r="C202" t="s">
        <v>1113</v>
      </c>
      <c r="E202" t="s">
        <v>1114</v>
      </c>
      <c r="G202" t="s">
        <v>1507</v>
      </c>
      <c r="H202" t="s">
        <v>1117</v>
      </c>
      <c r="M202" s="5" t="str">
        <f t="shared" si="207"/>
        <v/>
      </c>
      <c r="N202" s="5" t="str">
        <f t="shared" si="208"/>
        <v/>
      </c>
      <c r="O202" s="6" t="str">
        <f>IFERROR(VLOOKUP(A202,dispett,2,FALSE),B202)</f>
        <v>emablk</v>
      </c>
      <c r="P202" s="7" t="str">
        <f t="shared" si="209"/>
        <v>MNUMYR</v>
      </c>
      <c r="Q202" s="7" t="str">
        <f t="shared" si="210"/>
        <v xml:space="preserve"> </v>
      </c>
      <c r="R202" s="7" t="str">
        <f t="shared" si="211"/>
        <v xml:space="preserve"> </v>
      </c>
      <c r="S202" s="7" t="str">
        <f t="shared" si="212"/>
        <v xml:space="preserve"> </v>
      </c>
      <c r="T202" s="7" t="str">
        <f t="shared" si="213"/>
        <v xml:space="preserve"> </v>
      </c>
      <c r="U202" s="7" t="str">
        <f t="shared" si="214"/>
        <v xml:space="preserve"> </v>
      </c>
      <c r="V202" s="7" t="str">
        <f t="shared" si="215"/>
        <v xml:space="preserve"> </v>
      </c>
      <c r="W202" s="6" t="str">
        <f t="shared" si="216"/>
        <v>JDSEL</v>
      </c>
      <c r="X202" s="6" t="str">
        <f t="shared" si="217"/>
        <v>(MNUMYR)</v>
      </c>
      <c r="Y202" s="15"/>
    </row>
    <row r="203" spans="1:25" x14ac:dyDescent="0.25">
      <c r="A203" t="s">
        <v>1508</v>
      </c>
      <c r="B203" t="s">
        <v>1506</v>
      </c>
      <c r="C203" t="s">
        <v>1113</v>
      </c>
      <c r="E203" t="s">
        <v>1114</v>
      </c>
      <c r="G203" t="s">
        <v>1509</v>
      </c>
      <c r="H203" t="s">
        <v>1117</v>
      </c>
      <c r="M203" s="5" t="str">
        <f t="shared" si="207"/>
        <v/>
      </c>
      <c r="N203" s="5" t="str">
        <f t="shared" si="208"/>
        <v/>
      </c>
      <c r="O203" s="6" t="str">
        <f>IFERROR(VLOOKUP(A203,dispett,2,FALSE),B203)</f>
        <v>emablk</v>
      </c>
      <c r="P203" s="7" t="str">
        <f t="shared" si="209"/>
        <v>MNUMYR</v>
      </c>
      <c r="Q203" s="7" t="str">
        <f t="shared" si="210"/>
        <v xml:space="preserve"> </v>
      </c>
      <c r="R203" s="7" t="str">
        <f t="shared" si="211"/>
        <v xml:space="preserve"> </v>
      </c>
      <c r="S203" s="7" t="str">
        <f t="shared" si="212"/>
        <v xml:space="preserve"> </v>
      </c>
      <c r="T203" s="7" t="str">
        <f t="shared" si="213"/>
        <v xml:space="preserve"> </v>
      </c>
      <c r="U203" s="7" t="str">
        <f t="shared" si="214"/>
        <v xml:space="preserve"> </v>
      </c>
      <c r="V203" s="7" t="str">
        <f t="shared" si="215"/>
        <v xml:space="preserve"> </v>
      </c>
      <c r="W203" s="6" t="str">
        <f t="shared" si="216"/>
        <v>JGFELGR</v>
      </c>
      <c r="X203" s="6" t="str">
        <f t="shared" si="217"/>
        <v>(MNUMYR)</v>
      </c>
      <c r="Y203" s="15"/>
    </row>
    <row r="204" spans="1:25" x14ac:dyDescent="0.25">
      <c r="A204" t="s">
        <v>1510</v>
      </c>
      <c r="B204" t="s">
        <v>1506</v>
      </c>
      <c r="C204" t="s">
        <v>1113</v>
      </c>
      <c r="E204" t="s">
        <v>1114</v>
      </c>
      <c r="G204" t="s">
        <v>1511</v>
      </c>
      <c r="H204" t="s">
        <v>1117</v>
      </c>
      <c r="M204" s="5" t="str">
        <f t="shared" si="207"/>
        <v/>
      </c>
      <c r="N204" s="5" t="str">
        <f t="shared" si="208"/>
        <v/>
      </c>
      <c r="O204" s="6" t="str">
        <f>IFERROR(VLOOKUP(A204,dispett,2,FALSE),B204)</f>
        <v>emablk</v>
      </c>
      <c r="P204" s="7" t="str">
        <f t="shared" si="209"/>
        <v>MNUMYR</v>
      </c>
      <c r="Q204" s="7" t="str">
        <f t="shared" si="210"/>
        <v xml:space="preserve"> </v>
      </c>
      <c r="R204" s="7" t="str">
        <f t="shared" si="211"/>
        <v xml:space="preserve"> </v>
      </c>
      <c r="S204" s="7" t="str">
        <f t="shared" si="212"/>
        <v xml:space="preserve"> </v>
      </c>
      <c r="T204" s="7" t="str">
        <f t="shared" si="213"/>
        <v xml:space="preserve"> </v>
      </c>
      <c r="U204" s="7" t="str">
        <f t="shared" si="214"/>
        <v xml:space="preserve"> </v>
      </c>
      <c r="V204" s="7" t="str">
        <f t="shared" si="215"/>
        <v xml:space="preserve"> </v>
      </c>
      <c r="W204" s="6" t="str">
        <f t="shared" si="216"/>
        <v>JRSEL</v>
      </c>
      <c r="X204" s="6" t="str">
        <f t="shared" si="217"/>
        <v>(MNUMYR)</v>
      </c>
      <c r="Y204" s="15"/>
    </row>
    <row r="205" spans="1:25" x14ac:dyDescent="0.25">
      <c r="A205" t="s">
        <v>1512</v>
      </c>
      <c r="B205" t="s">
        <v>1157</v>
      </c>
      <c r="C205" t="s">
        <v>1113</v>
      </c>
      <c r="E205" t="s">
        <v>1114</v>
      </c>
      <c r="G205" t="s">
        <v>1513</v>
      </c>
      <c r="H205" t="s">
        <v>1161</v>
      </c>
      <c r="I205" t="s">
        <v>1117</v>
      </c>
      <c r="M205" s="5" t="str">
        <f t="shared" si="207"/>
        <v/>
      </c>
      <c r="N205" s="5" t="str">
        <f t="shared" si="208"/>
        <v/>
      </c>
      <c r="O205" s="6" t="str">
        <f>IFERROR(VLOOKUP(A205,dispett,2,FALSE),B205)</f>
        <v>control</v>
      </c>
      <c r="P205" s="7" t="str">
        <f t="shared" si="209"/>
        <v>SupplyRegion_ALT1</v>
      </c>
      <c r="Q205" s="7" t="str">
        <f t="shared" si="210"/>
        <v>MNUMYR</v>
      </c>
      <c r="R205" s="7" t="str">
        <f t="shared" si="211"/>
        <v xml:space="preserve"> </v>
      </c>
      <c r="S205" s="7" t="str">
        <f t="shared" si="212"/>
        <v xml:space="preserve"> </v>
      </c>
      <c r="T205" s="7" t="str">
        <f t="shared" si="213"/>
        <v xml:space="preserve"> </v>
      </c>
      <c r="U205" s="7" t="str">
        <f t="shared" si="214"/>
        <v xml:space="preserve"> </v>
      </c>
      <c r="V205" s="7" t="str">
        <f t="shared" si="215"/>
        <v xml:space="preserve"> </v>
      </c>
      <c r="W205" s="6" t="str">
        <f t="shared" si="216"/>
        <v>KWH_DM_BY_RG</v>
      </c>
      <c r="X205" s="6" t="str">
        <f t="shared" si="217"/>
        <v>(SupplyRegion_ALT1,MNUMYR)</v>
      </c>
      <c r="Y205" s="15"/>
    </row>
    <row r="206" spans="1:25" x14ac:dyDescent="0.25">
      <c r="A206" t="s">
        <v>1514</v>
      </c>
      <c r="B206" t="s">
        <v>1157</v>
      </c>
      <c r="C206" t="s">
        <v>1113</v>
      </c>
      <c r="E206" t="s">
        <v>1114</v>
      </c>
      <c r="G206" t="s">
        <v>1515</v>
      </c>
      <c r="H206" t="s">
        <v>1161</v>
      </c>
      <c r="I206" t="s">
        <v>1117</v>
      </c>
      <c r="M206" s="5" t="str">
        <f t="shared" si="207"/>
        <v/>
      </c>
      <c r="N206" s="5" t="str">
        <f t="shared" si="208"/>
        <v/>
      </c>
      <c r="O206" s="6" t="str">
        <f>IFERROR(VLOOKUP(A206,dispett,2,FALSE),B206)</f>
        <v>control</v>
      </c>
      <c r="P206" s="7" t="str">
        <f t="shared" si="209"/>
        <v>SupplyRegion_ALT1</v>
      </c>
      <c r="Q206" s="7" t="str">
        <f t="shared" si="210"/>
        <v>MNUMYR</v>
      </c>
      <c r="R206" s="7" t="str">
        <f t="shared" si="211"/>
        <v xml:space="preserve"> </v>
      </c>
      <c r="S206" s="7" t="str">
        <f t="shared" si="212"/>
        <v xml:space="preserve"> </v>
      </c>
      <c r="T206" s="7" t="str">
        <f t="shared" si="213"/>
        <v xml:space="preserve"> </v>
      </c>
      <c r="U206" s="7" t="str">
        <f t="shared" si="214"/>
        <v xml:space="preserve"> </v>
      </c>
      <c r="V206" s="7" t="str">
        <f t="shared" si="215"/>
        <v xml:space="preserve"> </v>
      </c>
      <c r="W206" s="6" t="str">
        <f t="shared" si="216"/>
        <v>KWH_IM_BY_RG</v>
      </c>
      <c r="X206" s="6" t="str">
        <f t="shared" si="217"/>
        <v>(SupplyRegion_ALT1,MNUMYR)</v>
      </c>
      <c r="Y206" s="15"/>
    </row>
    <row r="207" spans="1:25" x14ac:dyDescent="0.25">
      <c r="A207" t="s">
        <v>1516</v>
      </c>
      <c r="B207" t="s">
        <v>1186</v>
      </c>
      <c r="C207" t="s">
        <v>1113</v>
      </c>
      <c r="E207" t="s">
        <v>1114</v>
      </c>
      <c r="H207" t="s">
        <v>1168</v>
      </c>
      <c r="M207" s="5" t="str">
        <f t="shared" si="207"/>
        <v/>
      </c>
      <c r="N207" s="5" t="str">
        <f t="shared" si="208"/>
        <v/>
      </c>
      <c r="O207" s="6" t="str">
        <f>IFERROR(VLOOKUP(A207,dispett,2,FALSE),B207)</f>
        <v>postpr</v>
      </c>
      <c r="P207" s="7" t="str">
        <f t="shared" si="209"/>
        <v>SCALARSet</v>
      </c>
      <c r="Q207" s="7" t="str">
        <f t="shared" si="210"/>
        <v xml:space="preserve"> </v>
      </c>
      <c r="R207" s="7" t="str">
        <f t="shared" si="211"/>
        <v xml:space="preserve"> </v>
      </c>
      <c r="S207" s="7" t="str">
        <f t="shared" si="212"/>
        <v xml:space="preserve"> </v>
      </c>
      <c r="T207" s="7" t="str">
        <f t="shared" si="213"/>
        <v xml:space="preserve"> </v>
      </c>
      <c r="U207" s="7" t="str">
        <f t="shared" si="214"/>
        <v xml:space="preserve"> </v>
      </c>
      <c r="V207" s="7" t="str">
        <f t="shared" si="215"/>
        <v xml:space="preserve"> </v>
      </c>
      <c r="W207" s="6" t="str">
        <f t="shared" si="216"/>
        <v>LINELOSS</v>
      </c>
      <c r="X207" s="6" t="str">
        <f t="shared" si="217"/>
        <v>(SCALARSet)</v>
      </c>
      <c r="Y207" s="15"/>
    </row>
    <row r="208" spans="1:25" x14ac:dyDescent="0.25">
      <c r="A208" t="s">
        <v>1519</v>
      </c>
      <c r="B208" t="s">
        <v>1159</v>
      </c>
      <c r="C208" t="s">
        <v>1113</v>
      </c>
      <c r="E208" t="s">
        <v>1194</v>
      </c>
      <c r="G208" t="s">
        <v>1520</v>
      </c>
      <c r="H208" t="s">
        <v>2482</v>
      </c>
      <c r="I208" t="s">
        <v>1161</v>
      </c>
      <c r="M208" s="5" t="str">
        <f t="shared" si="207"/>
        <v/>
      </c>
      <c r="N208" s="5" t="str">
        <f t="shared" si="208"/>
        <v/>
      </c>
      <c r="O208" s="6" t="str">
        <f>IFERROR(VLOOKUP(A208,dispett,2,FALSE),B208)</f>
        <v>dispuse</v>
      </c>
      <c r="P208" s="7" t="str">
        <f t="shared" si="209"/>
        <v>DispPlantGroup</v>
      </c>
      <c r="Q208" s="7" t="str">
        <f t="shared" si="210"/>
        <v>SupplyRegion</v>
      </c>
      <c r="R208" s="7" t="str">
        <f t="shared" si="211"/>
        <v xml:space="preserve"> </v>
      </c>
      <c r="S208" s="7" t="str">
        <f t="shared" si="212"/>
        <v xml:space="preserve"> </v>
      </c>
      <c r="T208" s="7" t="str">
        <f t="shared" si="213"/>
        <v xml:space="preserve"> </v>
      </c>
      <c r="U208" s="7" t="str">
        <f t="shared" si="214"/>
        <v xml:space="preserve"> </v>
      </c>
      <c r="V208" s="7" t="str">
        <f t="shared" si="215"/>
        <v xml:space="preserve"> </v>
      </c>
      <c r="W208" s="6" t="str">
        <f t="shared" si="216"/>
        <v>MAP_ECNTP_EFD_GRPS</v>
      </c>
      <c r="X208" s="6" t="str">
        <f t="shared" si="217"/>
        <v>(DispPlantGroup,SupplyRegion)</v>
      </c>
      <c r="Y208" s="15"/>
    </row>
    <row r="209" spans="1:25" x14ac:dyDescent="0.25">
      <c r="A209" s="15" t="s">
        <v>2406</v>
      </c>
      <c r="B209" s="15" t="s">
        <v>1386</v>
      </c>
      <c r="C209" s="15" t="s">
        <v>1113</v>
      </c>
      <c r="D209" s="15"/>
      <c r="E209" s="15" t="s">
        <v>1387</v>
      </c>
      <c r="F209" s="15"/>
      <c r="G209" s="15" t="s">
        <v>2407</v>
      </c>
      <c r="H209" s="15" t="s">
        <v>1168</v>
      </c>
      <c r="I209" s="15"/>
      <c r="J209" s="15"/>
      <c r="K209" s="15"/>
      <c r="L209" s="15"/>
      <c r="M209" s="16" t="str">
        <f t="shared" si="207"/>
        <v/>
      </c>
      <c r="N209" s="16" t="str">
        <f t="shared" si="208"/>
        <v/>
      </c>
      <c r="O209" s="7" t="str">
        <f>IFERROR(VLOOKUP(A209,dispett,2,FALSE),B209)</f>
        <v>emoblk</v>
      </c>
      <c r="P209" s="7" t="str">
        <f t="shared" ref="P209" si="279">IFERROR(VLOOKUP(H209,EFDLOOK,3,FALSE),"missing ")</f>
        <v>SCALARSet</v>
      </c>
      <c r="Q209" s="7" t="str">
        <f t="shared" ref="Q209" si="280">IFERROR(VLOOKUP(I209,EFDLOOK,2,FALSE),IF(I209&lt;&gt;"","missing"," "))</f>
        <v xml:space="preserve"> </v>
      </c>
      <c r="R209" s="7" t="str">
        <f t="shared" ref="R209" si="281">IFERROR(VLOOKUP(J209,EFDLOOK,3,FALSE),IF(J209&lt;&gt;"","missing"," "))</f>
        <v xml:space="preserve"> </v>
      </c>
      <c r="S209" s="7" t="str">
        <f t="shared" ref="S209" si="282">IFERROR(VLOOKUP(K209,EFDLOOK,2,FALSE),IF(K209&lt;&gt;"","missing"," "))</f>
        <v xml:space="preserve"> </v>
      </c>
      <c r="T209" s="7" t="str">
        <f t="shared" ref="T209" si="283">IFERROR(VLOOKUP(L209,EFDLOOK,3,FALSE),IF(L209&lt;&gt;"","missing"," "))</f>
        <v xml:space="preserve"> </v>
      </c>
      <c r="U209" s="7" t="str">
        <f t="shared" ref="U209" si="284">IFERROR(VLOOKUP(M209,EFDLOOK,2)," ")</f>
        <v xml:space="preserve"> </v>
      </c>
      <c r="V209" s="7" t="str">
        <f t="shared" ref="V209" si="285">IFERROR(VLOOKUP(N209,EFDLOOK,2)," ")</f>
        <v xml:space="preserve"> </v>
      </c>
      <c r="W209" s="7" t="str">
        <f t="shared" ref="W209" si="286">IF(A209&lt;&gt;"CF",A209,"WWIND_CF")</f>
        <v>MARKET_FLAG</v>
      </c>
      <c r="X209" s="7" t="str">
        <f t="shared" ref="X209" si="287">IF(P209&lt;&gt;" ","("&amp;P209,"")    &amp;    IF(Q209&lt;&gt;" ",   ","&amp;Q209,"")   &amp; IF(R209&lt;&gt;" ",   ","&amp;R209,"")   &amp; IF(S209&lt;&gt;" ",   ","&amp;S209,"")  &amp; IF(T209&lt;&gt;" ",   ","&amp;T209,"")  &amp; IF(U209&lt;&gt;" ",  ","&amp;U209,"") &amp; IF(V209&lt;&gt;" ",  "," &amp; V209,"" )&amp; IF(P209&lt;&gt;" ",")","")</f>
        <v>(SCALARSet)</v>
      </c>
      <c r="Y209" s="15"/>
    </row>
    <row r="210" spans="1:25" x14ac:dyDescent="0.25">
      <c r="A210" t="s">
        <v>1521</v>
      </c>
      <c r="B210" t="s">
        <v>1145</v>
      </c>
      <c r="C210" t="s">
        <v>1113</v>
      </c>
      <c r="E210" t="s">
        <v>1114</v>
      </c>
      <c r="G210" t="s">
        <v>1522</v>
      </c>
      <c r="H210" t="s">
        <v>2468</v>
      </c>
      <c r="I210" t="s">
        <v>1148</v>
      </c>
      <c r="M210" s="5" t="str">
        <f t="shared" si="207"/>
        <v/>
      </c>
      <c r="N210" s="5" t="str">
        <f t="shared" si="208"/>
        <v/>
      </c>
      <c r="O210" s="6" t="str">
        <f>IFERROR(VLOOKUP(A210,dispett,2,FALSE),B210)</f>
        <v>coalemm</v>
      </c>
      <c r="P210" s="7" t="str">
        <f t="shared" si="209"/>
        <v>PlantType_ECP</v>
      </c>
      <c r="Q210" s="7" t="str">
        <f t="shared" si="210"/>
        <v>EmissionRank</v>
      </c>
      <c r="R210" s="7" t="str">
        <f t="shared" si="211"/>
        <v xml:space="preserve"> </v>
      </c>
      <c r="S210" s="7" t="str">
        <f t="shared" si="212"/>
        <v xml:space="preserve"> </v>
      </c>
      <c r="T210" s="7" t="str">
        <f t="shared" si="213"/>
        <v xml:space="preserve"> </v>
      </c>
      <c r="U210" s="7" t="str">
        <f t="shared" si="214"/>
        <v xml:space="preserve"> </v>
      </c>
      <c r="V210" s="7" t="str">
        <f t="shared" si="215"/>
        <v xml:space="preserve"> </v>
      </c>
      <c r="W210" s="6" t="str">
        <f t="shared" si="216"/>
        <v>MIN_EMF</v>
      </c>
      <c r="X210" s="6" t="str">
        <f t="shared" si="217"/>
        <v>(PlantType_ECP,EmissionRank)</v>
      </c>
      <c r="Y210" s="15"/>
    </row>
    <row r="211" spans="1:25" x14ac:dyDescent="0.25">
      <c r="A211" t="s">
        <v>1523</v>
      </c>
      <c r="B211" t="s">
        <v>1423</v>
      </c>
      <c r="C211" t="s">
        <v>1113</v>
      </c>
      <c r="E211" t="s">
        <v>1142</v>
      </c>
      <c r="G211" t="s">
        <v>1524</v>
      </c>
      <c r="H211" t="s">
        <v>1525</v>
      </c>
      <c r="M211" s="5" t="str">
        <f t="shared" si="207"/>
        <v/>
      </c>
      <c r="N211" s="5" t="str">
        <f t="shared" si="208"/>
        <v/>
      </c>
      <c r="O211" s="6" t="str">
        <f>IFERROR(VLOOKUP(A211,dispett,2,FALSE),B211)</f>
        <v>wrenew</v>
      </c>
      <c r="P211" s="7" t="str">
        <f t="shared" si="209"/>
        <v>BiomassType</v>
      </c>
      <c r="Q211" s="7" t="str">
        <f t="shared" si="210"/>
        <v xml:space="preserve"> </v>
      </c>
      <c r="R211" s="7" t="str">
        <f t="shared" si="211"/>
        <v xml:space="preserve"> </v>
      </c>
      <c r="S211" s="7" t="str">
        <f t="shared" si="212"/>
        <v xml:space="preserve"> </v>
      </c>
      <c r="T211" s="7" t="str">
        <f t="shared" si="213"/>
        <v xml:space="preserve"> </v>
      </c>
      <c r="U211" s="7" t="str">
        <f t="shared" si="214"/>
        <v xml:space="preserve"> </v>
      </c>
      <c r="V211" s="7" t="str">
        <f t="shared" si="215"/>
        <v xml:space="preserve"> </v>
      </c>
      <c r="W211" s="6" t="str">
        <f t="shared" si="216"/>
        <v>MP_BM_BT</v>
      </c>
      <c r="X211" s="6" t="str">
        <f t="shared" si="217"/>
        <v>(BiomassType)</v>
      </c>
      <c r="Y211" s="15"/>
    </row>
    <row r="212" spans="1:25" x14ac:dyDescent="0.25">
      <c r="A212" t="s">
        <v>1526</v>
      </c>
      <c r="B212" t="s">
        <v>1423</v>
      </c>
      <c r="C212" t="s">
        <v>1113</v>
      </c>
      <c r="E212" t="s">
        <v>1142</v>
      </c>
      <c r="G212" t="s">
        <v>1527</v>
      </c>
      <c r="H212" t="s">
        <v>1525</v>
      </c>
      <c r="M212" s="5" t="str">
        <f t="shared" si="207"/>
        <v/>
      </c>
      <c r="N212" s="5" t="str">
        <f t="shared" si="208"/>
        <v/>
      </c>
      <c r="O212" s="6" t="str">
        <f>IFERROR(VLOOKUP(A212,dispett,2,FALSE),B212)</f>
        <v>wrenew</v>
      </c>
      <c r="P212" s="7" t="str">
        <f t="shared" si="209"/>
        <v>BiomassType</v>
      </c>
      <c r="Q212" s="7" t="str">
        <f t="shared" si="210"/>
        <v xml:space="preserve"> </v>
      </c>
      <c r="R212" s="7" t="str">
        <f t="shared" si="211"/>
        <v xml:space="preserve"> </v>
      </c>
      <c r="S212" s="7" t="str">
        <f t="shared" si="212"/>
        <v xml:space="preserve"> </v>
      </c>
      <c r="T212" s="7" t="str">
        <f t="shared" si="213"/>
        <v xml:space="preserve"> </v>
      </c>
      <c r="U212" s="7" t="str">
        <f t="shared" si="214"/>
        <v xml:space="preserve"> </v>
      </c>
      <c r="V212" s="7" t="str">
        <f t="shared" si="215"/>
        <v xml:space="preserve"> </v>
      </c>
      <c r="W212" s="6" t="str">
        <f t="shared" si="216"/>
        <v>MP_BM_CM</v>
      </c>
      <c r="X212" s="6" t="str">
        <f t="shared" si="217"/>
        <v>(BiomassType)</v>
      </c>
      <c r="Y212" s="15"/>
    </row>
    <row r="213" spans="1:25" x14ac:dyDescent="0.25">
      <c r="A213" t="s">
        <v>1528</v>
      </c>
      <c r="B213" t="s">
        <v>1423</v>
      </c>
      <c r="C213" t="s">
        <v>1113</v>
      </c>
      <c r="E213" t="s">
        <v>1142</v>
      </c>
      <c r="G213" t="s">
        <v>1529</v>
      </c>
      <c r="H213" t="s">
        <v>1525</v>
      </c>
      <c r="M213" s="5" t="str">
        <f t="shared" si="207"/>
        <v/>
      </c>
      <c r="N213" s="5" t="str">
        <f t="shared" si="208"/>
        <v/>
      </c>
      <c r="O213" s="6" t="str">
        <f>IFERROR(VLOOKUP(A213,dispett,2,FALSE),B213)</f>
        <v>wrenew</v>
      </c>
      <c r="P213" s="7" t="str">
        <f t="shared" si="209"/>
        <v>BiomassType</v>
      </c>
      <c r="Q213" s="7" t="str">
        <f t="shared" si="210"/>
        <v xml:space="preserve"> </v>
      </c>
      <c r="R213" s="7" t="str">
        <f t="shared" si="211"/>
        <v xml:space="preserve"> </v>
      </c>
      <c r="S213" s="7" t="str">
        <f t="shared" si="212"/>
        <v xml:space="preserve"> </v>
      </c>
      <c r="T213" s="7" t="str">
        <f t="shared" si="213"/>
        <v xml:space="preserve"> </v>
      </c>
      <c r="U213" s="7" t="str">
        <f t="shared" si="214"/>
        <v xml:space="preserve"> </v>
      </c>
      <c r="V213" s="7" t="str">
        <f t="shared" si="215"/>
        <v xml:space="preserve"> </v>
      </c>
      <c r="W213" s="6" t="str">
        <f t="shared" si="216"/>
        <v>MP_BM_ET</v>
      </c>
      <c r="X213" s="6" t="str">
        <f t="shared" si="217"/>
        <v>(BiomassType)</v>
      </c>
      <c r="Y213" s="15"/>
    </row>
    <row r="214" spans="1:25" x14ac:dyDescent="0.25">
      <c r="A214" t="s">
        <v>1530</v>
      </c>
      <c r="B214" t="s">
        <v>1423</v>
      </c>
      <c r="C214" t="s">
        <v>1113</v>
      </c>
      <c r="E214" t="s">
        <v>1142</v>
      </c>
      <c r="G214" t="s">
        <v>1531</v>
      </c>
      <c r="H214" t="s">
        <v>1525</v>
      </c>
      <c r="M214" s="5" t="str">
        <f t="shared" ref="M214:M270" si="288">IF(OR($O214="dispout",$O214="bildin",$O214="bildout",$O214="dispin"),"mnumnr","")</f>
        <v/>
      </c>
      <c r="N214" s="5" t="str">
        <f t="shared" ref="N214:N270" si="289">IF(OR($O214="dispout",$O214="bildin",$O214="bildout",$O214="dispett3"),"mnumyr","")</f>
        <v/>
      </c>
      <c r="O214" s="6" t="str">
        <f>IFERROR(VLOOKUP(A214,dispett,2,FALSE),B214)</f>
        <v>wrenew</v>
      </c>
      <c r="P214" s="7" t="str">
        <f t="shared" ref="P214:P270" si="290">IFERROR(VLOOKUP(H214,EFDLOOK,3,FALSE),"missing ")</f>
        <v>BiomassType</v>
      </c>
      <c r="Q214" s="7" t="str">
        <f t="shared" ref="Q214:Q270" si="291">IFERROR(VLOOKUP(I214,EFDLOOK,2,FALSE),IF(I214&lt;&gt;"","missing"," "))</f>
        <v xml:space="preserve"> </v>
      </c>
      <c r="R214" s="7" t="str">
        <f t="shared" ref="R214:R270" si="292">IFERROR(VLOOKUP(J214,EFDLOOK,3,FALSE),IF(J214&lt;&gt;"","missing"," "))</f>
        <v xml:space="preserve"> </v>
      </c>
      <c r="S214" s="7" t="str">
        <f t="shared" ref="S214:S270" si="293">IFERROR(VLOOKUP(K214,EFDLOOK,2,FALSE),IF(K214&lt;&gt;"","missing"," "))</f>
        <v xml:space="preserve"> </v>
      </c>
      <c r="T214" s="7" t="str">
        <f t="shared" ref="T214:T270" si="294">IFERROR(VLOOKUP(L214,EFDLOOK,3,FALSE),IF(L214&lt;&gt;"","missing"," "))</f>
        <v xml:space="preserve"> </v>
      </c>
      <c r="U214" s="7" t="str">
        <f t="shared" ref="U214:U270" si="295">IFERROR(VLOOKUP(M214,EFDLOOK,2)," ")</f>
        <v xml:space="preserve"> </v>
      </c>
      <c r="V214" s="7" t="str">
        <f t="shared" ref="V214:V270" si="296">IFERROR(VLOOKUP(N214,EFDLOOK,2)," ")</f>
        <v xml:space="preserve"> </v>
      </c>
      <c r="W214" s="6" t="str">
        <f t="shared" ref="W214:W270" si="297">IF(A214&lt;&gt;"CF",A214,"WWIND_CF")</f>
        <v>MP_BM_H2</v>
      </c>
      <c r="X214" s="6" t="str">
        <f t="shared" ref="X214:X270" si="298">IF(P214&lt;&gt;" ","("&amp;P214,"")    &amp;    IF(Q214&lt;&gt;" ",   ","&amp;Q214,"")   &amp; IF(R214&lt;&gt;" ",   ","&amp;R214,"")   &amp; IF(S214&lt;&gt;" ",   ","&amp;S214,"")  &amp; IF(T214&lt;&gt;" ",   ","&amp;T214,"")  &amp; IF(U214&lt;&gt;" ",  ","&amp;U214,"") &amp; IF(V214&lt;&gt;" ",  "," &amp; V214,"" )&amp; IF(P214&lt;&gt;" ",")","")</f>
        <v>(BiomassType)</v>
      </c>
      <c r="Y214" s="15"/>
    </row>
    <row r="215" spans="1:25" x14ac:dyDescent="0.25">
      <c r="A215" t="s">
        <v>1532</v>
      </c>
      <c r="B215" t="s">
        <v>1423</v>
      </c>
      <c r="C215" t="s">
        <v>1113</v>
      </c>
      <c r="E215" t="s">
        <v>1142</v>
      </c>
      <c r="G215" t="s">
        <v>1533</v>
      </c>
      <c r="H215" t="s">
        <v>1525</v>
      </c>
      <c r="M215" s="5" t="str">
        <f t="shared" si="288"/>
        <v/>
      </c>
      <c r="N215" s="5" t="str">
        <f t="shared" si="289"/>
        <v/>
      </c>
      <c r="O215" s="6" t="str">
        <f>IFERROR(VLOOKUP(A215,dispett,2,FALSE),B215)</f>
        <v>wrenew</v>
      </c>
      <c r="P215" s="7" t="str">
        <f t="shared" si="290"/>
        <v>BiomassType</v>
      </c>
      <c r="Q215" s="7" t="str">
        <f t="shared" si="291"/>
        <v xml:space="preserve"> </v>
      </c>
      <c r="R215" s="7" t="str">
        <f t="shared" si="292"/>
        <v xml:space="preserve"> </v>
      </c>
      <c r="S215" s="7" t="str">
        <f t="shared" si="293"/>
        <v xml:space="preserve"> </v>
      </c>
      <c r="T215" s="7" t="str">
        <f t="shared" si="294"/>
        <v xml:space="preserve"> </v>
      </c>
      <c r="U215" s="7" t="str">
        <f t="shared" si="295"/>
        <v xml:space="preserve"> </v>
      </c>
      <c r="V215" s="7" t="str">
        <f t="shared" si="296"/>
        <v xml:space="preserve"> </v>
      </c>
      <c r="W215" s="6" t="str">
        <f t="shared" si="297"/>
        <v>MP_BM_IN</v>
      </c>
      <c r="X215" s="6" t="str">
        <f t="shared" si="298"/>
        <v>(BiomassType)</v>
      </c>
      <c r="Y215" s="15"/>
    </row>
    <row r="216" spans="1:25" x14ac:dyDescent="0.25">
      <c r="A216" t="s">
        <v>1534</v>
      </c>
      <c r="B216" t="s">
        <v>1423</v>
      </c>
      <c r="C216" t="s">
        <v>1113</v>
      </c>
      <c r="E216" t="s">
        <v>1142</v>
      </c>
      <c r="G216" t="s">
        <v>1535</v>
      </c>
      <c r="H216" t="s">
        <v>1525</v>
      </c>
      <c r="M216" s="5" t="str">
        <f t="shared" si="288"/>
        <v/>
      </c>
      <c r="N216" s="5" t="str">
        <f t="shared" si="289"/>
        <v/>
      </c>
      <c r="O216" s="6" t="str">
        <f>IFERROR(VLOOKUP(A216,dispett,2,FALSE),B216)</f>
        <v>wrenew</v>
      </c>
      <c r="P216" s="7" t="str">
        <f t="shared" si="290"/>
        <v>BiomassType</v>
      </c>
      <c r="Q216" s="7" t="str">
        <f t="shared" si="291"/>
        <v xml:space="preserve"> </v>
      </c>
      <c r="R216" s="7" t="str">
        <f t="shared" si="292"/>
        <v xml:space="preserve"> </v>
      </c>
      <c r="S216" s="7" t="str">
        <f t="shared" si="293"/>
        <v xml:space="preserve"> </v>
      </c>
      <c r="T216" s="7" t="str">
        <f t="shared" si="294"/>
        <v xml:space="preserve"> </v>
      </c>
      <c r="U216" s="7" t="str">
        <f t="shared" si="295"/>
        <v xml:space="preserve"> </v>
      </c>
      <c r="V216" s="7" t="str">
        <f t="shared" si="296"/>
        <v xml:space="preserve"> </v>
      </c>
      <c r="W216" s="6" t="str">
        <f t="shared" si="297"/>
        <v>MP_BM_PW</v>
      </c>
      <c r="X216" s="6" t="str">
        <f t="shared" si="298"/>
        <v>(BiomassType)</v>
      </c>
      <c r="Y216" s="15"/>
    </row>
    <row r="217" spans="1:25" x14ac:dyDescent="0.25">
      <c r="A217" t="s">
        <v>1536</v>
      </c>
      <c r="B217" t="s">
        <v>1423</v>
      </c>
      <c r="C217" t="s">
        <v>1113</v>
      </c>
      <c r="E217" t="s">
        <v>1142</v>
      </c>
      <c r="G217" t="s">
        <v>1537</v>
      </c>
      <c r="H217" t="s">
        <v>1525</v>
      </c>
      <c r="M217" s="5" t="str">
        <f t="shared" si="288"/>
        <v/>
      </c>
      <c r="N217" s="5" t="str">
        <f t="shared" si="289"/>
        <v/>
      </c>
      <c r="O217" s="6" t="str">
        <f>IFERROR(VLOOKUP(A217,dispett,2,FALSE),B217)</f>
        <v>wrenew</v>
      </c>
      <c r="P217" s="7" t="str">
        <f t="shared" si="290"/>
        <v>BiomassType</v>
      </c>
      <c r="Q217" s="7" t="str">
        <f t="shared" si="291"/>
        <v xml:space="preserve"> </v>
      </c>
      <c r="R217" s="7" t="str">
        <f t="shared" si="292"/>
        <v xml:space="preserve"> </v>
      </c>
      <c r="S217" s="7" t="str">
        <f t="shared" si="293"/>
        <v xml:space="preserve"> </v>
      </c>
      <c r="T217" s="7" t="str">
        <f t="shared" si="294"/>
        <v xml:space="preserve"> </v>
      </c>
      <c r="U217" s="7" t="str">
        <f t="shared" si="295"/>
        <v xml:space="preserve"> </v>
      </c>
      <c r="V217" s="7" t="str">
        <f t="shared" si="296"/>
        <v xml:space="preserve"> </v>
      </c>
      <c r="W217" s="6" t="str">
        <f t="shared" si="297"/>
        <v>MP_BM_RS</v>
      </c>
      <c r="X217" s="6" t="str">
        <f t="shared" si="298"/>
        <v>(BiomassType)</v>
      </c>
      <c r="Y217" s="15"/>
    </row>
    <row r="218" spans="1:25" x14ac:dyDescent="0.25">
      <c r="A218" t="s">
        <v>1538</v>
      </c>
      <c r="B218" t="s">
        <v>1440</v>
      </c>
      <c r="C218" t="s">
        <v>1113</v>
      </c>
      <c r="E218" t="s">
        <v>1194</v>
      </c>
      <c r="G218" t="s">
        <v>1539</v>
      </c>
      <c r="H218" t="s">
        <v>1238</v>
      </c>
      <c r="I218" t="s">
        <v>2495</v>
      </c>
      <c r="M218" s="5" t="str">
        <f t="shared" si="288"/>
        <v/>
      </c>
      <c r="N218" s="5" t="str">
        <f t="shared" si="289"/>
        <v/>
      </c>
      <c r="O218" s="6" t="str">
        <f>IFERROR(VLOOKUP(A218,dispett,2,FALSE),B218)</f>
        <v>uecpout</v>
      </c>
      <c r="P218" s="7" t="str">
        <f t="shared" si="290"/>
        <v>FuelRegion</v>
      </c>
      <c r="Q218" s="7" t="str">
        <f t="shared" si="291"/>
        <v>MNUMYR</v>
      </c>
      <c r="R218" s="7" t="str">
        <f t="shared" si="292"/>
        <v xml:space="preserve"> </v>
      </c>
      <c r="S218" s="7" t="str">
        <f t="shared" si="293"/>
        <v xml:space="preserve"> </v>
      </c>
      <c r="T218" s="7" t="str">
        <f t="shared" si="294"/>
        <v xml:space="preserve"> </v>
      </c>
      <c r="U218" s="7" t="str">
        <f t="shared" si="295"/>
        <v xml:space="preserve"> </v>
      </c>
      <c r="V218" s="7" t="str">
        <f t="shared" si="296"/>
        <v xml:space="preserve"> </v>
      </c>
      <c r="W218" s="6" t="str">
        <f t="shared" si="297"/>
        <v>MUST_STORE</v>
      </c>
      <c r="X218" s="6" t="str">
        <f t="shared" si="298"/>
        <v>(FuelRegion,MNUMYR)</v>
      </c>
      <c r="Y218" s="15"/>
    </row>
    <row r="219" spans="1:25" x14ac:dyDescent="0.25">
      <c r="A219" t="s">
        <v>1287</v>
      </c>
      <c r="B219" t="s">
        <v>1540</v>
      </c>
      <c r="C219" t="s">
        <v>1113</v>
      </c>
      <c r="E219" t="s">
        <v>1152</v>
      </c>
      <c r="H219" t="s">
        <v>1168</v>
      </c>
      <c r="M219" s="5" t="str">
        <f t="shared" si="288"/>
        <v/>
      </c>
      <c r="N219" s="5" t="str">
        <f t="shared" si="289"/>
        <v/>
      </c>
      <c r="O219" s="6" t="str">
        <f>IFERROR(VLOOKUP(A219,dispett,2,FALSE),B219)</f>
        <v>cdsparms</v>
      </c>
      <c r="P219" s="7" t="str">
        <f t="shared" si="290"/>
        <v>SCALARSet</v>
      </c>
      <c r="Q219" s="7" t="str">
        <f t="shared" si="291"/>
        <v xml:space="preserve"> </v>
      </c>
      <c r="R219" s="7" t="str">
        <f t="shared" si="292"/>
        <v xml:space="preserve"> </v>
      </c>
      <c r="S219" s="7" t="str">
        <f t="shared" si="293"/>
        <v xml:space="preserve"> </v>
      </c>
      <c r="T219" s="7" t="str">
        <f t="shared" si="294"/>
        <v xml:space="preserve"> </v>
      </c>
      <c r="U219" s="7" t="str">
        <f t="shared" si="295"/>
        <v xml:space="preserve"> </v>
      </c>
      <c r="V219" s="7" t="str">
        <f t="shared" si="296"/>
        <v xml:space="preserve"> </v>
      </c>
      <c r="W219" s="6" t="str">
        <f t="shared" si="297"/>
        <v>MX_NCOALS</v>
      </c>
      <c r="X219" s="6" t="str">
        <f t="shared" si="298"/>
        <v>(SCALARSet)</v>
      </c>
      <c r="Y219" s="15"/>
    </row>
    <row r="220" spans="1:25" x14ac:dyDescent="0.25">
      <c r="A220" s="2" t="s">
        <v>2602</v>
      </c>
      <c r="B220" s="2" t="s">
        <v>1298</v>
      </c>
      <c r="C220" s="2" t="s">
        <v>1113</v>
      </c>
      <c r="D220" s="2"/>
      <c r="E220" s="2" t="s">
        <v>1160</v>
      </c>
      <c r="F220" s="2"/>
      <c r="G220" s="2"/>
      <c r="H220" s="2" t="s">
        <v>1373</v>
      </c>
      <c r="I220" s="2" t="s">
        <v>1372</v>
      </c>
      <c r="J220" s="2" t="s">
        <v>1161</v>
      </c>
      <c r="K220" s="2" t="s">
        <v>1117</v>
      </c>
      <c r="L220" s="2"/>
      <c r="M220" s="11" t="str">
        <f t="shared" si="288"/>
        <v/>
      </c>
      <c r="N220" s="11" t="str">
        <f t="shared" si="289"/>
        <v/>
      </c>
      <c r="O220" s="12" t="str">
        <f>IFERROR(VLOOKUP(A220,dispett,2,FALSE),B220)</f>
        <v>dsmtfecp</v>
      </c>
      <c r="P220" s="12" t="str">
        <f t="shared" ref="P220" si="299">IFERROR(VLOOKUP(H220,EFDLOOK,3,FALSE),"missing ")</f>
        <v>Segment</v>
      </c>
      <c r="Q220" s="12" t="str">
        <f t="shared" ref="Q220" si="300">IFERROR(VLOOKUP(I220,EFDLOOK,2,FALSE),IF(I220&lt;&gt;"","missing"," "))</f>
        <v>Group</v>
      </c>
      <c r="R220" s="12" t="str">
        <f t="shared" ref="R220" si="301">IFERROR(VLOOKUP(J220,EFDLOOK,3,FALSE),IF(J220&lt;&gt;"","missing"," "))</f>
        <v>SupplyRegion_ALT1</v>
      </c>
      <c r="S220" s="12" t="str">
        <f t="shared" ref="S220" si="302">IFERROR(VLOOKUP(K220,EFDLOOK,2,FALSE),IF(K220&lt;&gt;"","missing"," "))</f>
        <v>MNUMYR</v>
      </c>
      <c r="T220" s="12" t="str">
        <f t="shared" ref="T220" si="303">IFERROR(VLOOKUP(L220,EFDLOOK,3,FALSE),IF(L220&lt;&gt;"","missing"," "))</f>
        <v xml:space="preserve"> </v>
      </c>
      <c r="U220" s="12" t="str">
        <f t="shared" ref="U220" si="304">IFERROR(VLOOKUP(M220,EFDLOOK,2)," ")</f>
        <v xml:space="preserve"> </v>
      </c>
      <c r="V220" s="12" t="str">
        <f t="shared" ref="V220" si="305">IFERROR(VLOOKUP(N220,EFDLOOK,2)," ")</f>
        <v xml:space="preserve"> </v>
      </c>
      <c r="W220" s="12" t="str">
        <f t="shared" ref="W220" si="306">IF(A220&lt;&gt;"CF",A220,"WWIND_CF")</f>
        <v>NET_PT_STORAGE_SR_EFD</v>
      </c>
      <c r="X220" s="12" t="str">
        <f t="shared" ref="X220" si="307">IF(P220&lt;&gt;" ","("&amp;P220,"")    &amp;    IF(Q220&lt;&gt;" ",   ","&amp;Q220,"")   &amp; IF(R220&lt;&gt;" ",   ","&amp;R220,"")   &amp; IF(S220&lt;&gt;" ",   ","&amp;S220,"")  &amp; IF(T220&lt;&gt;" ",   ","&amp;T220,"")  &amp; IF(U220&lt;&gt;" ",  ","&amp;U220,"") &amp; IF(V220&lt;&gt;" ",  "," &amp; V220,"" )&amp; IF(P220&lt;&gt;" ",")","")</f>
        <v>(Segment,Group,SupplyRegion_ALT1,MNUMYR)</v>
      </c>
      <c r="Y220" s="15"/>
    </row>
    <row r="221" spans="1:25" s="15" customFormat="1" x14ac:dyDescent="0.25">
      <c r="A221" s="15" t="s">
        <v>2284</v>
      </c>
      <c r="B221" s="15" t="s">
        <v>1298</v>
      </c>
      <c r="C221" s="15" t="s">
        <v>1113</v>
      </c>
      <c r="E221" s="15" t="s">
        <v>1160</v>
      </c>
      <c r="G221" s="15" t="s">
        <v>2535</v>
      </c>
      <c r="H221" s="15" t="s">
        <v>1373</v>
      </c>
      <c r="I221" s="15" t="s">
        <v>1372</v>
      </c>
      <c r="J221" s="15" t="s">
        <v>1161</v>
      </c>
      <c r="K221" s="15" t="s">
        <v>1117</v>
      </c>
      <c r="M221" s="5" t="str">
        <f t="shared" si="288"/>
        <v/>
      </c>
      <c r="N221" s="5" t="str">
        <f t="shared" si="289"/>
        <v/>
      </c>
      <c r="O221" s="7" t="str">
        <f>IFERROR(VLOOKUP(A221,dispett,2,FALSE),B221)</f>
        <v>dsmtfecp</v>
      </c>
      <c r="P221" s="7" t="str">
        <f t="shared" ref="P221" si="308">IFERROR(VLOOKUP(H221,EFDLOOK,3,FALSE),"missing ")</f>
        <v>Segment</v>
      </c>
      <c r="Q221" s="7" t="str">
        <f t="shared" ref="Q221" si="309">IFERROR(VLOOKUP(I221,EFDLOOK,2,FALSE),IF(I221&lt;&gt;"","missing"," "))</f>
        <v>Group</v>
      </c>
      <c r="R221" s="7" t="str">
        <f t="shared" ref="R221" si="310">IFERROR(VLOOKUP(J221,EFDLOOK,3,FALSE),IF(J221&lt;&gt;"","missing"," "))</f>
        <v>SupplyRegion_ALT1</v>
      </c>
      <c r="S221" s="7" t="str">
        <f t="shared" ref="S221" si="311">IFERROR(VLOOKUP(K221,EFDLOOK,2,FALSE),IF(K221&lt;&gt;"","missing"," "))</f>
        <v>MNUMYR</v>
      </c>
      <c r="T221" s="7" t="str">
        <f t="shared" ref="T221" si="312">IFERROR(VLOOKUP(L221,EFDLOOK,3,FALSE),IF(L221&lt;&gt;"","missing"," "))</f>
        <v xml:space="preserve"> </v>
      </c>
      <c r="U221" s="7" t="str">
        <f t="shared" ref="U221" si="313">IFERROR(VLOOKUP(M221,EFDLOOK,2)," ")</f>
        <v xml:space="preserve"> </v>
      </c>
      <c r="V221" s="7" t="str">
        <f t="shared" ref="V221" si="314">IFERROR(VLOOKUP(N221,EFDLOOK,2)," ")</f>
        <v xml:space="preserve"> </v>
      </c>
      <c r="W221" s="7" t="str">
        <f t="shared" ref="W221" si="315">IF(A221&lt;&gt;"CF",A221,"WWIND_CF")</f>
        <v>NET_STORAGE_LOAD_EFD</v>
      </c>
      <c r="X221" s="7" t="str">
        <f t="shared" ref="X221" si="316">IF(P221&lt;&gt;" ","("&amp;P221,"")    &amp;    IF(Q221&lt;&gt;" ",   ","&amp;Q221,"")   &amp; IF(R221&lt;&gt;" ",   ","&amp;R221,"")   &amp; IF(S221&lt;&gt;" ",   ","&amp;S221,"")  &amp; IF(T221&lt;&gt;" ",   ","&amp;T221,"")  &amp; IF(U221&lt;&gt;" ",  ","&amp;U221,"") &amp; IF(V221&lt;&gt;" ",  "," &amp; V221,"" )&amp; IF(P221&lt;&gt;" ",")","")</f>
        <v>(Segment,Group,SupplyRegion_ALT1,MNUMYR)</v>
      </c>
    </row>
    <row r="222" spans="1:25" s="15" customFormat="1" x14ac:dyDescent="0.25">
      <c r="A222" s="15" t="s">
        <v>2534</v>
      </c>
      <c r="B222" s="15" t="s">
        <v>1298</v>
      </c>
      <c r="C222" s="15" t="s">
        <v>1113</v>
      </c>
      <c r="E222" s="15" t="s">
        <v>1160</v>
      </c>
      <c r="G222" s="15" t="s">
        <v>2536</v>
      </c>
      <c r="H222" s="15" t="s">
        <v>1373</v>
      </c>
      <c r="I222" s="15" t="s">
        <v>1372</v>
      </c>
      <c r="J222" s="15" t="s">
        <v>1161</v>
      </c>
      <c r="K222" s="15" t="s">
        <v>1117</v>
      </c>
      <c r="M222" s="5" t="str">
        <f t="shared" si="288"/>
        <v/>
      </c>
      <c r="N222" s="5" t="str">
        <f t="shared" si="289"/>
        <v/>
      </c>
      <c r="O222" s="7" t="str">
        <f>IFERROR(VLOOKUP(A222,dispett,2,FALSE),B222)</f>
        <v>dsmtfecp</v>
      </c>
      <c r="P222" s="7" t="str">
        <f t="shared" ref="P222" si="317">IFERROR(VLOOKUP(H222,EFDLOOK,3,FALSE),"missing ")</f>
        <v>Segment</v>
      </c>
      <c r="Q222" s="7" t="str">
        <f t="shared" ref="Q222" si="318">IFERROR(VLOOKUP(I222,EFDLOOK,2,FALSE),IF(I222&lt;&gt;"","missing"," "))</f>
        <v>Group</v>
      </c>
      <c r="R222" s="7" t="str">
        <f t="shared" ref="R222" si="319">IFERROR(VLOOKUP(J222,EFDLOOK,3,FALSE),IF(J222&lt;&gt;"","missing"," "))</f>
        <v>SupplyRegion_ALT1</v>
      </c>
      <c r="S222" s="7" t="str">
        <f t="shared" ref="S222" si="320">IFERROR(VLOOKUP(K222,EFDLOOK,2,FALSE),IF(K222&lt;&gt;"","missing"," "))</f>
        <v>MNUMYR</v>
      </c>
      <c r="T222" s="7" t="str">
        <f t="shared" ref="T222" si="321">IFERROR(VLOOKUP(L222,EFDLOOK,3,FALSE),IF(L222&lt;&gt;"","missing"," "))</f>
        <v xml:space="preserve"> </v>
      </c>
      <c r="U222" s="7" t="str">
        <f t="shared" ref="U222" si="322">IFERROR(VLOOKUP(M222,EFDLOOK,2)," ")</f>
        <v xml:space="preserve"> </v>
      </c>
      <c r="V222" s="7" t="str">
        <f t="shared" ref="V222" si="323">IFERROR(VLOOKUP(N222,EFDLOOK,2)," ")</f>
        <v xml:space="preserve"> </v>
      </c>
      <c r="W222" s="7" t="str">
        <f t="shared" ref="W222" si="324">IF(A222&lt;&gt;"CF",A222,"WWIND_CF")</f>
        <v>NET_STORAGE_SR_EFD</v>
      </c>
      <c r="X222" s="7" t="str">
        <f t="shared" ref="X222" si="325">IF(P222&lt;&gt;" ","("&amp;P222,"")    &amp;    IF(Q222&lt;&gt;" ",   ","&amp;Q222,"")   &amp; IF(R222&lt;&gt;" ",   ","&amp;R222,"")   &amp; IF(S222&lt;&gt;" ",   ","&amp;S222,"")  &amp; IF(T222&lt;&gt;" ",   ","&amp;T222,"")  &amp; IF(U222&lt;&gt;" ",  ","&amp;U222,"") &amp; IF(V222&lt;&gt;" ",  "," &amp; V222,"" )&amp; IF(P222&lt;&gt;" ",")","")</f>
        <v>(Segment,Group,SupplyRegion_ALT1,MNUMYR)</v>
      </c>
    </row>
    <row r="223" spans="1:25" s="15" customFormat="1" x14ac:dyDescent="0.25">
      <c r="A223" s="2" t="s">
        <v>2554</v>
      </c>
      <c r="B223" s="2" t="s">
        <v>2333</v>
      </c>
      <c r="C223" s="2" t="s">
        <v>2603</v>
      </c>
      <c r="D223" s="2"/>
      <c r="E223" s="2" t="s">
        <v>1160</v>
      </c>
      <c r="F223" s="2"/>
      <c r="G223" s="2"/>
      <c r="H223" s="2" t="s">
        <v>2489</v>
      </c>
      <c r="I223" s="2" t="s">
        <v>2490</v>
      </c>
      <c r="J223" s="2" t="s">
        <v>1161</v>
      </c>
      <c r="K223" s="2"/>
      <c r="L223" s="2"/>
      <c r="M223" s="11" t="str">
        <f t="shared" si="288"/>
        <v/>
      </c>
      <c r="N223" s="11" t="str">
        <f t="shared" si="289"/>
        <v/>
      </c>
      <c r="O223" s="12" t="str">
        <f>IFERROR(VLOOKUP(A223,dispett,2,FALSE),B223)</f>
        <v>emm_aimms</v>
      </c>
      <c r="P223" s="12" t="str">
        <f t="shared" ref="P223" si="326">IFERROR(VLOOKUP(H223,EFDLOOK,3,FALSE),"missing ")</f>
        <v>Segment</v>
      </c>
      <c r="Q223" s="12" t="str">
        <f t="shared" ref="Q223" si="327">IFERROR(VLOOKUP(I223,EFDLOOK,2,FALSE),IF(I223&lt;&gt;"","missing"," "))</f>
        <v>Group</v>
      </c>
      <c r="R223" s="12" t="str">
        <f t="shared" ref="R223" si="328">IFERROR(VLOOKUP(J223,EFDLOOK,3,FALSE),IF(J223&lt;&gt;"","missing"," "))</f>
        <v>SupplyRegion_ALT1</v>
      </c>
      <c r="S223" s="12" t="str">
        <f t="shared" ref="S223" si="329">IFERROR(VLOOKUP(K223,EFDLOOK,2,FALSE),IF(K223&lt;&gt;"","missing"," "))</f>
        <v xml:space="preserve"> </v>
      </c>
      <c r="T223" s="12" t="str">
        <f t="shared" ref="T223" si="330">IFERROR(VLOOKUP(L223,EFDLOOK,3,FALSE),IF(L223&lt;&gt;"","missing"," "))</f>
        <v xml:space="preserve"> </v>
      </c>
      <c r="U223" s="12" t="str">
        <f t="shared" ref="U223" si="331">IFERROR(VLOOKUP(M223,EFDLOOK,2)," ")</f>
        <v xml:space="preserve"> </v>
      </c>
      <c r="V223" s="12" t="str">
        <f t="shared" ref="V223" si="332">IFERROR(VLOOKUP(N223,EFDLOOK,2)," ")</f>
        <v xml:space="preserve"> </v>
      </c>
      <c r="W223" s="12" t="str">
        <f t="shared" ref="W223" si="333">IF(A223&lt;&gt;"CF",A223,"WWIND_CF")</f>
        <v>NET_XPORT_EFD</v>
      </c>
      <c r="X223" s="12" t="str">
        <f t="shared" ref="X223" si="334">IF(P223&lt;&gt;" ","("&amp;P223,"")    &amp;    IF(Q223&lt;&gt;" ",   ","&amp;Q223,"")   &amp; IF(R223&lt;&gt;" ",   ","&amp;R223,"")   &amp; IF(S223&lt;&gt;" ",   ","&amp;S223,"")  &amp; IF(T223&lt;&gt;" ",   ","&amp;T223,"")  &amp; IF(U223&lt;&gt;" ",  ","&amp;U223,"") &amp; IF(V223&lt;&gt;" ",  "," &amp; V223,"" )&amp; IF(P223&lt;&gt;" ",")","")</f>
        <v>(Segment,Group,SupplyRegion_ALT1)</v>
      </c>
    </row>
    <row r="224" spans="1:25" x14ac:dyDescent="0.25">
      <c r="A224" t="s">
        <v>1541</v>
      </c>
      <c r="B224" t="s">
        <v>1282</v>
      </c>
      <c r="C224" t="s">
        <v>2603</v>
      </c>
      <c r="E224" t="s">
        <v>1160</v>
      </c>
      <c r="G224" t="s">
        <v>1542</v>
      </c>
      <c r="H224" t="s">
        <v>2494</v>
      </c>
      <c r="I224" t="s">
        <v>2483</v>
      </c>
      <c r="J224" t="s">
        <v>2484</v>
      </c>
      <c r="K224" t="s">
        <v>1117</v>
      </c>
      <c r="M224" s="5" t="str">
        <f t="shared" si="288"/>
        <v/>
      </c>
      <c r="N224" s="5" t="str">
        <f t="shared" si="289"/>
        <v/>
      </c>
      <c r="O224" s="6" t="str">
        <f>IFERROR(VLOOKUP(A224,dispett,2,FALSE),B224)</f>
        <v>dispett</v>
      </c>
      <c r="P224" s="7" t="str">
        <f t="shared" si="290"/>
        <v>SupplyRegionAll_ALT1</v>
      </c>
      <c r="Q224" s="7" t="str">
        <f t="shared" si="291"/>
        <v>Season</v>
      </c>
      <c r="R224" s="7" t="str">
        <f t="shared" si="292"/>
        <v>SliceSorted</v>
      </c>
      <c r="S224" s="7" t="str">
        <f t="shared" si="293"/>
        <v>MNUMYR</v>
      </c>
      <c r="T224" s="7" t="str">
        <f t="shared" si="294"/>
        <v xml:space="preserve"> </v>
      </c>
      <c r="U224" s="7" t="str">
        <f t="shared" si="295"/>
        <v xml:space="preserve"> </v>
      </c>
      <c r="V224" s="7" t="str">
        <f t="shared" si="296"/>
        <v xml:space="preserve"> </v>
      </c>
      <c r="W224" s="6" t="str">
        <f t="shared" si="297"/>
        <v>NMARCST</v>
      </c>
      <c r="X224" s="6" t="str">
        <f t="shared" si="298"/>
        <v>(SupplyRegionAll_ALT1,Season,SliceSorted,MNUMYR)</v>
      </c>
      <c r="Y224" s="15"/>
    </row>
    <row r="225" spans="1:25" x14ac:dyDescent="0.25">
      <c r="A225" t="s">
        <v>1543</v>
      </c>
      <c r="B225" t="s">
        <v>1423</v>
      </c>
      <c r="C225" t="s">
        <v>1113</v>
      </c>
      <c r="E225" t="s">
        <v>1194</v>
      </c>
      <c r="G225" t="s">
        <v>1544</v>
      </c>
      <c r="H225" t="s">
        <v>1168</v>
      </c>
      <c r="M225" s="5" t="str">
        <f t="shared" si="288"/>
        <v/>
      </c>
      <c r="N225" s="5" t="str">
        <f t="shared" si="289"/>
        <v/>
      </c>
      <c r="O225" s="6" t="str">
        <f>IFERROR(VLOOKUP(A225,dispett,2,FALSE),B225)</f>
        <v>wrenew</v>
      </c>
      <c r="P225" s="7" t="str">
        <f t="shared" si="290"/>
        <v>SCALARSet</v>
      </c>
      <c r="Q225" s="7" t="str">
        <f t="shared" si="291"/>
        <v xml:space="preserve"> </v>
      </c>
      <c r="R225" s="7" t="str">
        <f t="shared" si="292"/>
        <v xml:space="preserve"> </v>
      </c>
      <c r="S225" s="7" t="str">
        <f t="shared" si="293"/>
        <v xml:space="preserve"> </v>
      </c>
      <c r="T225" s="7" t="str">
        <f t="shared" si="294"/>
        <v xml:space="preserve"> </v>
      </c>
      <c r="U225" s="7" t="str">
        <f t="shared" si="295"/>
        <v xml:space="preserve"> </v>
      </c>
      <c r="V225" s="7" t="str">
        <f t="shared" si="296"/>
        <v xml:space="preserve"> </v>
      </c>
      <c r="W225" s="6" t="str">
        <f t="shared" si="297"/>
        <v>NM_BM_SUP_STP</v>
      </c>
      <c r="X225" s="6" t="str">
        <f t="shared" si="298"/>
        <v>(SCALARSet)</v>
      </c>
      <c r="Y225" s="15"/>
    </row>
    <row r="226" spans="1:25" s="15" customFormat="1" x14ac:dyDescent="0.25">
      <c r="A226" s="15" t="s">
        <v>2344</v>
      </c>
      <c r="B226" s="15" t="s">
        <v>1216</v>
      </c>
      <c r="C226" s="15" t="s">
        <v>1113</v>
      </c>
      <c r="E226" s="15" t="s">
        <v>1194</v>
      </c>
      <c r="G226" s="15" t="s">
        <v>2345</v>
      </c>
      <c r="H226" s="15" t="s">
        <v>2468</v>
      </c>
      <c r="M226" s="16"/>
      <c r="N226" s="16"/>
      <c r="O226" s="7" t="str">
        <f>IFERROR(VLOOKUP(A226,dispett,2,FALSE),B226)</f>
        <v>ecpcntl</v>
      </c>
      <c r="P226" s="7" t="str">
        <f t="shared" ref="P226" si="335">IFERROR(VLOOKUP(H226,EFDLOOK,3,FALSE),"missing ")</f>
        <v>PlantType_ECP</v>
      </c>
      <c r="Q226" s="7" t="str">
        <f t="shared" ref="Q226" si="336">IFERROR(VLOOKUP(I226,EFDLOOK,2,FALSE),IF(I226&lt;&gt;"","missing"," "))</f>
        <v xml:space="preserve"> </v>
      </c>
      <c r="R226" s="7" t="str">
        <f t="shared" ref="R226" si="337">IFERROR(VLOOKUP(J226,EFDLOOK,3,FALSE),IF(J226&lt;&gt;"","missing"," "))</f>
        <v xml:space="preserve"> </v>
      </c>
      <c r="S226" s="7" t="str">
        <f t="shared" ref="S226" si="338">IFERROR(VLOOKUP(K226,EFDLOOK,2,FALSE),IF(K226&lt;&gt;"","missing"," "))</f>
        <v xml:space="preserve"> </v>
      </c>
      <c r="T226" s="7" t="str">
        <f t="shared" ref="T226" si="339">IFERROR(VLOOKUP(L226,EFDLOOK,3,FALSE),IF(L226&lt;&gt;"","missing"," "))</f>
        <v xml:space="preserve"> </v>
      </c>
      <c r="U226" s="7" t="str">
        <f t="shared" ref="U226" si="340">IFERROR(VLOOKUP(M226,EFDLOOK,2)," ")</f>
        <v xml:space="preserve"> </v>
      </c>
      <c r="V226" s="7" t="str">
        <f t="shared" ref="V226" si="341">IFERROR(VLOOKUP(N226,EFDLOOK,2)," ")</f>
        <v xml:space="preserve"> </v>
      </c>
      <c r="W226" s="7" t="str">
        <f t="shared" ref="W226" si="342">IF(A226&lt;&gt;"CF",A226,"WWIND_CF")</f>
        <v>NO_CCS_PLNT_NDX</v>
      </c>
      <c r="X226" s="7" t="str">
        <f t="shared" ref="X226" si="343">IF(P226&lt;&gt;" ","("&amp;P226,"")    &amp;    IF(Q226&lt;&gt;" ",   ","&amp;Q226,"")   &amp; IF(R226&lt;&gt;" ",   ","&amp;R226,"")   &amp; IF(S226&lt;&gt;" ",   ","&amp;S226,"")  &amp; IF(T226&lt;&gt;" ",   ","&amp;T226,"")  &amp; IF(U226&lt;&gt;" ",  ","&amp;U226,"") &amp; IF(V226&lt;&gt;" ",  "," &amp; V226,"" )&amp; IF(P226&lt;&gt;" ",")","")</f>
        <v>(PlantType_ECP)</v>
      </c>
    </row>
    <row r="227" spans="1:25" x14ac:dyDescent="0.25">
      <c r="A227" t="s">
        <v>1545</v>
      </c>
      <c r="B227" t="s">
        <v>1216</v>
      </c>
      <c r="C227" t="s">
        <v>1113</v>
      </c>
      <c r="E227" t="s">
        <v>1142</v>
      </c>
      <c r="G227" t="s">
        <v>1546</v>
      </c>
      <c r="H227" t="s">
        <v>2483</v>
      </c>
      <c r="I227" t="s">
        <v>2497</v>
      </c>
      <c r="M227" s="5" t="str">
        <f t="shared" si="288"/>
        <v/>
      </c>
      <c r="N227" s="5" t="str">
        <f t="shared" si="289"/>
        <v/>
      </c>
      <c r="O227" s="6" t="str">
        <f>IFERROR(VLOOKUP(A227,dispett,2,FALSE),B227)</f>
        <v>ecpcntl</v>
      </c>
      <c r="P227" s="7" t="str">
        <f t="shared" si="290"/>
        <v>Season</v>
      </c>
      <c r="Q227" s="7" t="str">
        <f t="shared" si="291"/>
        <v>INOXP</v>
      </c>
      <c r="R227" s="7" t="str">
        <f t="shared" si="292"/>
        <v xml:space="preserve"> </v>
      </c>
      <c r="S227" s="7" t="str">
        <f t="shared" si="293"/>
        <v xml:space="preserve"> </v>
      </c>
      <c r="T227" s="7" t="str">
        <f t="shared" si="294"/>
        <v xml:space="preserve"> </v>
      </c>
      <c r="U227" s="7" t="str">
        <f t="shared" si="295"/>
        <v xml:space="preserve"> </v>
      </c>
      <c r="V227" s="7" t="str">
        <f t="shared" si="296"/>
        <v xml:space="preserve"> </v>
      </c>
      <c r="W227" s="6" t="str">
        <f t="shared" si="297"/>
        <v>NOX_EFD</v>
      </c>
      <c r="X227" s="6" t="str">
        <f t="shared" si="298"/>
        <v>(Season,INOXP)</v>
      </c>
      <c r="Y227" s="15"/>
    </row>
    <row r="228" spans="1:25" x14ac:dyDescent="0.25">
      <c r="A228" t="s">
        <v>1547</v>
      </c>
      <c r="B228" t="s">
        <v>1216</v>
      </c>
      <c r="C228" t="s">
        <v>1113</v>
      </c>
      <c r="E228" t="s">
        <v>1194</v>
      </c>
      <c r="G228" t="s">
        <v>1548</v>
      </c>
      <c r="H228" t="s">
        <v>1168</v>
      </c>
      <c r="M228" s="5" t="str">
        <f t="shared" si="288"/>
        <v/>
      </c>
      <c r="N228" s="5" t="str">
        <f t="shared" si="289"/>
        <v/>
      </c>
      <c r="O228" s="6" t="str">
        <f>IFERROR(VLOOKUP(A228,dispett,2,FALSE),B228)</f>
        <v>ecpcntl</v>
      </c>
      <c r="P228" s="7" t="str">
        <f t="shared" si="290"/>
        <v>SCALARSet</v>
      </c>
      <c r="Q228" s="7" t="str">
        <f t="shared" si="291"/>
        <v xml:space="preserve"> </v>
      </c>
      <c r="R228" s="7" t="str">
        <f t="shared" si="292"/>
        <v xml:space="preserve"> </v>
      </c>
      <c r="S228" s="7" t="str">
        <f t="shared" si="293"/>
        <v xml:space="preserve"> </v>
      </c>
      <c r="T228" s="7" t="str">
        <f t="shared" si="294"/>
        <v xml:space="preserve"> </v>
      </c>
      <c r="U228" s="7" t="str">
        <f t="shared" si="295"/>
        <v xml:space="preserve"> </v>
      </c>
      <c r="V228" s="7" t="str">
        <f t="shared" si="296"/>
        <v xml:space="preserve"> </v>
      </c>
      <c r="W228" s="6" t="str">
        <f t="shared" si="297"/>
        <v>NOX_GRP</v>
      </c>
      <c r="X228" s="6" t="str">
        <f t="shared" si="298"/>
        <v>(SCALARSet)</v>
      </c>
      <c r="Y228" s="15"/>
    </row>
    <row r="229" spans="1:25" x14ac:dyDescent="0.25">
      <c r="A229" t="s">
        <v>1549</v>
      </c>
      <c r="B229" t="s">
        <v>1216</v>
      </c>
      <c r="C229" t="s">
        <v>1113</v>
      </c>
      <c r="E229" t="s">
        <v>1142</v>
      </c>
      <c r="G229" t="s">
        <v>1550</v>
      </c>
      <c r="H229" t="s">
        <v>2467</v>
      </c>
      <c r="I229" t="s">
        <v>2468</v>
      </c>
      <c r="M229" s="5" t="str">
        <f t="shared" si="288"/>
        <v/>
      </c>
      <c r="N229" s="5" t="str">
        <f t="shared" si="289"/>
        <v/>
      </c>
      <c r="O229" s="6" t="str">
        <f>IFERROR(VLOOKUP(A229,dispett,2,FALSE),B229)</f>
        <v>ecpcntl</v>
      </c>
      <c r="P229" s="7" t="str">
        <f t="shared" si="290"/>
        <v>BoilerType</v>
      </c>
      <c r="Q229" s="7" t="str">
        <f t="shared" si="291"/>
        <v>PlantType_ECP</v>
      </c>
      <c r="R229" s="7" t="str">
        <f t="shared" si="292"/>
        <v xml:space="preserve"> </v>
      </c>
      <c r="S229" s="7" t="str">
        <f t="shared" si="293"/>
        <v xml:space="preserve"> </v>
      </c>
      <c r="T229" s="7" t="str">
        <f t="shared" si="294"/>
        <v xml:space="preserve"> </v>
      </c>
      <c r="U229" s="7" t="str">
        <f t="shared" si="295"/>
        <v xml:space="preserve"> </v>
      </c>
      <c r="V229" s="7" t="str">
        <f t="shared" si="296"/>
        <v xml:space="preserve"> </v>
      </c>
      <c r="W229" s="6" t="str">
        <f t="shared" si="297"/>
        <v>NOX_NEW</v>
      </c>
      <c r="X229" s="6" t="str">
        <f t="shared" si="298"/>
        <v>(BoilerType,PlantType_ECP)</v>
      </c>
      <c r="Y229" s="15"/>
    </row>
    <row r="230" spans="1:25" x14ac:dyDescent="0.25">
      <c r="A230" t="s">
        <v>1552</v>
      </c>
      <c r="B230" t="s">
        <v>1361</v>
      </c>
      <c r="C230" t="s">
        <v>1113</v>
      </c>
      <c r="E230" t="s">
        <v>1114</v>
      </c>
      <c r="G230" t="s">
        <v>1553</v>
      </c>
      <c r="H230" t="s">
        <v>1413</v>
      </c>
      <c r="I230" t="s">
        <v>2497</v>
      </c>
      <c r="M230" s="5" t="str">
        <f t="shared" si="288"/>
        <v/>
      </c>
      <c r="N230" s="5" t="str">
        <f t="shared" si="289"/>
        <v/>
      </c>
      <c r="O230" s="6" t="str">
        <f>IFERROR(VLOOKUP(A230,dispett,2,FALSE),B230)</f>
        <v>emission</v>
      </c>
      <c r="P230" s="7" t="str">
        <f t="shared" si="290"/>
        <v>nHGCODE</v>
      </c>
      <c r="Q230" s="7" t="str">
        <f t="shared" si="291"/>
        <v>INOXP</v>
      </c>
      <c r="R230" s="7" t="str">
        <f t="shared" si="292"/>
        <v xml:space="preserve"> </v>
      </c>
      <c r="S230" s="7" t="str">
        <f t="shared" si="293"/>
        <v xml:space="preserve"> </v>
      </c>
      <c r="T230" s="7" t="str">
        <f t="shared" si="294"/>
        <v xml:space="preserve"> </v>
      </c>
      <c r="U230" s="7" t="str">
        <f t="shared" si="295"/>
        <v xml:space="preserve"> </v>
      </c>
      <c r="V230" s="7" t="str">
        <f t="shared" si="296"/>
        <v xml:space="preserve"> </v>
      </c>
      <c r="W230" s="6" t="str">
        <f t="shared" si="297"/>
        <v>NOX_SHR_BY_CLRG</v>
      </c>
      <c r="X230" s="6" t="str">
        <f t="shared" si="298"/>
        <v>(nHGCODE,INOXP)</v>
      </c>
      <c r="Y230" s="15"/>
    </row>
    <row r="231" spans="1:25" x14ac:dyDescent="0.25">
      <c r="A231" s="15" t="s">
        <v>2349</v>
      </c>
      <c r="B231" s="15" t="s">
        <v>1216</v>
      </c>
      <c r="C231" s="15" t="s">
        <v>1113</v>
      </c>
      <c r="D231" s="15"/>
      <c r="E231" s="15" t="s">
        <v>1160</v>
      </c>
      <c r="F231" s="15"/>
      <c r="G231" s="15"/>
      <c r="H231" s="15" t="s">
        <v>2489</v>
      </c>
      <c r="I231" s="15" t="s">
        <v>2490</v>
      </c>
      <c r="J231" s="15" t="s">
        <v>1161</v>
      </c>
      <c r="K231" s="15"/>
      <c r="L231" s="15"/>
      <c r="M231" s="16"/>
      <c r="N231" s="16"/>
      <c r="O231" s="7" t="str">
        <f>IFERROR(VLOOKUP(A231,dispett,2,FALSE),B231)</f>
        <v>ecpcntl</v>
      </c>
      <c r="P231" s="7" t="str">
        <f t="shared" ref="P231" si="344">IFERROR(VLOOKUP(H231,EFDLOOK,3,FALSE),"missing ")</f>
        <v>Segment</v>
      </c>
      <c r="Q231" s="7" t="str">
        <f t="shared" ref="Q231" si="345">IFERROR(VLOOKUP(I231,EFDLOOK,2,FALSE),IF(I231&lt;&gt;"","missing"," "))</f>
        <v>Group</v>
      </c>
      <c r="R231" s="7" t="str">
        <f t="shared" ref="R231" si="346">IFERROR(VLOOKUP(J231,EFDLOOK,3,FALSE),IF(J231&lt;&gt;"","missing"," "))</f>
        <v>SupplyRegion_ALT1</v>
      </c>
      <c r="S231" s="7" t="str">
        <f t="shared" ref="S231" si="347">IFERROR(VLOOKUP(K231,EFDLOOK,2,FALSE),IF(K231&lt;&gt;"","missing"," "))</f>
        <v xml:space="preserve"> </v>
      </c>
      <c r="T231" s="7" t="str">
        <f t="shared" ref="T231" si="348">IFERROR(VLOOKUP(L231,EFDLOOK,3,FALSE),IF(L231&lt;&gt;"","missing"," "))</f>
        <v xml:space="preserve"> </v>
      </c>
      <c r="U231" s="7" t="str">
        <f t="shared" ref="U231" si="349">IFERROR(VLOOKUP(M231,EFDLOOK,2)," ")</f>
        <v xml:space="preserve"> </v>
      </c>
      <c r="V231" s="7" t="str">
        <f t="shared" ref="V231" si="350">IFERROR(VLOOKUP(N231,EFDLOOK,2)," ")</f>
        <v xml:space="preserve"> </v>
      </c>
      <c r="W231" s="7" t="str">
        <f t="shared" ref="W231" si="351">IF(A231&lt;&gt;"CF",A231,"WWIND_CF")</f>
        <v>NUC_CF_EFD</v>
      </c>
      <c r="X231" s="7" t="str">
        <f t="shared" ref="X231" si="352">IF(P231&lt;&gt;" ","("&amp;P231,"")    &amp;    IF(Q231&lt;&gt;" ",   ","&amp;Q231,"")   &amp; IF(R231&lt;&gt;" ",   ","&amp;R231,"")   &amp; IF(S231&lt;&gt;" ",   ","&amp;S231,"")  &amp; IF(T231&lt;&gt;" ",   ","&amp;T231,"")  &amp; IF(U231&lt;&gt;" ",  ","&amp;U231,"") &amp; IF(V231&lt;&gt;" ",  "," &amp; V231,"" )&amp; IF(P231&lt;&gt;" ",")","")</f>
        <v>(Segment,Group,SupplyRegion_ALT1)</v>
      </c>
      <c r="Y231" s="15"/>
    </row>
    <row r="232" spans="1:25" x14ac:dyDescent="0.25">
      <c r="A232" t="s">
        <v>1555</v>
      </c>
      <c r="B232" t="s">
        <v>1554</v>
      </c>
      <c r="C232" t="s">
        <v>1113</v>
      </c>
      <c r="E232" t="s">
        <v>1194</v>
      </c>
      <c r="G232" t="s">
        <v>1556</v>
      </c>
      <c r="H232" t="s">
        <v>1168</v>
      </c>
      <c r="M232" s="5" t="str">
        <f t="shared" si="288"/>
        <v/>
      </c>
      <c r="N232" s="5" t="str">
        <f t="shared" si="289"/>
        <v/>
      </c>
      <c r="O232" s="6" t="str">
        <f>IFERROR(VLOOKUP(A232,dispett,2,FALSE),B232)</f>
        <v>ecp_coal</v>
      </c>
      <c r="P232" s="7" t="str">
        <f t="shared" si="290"/>
        <v>SCALARSet</v>
      </c>
      <c r="Q232" s="7" t="str">
        <f t="shared" si="291"/>
        <v xml:space="preserve"> </v>
      </c>
      <c r="R232" s="7" t="str">
        <f t="shared" si="292"/>
        <v xml:space="preserve"> </v>
      </c>
      <c r="S232" s="7" t="str">
        <f t="shared" si="293"/>
        <v xml:space="preserve"> </v>
      </c>
      <c r="T232" s="7" t="str">
        <f t="shared" si="294"/>
        <v xml:space="preserve"> </v>
      </c>
      <c r="U232" s="7" t="str">
        <f t="shared" si="295"/>
        <v xml:space="preserve"> </v>
      </c>
      <c r="V232" s="7" t="str">
        <f t="shared" si="296"/>
        <v xml:space="preserve"> </v>
      </c>
      <c r="W232" s="6" t="str">
        <f t="shared" si="297"/>
        <v>NUM_ACSS</v>
      </c>
      <c r="X232" s="6" t="str">
        <f t="shared" si="298"/>
        <v>(SCALARSet)</v>
      </c>
      <c r="Y232" s="15"/>
    </row>
    <row r="233" spans="1:25" x14ac:dyDescent="0.25">
      <c r="A233" t="s">
        <v>1557</v>
      </c>
      <c r="B233" t="s">
        <v>1361</v>
      </c>
      <c r="C233" t="s">
        <v>1113</v>
      </c>
      <c r="E233" t="s">
        <v>1152</v>
      </c>
      <c r="G233" t="s">
        <v>1558</v>
      </c>
      <c r="H233" t="s">
        <v>1168</v>
      </c>
      <c r="M233" s="5" t="str">
        <f t="shared" si="288"/>
        <v/>
      </c>
      <c r="N233" s="5" t="str">
        <f t="shared" si="289"/>
        <v/>
      </c>
      <c r="O233" s="6" t="str">
        <f>IFERROR(VLOOKUP(A233,dispett,2,FALSE),B233)</f>
        <v>emission</v>
      </c>
      <c r="P233" s="7" t="str">
        <f t="shared" si="290"/>
        <v>SCALARSet</v>
      </c>
      <c r="Q233" s="7" t="str">
        <f t="shared" si="291"/>
        <v xml:space="preserve"> </v>
      </c>
      <c r="R233" s="7" t="str">
        <f t="shared" si="292"/>
        <v xml:space="preserve"> </v>
      </c>
      <c r="S233" s="7" t="str">
        <f t="shared" si="293"/>
        <v xml:space="preserve"> </v>
      </c>
      <c r="T233" s="7" t="str">
        <f t="shared" si="294"/>
        <v xml:space="preserve"> </v>
      </c>
      <c r="U233" s="7" t="str">
        <f t="shared" si="295"/>
        <v xml:space="preserve"> </v>
      </c>
      <c r="V233" s="7" t="str">
        <f t="shared" si="296"/>
        <v xml:space="preserve"> </v>
      </c>
      <c r="W233" s="6" t="str">
        <f t="shared" si="297"/>
        <v>NUM_HG_GRP</v>
      </c>
      <c r="X233" s="6" t="str">
        <f t="shared" si="298"/>
        <v>(SCALARSet)</v>
      </c>
      <c r="Y233" s="15"/>
    </row>
    <row r="234" spans="1:25" x14ac:dyDescent="0.25">
      <c r="A234" t="s">
        <v>1559</v>
      </c>
      <c r="B234" t="s">
        <v>1361</v>
      </c>
      <c r="C234" t="s">
        <v>1113</v>
      </c>
      <c r="E234" t="s">
        <v>1152</v>
      </c>
      <c r="G234" t="s">
        <v>1560</v>
      </c>
      <c r="H234" t="s">
        <v>1168</v>
      </c>
      <c r="M234" s="5" t="str">
        <f t="shared" si="288"/>
        <v/>
      </c>
      <c r="N234" s="5" t="str">
        <f t="shared" si="289"/>
        <v/>
      </c>
      <c r="O234" s="6" t="str">
        <f>IFERROR(VLOOKUP(A234,dispett,2,FALSE),B234)</f>
        <v>emission</v>
      </c>
      <c r="P234" s="7" t="str">
        <f t="shared" si="290"/>
        <v>SCALARSet</v>
      </c>
      <c r="Q234" s="7" t="str">
        <f t="shared" si="291"/>
        <v xml:space="preserve"> </v>
      </c>
      <c r="R234" s="7" t="str">
        <f t="shared" si="292"/>
        <v xml:space="preserve"> </v>
      </c>
      <c r="S234" s="7" t="str">
        <f t="shared" si="293"/>
        <v xml:space="preserve"> </v>
      </c>
      <c r="T234" s="7" t="str">
        <f t="shared" si="294"/>
        <v xml:space="preserve"> </v>
      </c>
      <c r="U234" s="7" t="str">
        <f t="shared" si="295"/>
        <v xml:space="preserve"> </v>
      </c>
      <c r="V234" s="7" t="str">
        <f t="shared" si="296"/>
        <v xml:space="preserve"> </v>
      </c>
      <c r="W234" s="6" t="str">
        <f t="shared" si="297"/>
        <v>NUM_SO2_GRP</v>
      </c>
      <c r="X234" s="6" t="str">
        <f t="shared" si="298"/>
        <v>(SCALARSet)</v>
      </c>
      <c r="Y234" s="15"/>
    </row>
    <row r="235" spans="1:25" x14ac:dyDescent="0.25">
      <c r="A235" t="s">
        <v>1305</v>
      </c>
      <c r="B235" t="s">
        <v>1540</v>
      </c>
      <c r="C235" t="s">
        <v>1113</v>
      </c>
      <c r="E235" t="s">
        <v>1152</v>
      </c>
      <c r="H235" t="s">
        <v>1168</v>
      </c>
      <c r="M235" s="5" t="str">
        <f t="shared" si="288"/>
        <v/>
      </c>
      <c r="N235" s="5" t="str">
        <f t="shared" si="289"/>
        <v/>
      </c>
      <c r="O235" s="6" t="str">
        <f>IFERROR(VLOOKUP(A235,dispett,2,FALSE),B235)</f>
        <v>cdsparms</v>
      </c>
      <c r="P235" s="7" t="str">
        <f t="shared" si="290"/>
        <v>SCALARSet</v>
      </c>
      <c r="Q235" s="7" t="str">
        <f t="shared" si="291"/>
        <v xml:space="preserve"> </v>
      </c>
      <c r="R235" s="7" t="str">
        <f t="shared" si="292"/>
        <v xml:space="preserve"> </v>
      </c>
      <c r="S235" s="7" t="str">
        <f t="shared" si="293"/>
        <v xml:space="preserve"> </v>
      </c>
      <c r="T235" s="7" t="str">
        <f t="shared" si="294"/>
        <v xml:space="preserve"> </v>
      </c>
      <c r="U235" s="7" t="str">
        <f t="shared" si="295"/>
        <v xml:space="preserve"> </v>
      </c>
      <c r="V235" s="7" t="str">
        <f t="shared" si="296"/>
        <v xml:space="preserve"> </v>
      </c>
      <c r="W235" s="6" t="str">
        <f t="shared" si="297"/>
        <v>NUTSEC</v>
      </c>
      <c r="X235" s="6" t="str">
        <f t="shared" si="298"/>
        <v>(SCALARSet)</v>
      </c>
      <c r="Y235" s="15"/>
    </row>
    <row r="236" spans="1:25" x14ac:dyDescent="0.25">
      <c r="A236" t="s">
        <v>1561</v>
      </c>
      <c r="B236" t="s">
        <v>1157</v>
      </c>
      <c r="C236" t="s">
        <v>1113</v>
      </c>
      <c r="E236" t="s">
        <v>1194</v>
      </c>
      <c r="G236" t="s">
        <v>1562</v>
      </c>
      <c r="H236" t="s">
        <v>1168</v>
      </c>
      <c r="M236" s="5" t="str">
        <f t="shared" si="288"/>
        <v/>
      </c>
      <c r="N236" s="5" t="str">
        <f t="shared" si="289"/>
        <v/>
      </c>
      <c r="O236" s="6" t="str">
        <f>IFERROR(VLOOKUP(A236,dispett,2,FALSE),B236)</f>
        <v>control</v>
      </c>
      <c r="P236" s="7" t="str">
        <f t="shared" si="290"/>
        <v>SCALARSet</v>
      </c>
      <c r="Q236" s="7" t="str">
        <f t="shared" si="291"/>
        <v xml:space="preserve"> </v>
      </c>
      <c r="R236" s="7" t="str">
        <f t="shared" si="292"/>
        <v xml:space="preserve"> </v>
      </c>
      <c r="S236" s="7" t="str">
        <f t="shared" si="293"/>
        <v xml:space="preserve"> </v>
      </c>
      <c r="T236" s="7" t="str">
        <f t="shared" si="294"/>
        <v xml:space="preserve"> </v>
      </c>
      <c r="U236" s="7" t="str">
        <f t="shared" si="295"/>
        <v xml:space="preserve"> </v>
      </c>
      <c r="V236" s="7" t="str">
        <f t="shared" si="296"/>
        <v xml:space="preserve"> </v>
      </c>
      <c r="W236" s="6" t="str">
        <f t="shared" si="297"/>
        <v>NW_COAL</v>
      </c>
      <c r="X236" s="6" t="str">
        <f t="shared" si="298"/>
        <v>(SCALARSet)</v>
      </c>
      <c r="Y236" s="15"/>
    </row>
    <row r="237" spans="1:25" x14ac:dyDescent="0.25">
      <c r="A237" t="s">
        <v>1563</v>
      </c>
      <c r="B237" t="s">
        <v>1564</v>
      </c>
      <c r="C237" t="s">
        <v>1113</v>
      </c>
      <c r="E237" t="s">
        <v>1114</v>
      </c>
      <c r="G237" t="s">
        <v>1565</v>
      </c>
      <c r="H237" t="s">
        <v>1475</v>
      </c>
      <c r="I237" t="s">
        <v>1566</v>
      </c>
      <c r="J237" t="s">
        <v>1117</v>
      </c>
      <c r="M237" s="5" t="str">
        <f t="shared" si="288"/>
        <v/>
      </c>
      <c r="N237" s="5" t="str">
        <f t="shared" si="289"/>
        <v/>
      </c>
      <c r="O237" s="6" t="str">
        <f>IFERROR(VLOOKUP(A237,dispett,2,FALSE),B237)</f>
        <v>ogsmout</v>
      </c>
      <c r="P237" s="7" t="str">
        <f t="shared" si="290"/>
        <v>OGSMRegionEX_ALTTo</v>
      </c>
      <c r="Q237" s="7" t="str">
        <f t="shared" si="291"/>
        <v>Thirteen</v>
      </c>
      <c r="R237" s="7" t="str">
        <f t="shared" si="292"/>
        <v>MNUMYR</v>
      </c>
      <c r="S237" s="7" t="str">
        <f t="shared" si="293"/>
        <v xml:space="preserve"> </v>
      </c>
      <c r="T237" s="7" t="str">
        <f t="shared" si="294"/>
        <v xml:space="preserve"> </v>
      </c>
      <c r="U237" s="7" t="str">
        <f t="shared" si="295"/>
        <v xml:space="preserve"> </v>
      </c>
      <c r="V237" s="7" t="str">
        <f t="shared" si="296"/>
        <v xml:space="preserve"> </v>
      </c>
      <c r="W237" s="6" t="str">
        <f t="shared" si="297"/>
        <v>OGCO2AVL</v>
      </c>
      <c r="X237" s="6" t="str">
        <f t="shared" si="298"/>
        <v>(OGSMRegionEX_ALTTo,Thirteen,MNUMYR)</v>
      </c>
      <c r="Y237" s="15"/>
    </row>
    <row r="238" spans="1:25" x14ac:dyDescent="0.25">
      <c r="A238" t="s">
        <v>1568</v>
      </c>
      <c r="B238" t="s">
        <v>1564</v>
      </c>
      <c r="C238" t="s">
        <v>1113</v>
      </c>
      <c r="E238" t="s">
        <v>1114</v>
      </c>
      <c r="G238" t="s">
        <v>1569</v>
      </c>
      <c r="H238" t="s">
        <v>1475</v>
      </c>
      <c r="I238" t="s">
        <v>1566</v>
      </c>
      <c r="J238" t="s">
        <v>1117</v>
      </c>
      <c r="M238" s="5" t="str">
        <f t="shared" si="288"/>
        <v/>
      </c>
      <c r="N238" s="5" t="str">
        <f t="shared" si="289"/>
        <v/>
      </c>
      <c r="O238" s="6" t="str">
        <f>IFERROR(VLOOKUP(A238,dispett,2,FALSE),B238)</f>
        <v>ogsmout</v>
      </c>
      <c r="P238" s="7" t="str">
        <f t="shared" si="290"/>
        <v>OGSMRegionEX_ALTTo</v>
      </c>
      <c r="Q238" s="7" t="str">
        <f t="shared" si="291"/>
        <v>Thirteen</v>
      </c>
      <c r="R238" s="7" t="str">
        <f t="shared" si="292"/>
        <v>MNUMYR</v>
      </c>
      <c r="S238" s="7" t="str">
        <f t="shared" si="293"/>
        <v xml:space="preserve"> </v>
      </c>
      <c r="T238" s="7" t="str">
        <f t="shared" si="294"/>
        <v xml:space="preserve"> </v>
      </c>
      <c r="U238" s="7" t="str">
        <f t="shared" si="295"/>
        <v xml:space="preserve"> </v>
      </c>
      <c r="V238" s="7" t="str">
        <f t="shared" si="296"/>
        <v xml:space="preserve"> </v>
      </c>
      <c r="W238" s="6" t="str">
        <f t="shared" si="297"/>
        <v>OGCO2PRC</v>
      </c>
      <c r="X238" s="6" t="str">
        <f t="shared" si="298"/>
        <v>(OGSMRegionEX_ALTTo,Thirteen,MNUMYR)</v>
      </c>
      <c r="Y238" s="15"/>
    </row>
    <row r="239" spans="1:25" x14ac:dyDescent="0.25">
      <c r="A239" t="s">
        <v>1570</v>
      </c>
      <c r="B239" t="s">
        <v>1564</v>
      </c>
      <c r="C239" t="s">
        <v>1113</v>
      </c>
      <c r="E239" t="s">
        <v>1114</v>
      </c>
      <c r="G239" t="s">
        <v>1571</v>
      </c>
      <c r="H239" t="s">
        <v>1475</v>
      </c>
      <c r="I239" t="s">
        <v>1566</v>
      </c>
      <c r="J239" t="s">
        <v>1117</v>
      </c>
      <c r="M239" s="5" t="str">
        <f t="shared" si="288"/>
        <v/>
      </c>
      <c r="N239" s="5" t="str">
        <f t="shared" si="289"/>
        <v/>
      </c>
      <c r="O239" s="6" t="str">
        <f>IFERROR(VLOOKUP(A239,dispett,2,FALSE),B239)</f>
        <v>ogsmout</v>
      </c>
      <c r="P239" s="7" t="str">
        <f t="shared" si="290"/>
        <v>OGSMRegionEX_ALTTo</v>
      </c>
      <c r="Q239" s="7" t="str">
        <f t="shared" si="291"/>
        <v>Thirteen</v>
      </c>
      <c r="R239" s="7" t="str">
        <f t="shared" si="292"/>
        <v>MNUMYR</v>
      </c>
      <c r="S239" s="7" t="str">
        <f t="shared" si="293"/>
        <v xml:space="preserve"> </v>
      </c>
      <c r="T239" s="7" t="str">
        <f t="shared" si="294"/>
        <v xml:space="preserve"> </v>
      </c>
      <c r="U239" s="7" t="str">
        <f t="shared" si="295"/>
        <v xml:space="preserve"> </v>
      </c>
      <c r="V239" s="7" t="str">
        <f t="shared" si="296"/>
        <v xml:space="preserve"> </v>
      </c>
      <c r="W239" s="6" t="str">
        <f t="shared" si="297"/>
        <v>OGCO2PUR2</v>
      </c>
      <c r="X239" s="6" t="str">
        <f t="shared" si="298"/>
        <v>(OGSMRegionEX_ALTTo,Thirteen,MNUMYR)</v>
      </c>
      <c r="Y239" s="15"/>
    </row>
    <row r="240" spans="1:25" x14ac:dyDescent="0.25">
      <c r="A240" t="s">
        <v>1572</v>
      </c>
      <c r="B240" t="s">
        <v>1564</v>
      </c>
      <c r="C240" t="s">
        <v>2603</v>
      </c>
      <c r="E240" t="s">
        <v>1114</v>
      </c>
      <c r="G240" t="s">
        <v>1573</v>
      </c>
      <c r="H240" t="s">
        <v>1475</v>
      </c>
      <c r="I240" t="s">
        <v>1117</v>
      </c>
      <c r="M240" s="5" t="str">
        <f t="shared" si="288"/>
        <v/>
      </c>
      <c r="N240" s="5" t="str">
        <f t="shared" si="289"/>
        <v/>
      </c>
      <c r="O240" s="6" t="str">
        <f>IFERROR(VLOOKUP(A240,dispett,2,FALSE),B240)</f>
        <v>ogsmout</v>
      </c>
      <c r="P240" s="7" t="str">
        <f t="shared" si="290"/>
        <v>OGSMRegionEX_ALTTo</v>
      </c>
      <c r="Q240" s="7" t="str">
        <f t="shared" si="291"/>
        <v>MNUMYR</v>
      </c>
      <c r="R240" s="7" t="str">
        <f t="shared" si="292"/>
        <v xml:space="preserve"> </v>
      </c>
      <c r="S240" s="7" t="str">
        <f t="shared" si="293"/>
        <v xml:space="preserve"> </v>
      </c>
      <c r="T240" s="7" t="str">
        <f t="shared" si="294"/>
        <v xml:space="preserve"> </v>
      </c>
      <c r="U240" s="7" t="str">
        <f t="shared" si="295"/>
        <v xml:space="preserve"> </v>
      </c>
      <c r="V240" s="7" t="str">
        <f t="shared" si="296"/>
        <v xml:space="preserve"> </v>
      </c>
      <c r="W240" s="6" t="str">
        <f t="shared" si="297"/>
        <v>OGCO2QEM</v>
      </c>
      <c r="X240" s="6" t="str">
        <f t="shared" si="298"/>
        <v>(OGSMRegionEX_ALTTo,MNUMYR)</v>
      </c>
      <c r="Y240" s="15"/>
    </row>
    <row r="241" spans="1:25" x14ac:dyDescent="0.25">
      <c r="A241" t="s">
        <v>1574</v>
      </c>
      <c r="B241" t="s">
        <v>1564</v>
      </c>
      <c r="C241" t="s">
        <v>1113</v>
      </c>
      <c r="E241" t="s">
        <v>1114</v>
      </c>
      <c r="G241" t="s">
        <v>1575</v>
      </c>
      <c r="H241" t="s">
        <v>1475</v>
      </c>
      <c r="I241" t="s">
        <v>1475</v>
      </c>
      <c r="M241" s="5" t="str">
        <f t="shared" si="288"/>
        <v/>
      </c>
      <c r="N241" s="5" t="str">
        <f t="shared" si="289"/>
        <v/>
      </c>
      <c r="O241" s="6" t="str">
        <f>IFERROR(VLOOKUP(A241,dispett,2,FALSE),B241)</f>
        <v>ogsmout</v>
      </c>
      <c r="P241" s="7" t="str">
        <f t="shared" si="290"/>
        <v>OGSMRegionEX_ALTTo</v>
      </c>
      <c r="Q241" s="7" t="str">
        <f t="shared" si="291"/>
        <v>OGSMRegionEX</v>
      </c>
      <c r="R241" s="7" t="str">
        <f t="shared" si="292"/>
        <v xml:space="preserve"> </v>
      </c>
      <c r="S241" s="7" t="str">
        <f t="shared" si="293"/>
        <v xml:space="preserve"> </v>
      </c>
      <c r="T241" s="7" t="str">
        <f t="shared" si="294"/>
        <v xml:space="preserve"> </v>
      </c>
      <c r="U241" s="7" t="str">
        <f t="shared" si="295"/>
        <v xml:space="preserve"> </v>
      </c>
      <c r="V241" s="7" t="str">
        <f t="shared" si="296"/>
        <v xml:space="preserve"> </v>
      </c>
      <c r="W241" s="6" t="str">
        <f t="shared" si="297"/>
        <v>OGCO2TAR</v>
      </c>
      <c r="X241" s="6" t="str">
        <f t="shared" si="298"/>
        <v>(OGSMRegionEX_ALTTo,OGSMRegionEX)</v>
      </c>
      <c r="Y241" s="15"/>
    </row>
    <row r="242" spans="1:25" x14ac:dyDescent="0.25">
      <c r="A242" t="s">
        <v>1576</v>
      </c>
      <c r="B242" t="s">
        <v>1577</v>
      </c>
      <c r="C242" t="s">
        <v>1113</v>
      </c>
      <c r="E242" t="s">
        <v>1142</v>
      </c>
      <c r="G242" t="s">
        <v>1578</v>
      </c>
      <c r="H242" t="s">
        <v>1579</v>
      </c>
      <c r="I242" t="s">
        <v>1117</v>
      </c>
      <c r="M242" s="5" t="str">
        <f t="shared" si="288"/>
        <v/>
      </c>
      <c r="N242" s="5" t="str">
        <f t="shared" si="289"/>
        <v/>
      </c>
      <c r="O242" s="6" t="str">
        <f>IFERROR(VLOOKUP(A242,dispett,2,FALSE),B242)</f>
        <v>ngtdmrep</v>
      </c>
      <c r="P242" s="7" t="str">
        <f t="shared" si="290"/>
        <v>OGSMReg</v>
      </c>
      <c r="Q242" s="7" t="str">
        <f t="shared" si="291"/>
        <v>MNUMYR</v>
      </c>
      <c r="R242" s="7" t="str">
        <f t="shared" si="292"/>
        <v xml:space="preserve"> </v>
      </c>
      <c r="S242" s="7" t="str">
        <f t="shared" si="293"/>
        <v xml:space="preserve"> </v>
      </c>
      <c r="T242" s="7" t="str">
        <f t="shared" si="294"/>
        <v xml:space="preserve"> </v>
      </c>
      <c r="U242" s="7" t="str">
        <f t="shared" si="295"/>
        <v xml:space="preserve"> </v>
      </c>
      <c r="V242" s="7" t="str">
        <f t="shared" si="296"/>
        <v xml:space="preserve"> </v>
      </c>
      <c r="W242" s="6" t="str">
        <f t="shared" si="297"/>
        <v>OGWPRNG</v>
      </c>
      <c r="X242" s="6" t="str">
        <f t="shared" si="298"/>
        <v>(OGSMReg,MNUMYR)</v>
      </c>
      <c r="Y242" s="15"/>
    </row>
    <row r="243" spans="1:25" x14ac:dyDescent="0.25">
      <c r="A243" t="s">
        <v>1581</v>
      </c>
      <c r="B243" t="s">
        <v>1145</v>
      </c>
      <c r="C243" t="s">
        <v>1113</v>
      </c>
      <c r="E243" t="s">
        <v>1114</v>
      </c>
      <c r="G243" t="s">
        <v>1582</v>
      </c>
      <c r="H243" t="s">
        <v>1149</v>
      </c>
      <c r="I243" t="s">
        <v>1148</v>
      </c>
      <c r="M243" s="5" t="str">
        <f t="shared" si="288"/>
        <v/>
      </c>
      <c r="N243" s="5" t="str">
        <f t="shared" si="289"/>
        <v/>
      </c>
      <c r="O243" s="6" t="str">
        <f>IFERROR(VLOOKUP(A243,dispett,2,FALSE),B243)</f>
        <v>coalemm</v>
      </c>
      <c r="P243" s="7" t="str">
        <f t="shared" si="290"/>
        <v>PlantType_ECP</v>
      </c>
      <c r="Q243" s="7" t="str">
        <f t="shared" si="291"/>
        <v>EmissionRank</v>
      </c>
      <c r="R243" s="7" t="str">
        <f t="shared" si="292"/>
        <v xml:space="preserve"> </v>
      </c>
      <c r="S243" s="7" t="str">
        <f t="shared" si="293"/>
        <v xml:space="preserve"> </v>
      </c>
      <c r="T243" s="7" t="str">
        <f t="shared" si="294"/>
        <v xml:space="preserve"> </v>
      </c>
      <c r="U243" s="7" t="str">
        <f t="shared" si="295"/>
        <v xml:space="preserve"> </v>
      </c>
      <c r="V243" s="7" t="str">
        <f t="shared" si="296"/>
        <v xml:space="preserve"> </v>
      </c>
      <c r="W243" s="6" t="str">
        <f t="shared" si="297"/>
        <v>PARM_A</v>
      </c>
      <c r="X243" s="6" t="str">
        <f t="shared" si="298"/>
        <v>(PlantType_ECP,EmissionRank)</v>
      </c>
      <c r="Y243" s="15"/>
    </row>
    <row r="244" spans="1:25" x14ac:dyDescent="0.25">
      <c r="A244" t="s">
        <v>1583</v>
      </c>
      <c r="B244" t="s">
        <v>1145</v>
      </c>
      <c r="C244" t="s">
        <v>1113</v>
      </c>
      <c r="E244" t="s">
        <v>1114</v>
      </c>
      <c r="G244" t="s">
        <v>1584</v>
      </c>
      <c r="H244" t="s">
        <v>1149</v>
      </c>
      <c r="I244" t="s">
        <v>1148</v>
      </c>
      <c r="M244" s="5" t="str">
        <f t="shared" si="288"/>
        <v/>
      </c>
      <c r="N244" s="5" t="str">
        <f t="shared" si="289"/>
        <v/>
      </c>
      <c r="O244" s="6" t="str">
        <f>IFERROR(VLOOKUP(A244,dispett,2,FALSE),B244)</f>
        <v>coalemm</v>
      </c>
      <c r="P244" s="7" t="str">
        <f t="shared" si="290"/>
        <v>PlantType_ECP</v>
      </c>
      <c r="Q244" s="7" t="str">
        <f t="shared" si="291"/>
        <v>EmissionRank</v>
      </c>
      <c r="R244" s="7" t="str">
        <f t="shared" si="292"/>
        <v xml:space="preserve"> </v>
      </c>
      <c r="S244" s="7" t="str">
        <f t="shared" si="293"/>
        <v xml:space="preserve"> </v>
      </c>
      <c r="T244" s="7" t="str">
        <f t="shared" si="294"/>
        <v xml:space="preserve"> </v>
      </c>
      <c r="U244" s="7" t="str">
        <f t="shared" si="295"/>
        <v xml:space="preserve"> </v>
      </c>
      <c r="V244" s="7" t="str">
        <f t="shared" si="296"/>
        <v xml:space="preserve"> </v>
      </c>
      <c r="W244" s="6" t="str">
        <f t="shared" si="297"/>
        <v>PARM_B</v>
      </c>
      <c r="X244" s="6" t="str">
        <f t="shared" si="298"/>
        <v>(PlantType_ECP,EmissionRank)</v>
      </c>
      <c r="Y244" s="15"/>
    </row>
    <row r="245" spans="1:25" x14ac:dyDescent="0.25">
      <c r="A245" t="s">
        <v>1585</v>
      </c>
      <c r="B245" t="s">
        <v>1145</v>
      </c>
      <c r="C245" t="s">
        <v>1113</v>
      </c>
      <c r="E245" t="s">
        <v>1114</v>
      </c>
      <c r="G245" t="s">
        <v>1586</v>
      </c>
      <c r="H245" t="s">
        <v>1149</v>
      </c>
      <c r="I245" t="s">
        <v>1148</v>
      </c>
      <c r="M245" s="5" t="str">
        <f t="shared" si="288"/>
        <v/>
      </c>
      <c r="N245" s="5" t="str">
        <f t="shared" si="289"/>
        <v/>
      </c>
      <c r="O245" s="6" t="str">
        <f>IFERROR(VLOOKUP(A245,dispett,2,FALSE),B245)</f>
        <v>coalemm</v>
      </c>
      <c r="P245" s="7" t="str">
        <f t="shared" si="290"/>
        <v>PlantType_ECP</v>
      </c>
      <c r="Q245" s="7" t="str">
        <f t="shared" si="291"/>
        <v>EmissionRank</v>
      </c>
      <c r="R245" s="7" t="str">
        <f t="shared" si="292"/>
        <v xml:space="preserve"> </v>
      </c>
      <c r="S245" s="7" t="str">
        <f t="shared" si="293"/>
        <v xml:space="preserve"> </v>
      </c>
      <c r="T245" s="7" t="str">
        <f t="shared" si="294"/>
        <v xml:space="preserve"> </v>
      </c>
      <c r="U245" s="7" t="str">
        <f t="shared" si="295"/>
        <v xml:space="preserve"> </v>
      </c>
      <c r="V245" s="7" t="str">
        <f t="shared" si="296"/>
        <v xml:space="preserve"> </v>
      </c>
      <c r="W245" s="6" t="str">
        <f t="shared" si="297"/>
        <v>PARM_C</v>
      </c>
      <c r="X245" s="6" t="str">
        <f t="shared" si="298"/>
        <v>(PlantType_ECP,EmissionRank)</v>
      </c>
      <c r="Y245" s="15"/>
    </row>
    <row r="246" spans="1:25" x14ac:dyDescent="0.25">
      <c r="A246" t="s">
        <v>1587</v>
      </c>
      <c r="B246" t="s">
        <v>1145</v>
      </c>
      <c r="C246" t="s">
        <v>1113</v>
      </c>
      <c r="E246" t="s">
        <v>1114</v>
      </c>
      <c r="G246" t="s">
        <v>1588</v>
      </c>
      <c r="H246" t="s">
        <v>1149</v>
      </c>
      <c r="I246" t="s">
        <v>1148</v>
      </c>
      <c r="M246" s="5" t="str">
        <f t="shared" si="288"/>
        <v/>
      </c>
      <c r="N246" s="5" t="str">
        <f t="shared" si="289"/>
        <v/>
      </c>
      <c r="O246" s="6" t="str">
        <f>IFERROR(VLOOKUP(A246,dispett,2,FALSE),B246)</f>
        <v>coalemm</v>
      </c>
      <c r="P246" s="7" t="str">
        <f t="shared" si="290"/>
        <v>PlantType_ECP</v>
      </c>
      <c r="Q246" s="7" t="str">
        <f t="shared" si="291"/>
        <v>EmissionRank</v>
      </c>
      <c r="R246" s="7" t="str">
        <f t="shared" si="292"/>
        <v xml:space="preserve"> </v>
      </c>
      <c r="S246" s="7" t="str">
        <f t="shared" si="293"/>
        <v xml:space="preserve"> </v>
      </c>
      <c r="T246" s="7" t="str">
        <f t="shared" si="294"/>
        <v xml:space="preserve"> </v>
      </c>
      <c r="U246" s="7" t="str">
        <f t="shared" si="295"/>
        <v xml:space="preserve"> </v>
      </c>
      <c r="V246" s="7" t="str">
        <f t="shared" si="296"/>
        <v xml:space="preserve"> </v>
      </c>
      <c r="W246" s="6" t="str">
        <f t="shared" si="297"/>
        <v>PARM_D</v>
      </c>
      <c r="X246" s="6" t="str">
        <f t="shared" si="298"/>
        <v>(PlantType_ECP,EmissionRank)</v>
      </c>
      <c r="Y246" s="15"/>
    </row>
    <row r="247" spans="1:25" s="2" customFormat="1" x14ac:dyDescent="0.25">
      <c r="A247" s="2" t="s">
        <v>1589</v>
      </c>
      <c r="B247" s="2" t="s">
        <v>1423</v>
      </c>
      <c r="C247" s="2" t="s">
        <v>2603</v>
      </c>
      <c r="E247" s="2" t="s">
        <v>1142</v>
      </c>
      <c r="G247" s="2" t="s">
        <v>1590</v>
      </c>
      <c r="H247" s="2" t="s">
        <v>1591</v>
      </c>
      <c r="I247" s="2" t="s">
        <v>1592</v>
      </c>
      <c r="J247" s="2" t="s">
        <v>1117</v>
      </c>
      <c r="M247" s="11" t="str">
        <f t="shared" si="288"/>
        <v/>
      </c>
      <c r="N247" s="11" t="str">
        <f t="shared" si="289"/>
        <v/>
      </c>
      <c r="O247" s="12" t="str">
        <f>IFERROR(VLOOKUP(A247,dispett,2,FALSE),B247)</f>
        <v>wrenew</v>
      </c>
      <c r="P247" s="12" t="str">
        <f t="shared" si="290"/>
        <v>BiomassType_SUP</v>
      </c>
      <c r="Q247" s="12" t="str">
        <f t="shared" si="291"/>
        <v>CoalDemandRegion_SUP</v>
      </c>
      <c r="R247" s="12" t="str">
        <f t="shared" si="292"/>
        <v>MNUMYR</v>
      </c>
      <c r="S247" s="12" t="str">
        <f t="shared" si="293"/>
        <v xml:space="preserve"> </v>
      </c>
      <c r="T247" s="12" t="str">
        <f t="shared" si="294"/>
        <v xml:space="preserve"> </v>
      </c>
      <c r="U247" s="12" t="str">
        <f t="shared" si="295"/>
        <v xml:space="preserve"> </v>
      </c>
      <c r="V247" s="12" t="str">
        <f t="shared" si="296"/>
        <v xml:space="preserve"> </v>
      </c>
      <c r="W247" s="12" t="str">
        <f t="shared" si="297"/>
        <v>PBMPWCL</v>
      </c>
      <c r="X247" s="12" t="str">
        <f t="shared" si="298"/>
        <v>(BiomassType_SUP,CoalDemandRegion_SUP,MNUMYR)</v>
      </c>
      <c r="Y247" s="15"/>
    </row>
    <row r="248" spans="1:25" x14ac:dyDescent="0.25">
      <c r="A248" t="s">
        <v>1593</v>
      </c>
      <c r="B248" t="s">
        <v>1386</v>
      </c>
      <c r="C248" t="s">
        <v>1113</v>
      </c>
      <c r="E248" t="s">
        <v>1387</v>
      </c>
      <c r="G248" t="s">
        <v>1594</v>
      </c>
      <c r="H248" t="s">
        <v>1168</v>
      </c>
      <c r="M248" s="5" t="str">
        <f t="shared" si="288"/>
        <v/>
      </c>
      <c r="N248" s="5" t="str">
        <f t="shared" si="289"/>
        <v/>
      </c>
      <c r="O248" s="6" t="str">
        <f>IFERROR(VLOOKUP(A248,dispett,2,FALSE),B248)</f>
        <v>emoblk</v>
      </c>
      <c r="P248" s="7" t="str">
        <f t="shared" si="290"/>
        <v>SCALARSet</v>
      </c>
      <c r="Q248" s="7" t="str">
        <f t="shared" si="291"/>
        <v xml:space="preserve"> </v>
      </c>
      <c r="R248" s="7" t="str">
        <f t="shared" si="292"/>
        <v xml:space="preserve"> </v>
      </c>
      <c r="S248" s="7" t="str">
        <f t="shared" si="293"/>
        <v xml:space="preserve"> </v>
      </c>
      <c r="T248" s="7" t="str">
        <f t="shared" si="294"/>
        <v xml:space="preserve"> </v>
      </c>
      <c r="U248" s="7" t="str">
        <f t="shared" si="295"/>
        <v xml:space="preserve"> </v>
      </c>
      <c r="V248" s="7" t="str">
        <f t="shared" si="296"/>
        <v xml:space="preserve"> </v>
      </c>
      <c r="W248" s="6" t="str">
        <f t="shared" si="297"/>
        <v>PERMIT_FLAG</v>
      </c>
      <c r="X248" s="6" t="str">
        <f t="shared" si="298"/>
        <v>(SCALARSet)</v>
      </c>
      <c r="Y248" s="15"/>
    </row>
    <row r="249" spans="1:25" x14ac:dyDescent="0.25">
      <c r="A249" t="s">
        <v>1595</v>
      </c>
      <c r="B249" t="s">
        <v>1145</v>
      </c>
      <c r="C249" t="s">
        <v>1113</v>
      </c>
      <c r="E249" t="s">
        <v>1114</v>
      </c>
      <c r="G249" t="s">
        <v>1596</v>
      </c>
      <c r="H249" t="s">
        <v>2468</v>
      </c>
      <c r="I249" t="s">
        <v>1148</v>
      </c>
      <c r="M249" s="5" t="str">
        <f t="shared" si="288"/>
        <v/>
      </c>
      <c r="N249" s="5" t="str">
        <f t="shared" si="289"/>
        <v/>
      </c>
      <c r="O249" s="6" t="str">
        <f>IFERROR(VLOOKUP(A249,dispett,2,FALSE),B249)</f>
        <v>coalemm</v>
      </c>
      <c r="P249" s="7" t="str">
        <f t="shared" si="290"/>
        <v>PlantType_ECP</v>
      </c>
      <c r="Q249" s="7" t="str">
        <f t="shared" si="291"/>
        <v>EmissionRank</v>
      </c>
      <c r="R249" s="7" t="str">
        <f t="shared" si="292"/>
        <v xml:space="preserve"> </v>
      </c>
      <c r="S249" s="7" t="str">
        <f t="shared" si="293"/>
        <v xml:space="preserve"> </v>
      </c>
      <c r="T249" s="7" t="str">
        <f t="shared" si="294"/>
        <v xml:space="preserve"> </v>
      </c>
      <c r="U249" s="7" t="str">
        <f t="shared" si="295"/>
        <v xml:space="preserve"> </v>
      </c>
      <c r="V249" s="7" t="str">
        <f t="shared" si="296"/>
        <v xml:space="preserve"> </v>
      </c>
      <c r="W249" s="6" t="str">
        <f t="shared" si="297"/>
        <v>PLNT_EMF</v>
      </c>
      <c r="X249" s="6" t="str">
        <f t="shared" si="298"/>
        <v>(PlantType_ECP,EmissionRank)</v>
      </c>
      <c r="Y249" s="15"/>
    </row>
    <row r="250" spans="1:25" x14ac:dyDescent="0.25">
      <c r="A250" t="s">
        <v>1597</v>
      </c>
      <c r="B250" t="s">
        <v>1186</v>
      </c>
      <c r="C250" t="s">
        <v>1113</v>
      </c>
      <c r="E250" t="s">
        <v>1114</v>
      </c>
      <c r="H250" t="s">
        <v>1117</v>
      </c>
      <c r="I250" t="s">
        <v>2494</v>
      </c>
      <c r="J250" t="s">
        <v>2494</v>
      </c>
      <c r="M250" s="5" t="str">
        <f t="shared" si="288"/>
        <v/>
      </c>
      <c r="N250" s="5" t="str">
        <f t="shared" si="289"/>
        <v/>
      </c>
      <c r="O250" s="6" t="str">
        <f>IFERROR(VLOOKUP(A250,dispett,2,FALSE),B250)</f>
        <v>postpr</v>
      </c>
      <c r="P250" s="7" t="str">
        <f t="shared" si="290"/>
        <v>MNUMYR</v>
      </c>
      <c r="Q250" s="7" t="str">
        <f t="shared" si="291"/>
        <v>SupplyRegionAll</v>
      </c>
      <c r="R250" s="7" t="str">
        <f t="shared" si="292"/>
        <v>SupplyRegionAll_ALT1</v>
      </c>
      <c r="S250" s="7" t="str">
        <f t="shared" si="293"/>
        <v xml:space="preserve"> </v>
      </c>
      <c r="T250" s="7" t="str">
        <f t="shared" si="294"/>
        <v xml:space="preserve"> </v>
      </c>
      <c r="U250" s="7" t="str">
        <f t="shared" si="295"/>
        <v xml:space="preserve"> </v>
      </c>
      <c r="V250" s="7" t="str">
        <f t="shared" si="296"/>
        <v xml:space="preserve"> </v>
      </c>
      <c r="W250" s="6" t="str">
        <f t="shared" si="297"/>
        <v>PTHRESH1</v>
      </c>
      <c r="X250" s="6" t="str">
        <f t="shared" si="298"/>
        <v>(MNUMYR,SupplyRegionAll,SupplyRegionAll_ALT1)</v>
      </c>
      <c r="Y250" s="15"/>
    </row>
    <row r="251" spans="1:25" x14ac:dyDescent="0.25">
      <c r="A251" t="s">
        <v>1598</v>
      </c>
      <c r="B251" t="s">
        <v>1186</v>
      </c>
      <c r="C251" t="s">
        <v>1113</v>
      </c>
      <c r="E251" t="s">
        <v>1114</v>
      </c>
      <c r="H251" t="s">
        <v>1117</v>
      </c>
      <c r="I251" t="s">
        <v>2494</v>
      </c>
      <c r="J251" t="s">
        <v>2494</v>
      </c>
      <c r="M251" s="5" t="str">
        <f t="shared" si="288"/>
        <v/>
      </c>
      <c r="N251" s="5" t="str">
        <f t="shared" si="289"/>
        <v/>
      </c>
      <c r="O251" s="6" t="str">
        <f>IFERROR(VLOOKUP(A251,dispett,2,FALSE),B251)</f>
        <v>postpr</v>
      </c>
      <c r="P251" s="7" t="str">
        <f t="shared" si="290"/>
        <v>MNUMYR</v>
      </c>
      <c r="Q251" s="7" t="str">
        <f t="shared" si="291"/>
        <v>SupplyRegionAll</v>
      </c>
      <c r="R251" s="7" t="str">
        <f t="shared" si="292"/>
        <v>SupplyRegionAll_ALT1</v>
      </c>
      <c r="S251" s="7" t="str">
        <f t="shared" si="293"/>
        <v xml:space="preserve"> </v>
      </c>
      <c r="T251" s="7" t="str">
        <f t="shared" si="294"/>
        <v xml:space="preserve"> </v>
      </c>
      <c r="U251" s="7" t="str">
        <f t="shared" si="295"/>
        <v xml:space="preserve"> </v>
      </c>
      <c r="V251" s="7" t="str">
        <f t="shared" si="296"/>
        <v xml:space="preserve"> </v>
      </c>
      <c r="W251" s="6" t="str">
        <f t="shared" si="297"/>
        <v>PTHRESH2</v>
      </c>
      <c r="X251" s="6" t="str">
        <f t="shared" si="298"/>
        <v>(MNUMYR,SupplyRegionAll,SupplyRegionAll_ALT1)</v>
      </c>
      <c r="Y251" s="15"/>
    </row>
    <row r="252" spans="1:25" x14ac:dyDescent="0.25">
      <c r="A252" t="s">
        <v>1599</v>
      </c>
      <c r="B252" t="s">
        <v>1423</v>
      </c>
      <c r="C252" t="s">
        <v>1113</v>
      </c>
      <c r="E252" t="s">
        <v>1142</v>
      </c>
      <c r="G252" t="s">
        <v>1600</v>
      </c>
      <c r="H252" t="s">
        <v>1591</v>
      </c>
      <c r="I252" t="s">
        <v>1592</v>
      </c>
      <c r="J252" t="s">
        <v>2495</v>
      </c>
      <c r="M252" s="5" t="str">
        <f t="shared" si="288"/>
        <v/>
      </c>
      <c r="N252" s="5" t="str">
        <f t="shared" si="289"/>
        <v/>
      </c>
      <c r="O252" s="6" t="str">
        <f>IFERROR(VLOOKUP(A252,dispett,2,FALSE),B252)</f>
        <v>wrenew</v>
      </c>
      <c r="P252" s="7" t="str">
        <f t="shared" si="290"/>
        <v>BiomassType_SUP</v>
      </c>
      <c r="Q252" s="7" t="str">
        <f t="shared" si="291"/>
        <v>CoalDemandRegion_SUP</v>
      </c>
      <c r="R252" s="7" t="str">
        <f t="shared" si="292"/>
        <v>MNUMYR</v>
      </c>
      <c r="S252" s="7" t="str">
        <f t="shared" si="293"/>
        <v xml:space="preserve"> </v>
      </c>
      <c r="T252" s="7" t="str">
        <f t="shared" si="294"/>
        <v xml:space="preserve"> </v>
      </c>
      <c r="U252" s="7" t="str">
        <f t="shared" si="295"/>
        <v xml:space="preserve"> </v>
      </c>
      <c r="V252" s="7" t="str">
        <f t="shared" si="296"/>
        <v xml:space="preserve"> </v>
      </c>
      <c r="W252" s="6" t="str">
        <f t="shared" si="297"/>
        <v>QBMBTCL</v>
      </c>
      <c r="X252" s="6" t="str">
        <f t="shared" si="298"/>
        <v>(BiomassType_SUP,CoalDemandRegion_SUP,MNUMYR)</v>
      </c>
      <c r="Y252" s="15"/>
    </row>
    <row r="253" spans="1:25" x14ac:dyDescent="0.25">
      <c r="A253" t="s">
        <v>1601</v>
      </c>
      <c r="B253" t="s">
        <v>1423</v>
      </c>
      <c r="C253" t="s">
        <v>1113</v>
      </c>
      <c r="E253" t="s">
        <v>1142</v>
      </c>
      <c r="G253" t="s">
        <v>1602</v>
      </c>
      <c r="H253" t="s">
        <v>1591</v>
      </c>
      <c r="I253" t="s">
        <v>1592</v>
      </c>
      <c r="J253" t="s">
        <v>2495</v>
      </c>
      <c r="M253" s="5" t="str">
        <f t="shared" si="288"/>
        <v/>
      </c>
      <c r="N253" s="5" t="str">
        <f t="shared" si="289"/>
        <v/>
      </c>
      <c r="O253" s="6" t="str">
        <f>IFERROR(VLOOKUP(A253,dispett,2,FALSE),B253)</f>
        <v>wrenew</v>
      </c>
      <c r="P253" s="7" t="str">
        <f t="shared" si="290"/>
        <v>BiomassType_SUP</v>
      </c>
      <c r="Q253" s="7" t="str">
        <f t="shared" si="291"/>
        <v>CoalDemandRegion_SUP</v>
      </c>
      <c r="R253" s="7" t="str">
        <f t="shared" si="292"/>
        <v>MNUMYR</v>
      </c>
      <c r="S253" s="7" t="str">
        <f t="shared" si="293"/>
        <v xml:space="preserve"> </v>
      </c>
      <c r="T253" s="7" t="str">
        <f t="shared" si="294"/>
        <v xml:space="preserve"> </v>
      </c>
      <c r="U253" s="7" t="str">
        <f t="shared" si="295"/>
        <v xml:space="preserve"> </v>
      </c>
      <c r="V253" s="7" t="str">
        <f t="shared" si="296"/>
        <v xml:space="preserve"> </v>
      </c>
      <c r="W253" s="6" t="str">
        <f t="shared" si="297"/>
        <v>QBMCMCL</v>
      </c>
      <c r="X253" s="6" t="str">
        <f t="shared" si="298"/>
        <v>(BiomassType_SUP,CoalDemandRegion_SUP,MNUMYR)</v>
      </c>
      <c r="Y253" s="15"/>
    </row>
    <row r="254" spans="1:25" x14ac:dyDescent="0.25">
      <c r="A254" t="s">
        <v>1603</v>
      </c>
      <c r="B254" t="s">
        <v>1423</v>
      </c>
      <c r="C254" t="s">
        <v>1113</v>
      </c>
      <c r="E254" t="s">
        <v>1142</v>
      </c>
      <c r="G254" t="s">
        <v>1604</v>
      </c>
      <c r="H254" t="s">
        <v>1591</v>
      </c>
      <c r="I254" t="s">
        <v>1592</v>
      </c>
      <c r="J254" t="s">
        <v>2495</v>
      </c>
      <c r="M254" s="5" t="str">
        <f t="shared" si="288"/>
        <v/>
      </c>
      <c r="N254" s="5" t="str">
        <f t="shared" si="289"/>
        <v/>
      </c>
      <c r="O254" s="6" t="str">
        <f>IFERROR(VLOOKUP(A254,dispett,2,FALSE),B254)</f>
        <v>wrenew</v>
      </c>
      <c r="P254" s="7" t="str">
        <f t="shared" si="290"/>
        <v>BiomassType_SUP</v>
      </c>
      <c r="Q254" s="7" t="str">
        <f t="shared" si="291"/>
        <v>CoalDemandRegion_SUP</v>
      </c>
      <c r="R254" s="7" t="str">
        <f t="shared" si="292"/>
        <v>MNUMYR</v>
      </c>
      <c r="S254" s="7" t="str">
        <f t="shared" si="293"/>
        <v xml:space="preserve"> </v>
      </c>
      <c r="T254" s="7" t="str">
        <f t="shared" si="294"/>
        <v xml:space="preserve"> </v>
      </c>
      <c r="U254" s="7" t="str">
        <f t="shared" si="295"/>
        <v xml:space="preserve"> </v>
      </c>
      <c r="V254" s="7" t="str">
        <f t="shared" si="296"/>
        <v xml:space="preserve"> </v>
      </c>
      <c r="W254" s="6" t="str">
        <f t="shared" si="297"/>
        <v>QBMETCL</v>
      </c>
      <c r="X254" s="6" t="str">
        <f t="shared" si="298"/>
        <v>(BiomassType_SUP,CoalDemandRegion_SUP,MNUMYR)</v>
      </c>
      <c r="Y254" s="15"/>
    </row>
    <row r="255" spans="1:25" x14ac:dyDescent="0.25">
      <c r="A255" t="s">
        <v>1605</v>
      </c>
      <c r="B255" t="s">
        <v>1423</v>
      </c>
      <c r="C255" t="s">
        <v>1113</v>
      </c>
      <c r="E255" t="s">
        <v>1142</v>
      </c>
      <c r="G255" t="s">
        <v>1606</v>
      </c>
      <c r="H255" t="s">
        <v>1591</v>
      </c>
      <c r="I255" t="s">
        <v>1592</v>
      </c>
      <c r="J255" t="s">
        <v>2495</v>
      </c>
      <c r="M255" s="5" t="str">
        <f t="shared" si="288"/>
        <v/>
      </c>
      <c r="N255" s="5" t="str">
        <f t="shared" si="289"/>
        <v/>
      </c>
      <c r="O255" s="6" t="str">
        <f>IFERROR(VLOOKUP(A255,dispett,2,FALSE),B255)</f>
        <v>wrenew</v>
      </c>
      <c r="P255" s="7" t="str">
        <f t="shared" si="290"/>
        <v>BiomassType_SUP</v>
      </c>
      <c r="Q255" s="7" t="str">
        <f t="shared" si="291"/>
        <v>CoalDemandRegion_SUP</v>
      </c>
      <c r="R255" s="7" t="str">
        <f t="shared" si="292"/>
        <v>MNUMYR</v>
      </c>
      <c r="S255" s="7" t="str">
        <f t="shared" si="293"/>
        <v xml:space="preserve"> </v>
      </c>
      <c r="T255" s="7" t="str">
        <f t="shared" si="294"/>
        <v xml:space="preserve"> </v>
      </c>
      <c r="U255" s="7" t="str">
        <f t="shared" si="295"/>
        <v xml:space="preserve"> </v>
      </c>
      <c r="V255" s="7" t="str">
        <f t="shared" si="296"/>
        <v xml:space="preserve"> </v>
      </c>
      <c r="W255" s="6" t="str">
        <f t="shared" si="297"/>
        <v>QBMH2CL</v>
      </c>
      <c r="X255" s="6" t="str">
        <f t="shared" si="298"/>
        <v>(BiomassType_SUP,CoalDemandRegion_SUP,MNUMYR)</v>
      </c>
      <c r="Y255" s="15"/>
    </row>
    <row r="256" spans="1:25" x14ac:dyDescent="0.25">
      <c r="A256" t="s">
        <v>1607</v>
      </c>
      <c r="B256" t="s">
        <v>1423</v>
      </c>
      <c r="C256" t="s">
        <v>1113</v>
      </c>
      <c r="E256" t="s">
        <v>1142</v>
      </c>
      <c r="G256" t="s">
        <v>1608</v>
      </c>
      <c r="H256" t="s">
        <v>1591</v>
      </c>
      <c r="I256" t="s">
        <v>1592</v>
      </c>
      <c r="J256" t="s">
        <v>2495</v>
      </c>
      <c r="M256" s="5" t="str">
        <f t="shared" si="288"/>
        <v/>
      </c>
      <c r="N256" s="5" t="str">
        <f t="shared" si="289"/>
        <v/>
      </c>
      <c r="O256" s="6" t="str">
        <f>IFERROR(VLOOKUP(A256,dispett,2,FALSE),B256)</f>
        <v>wrenew</v>
      </c>
      <c r="P256" s="7" t="str">
        <f t="shared" si="290"/>
        <v>BiomassType_SUP</v>
      </c>
      <c r="Q256" s="7" t="str">
        <f t="shared" si="291"/>
        <v>CoalDemandRegion_SUP</v>
      </c>
      <c r="R256" s="7" t="str">
        <f t="shared" si="292"/>
        <v>MNUMYR</v>
      </c>
      <c r="S256" s="7" t="str">
        <f t="shared" si="293"/>
        <v xml:space="preserve"> </v>
      </c>
      <c r="T256" s="7" t="str">
        <f t="shared" si="294"/>
        <v xml:space="preserve"> </v>
      </c>
      <c r="U256" s="7" t="str">
        <f t="shared" si="295"/>
        <v xml:space="preserve"> </v>
      </c>
      <c r="V256" s="7" t="str">
        <f t="shared" si="296"/>
        <v xml:space="preserve"> </v>
      </c>
      <c r="W256" s="6" t="str">
        <f t="shared" si="297"/>
        <v>QBMINCL</v>
      </c>
      <c r="X256" s="6" t="str">
        <f t="shared" si="298"/>
        <v>(BiomassType_SUP,CoalDemandRegion_SUP,MNUMYR)</v>
      </c>
      <c r="Y256" s="15"/>
    </row>
    <row r="257" spans="1:25" ht="15.75" customHeight="1" x14ac:dyDescent="0.25">
      <c r="A257" t="s">
        <v>1609</v>
      </c>
      <c r="B257" t="s">
        <v>1423</v>
      </c>
      <c r="C257" t="s">
        <v>2603</v>
      </c>
      <c r="E257" t="s">
        <v>1142</v>
      </c>
      <c r="G257" t="s">
        <v>1610</v>
      </c>
      <c r="H257" t="s">
        <v>1591</v>
      </c>
      <c r="I257" t="s">
        <v>1592</v>
      </c>
      <c r="J257" t="s">
        <v>2495</v>
      </c>
      <c r="M257" s="5" t="str">
        <f t="shared" si="288"/>
        <v/>
      </c>
      <c r="N257" s="5" t="str">
        <f t="shared" si="289"/>
        <v/>
      </c>
      <c r="O257" s="6" t="str">
        <f>IFERROR(VLOOKUP(A257,dispett,2,FALSE),B257)</f>
        <v>wrenew</v>
      </c>
      <c r="P257" s="7" t="str">
        <f t="shared" si="290"/>
        <v>BiomassType_SUP</v>
      </c>
      <c r="Q257" s="7" t="str">
        <f t="shared" si="291"/>
        <v>CoalDemandRegion_SUP</v>
      </c>
      <c r="R257" s="7" t="str">
        <f t="shared" si="292"/>
        <v>MNUMYR</v>
      </c>
      <c r="S257" s="7" t="str">
        <f t="shared" si="293"/>
        <v xml:space="preserve"> </v>
      </c>
      <c r="T257" s="7" t="str">
        <f t="shared" si="294"/>
        <v xml:space="preserve"> </v>
      </c>
      <c r="U257" s="7" t="str">
        <f t="shared" si="295"/>
        <v xml:space="preserve"> </v>
      </c>
      <c r="V257" s="7" t="str">
        <f t="shared" si="296"/>
        <v xml:space="preserve"> </v>
      </c>
      <c r="W257" s="6" t="str">
        <f t="shared" si="297"/>
        <v>QBMPWCL</v>
      </c>
      <c r="X257" s="6" t="str">
        <f t="shared" si="298"/>
        <v>(BiomassType_SUP,CoalDemandRegion_SUP,MNUMYR)</v>
      </c>
      <c r="Y257" s="15"/>
    </row>
    <row r="258" spans="1:25" x14ac:dyDescent="0.25">
      <c r="A258" t="s">
        <v>1611</v>
      </c>
      <c r="B258" t="s">
        <v>1423</v>
      </c>
      <c r="C258" t="s">
        <v>1113</v>
      </c>
      <c r="E258" t="s">
        <v>1142</v>
      </c>
      <c r="G258" t="s">
        <v>1612</v>
      </c>
      <c r="H258" t="s">
        <v>1591</v>
      </c>
      <c r="I258" t="s">
        <v>1592</v>
      </c>
      <c r="J258" t="s">
        <v>2495</v>
      </c>
      <c r="M258" s="5" t="str">
        <f t="shared" si="288"/>
        <v/>
      </c>
      <c r="N258" s="5" t="str">
        <f t="shared" si="289"/>
        <v/>
      </c>
      <c r="O258" s="6" t="str">
        <f>IFERROR(VLOOKUP(A258,dispett,2,FALSE),B258)</f>
        <v>wrenew</v>
      </c>
      <c r="P258" s="7" t="str">
        <f t="shared" si="290"/>
        <v>BiomassType_SUP</v>
      </c>
      <c r="Q258" s="7" t="str">
        <f t="shared" si="291"/>
        <v>CoalDemandRegion_SUP</v>
      </c>
      <c r="R258" s="7" t="str">
        <f t="shared" si="292"/>
        <v>MNUMYR</v>
      </c>
      <c r="S258" s="7" t="str">
        <f t="shared" si="293"/>
        <v xml:space="preserve"> </v>
      </c>
      <c r="T258" s="7" t="str">
        <f t="shared" si="294"/>
        <v xml:space="preserve"> </v>
      </c>
      <c r="U258" s="7" t="str">
        <f t="shared" si="295"/>
        <v xml:space="preserve"> </v>
      </c>
      <c r="V258" s="7" t="str">
        <f t="shared" si="296"/>
        <v xml:space="preserve"> </v>
      </c>
      <c r="W258" s="6" t="str">
        <f t="shared" si="297"/>
        <v>QBMRSCL</v>
      </c>
      <c r="X258" s="6" t="str">
        <f t="shared" si="298"/>
        <v>(BiomassType_SUP,CoalDemandRegion_SUP,MNUMYR)</v>
      </c>
      <c r="Y258" s="15"/>
    </row>
    <row r="259" spans="1:25" x14ac:dyDescent="0.25">
      <c r="A259" t="s">
        <v>1613</v>
      </c>
      <c r="B259" t="s">
        <v>1145</v>
      </c>
      <c r="C259" t="s">
        <v>1113</v>
      </c>
      <c r="E259" t="s">
        <v>1114</v>
      </c>
      <c r="G259" t="s">
        <v>1614</v>
      </c>
      <c r="H259" t="s">
        <v>1501</v>
      </c>
      <c r="I259" t="s">
        <v>1117</v>
      </c>
      <c r="J259" t="s">
        <v>1149</v>
      </c>
      <c r="M259" s="5" t="str">
        <f t="shared" si="288"/>
        <v/>
      </c>
      <c r="N259" s="5" t="str">
        <f t="shared" si="289"/>
        <v/>
      </c>
      <c r="O259" s="6" t="str">
        <f>IFERROR(VLOOKUP(A259,dispett,2,FALSE),B259)</f>
        <v>coalemm</v>
      </c>
      <c r="P259" s="7" t="str">
        <f t="shared" si="290"/>
        <v>CoalDemandRegion</v>
      </c>
      <c r="Q259" s="7" t="str">
        <f t="shared" si="291"/>
        <v>MNUMYR</v>
      </c>
      <c r="R259" s="7" t="str">
        <f t="shared" si="292"/>
        <v>PlantType_ECP</v>
      </c>
      <c r="S259" s="7" t="str">
        <f t="shared" si="293"/>
        <v xml:space="preserve"> </v>
      </c>
      <c r="T259" s="7" t="str">
        <f t="shared" si="294"/>
        <v xml:space="preserve"> </v>
      </c>
      <c r="U259" s="7" t="str">
        <f t="shared" si="295"/>
        <v xml:space="preserve"> </v>
      </c>
      <c r="V259" s="7" t="str">
        <f t="shared" si="296"/>
        <v xml:space="preserve"> </v>
      </c>
      <c r="W259" s="6" t="str">
        <f t="shared" si="297"/>
        <v>RCLCLNR</v>
      </c>
      <c r="X259" s="6" t="str">
        <f t="shared" si="298"/>
        <v>(CoalDemandRegion,MNUMYR,PlantType_ECP)</v>
      </c>
      <c r="Y259" s="15"/>
    </row>
    <row r="260" spans="1:25" x14ac:dyDescent="0.25">
      <c r="A260" s="15" t="s">
        <v>2523</v>
      </c>
      <c r="B260" s="15" t="s">
        <v>2333</v>
      </c>
      <c r="C260" s="15" t="s">
        <v>2603</v>
      </c>
      <c r="D260" s="15"/>
      <c r="E260" s="15" t="s">
        <v>1142</v>
      </c>
      <c r="F260" s="15"/>
      <c r="G260" s="15" t="s">
        <v>2513</v>
      </c>
      <c r="H260" s="15" t="s">
        <v>1168</v>
      </c>
      <c r="I260" s="15"/>
      <c r="J260" s="15"/>
      <c r="K260" s="15"/>
      <c r="L260" s="15"/>
      <c r="M260" s="16" t="str">
        <f t="shared" si="288"/>
        <v/>
      </c>
      <c r="N260" s="16" t="str">
        <f t="shared" si="289"/>
        <v/>
      </c>
      <c r="O260" s="7" t="str">
        <f>IFERROR(VLOOKUP(A260,dispett,2,FALSE),B260)</f>
        <v>emm_aimms</v>
      </c>
      <c r="P260" s="7" t="str">
        <f t="shared" ref="P260:P266" si="353">IFERROR(VLOOKUP(H260,EFDLOOK,3,FALSE),"missing ")</f>
        <v>SCALARSet</v>
      </c>
      <c r="Q260" s="7" t="str">
        <f t="shared" ref="Q260:Q266" si="354">IFERROR(VLOOKUP(I260,EFDLOOK,2,FALSE),IF(I260&lt;&gt;"","missing"," "))</f>
        <v xml:space="preserve"> </v>
      </c>
      <c r="R260" s="7" t="str">
        <f t="shared" ref="R260:R266" si="355">IFERROR(VLOOKUP(J260,EFDLOOK,3,FALSE),IF(J260&lt;&gt;"","missing"," "))</f>
        <v xml:space="preserve"> </v>
      </c>
      <c r="S260" s="7" t="str">
        <f t="shared" ref="S260:S266" si="356">IFERROR(VLOOKUP(K260,EFDLOOK,2,FALSE),IF(K260&lt;&gt;"","missing"," "))</f>
        <v xml:space="preserve"> </v>
      </c>
      <c r="T260" s="7" t="str">
        <f t="shared" ref="T260:T266" si="357">IFERROR(VLOOKUP(L260,EFDLOOK,3,FALSE),IF(L260&lt;&gt;"","missing"," "))</f>
        <v xml:space="preserve"> </v>
      </c>
      <c r="U260" s="7" t="str">
        <f t="shared" ref="U260:U266" si="358">IFERROR(VLOOKUP(M260,EFDLOOK,2)," ")</f>
        <v xml:space="preserve"> </v>
      </c>
      <c r="V260" s="7" t="str">
        <f t="shared" ref="V260:V266" si="359">IFERROR(VLOOKUP(N260,EFDLOOK,2)," ")</f>
        <v xml:space="preserve"> </v>
      </c>
      <c r="W260" s="7" t="str">
        <f t="shared" ref="W260:W266" si="360">IF(A260&lt;&gt;"CF",A260,"WWIND_CF")</f>
        <v>RGGIUTIL</v>
      </c>
      <c r="X260" s="7" t="str">
        <f t="shared" ref="X260:X266" si="361">IF(P260&lt;&gt;" ","("&amp;P260,"")    &amp;    IF(Q260&lt;&gt;" ",   ","&amp;Q260,"")   &amp; IF(R260&lt;&gt;" ",   ","&amp;R260,"")   &amp; IF(S260&lt;&gt;" ",   ","&amp;S260,"")  &amp; IF(T260&lt;&gt;" ",   ","&amp;T260,"")  &amp; IF(U260&lt;&gt;" ",  ","&amp;U260,"") &amp; IF(V260&lt;&gt;" ",  "," &amp; V260,"" )&amp; IF(P260&lt;&gt;" ",")","")</f>
        <v>(SCALARSet)</v>
      </c>
      <c r="Y260" s="15"/>
    </row>
    <row r="261" spans="1:25" x14ac:dyDescent="0.25">
      <c r="A261" s="15" t="s">
        <v>2524</v>
      </c>
      <c r="B261" s="15" t="s">
        <v>2333</v>
      </c>
      <c r="C261" s="15" t="s">
        <v>2603</v>
      </c>
      <c r="D261" s="15"/>
      <c r="E261" s="15" t="s">
        <v>1142</v>
      </c>
      <c r="F261" s="15"/>
      <c r="G261" s="15" t="s">
        <v>2517</v>
      </c>
      <c r="H261" s="15" t="s">
        <v>1168</v>
      </c>
      <c r="I261" s="15"/>
      <c r="J261" s="15"/>
      <c r="K261" s="15"/>
      <c r="L261" s="15"/>
      <c r="M261" s="16" t="str">
        <f t="shared" si="288"/>
        <v/>
      </c>
      <c r="N261" s="16" t="str">
        <f t="shared" si="289"/>
        <v/>
      </c>
      <c r="O261" s="7" t="str">
        <f>IFERROR(VLOOKUP(A261,dispett,2,FALSE),B261)</f>
        <v>emm_aimms</v>
      </c>
      <c r="P261" s="7" t="str">
        <f t="shared" si="353"/>
        <v>SCALARSet</v>
      </c>
      <c r="Q261" s="7" t="str">
        <f t="shared" si="354"/>
        <v xml:space="preserve"> </v>
      </c>
      <c r="R261" s="7" t="str">
        <f t="shared" si="355"/>
        <v xml:space="preserve"> </v>
      </c>
      <c r="S261" s="7" t="str">
        <f t="shared" si="356"/>
        <v xml:space="preserve"> </v>
      </c>
      <c r="T261" s="7" t="str">
        <f t="shared" si="357"/>
        <v xml:space="preserve"> </v>
      </c>
      <c r="U261" s="7" t="str">
        <f t="shared" si="358"/>
        <v xml:space="preserve"> </v>
      </c>
      <c r="V261" s="7" t="str">
        <f t="shared" si="359"/>
        <v xml:space="preserve"> </v>
      </c>
      <c r="W261" s="7" t="str">
        <f t="shared" si="360"/>
        <v>RGGIOAVL</v>
      </c>
      <c r="X261" s="7" t="str">
        <f t="shared" si="361"/>
        <v>(SCALARSet)</v>
      </c>
      <c r="Y261" s="15"/>
    </row>
    <row r="262" spans="1:25" x14ac:dyDescent="0.25">
      <c r="A262" s="15" t="s">
        <v>2525</v>
      </c>
      <c r="B262" s="15" t="s">
        <v>2333</v>
      </c>
      <c r="C262" s="15" t="s">
        <v>2603</v>
      </c>
      <c r="D262" s="15"/>
      <c r="E262" s="15" t="s">
        <v>1142</v>
      </c>
      <c r="F262" s="15"/>
      <c r="G262" s="15" t="s">
        <v>2518</v>
      </c>
      <c r="H262" s="15" t="s">
        <v>1168</v>
      </c>
      <c r="I262" s="15"/>
      <c r="J262" s="15"/>
      <c r="K262" s="15"/>
      <c r="L262" s="15"/>
      <c r="M262" s="16" t="str">
        <f t="shared" si="288"/>
        <v/>
      </c>
      <c r="N262" s="16" t="str">
        <f t="shared" si="289"/>
        <v/>
      </c>
      <c r="O262" s="7" t="str">
        <f>IFERROR(VLOOKUP(A262,dispett,2,FALSE),B262)</f>
        <v>emm_aimms</v>
      </c>
      <c r="P262" s="7" t="str">
        <f t="shared" si="353"/>
        <v>SCALARSet</v>
      </c>
      <c r="Q262" s="7" t="str">
        <f t="shared" si="354"/>
        <v xml:space="preserve"> </v>
      </c>
      <c r="R262" s="7" t="str">
        <f t="shared" si="355"/>
        <v xml:space="preserve"> </v>
      </c>
      <c r="S262" s="7" t="str">
        <f t="shared" si="356"/>
        <v xml:space="preserve"> </v>
      </c>
      <c r="T262" s="7" t="str">
        <f t="shared" si="357"/>
        <v xml:space="preserve"> </v>
      </c>
      <c r="U262" s="7" t="str">
        <f t="shared" si="358"/>
        <v xml:space="preserve"> </v>
      </c>
      <c r="V262" s="7" t="str">
        <f t="shared" si="359"/>
        <v xml:space="preserve"> </v>
      </c>
      <c r="W262" s="7" t="str">
        <f t="shared" si="360"/>
        <v>RGGIOUSE</v>
      </c>
      <c r="X262" s="7" t="str">
        <f t="shared" si="361"/>
        <v>(SCALARSet)</v>
      </c>
      <c r="Y262" s="15"/>
    </row>
    <row r="263" spans="1:25" x14ac:dyDescent="0.25">
      <c r="A263" s="15" t="s">
        <v>2526</v>
      </c>
      <c r="B263" s="15" t="s">
        <v>2333</v>
      </c>
      <c r="C263" s="15" t="s">
        <v>2603</v>
      </c>
      <c r="D263" s="15"/>
      <c r="E263" s="15" t="s">
        <v>1142</v>
      </c>
      <c r="F263" s="15"/>
      <c r="G263" s="15" t="s">
        <v>2530</v>
      </c>
      <c r="H263" s="15" t="s">
        <v>1168</v>
      </c>
      <c r="I263" s="15"/>
      <c r="J263" s="15"/>
      <c r="K263" s="15"/>
      <c r="L263" s="15"/>
      <c r="M263" s="16" t="str">
        <f t="shared" si="288"/>
        <v/>
      </c>
      <c r="N263" s="16" t="str">
        <f t="shared" si="289"/>
        <v/>
      </c>
      <c r="O263" s="7" t="str">
        <f>IFERROR(VLOOKUP(A263,dispett,2,FALSE),B263)</f>
        <v>emm_aimms</v>
      </c>
      <c r="P263" s="7" t="str">
        <f t="shared" si="353"/>
        <v>SCALARSet</v>
      </c>
      <c r="Q263" s="7" t="str">
        <f t="shared" si="354"/>
        <v xml:space="preserve"> </v>
      </c>
      <c r="R263" s="7" t="str">
        <f t="shared" si="355"/>
        <v xml:space="preserve"> </v>
      </c>
      <c r="S263" s="7" t="str">
        <f t="shared" si="356"/>
        <v xml:space="preserve"> </v>
      </c>
      <c r="T263" s="7" t="str">
        <f t="shared" si="357"/>
        <v xml:space="preserve"> </v>
      </c>
      <c r="U263" s="7" t="str">
        <f t="shared" si="358"/>
        <v xml:space="preserve"> </v>
      </c>
      <c r="V263" s="7" t="str">
        <f t="shared" si="359"/>
        <v xml:space="preserve"> </v>
      </c>
      <c r="W263" s="7" t="str">
        <f t="shared" si="360"/>
        <v>RGGIRAVL</v>
      </c>
      <c r="X263" s="7" t="str">
        <f t="shared" si="361"/>
        <v>(SCALARSet)</v>
      </c>
      <c r="Y263" s="15"/>
    </row>
    <row r="264" spans="1:25" x14ac:dyDescent="0.25">
      <c r="A264" s="15" t="s">
        <v>2527</v>
      </c>
      <c r="B264" s="15" t="s">
        <v>2333</v>
      </c>
      <c r="C264" s="15" t="s">
        <v>2603</v>
      </c>
      <c r="D264" s="15"/>
      <c r="E264" s="15" t="s">
        <v>1142</v>
      </c>
      <c r="F264" s="15"/>
      <c r="G264" s="15" t="s">
        <v>2531</v>
      </c>
      <c r="H264" s="15" t="s">
        <v>1168</v>
      </c>
      <c r="I264" s="15"/>
      <c r="J264" s="15"/>
      <c r="K264" s="15"/>
      <c r="L264" s="15"/>
      <c r="M264" s="16" t="str">
        <f t="shared" si="288"/>
        <v/>
      </c>
      <c r="N264" s="16" t="str">
        <f t="shared" si="289"/>
        <v/>
      </c>
      <c r="O264" s="7" t="str">
        <f>IFERROR(VLOOKUP(A264,dispett,2,FALSE),B264)</f>
        <v>emm_aimms</v>
      </c>
      <c r="P264" s="7" t="str">
        <f t="shared" si="353"/>
        <v>SCALARSet</v>
      </c>
      <c r="Q264" s="7" t="str">
        <f t="shared" si="354"/>
        <v xml:space="preserve"> </v>
      </c>
      <c r="R264" s="7" t="str">
        <f t="shared" si="355"/>
        <v xml:space="preserve"> </v>
      </c>
      <c r="S264" s="7" t="str">
        <f t="shared" si="356"/>
        <v xml:space="preserve"> </v>
      </c>
      <c r="T264" s="7" t="str">
        <f t="shared" si="357"/>
        <v xml:space="preserve"> </v>
      </c>
      <c r="U264" s="7" t="str">
        <f t="shared" si="358"/>
        <v xml:space="preserve"> </v>
      </c>
      <c r="V264" s="7" t="str">
        <f t="shared" si="359"/>
        <v xml:space="preserve"> </v>
      </c>
      <c r="W264" s="7" t="str">
        <f t="shared" si="360"/>
        <v>RGGIRUSE</v>
      </c>
      <c r="X264" s="7" t="str">
        <f t="shared" si="361"/>
        <v>(SCALARSet)</v>
      </c>
      <c r="Y264" s="15"/>
    </row>
    <row r="265" spans="1:25" x14ac:dyDescent="0.25">
      <c r="A265" s="15" t="s">
        <v>2528</v>
      </c>
      <c r="B265" s="15" t="s">
        <v>2333</v>
      </c>
      <c r="C265" s="15" t="s">
        <v>2603</v>
      </c>
      <c r="D265" s="15"/>
      <c r="E265" s="15" t="s">
        <v>1142</v>
      </c>
      <c r="F265" s="15"/>
      <c r="G265" s="15" t="s">
        <v>2532</v>
      </c>
      <c r="H265" s="15" t="s">
        <v>1168</v>
      </c>
      <c r="I265" s="15"/>
      <c r="J265" s="15"/>
      <c r="K265" s="15"/>
      <c r="L265" s="15"/>
      <c r="M265" s="16" t="str">
        <f t="shared" si="288"/>
        <v/>
      </c>
      <c r="N265" s="16" t="str">
        <f t="shared" si="289"/>
        <v/>
      </c>
      <c r="O265" s="7" t="str">
        <f>IFERROR(VLOOKUP(A265,dispett,2,FALSE),B265)</f>
        <v>emm_aimms</v>
      </c>
      <c r="P265" s="7" t="str">
        <f t="shared" si="353"/>
        <v>SCALARSet</v>
      </c>
      <c r="Q265" s="7" t="str">
        <f t="shared" si="354"/>
        <v xml:space="preserve"> </v>
      </c>
      <c r="R265" s="7" t="str">
        <f t="shared" si="355"/>
        <v xml:space="preserve"> </v>
      </c>
      <c r="S265" s="7" t="str">
        <f t="shared" si="356"/>
        <v xml:space="preserve"> </v>
      </c>
      <c r="T265" s="7" t="str">
        <f t="shared" si="357"/>
        <v xml:space="preserve"> </v>
      </c>
      <c r="U265" s="7" t="str">
        <f t="shared" si="358"/>
        <v xml:space="preserve"> </v>
      </c>
      <c r="V265" s="7" t="str">
        <f t="shared" si="359"/>
        <v xml:space="preserve"> </v>
      </c>
      <c r="W265" s="7" t="str">
        <f t="shared" si="360"/>
        <v>RGGIEAVL</v>
      </c>
      <c r="X265" s="7" t="str">
        <f t="shared" si="361"/>
        <v>(SCALARSet)</v>
      </c>
      <c r="Y265" s="15"/>
    </row>
    <row r="266" spans="1:25" x14ac:dyDescent="0.25">
      <c r="A266" s="15" t="s">
        <v>2529</v>
      </c>
      <c r="B266" s="15" t="s">
        <v>2333</v>
      </c>
      <c r="C266" s="15" t="s">
        <v>2603</v>
      </c>
      <c r="D266" s="15"/>
      <c r="E266" s="15" t="s">
        <v>1142</v>
      </c>
      <c r="F266" s="15"/>
      <c r="G266" s="15" t="s">
        <v>2533</v>
      </c>
      <c r="H266" s="15" t="s">
        <v>1168</v>
      </c>
      <c r="I266" s="15"/>
      <c r="J266" s="15"/>
      <c r="K266" s="15"/>
      <c r="L266" s="15"/>
      <c r="M266" s="16" t="str">
        <f t="shared" si="288"/>
        <v/>
      </c>
      <c r="N266" s="16" t="str">
        <f t="shared" si="289"/>
        <v/>
      </c>
      <c r="O266" s="7" t="str">
        <f>IFERROR(VLOOKUP(A266,dispett,2,FALSE),B266)</f>
        <v>emm_aimms</v>
      </c>
      <c r="P266" s="7" t="str">
        <f t="shared" si="353"/>
        <v>SCALARSet</v>
      </c>
      <c r="Q266" s="7" t="str">
        <f t="shared" si="354"/>
        <v xml:space="preserve"> </v>
      </c>
      <c r="R266" s="7" t="str">
        <f t="shared" si="355"/>
        <v xml:space="preserve"> </v>
      </c>
      <c r="S266" s="7" t="str">
        <f t="shared" si="356"/>
        <v xml:space="preserve"> </v>
      </c>
      <c r="T266" s="7" t="str">
        <f t="shared" si="357"/>
        <v xml:space="preserve"> </v>
      </c>
      <c r="U266" s="7" t="str">
        <f t="shared" si="358"/>
        <v xml:space="preserve"> </v>
      </c>
      <c r="V266" s="7" t="str">
        <f t="shared" si="359"/>
        <v xml:space="preserve"> </v>
      </c>
      <c r="W266" s="7" t="str">
        <f t="shared" si="360"/>
        <v>RGGIEUSE</v>
      </c>
      <c r="X266" s="7" t="str">
        <f t="shared" si="361"/>
        <v>(SCALARSet)</v>
      </c>
      <c r="Y266" s="15"/>
    </row>
    <row r="267" spans="1:25" x14ac:dyDescent="0.25">
      <c r="A267" t="s">
        <v>1615</v>
      </c>
      <c r="B267" t="s">
        <v>1296</v>
      </c>
      <c r="C267" t="s">
        <v>1113</v>
      </c>
      <c r="E267" t="s">
        <v>1114</v>
      </c>
      <c r="G267" t="s">
        <v>1616</v>
      </c>
      <c r="H267" t="s">
        <v>1168</v>
      </c>
      <c r="M267" s="5" t="str">
        <f t="shared" si="288"/>
        <v/>
      </c>
      <c r="N267" s="5" t="str">
        <f t="shared" si="289"/>
        <v/>
      </c>
      <c r="O267" s="6" t="str">
        <f>IFERROR(VLOOKUP(A267,dispett,2,FALSE),B267)</f>
        <v>ncntrl</v>
      </c>
      <c r="P267" s="7" t="str">
        <f t="shared" si="290"/>
        <v>SCALARSet</v>
      </c>
      <c r="Q267" s="7" t="str">
        <f t="shared" si="291"/>
        <v xml:space="preserve"> </v>
      </c>
      <c r="R267" s="7" t="str">
        <f t="shared" si="292"/>
        <v xml:space="preserve"> </v>
      </c>
      <c r="S267" s="7" t="str">
        <f t="shared" si="293"/>
        <v xml:space="preserve"> </v>
      </c>
      <c r="T267" s="7" t="str">
        <f t="shared" si="294"/>
        <v xml:space="preserve"> </v>
      </c>
      <c r="U267" s="7" t="str">
        <f t="shared" si="295"/>
        <v xml:space="preserve"> </v>
      </c>
      <c r="V267" s="7" t="str">
        <f t="shared" si="296"/>
        <v xml:space="preserve"> </v>
      </c>
      <c r="W267" s="6" t="str">
        <f t="shared" si="297"/>
        <v>SCALPR</v>
      </c>
      <c r="X267" s="6" t="str">
        <f t="shared" si="298"/>
        <v>(SCALARSet)</v>
      </c>
      <c r="Y267" s="15"/>
    </row>
    <row r="268" spans="1:25" x14ac:dyDescent="0.25">
      <c r="A268" t="s">
        <v>1617</v>
      </c>
      <c r="B268" t="s">
        <v>1145</v>
      </c>
      <c r="C268" t="s">
        <v>1113</v>
      </c>
      <c r="E268" t="s">
        <v>1114</v>
      </c>
      <c r="G268" t="s">
        <v>1618</v>
      </c>
      <c r="H268" t="s">
        <v>1149</v>
      </c>
      <c r="I268" t="s">
        <v>1148</v>
      </c>
      <c r="M268" s="5" t="str">
        <f t="shared" si="288"/>
        <v/>
      </c>
      <c r="N268" s="5" t="str">
        <f t="shared" si="289"/>
        <v/>
      </c>
      <c r="O268" s="6" t="str">
        <f>IFERROR(VLOOKUP(A268,dispett,2,FALSE),B268)</f>
        <v>coalemm</v>
      </c>
      <c r="P268" s="7" t="str">
        <f t="shared" si="290"/>
        <v>PlantType_ECP</v>
      </c>
      <c r="Q268" s="7" t="str">
        <f t="shared" si="291"/>
        <v>EmissionRank</v>
      </c>
      <c r="R268" s="7" t="str">
        <f t="shared" si="292"/>
        <v xml:space="preserve"> </v>
      </c>
      <c r="S268" s="7" t="str">
        <f t="shared" si="293"/>
        <v xml:space="preserve"> </v>
      </c>
      <c r="T268" s="7" t="str">
        <f t="shared" si="294"/>
        <v xml:space="preserve"> </v>
      </c>
      <c r="U268" s="7" t="str">
        <f t="shared" si="295"/>
        <v xml:space="preserve"> </v>
      </c>
      <c r="V268" s="7" t="str">
        <f t="shared" si="296"/>
        <v xml:space="preserve"> </v>
      </c>
      <c r="W268" s="6" t="str">
        <f t="shared" si="297"/>
        <v>SCR_FCTR</v>
      </c>
      <c r="X268" s="6" t="str">
        <f t="shared" si="298"/>
        <v>(PlantType_ECP,EmissionRank)</v>
      </c>
      <c r="Y268" s="15"/>
    </row>
    <row r="269" spans="1:25" x14ac:dyDescent="0.25">
      <c r="A269" t="s">
        <v>1619</v>
      </c>
      <c r="B269" t="s">
        <v>1361</v>
      </c>
      <c r="C269" t="s">
        <v>1113</v>
      </c>
      <c r="E269" t="s">
        <v>1114</v>
      </c>
      <c r="G269" t="s">
        <v>1620</v>
      </c>
      <c r="H269" t="s">
        <v>1117</v>
      </c>
      <c r="I269" t="s">
        <v>1410</v>
      </c>
      <c r="M269" s="5" t="str">
        <f t="shared" si="288"/>
        <v/>
      </c>
      <c r="N269" s="5" t="str">
        <f t="shared" si="289"/>
        <v/>
      </c>
      <c r="O269" s="6" t="str">
        <f>IFERROR(VLOOKUP(A269,dispett,2,FALSE),B269)</f>
        <v>emission</v>
      </c>
      <c r="P269" s="7" t="str">
        <f t="shared" si="290"/>
        <v>MNUMYR</v>
      </c>
      <c r="Q269" s="7" t="str">
        <f t="shared" si="291"/>
        <v>SO2Region</v>
      </c>
      <c r="R269" s="7" t="str">
        <f t="shared" si="292"/>
        <v xml:space="preserve"> </v>
      </c>
      <c r="S269" s="7" t="str">
        <f t="shared" si="293"/>
        <v xml:space="preserve"> </v>
      </c>
      <c r="T269" s="7" t="str">
        <f t="shared" si="294"/>
        <v xml:space="preserve"> </v>
      </c>
      <c r="U269" s="7" t="str">
        <f t="shared" si="295"/>
        <v xml:space="preserve"> </v>
      </c>
      <c r="V269" s="7" t="str">
        <f t="shared" si="296"/>
        <v xml:space="preserve"> </v>
      </c>
      <c r="W269" s="6" t="str">
        <f t="shared" si="297"/>
        <v>SO2_SHR_ALW_GRP</v>
      </c>
      <c r="X269" s="6" t="str">
        <f t="shared" si="298"/>
        <v>(MNUMYR,SO2Region)</v>
      </c>
      <c r="Y269" s="15"/>
    </row>
    <row r="270" spans="1:25" x14ac:dyDescent="0.25">
      <c r="A270" t="s">
        <v>1621</v>
      </c>
      <c r="B270" t="s">
        <v>1361</v>
      </c>
      <c r="C270" t="s">
        <v>1113</v>
      </c>
      <c r="E270" t="s">
        <v>1114</v>
      </c>
      <c r="G270" t="s">
        <v>1622</v>
      </c>
      <c r="H270" t="s">
        <v>1413</v>
      </c>
      <c r="I270" t="s">
        <v>1410</v>
      </c>
      <c r="M270" s="5" t="str">
        <f t="shared" si="288"/>
        <v/>
      </c>
      <c r="N270" s="5" t="str">
        <f t="shared" si="289"/>
        <v/>
      </c>
      <c r="O270" s="6" t="str">
        <f>IFERROR(VLOOKUP(A270,dispett,2,FALSE),B270)</f>
        <v>emission</v>
      </c>
      <c r="P270" s="7" t="str">
        <f t="shared" si="290"/>
        <v>nHGCODE</v>
      </c>
      <c r="Q270" s="7" t="str">
        <f t="shared" si="291"/>
        <v>SO2Region</v>
      </c>
      <c r="R270" s="7" t="str">
        <f t="shared" si="292"/>
        <v xml:space="preserve"> </v>
      </c>
      <c r="S270" s="7" t="str">
        <f t="shared" si="293"/>
        <v xml:space="preserve"> </v>
      </c>
      <c r="T270" s="7" t="str">
        <f t="shared" si="294"/>
        <v xml:space="preserve"> </v>
      </c>
      <c r="U270" s="7" t="str">
        <f t="shared" si="295"/>
        <v xml:space="preserve"> </v>
      </c>
      <c r="V270" s="7" t="str">
        <f t="shared" si="296"/>
        <v xml:space="preserve"> </v>
      </c>
      <c r="W270" s="6" t="str">
        <f t="shared" si="297"/>
        <v>SO2_SHR_BY_CLRG</v>
      </c>
      <c r="X270" s="6" t="str">
        <f t="shared" si="298"/>
        <v>(nHGCODE,SO2Region)</v>
      </c>
      <c r="Y270" s="15"/>
    </row>
    <row r="271" spans="1:25" x14ac:dyDescent="0.25">
      <c r="A271" t="s">
        <v>1623</v>
      </c>
      <c r="B271" t="s">
        <v>1361</v>
      </c>
      <c r="C271" t="s">
        <v>1113</v>
      </c>
      <c r="E271" t="s">
        <v>1114</v>
      </c>
      <c r="G271" t="s">
        <v>1624</v>
      </c>
      <c r="H271" t="s">
        <v>1276</v>
      </c>
      <c r="I271" t="s">
        <v>1410</v>
      </c>
      <c r="M271" s="5" t="str">
        <f t="shared" ref="M271:M315" si="362">IF(OR($O271="dispout",$O271="bildin",$O271="bildout",$O271="dispin"),"mnumnr","")</f>
        <v/>
      </c>
      <c r="N271" s="5" t="str">
        <f t="shared" ref="N271:N315" si="363">IF(OR($O271="dispout",$O271="bildin",$O271="bildout",$O271="dispett3"),"mnumyr","")</f>
        <v/>
      </c>
      <c r="O271" s="6" t="str">
        <f>IFERROR(VLOOKUP(A271,dispett,2,FALSE),B271)</f>
        <v>emission</v>
      </c>
      <c r="P271" s="7" t="str">
        <f t="shared" ref="P271:P315" si="364">IFERROR(VLOOKUP(H271,EFDLOOK,3,FALSE),"missing ")</f>
        <v>CensusRegion</v>
      </c>
      <c r="Q271" s="7" t="str">
        <f t="shared" ref="Q271:Q315" si="365">IFERROR(VLOOKUP(I271,EFDLOOK,2,FALSE),IF(I271&lt;&gt;"","missing"," "))</f>
        <v>SO2Region</v>
      </c>
      <c r="R271" s="7" t="str">
        <f t="shared" ref="R271:R315" si="366">IFERROR(VLOOKUP(J271,EFDLOOK,3,FALSE),IF(J271&lt;&gt;"","missing"," "))</f>
        <v xml:space="preserve"> </v>
      </c>
      <c r="S271" s="7" t="str">
        <f t="shared" ref="S271:S315" si="367">IFERROR(VLOOKUP(K271,EFDLOOK,2,FALSE),IF(K271&lt;&gt;"","missing"," "))</f>
        <v xml:space="preserve"> </v>
      </c>
      <c r="T271" s="7" t="str">
        <f t="shared" ref="T271:T315" si="368">IFERROR(VLOOKUP(L271,EFDLOOK,3,FALSE),IF(L271&lt;&gt;"","missing"," "))</f>
        <v xml:space="preserve"> </v>
      </c>
      <c r="U271" s="7" t="str">
        <f t="shared" ref="U271:U315" si="369">IFERROR(VLOOKUP(M271,EFDLOOK,2)," ")</f>
        <v xml:space="preserve"> </v>
      </c>
      <c r="V271" s="7" t="str">
        <f t="shared" ref="V271:V315" si="370">IFERROR(VLOOKUP(N271,EFDLOOK,2)," ")</f>
        <v xml:space="preserve"> </v>
      </c>
      <c r="W271" s="6" t="str">
        <f t="shared" ref="W271:W315" si="371">IF(A271&lt;&gt;"CF",A271,"WWIND_CF")</f>
        <v>SO2_SHR_BY_OLRG</v>
      </c>
      <c r="X271" s="6" t="str">
        <f t="shared" ref="X271:X315" si="372">IF(P271&lt;&gt;" ","("&amp;P271,"")    &amp;    IF(Q271&lt;&gt;" ",   ","&amp;Q271,"")   &amp; IF(R271&lt;&gt;" ",   ","&amp;R271,"")   &amp; IF(S271&lt;&gt;" ",   ","&amp;S271,"")  &amp; IF(T271&lt;&gt;" ",   ","&amp;T271,"")  &amp; IF(U271&lt;&gt;" ",  ","&amp;U271,"") &amp; IF(V271&lt;&gt;" ",  "," &amp; V271,"" )&amp; IF(P271&lt;&gt;" ",")","")</f>
        <v>(CensusRegion,SO2Region)</v>
      </c>
      <c r="Y271" s="15"/>
    </row>
    <row r="272" spans="1:25" x14ac:dyDescent="0.25">
      <c r="A272" t="s">
        <v>1625</v>
      </c>
      <c r="B272" t="s">
        <v>1626</v>
      </c>
      <c r="C272" t="s">
        <v>1113</v>
      </c>
      <c r="E272" t="s">
        <v>1114</v>
      </c>
      <c r="H272" t="s">
        <v>1627</v>
      </c>
      <c r="I272" t="s">
        <v>1117</v>
      </c>
      <c r="J272" t="s">
        <v>1138</v>
      </c>
      <c r="M272" s="5" t="str">
        <f t="shared" si="362"/>
        <v/>
      </c>
      <c r="N272" s="5" t="str">
        <f t="shared" si="363"/>
        <v/>
      </c>
      <c r="O272" s="6" t="str">
        <f>IFERROR(VLOOKUP(A272,dispett,2,FALSE),B272)</f>
        <v>angtdm</v>
      </c>
      <c r="P272" s="7" t="str">
        <f t="shared" si="364"/>
        <v>GasRegion</v>
      </c>
      <c r="Q272" s="7" t="str">
        <f t="shared" si="365"/>
        <v>MNUMYR</v>
      </c>
      <c r="R272" s="7" t="str">
        <f t="shared" si="366"/>
        <v>Three</v>
      </c>
      <c r="S272" s="7" t="str">
        <f t="shared" si="367"/>
        <v xml:space="preserve"> </v>
      </c>
      <c r="T272" s="7" t="str">
        <f t="shared" si="368"/>
        <v xml:space="preserve"> </v>
      </c>
      <c r="U272" s="7" t="str">
        <f t="shared" si="369"/>
        <v xml:space="preserve"> </v>
      </c>
      <c r="V272" s="7" t="str">
        <f t="shared" si="370"/>
        <v xml:space="preserve"> </v>
      </c>
      <c r="W272" s="6" t="str">
        <f t="shared" si="371"/>
        <v>SPNGELGR</v>
      </c>
      <c r="X272" s="6" t="str">
        <f t="shared" si="372"/>
        <v>(GasRegion,MNUMYR,Three)</v>
      </c>
      <c r="Y272" s="15"/>
    </row>
    <row r="273" spans="1:25" x14ac:dyDescent="0.25">
      <c r="A273" t="s">
        <v>2545</v>
      </c>
      <c r="B273" t="s">
        <v>2333</v>
      </c>
      <c r="C273" t="s">
        <v>2603</v>
      </c>
      <c r="E273" t="s">
        <v>1160</v>
      </c>
      <c r="G273" t="s">
        <v>2562</v>
      </c>
      <c r="H273" t="s">
        <v>2490</v>
      </c>
      <c r="I273" t="s">
        <v>2484</v>
      </c>
      <c r="J273" t="s">
        <v>1161</v>
      </c>
      <c r="K273" t="s">
        <v>2468</v>
      </c>
      <c r="M273" s="5" t="str">
        <f t="shared" si="362"/>
        <v/>
      </c>
      <c r="N273" s="5" t="str">
        <f t="shared" si="363"/>
        <v/>
      </c>
      <c r="O273" s="6" t="str">
        <f>IFERROR(VLOOKUP(A273,dispett,2,FALSE),B273)</f>
        <v>emm_aimms</v>
      </c>
      <c r="P273" s="7" t="str">
        <f t="shared" ref="P273" si="373">IFERROR(VLOOKUP(H273,EFDLOOK,3,FALSE),"missing ")</f>
        <v>Group</v>
      </c>
      <c r="Q273" s="7" t="str">
        <f t="shared" ref="Q273" si="374">IFERROR(VLOOKUP(I273,EFDLOOK,2,FALSE),IF(I273&lt;&gt;"","missing"," "))</f>
        <v>SliceSorted</v>
      </c>
      <c r="R273" s="7" t="str">
        <f t="shared" ref="R273" si="375">IFERROR(VLOOKUP(J273,EFDLOOK,3,FALSE),IF(J273&lt;&gt;"","missing"," "))</f>
        <v>SupplyRegion_ALT1</v>
      </c>
      <c r="S273" s="7" t="str">
        <f t="shared" ref="S273" si="376">IFERROR(VLOOKUP(K273,EFDLOOK,2,FALSE),IF(K273&lt;&gt;"","missing"," "))</f>
        <v>PlantType_ECP</v>
      </c>
      <c r="T273" s="7" t="str">
        <f t="shared" ref="T273" si="377">IFERROR(VLOOKUP(L273,EFDLOOK,3,FALSE),IF(L273&lt;&gt;"","missing"," "))</f>
        <v xml:space="preserve"> </v>
      </c>
      <c r="U273" s="7" t="str">
        <f t="shared" ref="U273" si="378">IFERROR(VLOOKUP(M273,EFDLOOK,2)," ")</f>
        <v xml:space="preserve"> </v>
      </c>
      <c r="V273" s="7" t="str">
        <f t="shared" ref="V273" si="379">IFERROR(VLOOKUP(N273,EFDLOOK,2)," ")</f>
        <v xml:space="preserve"> </v>
      </c>
      <c r="W273" s="6" t="str">
        <f t="shared" ref="W273" si="380">IF(A273&lt;&gt;"CF",A273,"WWIND_CF")</f>
        <v>SP_ACHBYECP</v>
      </c>
      <c r="X273" s="6" t="str">
        <f t="shared" ref="X273" si="381">IF(P273&lt;&gt;" ","("&amp;P273,"")    &amp;    IF(Q273&lt;&gt;" ",   ","&amp;Q273,"")   &amp; IF(R273&lt;&gt;" ",   ","&amp;R273,"")   &amp; IF(S273&lt;&gt;" ",   ","&amp;S273,"")  &amp; IF(T273&lt;&gt;" ",   ","&amp;T273,"")  &amp; IF(U273&lt;&gt;" ",  ","&amp;U273,"") &amp; IF(V273&lt;&gt;" ",  "," &amp; V273,"" )&amp; IF(P273&lt;&gt;" ",")","")</f>
        <v>(Group,SliceSorted,SupplyRegion_ALT1,PlantType_ECP)</v>
      </c>
      <c r="Y273" s="15"/>
    </row>
    <row r="274" spans="1:25" x14ac:dyDescent="0.25">
      <c r="A274" t="s">
        <v>2544</v>
      </c>
      <c r="B274" t="s">
        <v>2333</v>
      </c>
      <c r="C274" t="s">
        <v>2603</v>
      </c>
      <c r="E274" t="s">
        <v>1160</v>
      </c>
      <c r="G274" t="s">
        <v>2546</v>
      </c>
      <c r="H274" t="s">
        <v>2490</v>
      </c>
      <c r="I274" t="s">
        <v>2484</v>
      </c>
      <c r="J274" t="s">
        <v>1161</v>
      </c>
      <c r="M274" s="5" t="str">
        <f t="shared" si="362"/>
        <v/>
      </c>
      <c r="N274" s="5" t="str">
        <f t="shared" si="363"/>
        <v/>
      </c>
      <c r="O274" s="6" t="str">
        <f>IFERROR(VLOOKUP(A274,dispett,2,FALSE),B274)</f>
        <v>emm_aimms</v>
      </c>
      <c r="P274" s="7" t="str">
        <f t="shared" si="364"/>
        <v>Group</v>
      </c>
      <c r="Q274" s="7" t="str">
        <f t="shared" si="365"/>
        <v>SliceSorted</v>
      </c>
      <c r="R274" s="7" t="str">
        <f t="shared" si="366"/>
        <v>SupplyRegion_ALT1</v>
      </c>
      <c r="S274" s="7" t="str">
        <f t="shared" si="367"/>
        <v xml:space="preserve"> </v>
      </c>
      <c r="T274" s="7" t="str">
        <f t="shared" si="368"/>
        <v xml:space="preserve"> </v>
      </c>
      <c r="U274" s="7" t="str">
        <f t="shared" si="369"/>
        <v xml:space="preserve"> </v>
      </c>
      <c r="V274" s="7" t="str">
        <f t="shared" si="370"/>
        <v xml:space="preserve"> </v>
      </c>
      <c r="W274" s="6" t="str">
        <f t="shared" si="371"/>
        <v>SP_RES_ACH</v>
      </c>
      <c r="X274" s="6" t="str">
        <f t="shared" si="372"/>
        <v>(Group,SliceSorted,SupplyRegion_ALT1)</v>
      </c>
      <c r="Y274" s="15"/>
    </row>
    <row r="275" spans="1:25" x14ac:dyDescent="0.25">
      <c r="A275" t="s">
        <v>2547</v>
      </c>
      <c r="B275" t="s">
        <v>2333</v>
      </c>
      <c r="C275" t="s">
        <v>2603</v>
      </c>
      <c r="E275" t="s">
        <v>1160</v>
      </c>
      <c r="G275" t="s">
        <v>2543</v>
      </c>
      <c r="H275" t="s">
        <v>2490</v>
      </c>
      <c r="I275" t="s">
        <v>2484</v>
      </c>
      <c r="J275" t="s">
        <v>1161</v>
      </c>
      <c r="M275" s="5" t="str">
        <f>IF(OR($O275="dispout",$O275="bildin",$O275="bildout",$O275="dispin"),"mnumnr","")</f>
        <v/>
      </c>
      <c r="N275" s="5" t="str">
        <f>IF(OR($O275="dispout",$O275="bildin",$O275="bildout",$O275="dispett3"),"mnumyr","")</f>
        <v/>
      </c>
      <c r="O275" s="6" t="str">
        <f>IFERROR(VLOOKUP(A275,dispett,2,FALSE),B275)</f>
        <v>emm_aimms</v>
      </c>
      <c r="P275" s="7" t="str">
        <f t="shared" ref="P275" si="382">IFERROR(VLOOKUP(H275,EFDLOOK,3,FALSE),"missing ")</f>
        <v>Group</v>
      </c>
      <c r="Q275" s="7" t="str">
        <f t="shared" ref="Q275" si="383">IFERROR(VLOOKUP(I275,EFDLOOK,2,FALSE),IF(I275&lt;&gt;"","missing"," "))</f>
        <v>SliceSorted</v>
      </c>
      <c r="R275" s="7" t="str">
        <f t="shared" ref="R275" si="384">IFERROR(VLOOKUP(J275,EFDLOOK,3,FALSE),IF(J275&lt;&gt;"","missing"," "))</f>
        <v>SupplyRegion_ALT1</v>
      </c>
      <c r="S275" s="7" t="str">
        <f t="shared" ref="S275" si="385">IFERROR(VLOOKUP(K275,EFDLOOK,2,FALSE),IF(K275&lt;&gt;"","missing"," "))</f>
        <v xml:space="preserve"> </v>
      </c>
      <c r="T275" s="7" t="str">
        <f t="shared" ref="T275" si="386">IFERROR(VLOOKUP(L275,EFDLOOK,3,FALSE),IF(L275&lt;&gt;"","missing"," "))</f>
        <v xml:space="preserve"> </v>
      </c>
      <c r="U275" s="7" t="str">
        <f t="shared" ref="U275" si="387">IFERROR(VLOOKUP(M275,EFDLOOK,2)," ")</f>
        <v xml:space="preserve"> </v>
      </c>
      <c r="V275" s="7" t="str">
        <f t="shared" ref="V275" si="388">IFERROR(VLOOKUP(N275,EFDLOOK,2)," ")</f>
        <v xml:space="preserve"> </v>
      </c>
      <c r="W275" s="6" t="str">
        <f t="shared" ref="W275" si="389">IF(A275&lt;&gt;"CF",A275,"WWIND_CF")</f>
        <v>SP_RES_DUAL</v>
      </c>
      <c r="X275" s="6" t="str">
        <f t="shared" ref="X275" si="390">IF(P275&lt;&gt;" ","("&amp;P275,"")    &amp;    IF(Q275&lt;&gt;" ",   ","&amp;Q275,"")   &amp; IF(R275&lt;&gt;" ",   ","&amp;R275,"")   &amp; IF(S275&lt;&gt;" ",   ","&amp;S275,"")  &amp; IF(T275&lt;&gt;" ",   ","&amp;T275,"")  &amp; IF(U275&lt;&gt;" ",  ","&amp;U275,"") &amp; IF(V275&lt;&gt;" ",  "," &amp; V275,"" )&amp; IF(P275&lt;&gt;" ",")","")</f>
        <v>(Group,SliceSorted,SupplyRegion_ALT1)</v>
      </c>
      <c r="Y275" s="15"/>
    </row>
    <row r="276" spans="1:25" x14ac:dyDescent="0.25">
      <c r="A276" t="s">
        <v>2549</v>
      </c>
      <c r="B276" t="s">
        <v>2333</v>
      </c>
      <c r="C276" t="s">
        <v>2603</v>
      </c>
      <c r="E276" t="s">
        <v>1160</v>
      </c>
      <c r="G276" t="s">
        <v>2542</v>
      </c>
      <c r="H276" t="s">
        <v>2490</v>
      </c>
      <c r="I276" t="s">
        <v>2484</v>
      </c>
      <c r="J276" t="s">
        <v>1161</v>
      </c>
      <c r="M276" s="5" t="str">
        <f>IF(OR($O276="dispout",$O276="bildin",$O276="bildout",$O276="dispin"),"mnumnr","")</f>
        <v/>
      </c>
      <c r="N276" s="5" t="str">
        <f>IF(OR($O276="dispout",$O276="bildin",$O276="bildout",$O276="dispett3"),"mnumyr","")</f>
        <v/>
      </c>
      <c r="O276" s="6" t="str">
        <f>IFERROR(VLOOKUP(A276,dispett,2,FALSE),B276)</f>
        <v>emm_aimms</v>
      </c>
      <c r="P276" s="7" t="str">
        <f>IFERROR(VLOOKUP(H276,EFDLOOK,3,FALSE),"missing ")</f>
        <v>Group</v>
      </c>
      <c r="Q276" s="7" t="str">
        <f>IFERROR(VLOOKUP(I276,EFDLOOK,2,FALSE),IF(I276&lt;&gt;"","missing"," "))</f>
        <v>SliceSorted</v>
      </c>
      <c r="R276" s="7" t="str">
        <f>IFERROR(VLOOKUP(J276,EFDLOOK,3,FALSE),IF(J276&lt;&gt;"","missing"," "))</f>
        <v>SupplyRegion_ALT1</v>
      </c>
      <c r="S276" s="7" t="str">
        <f>IFERROR(VLOOKUP(K276,EFDLOOK,2,FALSE),IF(K276&lt;&gt;"","missing"," "))</f>
        <v xml:space="preserve"> </v>
      </c>
      <c r="T276" s="7" t="str">
        <f>IFERROR(VLOOKUP(L276,EFDLOOK,3,FALSE),IF(L276&lt;&gt;"","missing"," "))</f>
        <v xml:space="preserve"> </v>
      </c>
      <c r="U276" s="7" t="str">
        <f>IFERROR(VLOOKUP(M276,EFDLOOK,2)," ")</f>
        <v xml:space="preserve"> </v>
      </c>
      <c r="V276" s="7" t="str">
        <f>IFERROR(VLOOKUP(N276,EFDLOOK,2)," ")</f>
        <v xml:space="preserve"> </v>
      </c>
      <c r="W276" s="6" t="str">
        <f>IF(A276&lt;&gt;"CF",A276,"WWIND_CF")</f>
        <v>SP_RES_REQ</v>
      </c>
      <c r="X276" s="6" t="str">
        <f>IF(P276&lt;&gt;" ","("&amp;P276,"")    &amp;    IF(Q276&lt;&gt;" ",   ","&amp;Q276,"")   &amp; IF(R276&lt;&gt;" ",   ","&amp;R276,"")   &amp; IF(S276&lt;&gt;" ",   ","&amp;S276,"")  &amp; IF(T276&lt;&gt;" ",   ","&amp;T276,"")  &amp; IF(U276&lt;&gt;" ",  ","&amp;U276,"") &amp; IF(V276&lt;&gt;" ",  "," &amp; V276,"" )&amp; IF(P276&lt;&gt;" ",")","")</f>
        <v>(Group,SliceSorted,SupplyRegion_ALT1)</v>
      </c>
      <c r="Y276" s="15"/>
    </row>
    <row r="277" spans="1:25" x14ac:dyDescent="0.25">
      <c r="A277" t="s">
        <v>2550</v>
      </c>
      <c r="B277" t="s">
        <v>2333</v>
      </c>
      <c r="C277" t="s">
        <v>2603</v>
      </c>
      <c r="E277" t="s">
        <v>1160</v>
      </c>
      <c r="G277" t="s">
        <v>2551</v>
      </c>
      <c r="H277" t="s">
        <v>1117</v>
      </c>
      <c r="I277" t="s">
        <v>1161</v>
      </c>
      <c r="M277" s="5" t="str">
        <f>IF(OR($O277="dispout",$O277="bildin",$O277="bildout",$O277="dispin"),"mnumnr","")</f>
        <v/>
      </c>
      <c r="N277" s="5" t="str">
        <f>IF(OR($O277="dispout",$O277="bildin",$O277="bildout",$O277="dispett3"),"mnumyr","")</f>
        <v/>
      </c>
      <c r="O277" s="6" t="str">
        <f>IFERROR(VLOOKUP(A277,dispett,2,FALSE),B277)</f>
        <v>emm_aimms</v>
      </c>
      <c r="P277" s="7" t="str">
        <f>IFERROR(VLOOKUP(H277,EFDLOOK,3,FALSE),"missing ")</f>
        <v>MNUMYR</v>
      </c>
      <c r="Q277" s="7" t="str">
        <f>IFERROR(VLOOKUP(I277,EFDLOOK,2,FALSE),IF(I277&lt;&gt;"","missing"," "))</f>
        <v>SupplyRegion</v>
      </c>
      <c r="R277" s="7" t="str">
        <f>IFERROR(VLOOKUP(J277,EFDLOOK,3,FALSE),IF(J277&lt;&gt;"","missing"," "))</f>
        <v xml:space="preserve"> </v>
      </c>
      <c r="S277" s="7" t="str">
        <f>IFERROR(VLOOKUP(K277,EFDLOOK,2,FALSE),IF(K277&lt;&gt;"","missing"," "))</f>
        <v xml:space="preserve"> </v>
      </c>
      <c r="T277" s="7" t="str">
        <f>IFERROR(VLOOKUP(L277,EFDLOOK,3,FALSE),IF(L277&lt;&gt;"","missing"," "))</f>
        <v xml:space="preserve"> </v>
      </c>
      <c r="U277" s="7" t="str">
        <f>IFERROR(VLOOKUP(M277,EFDLOOK,2)," ")</f>
        <v xml:space="preserve"> </v>
      </c>
      <c r="V277" s="7" t="str">
        <f>IFERROR(VLOOKUP(N277,EFDLOOK,2)," ")</f>
        <v xml:space="preserve"> </v>
      </c>
      <c r="W277" s="6" t="str">
        <f>IF(A277&lt;&gt;"CF",A277,"WWIND_CF")</f>
        <v>SRPOOL</v>
      </c>
      <c r="X277" s="6" t="str">
        <f>IF(P277&lt;&gt;" ","("&amp;P277,"")    &amp;    IF(Q277&lt;&gt;" ",   ","&amp;Q277,"")   &amp; IF(R277&lt;&gt;" ",   ","&amp;R277,"")   &amp; IF(S277&lt;&gt;" ",   ","&amp;S277,"")  &amp; IF(T277&lt;&gt;" ",   ","&amp;T277,"")  &amp; IF(U277&lt;&gt;" ",  ","&amp;U277,"") &amp; IF(V277&lt;&gt;" ",  "," &amp; V277,"" )&amp; IF(P277&lt;&gt;" ",")","")</f>
        <v>(MNUMYR,SupplyRegion)</v>
      </c>
      <c r="Y277" s="15"/>
    </row>
    <row r="278" spans="1:25" x14ac:dyDescent="0.25">
      <c r="A278" t="s">
        <v>1628</v>
      </c>
      <c r="B278" t="s">
        <v>1216</v>
      </c>
      <c r="C278" t="s">
        <v>1113</v>
      </c>
      <c r="E278" t="s">
        <v>1142</v>
      </c>
      <c r="G278" t="s">
        <v>1629</v>
      </c>
      <c r="H278" t="s">
        <v>2468</v>
      </c>
      <c r="M278" s="5" t="str">
        <f t="shared" si="362"/>
        <v/>
      </c>
      <c r="N278" s="5" t="str">
        <f t="shared" si="363"/>
        <v/>
      </c>
      <c r="O278" s="6" t="str">
        <f>IFERROR(VLOOKUP(A278,dispett,2,FALSE),B278)</f>
        <v>ecpcntl</v>
      </c>
      <c r="P278" s="7" t="str">
        <f t="shared" si="364"/>
        <v>PlantType_ECP</v>
      </c>
      <c r="Q278" s="7" t="str">
        <f t="shared" si="365"/>
        <v xml:space="preserve"> </v>
      </c>
      <c r="R278" s="7" t="str">
        <f t="shared" si="366"/>
        <v xml:space="preserve"> </v>
      </c>
      <c r="S278" s="7" t="str">
        <f t="shared" si="367"/>
        <v xml:space="preserve"> </v>
      </c>
      <c r="T278" s="7" t="str">
        <f t="shared" si="368"/>
        <v xml:space="preserve"> </v>
      </c>
      <c r="U278" s="7" t="str">
        <f t="shared" si="369"/>
        <v xml:space="preserve"> </v>
      </c>
      <c r="V278" s="7" t="str">
        <f t="shared" si="370"/>
        <v xml:space="preserve"> </v>
      </c>
      <c r="W278" s="6" t="str">
        <f t="shared" si="371"/>
        <v>SR_CREDIT</v>
      </c>
      <c r="X278" s="6" t="str">
        <f t="shared" si="372"/>
        <v>(PlantType_ECP)</v>
      </c>
    </row>
    <row r="279" spans="1:25" x14ac:dyDescent="0.25">
      <c r="A279" t="s">
        <v>1630</v>
      </c>
      <c r="B279" t="s">
        <v>1216</v>
      </c>
      <c r="C279" t="s">
        <v>1113</v>
      </c>
      <c r="E279" t="s">
        <v>1142</v>
      </c>
      <c r="G279" t="s">
        <v>1631</v>
      </c>
      <c r="H279" t="s">
        <v>2468</v>
      </c>
      <c r="I279" t="s">
        <v>1161</v>
      </c>
      <c r="M279" s="5" t="str">
        <f t="shared" si="362"/>
        <v/>
      </c>
      <c r="N279" s="5" t="str">
        <f t="shared" si="363"/>
        <v/>
      </c>
      <c r="O279" s="6" t="str">
        <f>IFERROR(VLOOKUP(A279,dispett,2,FALSE),B279)</f>
        <v>ecpcntl</v>
      </c>
      <c r="P279" s="7" t="str">
        <f t="shared" si="364"/>
        <v>PlantType_ECP</v>
      </c>
      <c r="Q279" s="7" t="str">
        <f t="shared" si="365"/>
        <v>SupplyRegion</v>
      </c>
      <c r="R279" s="7" t="str">
        <f t="shared" si="366"/>
        <v xml:space="preserve"> </v>
      </c>
      <c r="S279" s="7" t="str">
        <f t="shared" si="367"/>
        <v xml:space="preserve"> </v>
      </c>
      <c r="T279" s="7" t="str">
        <f t="shared" si="368"/>
        <v xml:space="preserve"> </v>
      </c>
      <c r="U279" s="7" t="str">
        <f t="shared" si="369"/>
        <v xml:space="preserve"> </v>
      </c>
      <c r="V279" s="7" t="str">
        <f t="shared" si="370"/>
        <v xml:space="preserve"> </v>
      </c>
      <c r="W279" s="6" t="str">
        <f t="shared" si="371"/>
        <v>SR_INT</v>
      </c>
      <c r="X279" s="6" t="str">
        <f t="shared" si="372"/>
        <v>(PlantType_ECP,SupplyRegion)</v>
      </c>
    </row>
    <row r="280" spans="1:25" x14ac:dyDescent="0.25">
      <c r="A280" t="s">
        <v>2548</v>
      </c>
      <c r="B280" t="s">
        <v>2333</v>
      </c>
      <c r="C280" t="s">
        <v>2603</v>
      </c>
      <c r="E280" t="s">
        <v>1160</v>
      </c>
      <c r="G280" t="s">
        <v>2541</v>
      </c>
      <c r="H280" t="s">
        <v>2490</v>
      </c>
      <c r="I280" t="s">
        <v>2484</v>
      </c>
      <c r="J280" t="s">
        <v>1161</v>
      </c>
      <c r="M280" s="5" t="str">
        <f t="shared" si="362"/>
        <v/>
      </c>
      <c r="N280" s="5" t="str">
        <f t="shared" si="363"/>
        <v/>
      </c>
      <c r="O280" s="6" t="str">
        <f>IFERROR(VLOOKUP(A280,dispett,2,FALSE),B280)</f>
        <v>emm_aimms</v>
      </c>
      <c r="P280" s="7" t="str">
        <f t="shared" ref="P280" si="391">IFERROR(VLOOKUP(H280,EFDLOOK,3,FALSE),"missing ")</f>
        <v>Group</v>
      </c>
      <c r="Q280" s="7" t="str">
        <f t="shared" ref="Q280" si="392">IFERROR(VLOOKUP(I280,EFDLOOK,2,FALSE),IF(I280&lt;&gt;"","missing"," "))</f>
        <v>SliceSorted</v>
      </c>
      <c r="R280" s="7" t="str">
        <f t="shared" ref="R280" si="393">IFERROR(VLOOKUP(J280,EFDLOOK,3,FALSE),IF(J280&lt;&gt;"","missing"," "))</f>
        <v>SupplyRegion_ALT1</v>
      </c>
      <c r="S280" s="7" t="str">
        <f t="shared" ref="S280" si="394">IFERROR(VLOOKUP(K280,EFDLOOK,2,FALSE),IF(K280&lt;&gt;"","missing"," "))</f>
        <v xml:space="preserve"> </v>
      </c>
      <c r="T280" s="7" t="str">
        <f t="shared" ref="T280" si="395">IFERROR(VLOOKUP(L280,EFDLOOK,3,FALSE),IF(L280&lt;&gt;"","missing"," "))</f>
        <v xml:space="preserve"> </v>
      </c>
      <c r="U280" s="7" t="str">
        <f t="shared" ref="U280" si="396">IFERROR(VLOOKUP(M280,EFDLOOK,2)," ")</f>
        <v xml:space="preserve"> </v>
      </c>
      <c r="V280" s="7" t="str">
        <f t="shared" ref="V280" si="397">IFERROR(VLOOKUP(N280,EFDLOOK,2)," ")</f>
        <v xml:space="preserve"> </v>
      </c>
      <c r="W280" s="6" t="str">
        <f t="shared" ref="W280" si="398">IF(A280&lt;&gt;"CF",A280,"WWIND_CF")</f>
        <v>SR_INT_REQ</v>
      </c>
      <c r="X280" s="6" t="str">
        <f t="shared" ref="X280" si="399">IF(P280&lt;&gt;" ","("&amp;P280,"")    &amp;    IF(Q280&lt;&gt;" ",   ","&amp;Q280,"")   &amp; IF(R280&lt;&gt;" ",   ","&amp;R280,"")   &amp; IF(S280&lt;&gt;" ",   ","&amp;S280,"")  &amp; IF(T280&lt;&gt;" ",   ","&amp;T280,"")  &amp; IF(U280&lt;&gt;" ",  ","&amp;U280,"") &amp; IF(V280&lt;&gt;" ",  "," &amp; V280,"" )&amp; IF(P280&lt;&gt;" ",")","")</f>
        <v>(Group,SliceSorted,SupplyRegion_ALT1)</v>
      </c>
    </row>
    <row r="281" spans="1:25" x14ac:dyDescent="0.25">
      <c r="A281" t="s">
        <v>1632</v>
      </c>
      <c r="B281" t="s">
        <v>1216</v>
      </c>
      <c r="C281" t="s">
        <v>1113</v>
      </c>
      <c r="E281" t="s">
        <v>1142</v>
      </c>
      <c r="H281" t="s">
        <v>2468</v>
      </c>
      <c r="M281" s="5" t="str">
        <f t="shared" si="362"/>
        <v/>
      </c>
      <c r="N281" s="5" t="str">
        <f t="shared" si="363"/>
        <v/>
      </c>
      <c r="O281" s="6" t="str">
        <f>IFERROR(VLOOKUP(A281,dispett,2,FALSE),B281)</f>
        <v>ecpcntl</v>
      </c>
      <c r="P281" s="7" t="str">
        <f t="shared" si="364"/>
        <v>PlantType_ECP</v>
      </c>
      <c r="Q281" s="7" t="str">
        <f t="shared" si="365"/>
        <v xml:space="preserve"> </v>
      </c>
      <c r="R281" s="7" t="str">
        <f t="shared" si="366"/>
        <v xml:space="preserve"> </v>
      </c>
      <c r="S281" s="7" t="str">
        <f t="shared" si="367"/>
        <v xml:space="preserve"> </v>
      </c>
      <c r="T281" s="7" t="str">
        <f t="shared" si="368"/>
        <v xml:space="preserve"> </v>
      </c>
      <c r="U281" s="7" t="str">
        <f t="shared" si="369"/>
        <v xml:space="preserve"> </v>
      </c>
      <c r="V281" s="7" t="str">
        <f t="shared" si="370"/>
        <v xml:space="preserve"> </v>
      </c>
      <c r="W281" s="6" t="str">
        <f t="shared" si="371"/>
        <v>SR_MAX_LF</v>
      </c>
      <c r="X281" s="6" t="str">
        <f t="shared" si="372"/>
        <v>(PlantType_ECP)</v>
      </c>
    </row>
    <row r="282" spans="1:25" x14ac:dyDescent="0.25">
      <c r="A282" t="s">
        <v>1633</v>
      </c>
      <c r="B282" t="s">
        <v>1216</v>
      </c>
      <c r="C282" t="s">
        <v>1113</v>
      </c>
      <c r="E282" t="s">
        <v>1142</v>
      </c>
      <c r="G282" t="s">
        <v>1634</v>
      </c>
      <c r="H282" t="s">
        <v>2468</v>
      </c>
      <c r="M282" s="5" t="str">
        <f t="shared" si="362"/>
        <v/>
      </c>
      <c r="N282" s="5" t="str">
        <f t="shared" si="363"/>
        <v/>
      </c>
      <c r="O282" s="6" t="str">
        <f>IFERROR(VLOOKUP(A282,dispett,2,FALSE),B282)</f>
        <v>ecpcntl</v>
      </c>
      <c r="P282" s="7" t="str">
        <f t="shared" si="364"/>
        <v>PlantType_ECP</v>
      </c>
      <c r="Q282" s="7" t="str">
        <f t="shared" si="365"/>
        <v xml:space="preserve"> </v>
      </c>
      <c r="R282" s="7" t="str">
        <f t="shared" si="366"/>
        <v xml:space="preserve"> </v>
      </c>
      <c r="S282" s="7" t="str">
        <f t="shared" si="367"/>
        <v xml:space="preserve"> </v>
      </c>
      <c r="T282" s="7" t="str">
        <f t="shared" si="368"/>
        <v xml:space="preserve"> </v>
      </c>
      <c r="U282" s="7" t="str">
        <f t="shared" si="369"/>
        <v xml:space="preserve"> </v>
      </c>
      <c r="V282" s="7" t="str">
        <f t="shared" si="370"/>
        <v xml:space="preserve"> </v>
      </c>
      <c r="W282" s="6" t="str">
        <f t="shared" si="371"/>
        <v>SR_MIN_CF</v>
      </c>
      <c r="X282" s="6" t="str">
        <f t="shared" si="372"/>
        <v>(PlantType_ECP)</v>
      </c>
    </row>
    <row r="283" spans="1:25" x14ac:dyDescent="0.25">
      <c r="A283" t="s">
        <v>1635</v>
      </c>
      <c r="B283" t="s">
        <v>1216</v>
      </c>
      <c r="C283" t="s">
        <v>1113</v>
      </c>
      <c r="E283" t="s">
        <v>1142</v>
      </c>
      <c r="H283" t="s">
        <v>2468</v>
      </c>
      <c r="M283" s="5" t="str">
        <f t="shared" si="362"/>
        <v/>
      </c>
      <c r="N283" s="5" t="str">
        <f t="shared" si="363"/>
        <v/>
      </c>
      <c r="O283" s="6" t="str">
        <f>IFERROR(VLOOKUP(A283,dispett,2,FALSE),B283)</f>
        <v>ecpcntl</v>
      </c>
      <c r="P283" s="7" t="str">
        <f t="shared" si="364"/>
        <v>PlantType_ECP</v>
      </c>
      <c r="Q283" s="7" t="str">
        <f t="shared" si="365"/>
        <v xml:space="preserve"> </v>
      </c>
      <c r="R283" s="7" t="str">
        <f t="shared" si="366"/>
        <v xml:space="preserve"> </v>
      </c>
      <c r="S283" s="7" t="str">
        <f t="shared" si="367"/>
        <v xml:space="preserve"> </v>
      </c>
      <c r="T283" s="7" t="str">
        <f t="shared" si="368"/>
        <v xml:space="preserve"> </v>
      </c>
      <c r="U283" s="7" t="str">
        <f t="shared" si="369"/>
        <v xml:space="preserve"> </v>
      </c>
      <c r="V283" s="7" t="str">
        <f t="shared" si="370"/>
        <v xml:space="preserve"> </v>
      </c>
      <c r="W283" s="6" t="str">
        <f t="shared" si="371"/>
        <v>SR_MIN_LF</v>
      </c>
      <c r="X283" s="6" t="str">
        <f t="shared" si="372"/>
        <v>(PlantType_ECP)</v>
      </c>
    </row>
    <row r="284" spans="1:25" x14ac:dyDescent="0.25">
      <c r="A284" t="s">
        <v>1636</v>
      </c>
      <c r="B284" t="s">
        <v>1216</v>
      </c>
      <c r="C284" t="s">
        <v>1113</v>
      </c>
      <c r="E284" t="s">
        <v>1142</v>
      </c>
      <c r="G284" t="s">
        <v>1637</v>
      </c>
      <c r="H284" t="s">
        <v>1161</v>
      </c>
      <c r="M284" s="5" t="str">
        <f t="shared" si="362"/>
        <v/>
      </c>
      <c r="N284" s="5" t="str">
        <f t="shared" si="363"/>
        <v/>
      </c>
      <c r="O284" s="6" t="str">
        <f>IFERROR(VLOOKUP(A284,dispett,2,FALSE),B284)</f>
        <v>ecpcntl</v>
      </c>
      <c r="P284" s="7" t="str">
        <f t="shared" si="364"/>
        <v>SupplyRegion_ALT1</v>
      </c>
      <c r="Q284" s="7" t="str">
        <f t="shared" si="365"/>
        <v xml:space="preserve"> </v>
      </c>
      <c r="R284" s="7" t="str">
        <f t="shared" si="366"/>
        <v xml:space="preserve"> </v>
      </c>
      <c r="S284" s="7" t="str">
        <f t="shared" si="367"/>
        <v xml:space="preserve"> </v>
      </c>
      <c r="T284" s="7" t="str">
        <f t="shared" si="368"/>
        <v xml:space="preserve"> </v>
      </c>
      <c r="U284" s="7" t="str">
        <f t="shared" si="369"/>
        <v xml:space="preserve"> </v>
      </c>
      <c r="V284" s="7" t="str">
        <f t="shared" si="370"/>
        <v xml:space="preserve"> </v>
      </c>
      <c r="W284" s="6" t="str">
        <f t="shared" si="371"/>
        <v>SR_RQMT_DIFF</v>
      </c>
      <c r="X284" s="6" t="str">
        <f t="shared" si="372"/>
        <v>(SupplyRegion_ALT1)</v>
      </c>
    </row>
    <row r="285" spans="1:25" x14ac:dyDescent="0.25">
      <c r="A285" t="s">
        <v>1638</v>
      </c>
      <c r="B285" t="s">
        <v>1216</v>
      </c>
      <c r="C285" t="s">
        <v>1113</v>
      </c>
      <c r="E285" t="s">
        <v>1142</v>
      </c>
      <c r="G285" t="s">
        <v>1639</v>
      </c>
      <c r="H285" t="s">
        <v>1161</v>
      </c>
      <c r="M285" s="5" t="str">
        <f t="shared" si="362"/>
        <v/>
      </c>
      <c r="N285" s="5" t="str">
        <f t="shared" si="363"/>
        <v/>
      </c>
      <c r="O285" s="6" t="str">
        <f>IFERROR(VLOOKUP(A285,dispett,2,FALSE),B285)</f>
        <v>ecpcntl</v>
      </c>
      <c r="P285" s="7" t="str">
        <f t="shared" si="364"/>
        <v>SupplyRegion_ALT1</v>
      </c>
      <c r="Q285" s="7" t="str">
        <f t="shared" si="365"/>
        <v xml:space="preserve"> </v>
      </c>
      <c r="R285" s="7" t="str">
        <f t="shared" si="366"/>
        <v xml:space="preserve"> </v>
      </c>
      <c r="S285" s="7" t="str">
        <f t="shared" si="367"/>
        <v xml:space="preserve"> </v>
      </c>
      <c r="T285" s="7" t="str">
        <f t="shared" si="368"/>
        <v xml:space="preserve"> </v>
      </c>
      <c r="U285" s="7" t="str">
        <f t="shared" si="369"/>
        <v xml:space="preserve"> </v>
      </c>
      <c r="V285" s="7" t="str">
        <f t="shared" si="370"/>
        <v xml:space="preserve"> </v>
      </c>
      <c r="W285" s="6" t="str">
        <f t="shared" si="371"/>
        <v>SR_RQMT_HGHT</v>
      </c>
      <c r="X285" s="6" t="str">
        <f t="shared" si="372"/>
        <v>(SupplyRegion_ALT1)</v>
      </c>
    </row>
    <row r="286" spans="1:25" x14ac:dyDescent="0.25">
      <c r="A286" t="s">
        <v>1640</v>
      </c>
      <c r="B286" t="s">
        <v>1216</v>
      </c>
      <c r="C286" t="s">
        <v>1113</v>
      </c>
      <c r="E286" t="s">
        <v>1142</v>
      </c>
      <c r="G286" t="s">
        <v>1641</v>
      </c>
      <c r="H286" t="s">
        <v>1168</v>
      </c>
      <c r="M286" s="5" t="str">
        <f t="shared" si="362"/>
        <v/>
      </c>
      <c r="N286" s="5" t="str">
        <f t="shared" si="363"/>
        <v/>
      </c>
      <c r="O286" s="6" t="str">
        <f>IFERROR(VLOOKUP(A286,dispett,2,FALSE),B286)</f>
        <v>ecpcntl</v>
      </c>
      <c r="P286" s="7" t="str">
        <f t="shared" si="364"/>
        <v>SCALARSet</v>
      </c>
      <c r="Q286" s="7" t="str">
        <f t="shared" si="365"/>
        <v xml:space="preserve"> </v>
      </c>
      <c r="R286" s="7" t="str">
        <f t="shared" si="366"/>
        <v xml:space="preserve"> </v>
      </c>
      <c r="S286" s="7" t="str">
        <f t="shared" si="367"/>
        <v xml:space="preserve"> </v>
      </c>
      <c r="T286" s="7" t="str">
        <f t="shared" si="368"/>
        <v xml:space="preserve"> </v>
      </c>
      <c r="U286" s="7" t="str">
        <f t="shared" si="369"/>
        <v xml:space="preserve"> </v>
      </c>
      <c r="V286" s="7" t="str">
        <f t="shared" si="370"/>
        <v xml:space="preserve"> </v>
      </c>
      <c r="W286" s="6" t="str">
        <f t="shared" si="371"/>
        <v>SR_TRAN_CREDIT</v>
      </c>
      <c r="X286" s="6" t="str">
        <f t="shared" si="372"/>
        <v>(SCALARSet)</v>
      </c>
    </row>
    <row r="287" spans="1:25" x14ac:dyDescent="0.25">
      <c r="A287" t="s">
        <v>1642</v>
      </c>
      <c r="B287" t="s">
        <v>1216</v>
      </c>
      <c r="C287" t="s">
        <v>1113</v>
      </c>
      <c r="E287" t="s">
        <v>1142</v>
      </c>
      <c r="G287" t="s">
        <v>1643</v>
      </c>
      <c r="H287" t="s">
        <v>1117</v>
      </c>
      <c r="I287" t="s">
        <v>1161</v>
      </c>
      <c r="M287" s="5" t="str">
        <f t="shared" si="362"/>
        <v/>
      </c>
      <c r="N287" s="5" t="str">
        <f t="shared" si="363"/>
        <v/>
      </c>
      <c r="O287" s="6" t="str">
        <f>IFERROR(VLOOKUP(A287,dispett,2,FALSE),B287)</f>
        <v>ecpcntl</v>
      </c>
      <c r="P287" s="7" t="str">
        <f t="shared" si="364"/>
        <v>MNUMYR</v>
      </c>
      <c r="Q287" s="7" t="str">
        <f t="shared" si="365"/>
        <v>SupplyRegion</v>
      </c>
      <c r="R287" s="7" t="str">
        <f t="shared" si="366"/>
        <v xml:space="preserve"> </v>
      </c>
      <c r="S287" s="7" t="str">
        <f t="shared" si="367"/>
        <v xml:space="preserve"> </v>
      </c>
      <c r="T287" s="7" t="str">
        <f t="shared" si="368"/>
        <v xml:space="preserve"> </v>
      </c>
      <c r="U287" s="7" t="str">
        <f t="shared" si="369"/>
        <v xml:space="preserve"> </v>
      </c>
      <c r="V287" s="7" t="str">
        <f t="shared" si="370"/>
        <v xml:space="preserve"> </v>
      </c>
      <c r="W287" s="6" t="str">
        <f t="shared" si="371"/>
        <v>ST_RNW_BND</v>
      </c>
      <c r="X287" s="6" t="str">
        <f t="shared" si="372"/>
        <v>(MNUMYR,SupplyRegion)</v>
      </c>
    </row>
    <row r="288" spans="1:25" x14ac:dyDescent="0.25">
      <c r="A288" t="s">
        <v>1644</v>
      </c>
      <c r="B288" t="s">
        <v>1216</v>
      </c>
      <c r="C288" t="s">
        <v>1113</v>
      </c>
      <c r="E288" t="s">
        <v>1142</v>
      </c>
      <c r="G288" t="s">
        <v>1645</v>
      </c>
      <c r="H288" t="s">
        <v>2468</v>
      </c>
      <c r="I288" t="s">
        <v>1161</v>
      </c>
      <c r="J288" t="s">
        <v>1117</v>
      </c>
      <c r="M288" s="5" t="str">
        <f t="shared" si="362"/>
        <v/>
      </c>
      <c r="N288" s="5" t="str">
        <f t="shared" si="363"/>
        <v/>
      </c>
      <c r="O288" s="6" t="str">
        <f>IFERROR(VLOOKUP(A288,dispett,2,FALSE),B288)</f>
        <v>ecpcntl</v>
      </c>
      <c r="P288" s="7" t="str">
        <f t="shared" si="364"/>
        <v>PlantType_ECP</v>
      </c>
      <c r="Q288" s="7" t="str">
        <f t="shared" si="365"/>
        <v>SupplyRegion</v>
      </c>
      <c r="R288" s="7" t="str">
        <f t="shared" si="366"/>
        <v>MNUMYR</v>
      </c>
      <c r="S288" s="7" t="str">
        <f t="shared" si="367"/>
        <v xml:space="preserve"> </v>
      </c>
      <c r="T288" s="7" t="str">
        <f t="shared" si="368"/>
        <v xml:space="preserve"> </v>
      </c>
      <c r="U288" s="7" t="str">
        <f t="shared" si="369"/>
        <v xml:space="preserve"> </v>
      </c>
      <c r="V288" s="7" t="str">
        <f t="shared" si="370"/>
        <v xml:space="preserve"> </v>
      </c>
      <c r="W288" s="6" t="str">
        <f t="shared" si="371"/>
        <v>ST_RNW_SHR</v>
      </c>
      <c r="X288" s="6" t="str">
        <f t="shared" si="372"/>
        <v>(PlantType_ECP,SupplyRegion,MNUMYR)</v>
      </c>
    </row>
    <row r="289" spans="1:24" x14ac:dyDescent="0.25">
      <c r="A289" t="s">
        <v>1646</v>
      </c>
      <c r="B289" t="s">
        <v>1440</v>
      </c>
      <c r="C289" t="s">
        <v>1113</v>
      </c>
      <c r="E289" t="s">
        <v>1142</v>
      </c>
      <c r="G289" t="s">
        <v>1647</v>
      </c>
      <c r="H289" t="s">
        <v>1161</v>
      </c>
      <c r="I289" t="s">
        <v>2496</v>
      </c>
      <c r="M289" s="5" t="str">
        <f t="shared" si="362"/>
        <v/>
      </c>
      <c r="N289" s="5" t="str">
        <f t="shared" si="363"/>
        <v/>
      </c>
      <c r="O289" s="6" t="str">
        <f>IFERROR(VLOOKUP(A289,dispett,2,FALSE),B289)</f>
        <v>uecpout</v>
      </c>
      <c r="P289" s="7" t="str">
        <f t="shared" si="364"/>
        <v>SupplyRegion_ALT1</v>
      </c>
      <c r="Q289" s="7" t="str">
        <f t="shared" si="365"/>
        <v>MNUMYR</v>
      </c>
      <c r="R289" s="7" t="str">
        <f t="shared" si="366"/>
        <v xml:space="preserve"> </v>
      </c>
      <c r="S289" s="7" t="str">
        <f t="shared" si="367"/>
        <v xml:space="preserve"> </v>
      </c>
      <c r="T289" s="7" t="str">
        <f t="shared" si="368"/>
        <v xml:space="preserve"> </v>
      </c>
      <c r="U289" s="7" t="str">
        <f t="shared" si="369"/>
        <v xml:space="preserve"> </v>
      </c>
      <c r="V289" s="7" t="str">
        <f t="shared" si="370"/>
        <v xml:space="preserve"> </v>
      </c>
      <c r="W289" s="6" t="str">
        <f t="shared" si="371"/>
        <v>ST_RPS_EMM_P</v>
      </c>
      <c r="X289" s="6" t="str">
        <f t="shared" si="372"/>
        <v>(SupplyRegion_ALT1,MNUMYR)</v>
      </c>
    </row>
    <row r="290" spans="1:24" x14ac:dyDescent="0.25">
      <c r="A290" t="s">
        <v>1648</v>
      </c>
      <c r="B290" t="s">
        <v>1216</v>
      </c>
      <c r="C290" t="s">
        <v>1113</v>
      </c>
      <c r="E290" t="s">
        <v>1194</v>
      </c>
      <c r="G290" t="s">
        <v>1649</v>
      </c>
      <c r="H290" t="s">
        <v>1168</v>
      </c>
      <c r="M290" s="5" t="str">
        <f t="shared" si="362"/>
        <v/>
      </c>
      <c r="N290" s="5" t="str">
        <f t="shared" si="363"/>
        <v/>
      </c>
      <c r="O290" s="6" t="str">
        <f>IFERROR(VLOOKUP(A290,dispett,2,FALSE),B290)</f>
        <v>ecpcntl</v>
      </c>
      <c r="P290" s="7" t="str">
        <f t="shared" si="364"/>
        <v>SCALARSet</v>
      </c>
      <c r="Q290" s="7" t="str">
        <f t="shared" si="365"/>
        <v xml:space="preserve"> </v>
      </c>
      <c r="R290" s="7" t="str">
        <f t="shared" si="366"/>
        <v xml:space="preserve"> </v>
      </c>
      <c r="S290" s="7" t="str">
        <f t="shared" si="367"/>
        <v xml:space="preserve"> </v>
      </c>
      <c r="T290" s="7" t="str">
        <f t="shared" si="368"/>
        <v xml:space="preserve"> </v>
      </c>
      <c r="U290" s="7" t="str">
        <f t="shared" si="369"/>
        <v xml:space="preserve"> </v>
      </c>
      <c r="V290" s="7" t="str">
        <f t="shared" si="370"/>
        <v xml:space="preserve"> </v>
      </c>
      <c r="W290" s="6" t="str">
        <f t="shared" si="371"/>
        <v>ST_RPS_SW</v>
      </c>
      <c r="X290" s="6" t="str">
        <f t="shared" si="372"/>
        <v>(SCALARSet)</v>
      </c>
    </row>
    <row r="291" spans="1:24" x14ac:dyDescent="0.25">
      <c r="A291" t="s">
        <v>1650</v>
      </c>
      <c r="B291" t="s">
        <v>1386</v>
      </c>
      <c r="C291" t="s">
        <v>1113</v>
      </c>
      <c r="E291" t="s">
        <v>1387</v>
      </c>
      <c r="G291" t="s">
        <v>1651</v>
      </c>
      <c r="H291" t="s">
        <v>1168</v>
      </c>
      <c r="M291" s="5" t="str">
        <f t="shared" si="362"/>
        <v/>
      </c>
      <c r="N291" s="5" t="str">
        <f t="shared" si="363"/>
        <v/>
      </c>
      <c r="O291" s="6" t="str">
        <f>IFERROR(VLOOKUP(A291,dispett,2,FALSE),B291)</f>
        <v>emoblk</v>
      </c>
      <c r="P291" s="7" t="str">
        <f t="shared" si="364"/>
        <v>SCALARSet</v>
      </c>
      <c r="Q291" s="7" t="str">
        <f t="shared" si="365"/>
        <v xml:space="preserve"> </v>
      </c>
      <c r="R291" s="7" t="str">
        <f t="shared" si="366"/>
        <v xml:space="preserve"> </v>
      </c>
      <c r="S291" s="7" t="str">
        <f t="shared" si="367"/>
        <v xml:space="preserve"> </v>
      </c>
      <c r="T291" s="7" t="str">
        <f t="shared" si="368"/>
        <v xml:space="preserve"> </v>
      </c>
      <c r="U291" s="7" t="str">
        <f t="shared" si="369"/>
        <v xml:space="preserve"> </v>
      </c>
      <c r="V291" s="7" t="str">
        <f t="shared" si="370"/>
        <v xml:space="preserve"> </v>
      </c>
      <c r="W291" s="6" t="str">
        <f t="shared" si="371"/>
        <v>TAX_FLAG</v>
      </c>
      <c r="X291" s="6" t="str">
        <f t="shared" si="372"/>
        <v>(SCALARSet)</v>
      </c>
    </row>
    <row r="292" spans="1:24" x14ac:dyDescent="0.25">
      <c r="A292" t="s">
        <v>1654</v>
      </c>
      <c r="B292" t="s">
        <v>1655</v>
      </c>
      <c r="C292" t="s">
        <v>1113</v>
      </c>
      <c r="E292" t="s">
        <v>1114</v>
      </c>
      <c r="G292" t="s">
        <v>1656</v>
      </c>
      <c r="H292" t="s">
        <v>1117</v>
      </c>
      <c r="M292" s="5" t="str">
        <f t="shared" si="362"/>
        <v/>
      </c>
      <c r="N292" s="5" t="str">
        <f t="shared" si="363"/>
        <v/>
      </c>
      <c r="O292" s="6" t="str">
        <f>IFERROR(VLOOKUP(A292,dispett,2,FALSE),B292)</f>
        <v>coalrep</v>
      </c>
      <c r="P292" s="7" t="str">
        <f t="shared" si="364"/>
        <v>MNUMYR</v>
      </c>
      <c r="Q292" s="7" t="str">
        <f t="shared" si="365"/>
        <v xml:space="preserve"> </v>
      </c>
      <c r="R292" s="7" t="str">
        <f t="shared" si="366"/>
        <v xml:space="preserve"> </v>
      </c>
      <c r="S292" s="7" t="str">
        <f t="shared" si="367"/>
        <v xml:space="preserve"> </v>
      </c>
      <c r="T292" s="7" t="str">
        <f t="shared" si="368"/>
        <v xml:space="preserve"> </v>
      </c>
      <c r="U292" s="7" t="str">
        <f t="shared" si="369"/>
        <v xml:space="preserve"> </v>
      </c>
      <c r="V292" s="7" t="str">
        <f t="shared" si="370"/>
        <v xml:space="preserve"> </v>
      </c>
      <c r="W292" s="6" t="str">
        <f t="shared" si="371"/>
        <v>TMPMBTU</v>
      </c>
      <c r="X292" s="6" t="str">
        <f t="shared" si="372"/>
        <v>(MNUMYR)</v>
      </c>
    </row>
    <row r="293" spans="1:24" x14ac:dyDescent="0.25">
      <c r="A293" t="s">
        <v>1657</v>
      </c>
      <c r="B293" t="s">
        <v>1440</v>
      </c>
      <c r="C293" t="s">
        <v>1113</v>
      </c>
      <c r="E293" t="s">
        <v>1142</v>
      </c>
      <c r="G293" t="s">
        <v>1658</v>
      </c>
      <c r="H293" t="s">
        <v>1659</v>
      </c>
      <c r="I293" t="s">
        <v>1117</v>
      </c>
      <c r="M293" s="5" t="str">
        <f t="shared" si="362"/>
        <v/>
      </c>
      <c r="N293" s="5" t="str">
        <f t="shared" si="363"/>
        <v/>
      </c>
      <c r="O293" s="6" t="str">
        <f>IFERROR(VLOOKUP(A293,dispett,2,FALSE),B293)</f>
        <v>uecpout</v>
      </c>
      <c r="P293" s="7" t="str">
        <f t="shared" si="364"/>
        <v>FuelRegion_SUP</v>
      </c>
      <c r="Q293" s="7" t="str">
        <f t="shared" si="365"/>
        <v>MNUMYR</v>
      </c>
      <c r="R293" s="7" t="str">
        <f t="shared" si="366"/>
        <v xml:space="preserve"> </v>
      </c>
      <c r="S293" s="7" t="str">
        <f t="shared" si="367"/>
        <v xml:space="preserve"> </v>
      </c>
      <c r="T293" s="7" t="str">
        <f t="shared" si="368"/>
        <v xml:space="preserve"> </v>
      </c>
      <c r="U293" s="7" t="str">
        <f t="shared" si="369"/>
        <v xml:space="preserve"> </v>
      </c>
      <c r="V293" s="7" t="str">
        <f t="shared" si="370"/>
        <v xml:space="preserve"> </v>
      </c>
      <c r="W293" s="6" t="str">
        <f t="shared" si="371"/>
        <v>TnS_Costs</v>
      </c>
      <c r="X293" s="6" t="str">
        <f t="shared" si="372"/>
        <v>(FuelRegion_SUP,MNUMYR)</v>
      </c>
    </row>
    <row r="294" spans="1:24" x14ac:dyDescent="0.25">
      <c r="A294" t="s">
        <v>1660</v>
      </c>
      <c r="B294" t="s">
        <v>1661</v>
      </c>
      <c r="C294" t="s">
        <v>1113</v>
      </c>
      <c r="E294" t="s">
        <v>1194</v>
      </c>
      <c r="G294" t="s">
        <v>1662</v>
      </c>
      <c r="H294" t="s">
        <v>1168</v>
      </c>
      <c r="M294" s="5" t="str">
        <f t="shared" si="362"/>
        <v/>
      </c>
      <c r="N294" s="5" t="str">
        <f t="shared" si="363"/>
        <v/>
      </c>
      <c r="O294" s="6" t="str">
        <f>IFERROR(VLOOKUP(A294,dispett,2,FALSE),B294)</f>
        <v>csapr</v>
      </c>
      <c r="P294" s="7" t="str">
        <f t="shared" si="364"/>
        <v>SCALARSet</v>
      </c>
      <c r="Q294" s="7" t="str">
        <f t="shared" si="365"/>
        <v xml:space="preserve"> </v>
      </c>
      <c r="R294" s="7" t="str">
        <f t="shared" si="366"/>
        <v xml:space="preserve"> </v>
      </c>
      <c r="S294" s="7" t="str">
        <f t="shared" si="367"/>
        <v xml:space="preserve"> </v>
      </c>
      <c r="T294" s="7" t="str">
        <f t="shared" si="368"/>
        <v xml:space="preserve"> </v>
      </c>
      <c r="U294" s="7" t="str">
        <f t="shared" si="369"/>
        <v xml:space="preserve"> </v>
      </c>
      <c r="V294" s="7" t="str">
        <f t="shared" si="370"/>
        <v xml:space="preserve"> </v>
      </c>
      <c r="W294" s="6" t="str">
        <f t="shared" si="371"/>
        <v>TRANRULE1</v>
      </c>
      <c r="X294" s="6" t="str">
        <f t="shared" si="372"/>
        <v>(SCALARSet)</v>
      </c>
    </row>
    <row r="295" spans="1:24" x14ac:dyDescent="0.25">
      <c r="A295" t="s">
        <v>1663</v>
      </c>
      <c r="B295" t="s">
        <v>1661</v>
      </c>
      <c r="C295" t="s">
        <v>1113</v>
      </c>
      <c r="E295" t="s">
        <v>1194</v>
      </c>
      <c r="G295" t="s">
        <v>1664</v>
      </c>
      <c r="H295" t="s">
        <v>1168</v>
      </c>
      <c r="M295" s="5" t="str">
        <f t="shared" si="362"/>
        <v/>
      </c>
      <c r="N295" s="5" t="str">
        <f t="shared" si="363"/>
        <v/>
      </c>
      <c r="O295" s="6" t="str">
        <f>IFERROR(VLOOKUP(A295,dispett,2,FALSE),B295)</f>
        <v>csapr</v>
      </c>
      <c r="P295" s="7" t="str">
        <f t="shared" si="364"/>
        <v>SCALARSet</v>
      </c>
      <c r="Q295" s="7" t="str">
        <f t="shared" si="365"/>
        <v xml:space="preserve"> </v>
      </c>
      <c r="R295" s="7" t="str">
        <f t="shared" si="366"/>
        <v xml:space="preserve"> </v>
      </c>
      <c r="S295" s="7" t="str">
        <f t="shared" si="367"/>
        <v xml:space="preserve"> </v>
      </c>
      <c r="T295" s="7" t="str">
        <f t="shared" si="368"/>
        <v xml:space="preserve"> </v>
      </c>
      <c r="U295" s="7" t="str">
        <f t="shared" si="369"/>
        <v xml:space="preserve"> </v>
      </c>
      <c r="V295" s="7" t="str">
        <f t="shared" si="370"/>
        <v xml:space="preserve"> </v>
      </c>
      <c r="W295" s="6" t="str">
        <f t="shared" si="371"/>
        <v>TRANRULE2</v>
      </c>
      <c r="X295" s="6" t="str">
        <f t="shared" si="372"/>
        <v>(SCALARSet)</v>
      </c>
    </row>
    <row r="296" spans="1:24" x14ac:dyDescent="0.25">
      <c r="A296" t="s">
        <v>1665</v>
      </c>
      <c r="B296" t="s">
        <v>1661</v>
      </c>
      <c r="C296" t="s">
        <v>1113</v>
      </c>
      <c r="E296" t="s">
        <v>1142</v>
      </c>
      <c r="G296" t="s">
        <v>1666</v>
      </c>
      <c r="H296" t="s">
        <v>1288</v>
      </c>
      <c r="M296" s="5" t="str">
        <f t="shared" si="362"/>
        <v/>
      </c>
      <c r="N296" s="5" t="str">
        <f t="shared" si="363"/>
        <v/>
      </c>
      <c r="O296" s="6" t="str">
        <f>IFERROR(VLOOKUP(A296,dispett,2,FALSE),B296)</f>
        <v>csapr</v>
      </c>
      <c r="P296" s="7" t="str">
        <f t="shared" si="364"/>
        <v>CoalDemandRegion</v>
      </c>
      <c r="Q296" s="7" t="str">
        <f t="shared" si="365"/>
        <v xml:space="preserve"> </v>
      </c>
      <c r="R296" s="7" t="str">
        <f t="shared" si="366"/>
        <v xml:space="preserve"> </v>
      </c>
      <c r="S296" s="7" t="str">
        <f t="shared" si="367"/>
        <v xml:space="preserve"> </v>
      </c>
      <c r="T296" s="7" t="str">
        <f t="shared" si="368"/>
        <v xml:space="preserve"> </v>
      </c>
      <c r="U296" s="7" t="str">
        <f t="shared" si="369"/>
        <v xml:space="preserve"> </v>
      </c>
      <c r="V296" s="7" t="str">
        <f t="shared" si="370"/>
        <v xml:space="preserve"> </v>
      </c>
      <c r="W296" s="6" t="str">
        <f t="shared" si="371"/>
        <v>TSO2_LIM_BY_CLRG</v>
      </c>
      <c r="X296" s="6" t="str">
        <f t="shared" si="372"/>
        <v>(CoalDemandRegion)</v>
      </c>
    </row>
    <row r="297" spans="1:24" x14ac:dyDescent="0.25">
      <c r="A297" t="s">
        <v>1667</v>
      </c>
      <c r="B297" t="s">
        <v>1661</v>
      </c>
      <c r="C297" t="s">
        <v>1113</v>
      </c>
      <c r="E297" t="s">
        <v>1142</v>
      </c>
      <c r="G297" t="s">
        <v>1668</v>
      </c>
      <c r="H297" t="s">
        <v>1288</v>
      </c>
      <c r="M297" s="5" t="str">
        <f t="shared" si="362"/>
        <v/>
      </c>
      <c r="N297" s="5" t="str">
        <f t="shared" si="363"/>
        <v/>
      </c>
      <c r="O297" s="6" t="str">
        <f>IFERROR(VLOOKUP(A297,dispett,2,FALSE),B297)</f>
        <v>csapr</v>
      </c>
      <c r="P297" s="7" t="str">
        <f t="shared" si="364"/>
        <v>CoalDemandRegion</v>
      </c>
      <c r="Q297" s="7" t="str">
        <f t="shared" si="365"/>
        <v xml:space="preserve"> </v>
      </c>
      <c r="R297" s="7" t="str">
        <f t="shared" si="366"/>
        <v xml:space="preserve"> </v>
      </c>
      <c r="S297" s="7" t="str">
        <f t="shared" si="367"/>
        <v xml:space="preserve"> </v>
      </c>
      <c r="T297" s="7" t="str">
        <f t="shared" si="368"/>
        <v xml:space="preserve"> </v>
      </c>
      <c r="U297" s="7" t="str">
        <f t="shared" si="369"/>
        <v xml:space="preserve"> </v>
      </c>
      <c r="V297" s="7" t="str">
        <f t="shared" si="370"/>
        <v xml:space="preserve"> </v>
      </c>
      <c r="W297" s="6" t="str">
        <f t="shared" si="371"/>
        <v>TSO2_LM1_BY_CLRG</v>
      </c>
      <c r="X297" s="6" t="str">
        <f t="shared" si="372"/>
        <v>(CoalDemandRegion)</v>
      </c>
    </row>
    <row r="298" spans="1:24" x14ac:dyDescent="0.25">
      <c r="A298" t="s">
        <v>1669</v>
      </c>
      <c r="B298" t="s">
        <v>1661</v>
      </c>
      <c r="C298" t="s">
        <v>1113</v>
      </c>
      <c r="E298" t="s">
        <v>1142</v>
      </c>
      <c r="G298" t="s">
        <v>1670</v>
      </c>
      <c r="H298" t="s">
        <v>1276</v>
      </c>
      <c r="I298" t="s">
        <v>1288</v>
      </c>
      <c r="J298" t="s">
        <v>1671</v>
      </c>
      <c r="M298" s="5" t="str">
        <f t="shared" si="362"/>
        <v/>
      </c>
      <c r="N298" s="5" t="str">
        <f t="shared" si="363"/>
        <v/>
      </c>
      <c r="O298" s="6" t="str">
        <f>IFERROR(VLOOKUP(A298,dispett,2,FALSE),B298)</f>
        <v>csapr</v>
      </c>
      <c r="P298" s="7" t="str">
        <f t="shared" si="364"/>
        <v>CensusRegion</v>
      </c>
      <c r="Q298" s="7" t="str">
        <f t="shared" si="365"/>
        <v>CoalDemandRegion</v>
      </c>
      <c r="R298" s="7" t="str">
        <f t="shared" si="366"/>
        <v>SO2_Transport</v>
      </c>
      <c r="S298" s="7" t="str">
        <f t="shared" si="367"/>
        <v xml:space="preserve"> </v>
      </c>
      <c r="T298" s="7" t="str">
        <f t="shared" si="368"/>
        <v xml:space="preserve"> </v>
      </c>
      <c r="U298" s="7" t="str">
        <f t="shared" si="369"/>
        <v xml:space="preserve"> </v>
      </c>
      <c r="V298" s="7" t="str">
        <f t="shared" si="370"/>
        <v xml:space="preserve"> </v>
      </c>
      <c r="W298" s="6" t="str">
        <f t="shared" si="371"/>
        <v>TSO2_OSH_BY_OLCL</v>
      </c>
      <c r="X298" s="6" t="str">
        <f t="shared" si="372"/>
        <v>(CensusRegion,CoalDemandRegion,SO2_Transport)</v>
      </c>
    </row>
    <row r="299" spans="1:24" x14ac:dyDescent="0.25">
      <c r="A299" t="s">
        <v>1673</v>
      </c>
      <c r="B299" t="s">
        <v>1661</v>
      </c>
      <c r="C299" t="s">
        <v>1113</v>
      </c>
      <c r="E299" t="s">
        <v>1142</v>
      </c>
      <c r="G299" t="s">
        <v>1674</v>
      </c>
      <c r="H299" t="s">
        <v>1288</v>
      </c>
      <c r="I299" t="s">
        <v>1671</v>
      </c>
      <c r="M299" s="5" t="str">
        <f t="shared" si="362"/>
        <v/>
      </c>
      <c r="N299" s="5" t="str">
        <f t="shared" si="363"/>
        <v/>
      </c>
      <c r="O299" s="6" t="str">
        <f>IFERROR(VLOOKUP(A299,dispett,2,FALSE),B299)</f>
        <v>csapr</v>
      </c>
      <c r="P299" s="7" t="str">
        <f t="shared" si="364"/>
        <v>CoalDemandRegion</v>
      </c>
      <c r="Q299" s="7" t="str">
        <f t="shared" si="365"/>
        <v>SO2_Transport</v>
      </c>
      <c r="R299" s="7" t="str">
        <f t="shared" si="366"/>
        <v xml:space="preserve"> </v>
      </c>
      <c r="S299" s="7" t="str">
        <f t="shared" si="367"/>
        <v xml:space="preserve"> </v>
      </c>
      <c r="T299" s="7" t="str">
        <f t="shared" si="368"/>
        <v xml:space="preserve"> </v>
      </c>
      <c r="U299" s="7" t="str">
        <f t="shared" si="369"/>
        <v xml:space="preserve"> </v>
      </c>
      <c r="V299" s="7" t="str">
        <f t="shared" si="370"/>
        <v xml:space="preserve"> </v>
      </c>
      <c r="W299" s="6" t="str">
        <f t="shared" si="371"/>
        <v>TSO2_SHR_BY_CLRG</v>
      </c>
      <c r="X299" s="6" t="str">
        <f t="shared" si="372"/>
        <v>(CoalDemandRegion,SO2_Transport)</v>
      </c>
    </row>
    <row r="300" spans="1:24" x14ac:dyDescent="0.25">
      <c r="A300" t="s">
        <v>1675</v>
      </c>
      <c r="B300" t="s">
        <v>1661</v>
      </c>
      <c r="C300" t="s">
        <v>1113</v>
      </c>
      <c r="E300" t="s">
        <v>1142</v>
      </c>
      <c r="G300" t="s">
        <v>1676</v>
      </c>
      <c r="H300" t="s">
        <v>1288</v>
      </c>
      <c r="M300" s="5" t="str">
        <f t="shared" si="362"/>
        <v/>
      </c>
      <c r="N300" s="5" t="str">
        <f t="shared" si="363"/>
        <v/>
      </c>
      <c r="O300" s="6" t="str">
        <f>IFERROR(VLOOKUP(A300,dispett,2,FALSE),B300)</f>
        <v>csapr</v>
      </c>
      <c r="P300" s="7" t="str">
        <f t="shared" si="364"/>
        <v>CoalDemandRegion</v>
      </c>
      <c r="Q300" s="7" t="str">
        <f t="shared" si="365"/>
        <v xml:space="preserve"> </v>
      </c>
      <c r="R300" s="7" t="str">
        <f t="shared" si="366"/>
        <v xml:space="preserve"> </v>
      </c>
      <c r="S300" s="7" t="str">
        <f t="shared" si="367"/>
        <v xml:space="preserve"> </v>
      </c>
      <c r="T300" s="7" t="str">
        <f t="shared" si="368"/>
        <v xml:space="preserve"> </v>
      </c>
      <c r="U300" s="7" t="str">
        <f t="shared" si="369"/>
        <v xml:space="preserve"> </v>
      </c>
      <c r="V300" s="7" t="str">
        <f t="shared" si="370"/>
        <v xml:space="preserve"> </v>
      </c>
      <c r="W300" s="6" t="str">
        <f t="shared" si="371"/>
        <v>TSO2_VR1_BY_CLRG</v>
      </c>
      <c r="X300" s="6" t="str">
        <f t="shared" si="372"/>
        <v>(CoalDemandRegion)</v>
      </c>
    </row>
    <row r="301" spans="1:24" x14ac:dyDescent="0.25">
      <c r="A301" t="s">
        <v>1677</v>
      </c>
      <c r="B301" t="s">
        <v>1661</v>
      </c>
      <c r="C301" t="s">
        <v>1113</v>
      </c>
      <c r="E301" t="s">
        <v>1194</v>
      </c>
      <c r="G301" t="s">
        <v>1678</v>
      </c>
      <c r="H301" t="s">
        <v>1168</v>
      </c>
      <c r="M301" s="5" t="str">
        <f t="shared" si="362"/>
        <v/>
      </c>
      <c r="N301" s="5" t="str">
        <f t="shared" si="363"/>
        <v/>
      </c>
      <c r="O301" s="6" t="str">
        <f>IFERROR(VLOOKUP(A301,dispett,2,FALSE),B301)</f>
        <v>csapr</v>
      </c>
      <c r="P301" s="7" t="str">
        <f t="shared" si="364"/>
        <v>SCALARSet</v>
      </c>
      <c r="Q301" s="7" t="str">
        <f t="shared" si="365"/>
        <v xml:space="preserve"> </v>
      </c>
      <c r="R301" s="7" t="str">
        <f t="shared" si="366"/>
        <v xml:space="preserve"> </v>
      </c>
      <c r="S301" s="7" t="str">
        <f t="shared" si="367"/>
        <v xml:space="preserve"> </v>
      </c>
      <c r="T301" s="7" t="str">
        <f t="shared" si="368"/>
        <v xml:space="preserve"> </v>
      </c>
      <c r="U301" s="7" t="str">
        <f t="shared" si="369"/>
        <v xml:space="preserve"> </v>
      </c>
      <c r="V301" s="7" t="str">
        <f t="shared" si="370"/>
        <v xml:space="preserve"> </v>
      </c>
      <c r="W301" s="6" t="str">
        <f t="shared" si="371"/>
        <v>TSO2_VR_BY_CLRG</v>
      </c>
      <c r="X301" s="6" t="str">
        <f t="shared" si="372"/>
        <v>(SCALARSet)</v>
      </c>
    </row>
    <row r="302" spans="1:24" x14ac:dyDescent="0.25">
      <c r="A302" t="s">
        <v>1679</v>
      </c>
      <c r="B302" t="s">
        <v>1661</v>
      </c>
      <c r="C302" t="s">
        <v>1113</v>
      </c>
      <c r="E302" t="s">
        <v>1194</v>
      </c>
      <c r="G302" t="s">
        <v>1680</v>
      </c>
      <c r="H302" t="s">
        <v>1168</v>
      </c>
      <c r="M302" s="5" t="str">
        <f t="shared" si="362"/>
        <v/>
      </c>
      <c r="N302" s="5" t="str">
        <f t="shared" si="363"/>
        <v/>
      </c>
      <c r="O302" s="6" t="str">
        <f>IFERROR(VLOOKUP(A302,dispett,2,FALSE),B302)</f>
        <v>csapr</v>
      </c>
      <c r="P302" s="7" t="str">
        <f t="shared" si="364"/>
        <v>SCALARSet</v>
      </c>
      <c r="Q302" s="7" t="str">
        <f t="shared" si="365"/>
        <v xml:space="preserve"> </v>
      </c>
      <c r="R302" s="7" t="str">
        <f t="shared" si="366"/>
        <v xml:space="preserve"> </v>
      </c>
      <c r="S302" s="7" t="str">
        <f t="shared" si="367"/>
        <v xml:space="preserve"> </v>
      </c>
      <c r="T302" s="7" t="str">
        <f t="shared" si="368"/>
        <v xml:space="preserve"> </v>
      </c>
      <c r="U302" s="7" t="str">
        <f t="shared" si="369"/>
        <v xml:space="preserve"> </v>
      </c>
      <c r="V302" s="7" t="str">
        <f t="shared" si="370"/>
        <v xml:space="preserve"> </v>
      </c>
      <c r="W302" s="6" t="str">
        <f t="shared" si="371"/>
        <v>TSO2_YR_BY_CLRG</v>
      </c>
      <c r="X302" s="6" t="str">
        <f t="shared" si="372"/>
        <v>(SCALARSet)</v>
      </c>
    </row>
    <row r="303" spans="1:24" x14ac:dyDescent="0.25">
      <c r="A303" t="s">
        <v>1681</v>
      </c>
      <c r="B303" t="s">
        <v>1655</v>
      </c>
      <c r="C303" t="s">
        <v>1113</v>
      </c>
      <c r="E303" t="s">
        <v>1114</v>
      </c>
      <c r="G303" t="s">
        <v>1682</v>
      </c>
      <c r="H303" t="s">
        <v>1117</v>
      </c>
      <c r="M303" s="5" t="str">
        <f t="shared" si="362"/>
        <v/>
      </c>
      <c r="N303" s="5" t="str">
        <f t="shared" si="363"/>
        <v/>
      </c>
      <c r="O303" s="6" t="str">
        <f>IFERROR(VLOOKUP(A303,dispett,2,FALSE),B303)</f>
        <v>coalrep</v>
      </c>
      <c r="P303" s="7" t="str">
        <f t="shared" si="364"/>
        <v>MNUMYR</v>
      </c>
      <c r="Q303" s="7" t="str">
        <f t="shared" si="365"/>
        <v xml:space="preserve"> </v>
      </c>
      <c r="R303" s="7" t="str">
        <f t="shared" si="366"/>
        <v xml:space="preserve"> </v>
      </c>
      <c r="S303" s="7" t="str">
        <f t="shared" si="367"/>
        <v xml:space="preserve"> </v>
      </c>
      <c r="T303" s="7" t="str">
        <f t="shared" si="368"/>
        <v xml:space="preserve"> </v>
      </c>
      <c r="U303" s="7" t="str">
        <f t="shared" si="369"/>
        <v xml:space="preserve"> </v>
      </c>
      <c r="V303" s="7" t="str">
        <f t="shared" si="370"/>
        <v xml:space="preserve"> </v>
      </c>
      <c r="W303" s="6" t="str">
        <f t="shared" si="371"/>
        <v>TSPMBTU</v>
      </c>
      <c r="X303" s="6" t="str">
        <f t="shared" si="372"/>
        <v>(MNUMYR)</v>
      </c>
    </row>
    <row r="304" spans="1:24" x14ac:dyDescent="0.25">
      <c r="A304" t="s">
        <v>1684</v>
      </c>
      <c r="B304" t="s">
        <v>1290</v>
      </c>
      <c r="C304" t="s">
        <v>2603</v>
      </c>
      <c r="E304" t="s">
        <v>1114</v>
      </c>
      <c r="G304" t="s">
        <v>1685</v>
      </c>
      <c r="H304" t="s">
        <v>2466</v>
      </c>
      <c r="I304" t="s">
        <v>1117</v>
      </c>
      <c r="M304" s="5" t="str">
        <f t="shared" si="362"/>
        <v/>
      </c>
      <c r="N304" s="5" t="str">
        <f t="shared" si="363"/>
        <v/>
      </c>
      <c r="O304" s="6" t="str">
        <f>IFERROR(VLOOKUP(A304,dispett,2,FALSE),B304)</f>
        <v>uefdout</v>
      </c>
      <c r="P304" s="7" t="str">
        <f t="shared" si="364"/>
        <v>CO2CapGroup</v>
      </c>
      <c r="Q304" s="7" t="str">
        <f t="shared" si="365"/>
        <v>MNUMYR</v>
      </c>
      <c r="R304" s="7" t="str">
        <f t="shared" si="366"/>
        <v xml:space="preserve"> </v>
      </c>
      <c r="S304" s="7" t="str">
        <f t="shared" si="367"/>
        <v xml:space="preserve"> </v>
      </c>
      <c r="T304" s="7" t="str">
        <f t="shared" si="368"/>
        <v xml:space="preserve"> </v>
      </c>
      <c r="U304" s="7" t="str">
        <f t="shared" si="369"/>
        <v xml:space="preserve"> </v>
      </c>
      <c r="V304" s="7" t="str">
        <f t="shared" si="370"/>
        <v xml:space="preserve"> </v>
      </c>
      <c r="W304" s="6" t="str">
        <f t="shared" si="371"/>
        <v>UCARPRC</v>
      </c>
      <c r="X304" s="6" t="str">
        <f t="shared" si="372"/>
        <v>(CO2CapGroup,MNUMYR)</v>
      </c>
    </row>
    <row r="305" spans="1:24" x14ac:dyDescent="0.25">
      <c r="A305" t="s">
        <v>1687</v>
      </c>
      <c r="B305" t="s">
        <v>1554</v>
      </c>
      <c r="C305" t="s">
        <v>1113</v>
      </c>
      <c r="E305" t="s">
        <v>1142</v>
      </c>
      <c r="G305" t="s">
        <v>1688</v>
      </c>
      <c r="H305" t="s">
        <v>1689</v>
      </c>
      <c r="M305" s="5" t="str">
        <f t="shared" si="362"/>
        <v/>
      </c>
      <c r="N305" s="5" t="str">
        <f t="shared" si="363"/>
        <v/>
      </c>
      <c r="O305" s="6" t="str">
        <f>IFERROR(VLOOKUP(A305,dispett,2,FALSE),B305)</f>
        <v>ecp_coal</v>
      </c>
      <c r="P305" s="7" t="str">
        <f t="shared" si="364"/>
        <v>numACI</v>
      </c>
      <c r="Q305" s="7" t="str">
        <f t="shared" si="365"/>
        <v xml:space="preserve"> </v>
      </c>
      <c r="R305" s="7" t="str">
        <f t="shared" si="366"/>
        <v xml:space="preserve"> </v>
      </c>
      <c r="S305" s="7" t="str">
        <f t="shared" si="367"/>
        <v xml:space="preserve"> </v>
      </c>
      <c r="T305" s="7" t="str">
        <f t="shared" si="368"/>
        <v xml:space="preserve"> </v>
      </c>
      <c r="U305" s="7" t="str">
        <f t="shared" si="369"/>
        <v xml:space="preserve"> </v>
      </c>
      <c r="V305" s="7" t="str">
        <f t="shared" si="370"/>
        <v xml:space="preserve"> </v>
      </c>
      <c r="W305" s="6" t="str">
        <f t="shared" si="371"/>
        <v>UCL_PAC</v>
      </c>
      <c r="X305" s="6" t="str">
        <f t="shared" si="372"/>
        <v>(numACI)</v>
      </c>
    </row>
    <row r="306" spans="1:24" x14ac:dyDescent="0.25">
      <c r="A306" t="s">
        <v>1690</v>
      </c>
      <c r="B306" t="s">
        <v>1554</v>
      </c>
      <c r="C306" t="s">
        <v>1113</v>
      </c>
      <c r="E306" t="s">
        <v>1142</v>
      </c>
      <c r="G306" t="s">
        <v>1691</v>
      </c>
      <c r="H306" t="s">
        <v>1689</v>
      </c>
      <c r="M306" s="5" t="str">
        <f t="shared" si="362"/>
        <v/>
      </c>
      <c r="N306" s="5" t="str">
        <f t="shared" si="363"/>
        <v/>
      </c>
      <c r="O306" s="6" t="str">
        <f>IFERROR(VLOOKUP(A306,dispett,2,FALSE),B306)</f>
        <v>ecp_coal</v>
      </c>
      <c r="P306" s="7" t="str">
        <f t="shared" si="364"/>
        <v>numACI</v>
      </c>
      <c r="Q306" s="7" t="str">
        <f t="shared" si="365"/>
        <v xml:space="preserve"> </v>
      </c>
      <c r="R306" s="7" t="str">
        <f t="shared" si="366"/>
        <v xml:space="preserve"> </v>
      </c>
      <c r="S306" s="7" t="str">
        <f t="shared" si="367"/>
        <v xml:space="preserve"> </v>
      </c>
      <c r="T306" s="7" t="str">
        <f t="shared" si="368"/>
        <v xml:space="preserve"> </v>
      </c>
      <c r="U306" s="7" t="str">
        <f t="shared" si="369"/>
        <v xml:space="preserve"> </v>
      </c>
      <c r="V306" s="7" t="str">
        <f t="shared" si="370"/>
        <v xml:space="preserve"> </v>
      </c>
      <c r="W306" s="6" t="str">
        <f t="shared" si="371"/>
        <v>UCL_QAC</v>
      </c>
      <c r="X306" s="6" t="str">
        <f t="shared" si="372"/>
        <v>(numACI)</v>
      </c>
    </row>
    <row r="307" spans="1:24" x14ac:dyDescent="0.25">
      <c r="A307" t="s">
        <v>1693</v>
      </c>
      <c r="B307" t="s">
        <v>1157</v>
      </c>
      <c r="C307" t="s">
        <v>1113</v>
      </c>
      <c r="E307" t="s">
        <v>1194</v>
      </c>
      <c r="G307" t="s">
        <v>1694</v>
      </c>
      <c r="H307" t="s">
        <v>1168</v>
      </c>
      <c r="M307" s="5" t="str">
        <f t="shared" si="362"/>
        <v/>
      </c>
      <c r="N307" s="5" t="str">
        <f t="shared" si="363"/>
        <v/>
      </c>
      <c r="O307" s="6" t="str">
        <f>IFERROR(VLOOKUP(A307,dispett,2,FALSE),B307)</f>
        <v>control</v>
      </c>
      <c r="P307" s="7" t="str">
        <f t="shared" si="364"/>
        <v>SCALARSet</v>
      </c>
      <c r="Q307" s="7" t="str">
        <f t="shared" si="365"/>
        <v xml:space="preserve"> </v>
      </c>
      <c r="R307" s="7" t="str">
        <f t="shared" si="366"/>
        <v xml:space="preserve"> </v>
      </c>
      <c r="S307" s="7" t="str">
        <f t="shared" si="367"/>
        <v xml:space="preserve"> </v>
      </c>
      <c r="T307" s="7" t="str">
        <f t="shared" si="368"/>
        <v xml:space="preserve"> </v>
      </c>
      <c r="U307" s="7" t="str">
        <f t="shared" si="369"/>
        <v xml:space="preserve"> </v>
      </c>
      <c r="V307" s="7" t="str">
        <f t="shared" si="370"/>
        <v xml:space="preserve"> </v>
      </c>
      <c r="W307" s="6" t="str">
        <f t="shared" si="371"/>
        <v>UESTYR</v>
      </c>
      <c r="X307" s="6" t="str">
        <f t="shared" si="372"/>
        <v>(SCALARSet)</v>
      </c>
    </row>
    <row r="308" spans="1:24" x14ac:dyDescent="0.25">
      <c r="A308" t="s">
        <v>1695</v>
      </c>
      <c r="B308" t="s">
        <v>1157</v>
      </c>
      <c r="C308" t="s">
        <v>1113</v>
      </c>
      <c r="E308" t="s">
        <v>1142</v>
      </c>
      <c r="H308" t="s">
        <v>1168</v>
      </c>
      <c r="M308" s="5" t="str">
        <f t="shared" si="362"/>
        <v/>
      </c>
      <c r="N308" s="5" t="str">
        <f t="shared" si="363"/>
        <v/>
      </c>
      <c r="O308" s="6" t="str">
        <f>IFERROR(VLOOKUP(A308,dispett,2,FALSE),B308)</f>
        <v>control</v>
      </c>
      <c r="P308" s="7" t="str">
        <f t="shared" si="364"/>
        <v>SCALARSet</v>
      </c>
      <c r="Q308" s="7" t="str">
        <f t="shared" si="365"/>
        <v xml:space="preserve"> </v>
      </c>
      <c r="R308" s="7" t="str">
        <f t="shared" si="366"/>
        <v xml:space="preserve"> </v>
      </c>
      <c r="S308" s="7" t="str">
        <f t="shared" si="367"/>
        <v xml:space="preserve"> </v>
      </c>
      <c r="T308" s="7" t="str">
        <f t="shared" si="368"/>
        <v xml:space="preserve"> </v>
      </c>
      <c r="U308" s="7" t="str">
        <f t="shared" si="369"/>
        <v xml:space="preserve"> </v>
      </c>
      <c r="V308" s="7" t="str">
        <f t="shared" si="370"/>
        <v xml:space="preserve"> </v>
      </c>
      <c r="W308" s="6" t="str">
        <f t="shared" si="371"/>
        <v>UFACP2</v>
      </c>
      <c r="X308" s="6" t="str">
        <f t="shared" si="372"/>
        <v>(SCALARSet)</v>
      </c>
    </row>
    <row r="309" spans="1:24" x14ac:dyDescent="0.25">
      <c r="A309" t="s">
        <v>1696</v>
      </c>
      <c r="B309" t="s">
        <v>1157</v>
      </c>
      <c r="C309" t="s">
        <v>1113</v>
      </c>
      <c r="E309" t="s">
        <v>1142</v>
      </c>
      <c r="H309" t="s">
        <v>1168</v>
      </c>
      <c r="M309" s="5" t="str">
        <f t="shared" si="362"/>
        <v/>
      </c>
      <c r="N309" s="5" t="str">
        <f t="shared" si="363"/>
        <v/>
      </c>
      <c r="O309" s="6" t="str">
        <f>IFERROR(VLOOKUP(A309,dispett,2,FALSE),B309)</f>
        <v>control</v>
      </c>
      <c r="P309" s="7" t="str">
        <f t="shared" si="364"/>
        <v>SCALARSet</v>
      </c>
      <c r="Q309" s="7" t="str">
        <f t="shared" si="365"/>
        <v xml:space="preserve"> </v>
      </c>
      <c r="R309" s="7" t="str">
        <f t="shared" si="366"/>
        <v xml:space="preserve"> </v>
      </c>
      <c r="S309" s="7" t="str">
        <f t="shared" si="367"/>
        <v xml:space="preserve"> </v>
      </c>
      <c r="T309" s="7" t="str">
        <f t="shared" si="368"/>
        <v xml:space="preserve"> </v>
      </c>
      <c r="U309" s="7" t="str">
        <f t="shared" si="369"/>
        <v xml:space="preserve"> </v>
      </c>
      <c r="V309" s="7" t="str">
        <f t="shared" si="370"/>
        <v xml:space="preserve"> </v>
      </c>
      <c r="W309" s="6" t="str">
        <f t="shared" si="371"/>
        <v>UFACPS</v>
      </c>
      <c r="X309" s="6" t="str">
        <f t="shared" si="372"/>
        <v>(SCALARSet)</v>
      </c>
    </row>
    <row r="310" spans="1:24" x14ac:dyDescent="0.25">
      <c r="A310" t="s">
        <v>1698</v>
      </c>
      <c r="B310" t="s">
        <v>1290</v>
      </c>
      <c r="C310" t="s">
        <v>1113</v>
      </c>
      <c r="E310" t="s">
        <v>1114</v>
      </c>
      <c r="G310" t="s">
        <v>1699</v>
      </c>
      <c r="H310" t="s">
        <v>1209</v>
      </c>
      <c r="I310" t="s">
        <v>1161</v>
      </c>
      <c r="J310" t="s">
        <v>1117</v>
      </c>
      <c r="M310" s="5" t="str">
        <f t="shared" si="362"/>
        <v/>
      </c>
      <c r="N310" s="5" t="str">
        <f t="shared" si="363"/>
        <v/>
      </c>
      <c r="O310" s="6" t="str">
        <f>IFERROR(VLOOKUP(A310,dispett,2,FALSE),B310)</f>
        <v>uefdout</v>
      </c>
      <c r="P310" s="7" t="str">
        <f t="shared" si="364"/>
        <v>Two</v>
      </c>
      <c r="Q310" s="7" t="str">
        <f t="shared" si="365"/>
        <v>SupplyRegion</v>
      </c>
      <c r="R310" s="7" t="str">
        <f t="shared" si="366"/>
        <v>MNUMYR</v>
      </c>
      <c r="S310" s="7" t="str">
        <f t="shared" si="367"/>
        <v xml:space="preserve"> </v>
      </c>
      <c r="T310" s="7" t="str">
        <f t="shared" si="368"/>
        <v xml:space="preserve"> </v>
      </c>
      <c r="U310" s="7" t="str">
        <f t="shared" si="369"/>
        <v xml:space="preserve"> </v>
      </c>
      <c r="V310" s="7" t="str">
        <f t="shared" si="370"/>
        <v xml:space="preserve"> </v>
      </c>
      <c r="W310" s="6" t="str">
        <f t="shared" si="371"/>
        <v>UFLCLNR</v>
      </c>
      <c r="X310" s="6" t="str">
        <f t="shared" si="372"/>
        <v>(Two,SupplyRegion,MNUMYR)</v>
      </c>
    </row>
    <row r="311" spans="1:24" x14ac:dyDescent="0.25">
      <c r="A311" t="s">
        <v>1700</v>
      </c>
      <c r="B311" t="s">
        <v>1290</v>
      </c>
      <c r="C311" t="s">
        <v>1113</v>
      </c>
      <c r="E311" t="s">
        <v>1114</v>
      </c>
      <c r="G311" t="s">
        <v>1701</v>
      </c>
      <c r="H311" t="s">
        <v>1209</v>
      </c>
      <c r="I311" t="s">
        <v>1161</v>
      </c>
      <c r="J311" t="s">
        <v>1117</v>
      </c>
      <c r="M311" s="5" t="str">
        <f t="shared" si="362"/>
        <v/>
      </c>
      <c r="N311" s="5" t="str">
        <f t="shared" si="363"/>
        <v/>
      </c>
      <c r="O311" s="6" t="str">
        <f>IFERROR(VLOOKUP(A311,dispett,2,FALSE),B311)</f>
        <v>uefdout</v>
      </c>
      <c r="P311" s="7" t="str">
        <f t="shared" si="364"/>
        <v>Two</v>
      </c>
      <c r="Q311" s="7" t="str">
        <f t="shared" si="365"/>
        <v>SupplyRegion</v>
      </c>
      <c r="R311" s="7" t="str">
        <f t="shared" si="366"/>
        <v>MNUMYR</v>
      </c>
      <c r="S311" s="7" t="str">
        <f t="shared" si="367"/>
        <v xml:space="preserve"> </v>
      </c>
      <c r="T311" s="7" t="str">
        <f t="shared" si="368"/>
        <v xml:space="preserve"> </v>
      </c>
      <c r="U311" s="7" t="str">
        <f t="shared" si="369"/>
        <v xml:space="preserve"> </v>
      </c>
      <c r="V311" s="7" t="str">
        <f t="shared" si="370"/>
        <v xml:space="preserve"> </v>
      </c>
      <c r="W311" s="6" t="str">
        <f t="shared" si="371"/>
        <v>UFLDGNR</v>
      </c>
      <c r="X311" s="6" t="str">
        <f t="shared" si="372"/>
        <v>(Two,SupplyRegion,MNUMYR)</v>
      </c>
    </row>
    <row r="312" spans="1:24" x14ac:dyDescent="0.25">
      <c r="A312" t="s">
        <v>1702</v>
      </c>
      <c r="B312" t="s">
        <v>1290</v>
      </c>
      <c r="C312" t="s">
        <v>1113</v>
      </c>
      <c r="E312" t="s">
        <v>1114</v>
      </c>
      <c r="G312" t="s">
        <v>1703</v>
      </c>
      <c r="H312" t="s">
        <v>1209</v>
      </c>
      <c r="I312" t="s">
        <v>1161</v>
      </c>
      <c r="J312" t="s">
        <v>1117</v>
      </c>
      <c r="M312" s="5" t="str">
        <f t="shared" si="362"/>
        <v/>
      </c>
      <c r="N312" s="5" t="str">
        <f t="shared" si="363"/>
        <v/>
      </c>
      <c r="O312" s="6" t="str">
        <f>IFERROR(VLOOKUP(A312,dispett,2,FALSE),B312)</f>
        <v>uefdout</v>
      </c>
      <c r="P312" s="7" t="str">
        <f t="shared" si="364"/>
        <v>Two</v>
      </c>
      <c r="Q312" s="7" t="str">
        <f t="shared" si="365"/>
        <v>SupplyRegion</v>
      </c>
      <c r="R312" s="7" t="str">
        <f t="shared" si="366"/>
        <v>MNUMYR</v>
      </c>
      <c r="S312" s="7" t="str">
        <f t="shared" si="367"/>
        <v xml:space="preserve"> </v>
      </c>
      <c r="T312" s="7" t="str">
        <f t="shared" si="368"/>
        <v xml:space="preserve"> </v>
      </c>
      <c r="U312" s="7" t="str">
        <f t="shared" si="369"/>
        <v xml:space="preserve"> </v>
      </c>
      <c r="V312" s="7" t="str">
        <f t="shared" si="370"/>
        <v xml:space="preserve"> </v>
      </c>
      <c r="W312" s="6" t="str">
        <f t="shared" si="371"/>
        <v>UFLGCNR</v>
      </c>
      <c r="X312" s="6" t="str">
        <f t="shared" si="372"/>
        <v>(Two,SupplyRegion,MNUMYR)</v>
      </c>
    </row>
    <row r="313" spans="1:24" x14ac:dyDescent="0.25">
      <c r="A313" t="s">
        <v>1704</v>
      </c>
      <c r="B313" t="s">
        <v>1290</v>
      </c>
      <c r="C313" t="s">
        <v>1113</v>
      </c>
      <c r="E313" t="s">
        <v>1114</v>
      </c>
      <c r="G313" t="s">
        <v>1705</v>
      </c>
      <c r="H313" t="s">
        <v>1209</v>
      </c>
      <c r="I313" t="s">
        <v>1161</v>
      </c>
      <c r="J313" t="s">
        <v>1117</v>
      </c>
      <c r="M313" s="5" t="str">
        <f t="shared" si="362"/>
        <v/>
      </c>
      <c r="N313" s="5" t="str">
        <f t="shared" si="363"/>
        <v/>
      </c>
      <c r="O313" s="6" t="str">
        <f>IFERROR(VLOOKUP(A313,dispett,2,FALSE),B313)</f>
        <v>uefdout</v>
      </c>
      <c r="P313" s="7" t="str">
        <f t="shared" si="364"/>
        <v>Two</v>
      </c>
      <c r="Q313" s="7" t="str">
        <f t="shared" si="365"/>
        <v>SupplyRegion</v>
      </c>
      <c r="R313" s="7" t="str">
        <f t="shared" si="366"/>
        <v>MNUMYR</v>
      </c>
      <c r="S313" s="7" t="str">
        <f t="shared" si="367"/>
        <v xml:space="preserve"> </v>
      </c>
      <c r="T313" s="7" t="str">
        <f t="shared" si="368"/>
        <v xml:space="preserve"> </v>
      </c>
      <c r="U313" s="7" t="str">
        <f t="shared" si="369"/>
        <v xml:space="preserve"> </v>
      </c>
      <c r="V313" s="7" t="str">
        <f t="shared" si="370"/>
        <v xml:space="preserve"> </v>
      </c>
      <c r="W313" s="6" t="str">
        <f t="shared" si="371"/>
        <v>UFLGFNR</v>
      </c>
      <c r="X313" s="6" t="str">
        <f t="shared" si="372"/>
        <v>(Two,SupplyRegion,MNUMYR)</v>
      </c>
    </row>
    <row r="314" spans="1:24" x14ac:dyDescent="0.25">
      <c r="A314" t="s">
        <v>1706</v>
      </c>
      <c r="B314" t="s">
        <v>1290</v>
      </c>
      <c r="C314" t="s">
        <v>1113</v>
      </c>
      <c r="E314" t="s">
        <v>1114</v>
      </c>
      <c r="G314" t="s">
        <v>1707</v>
      </c>
      <c r="H314" t="s">
        <v>1209</v>
      </c>
      <c r="I314" t="s">
        <v>1161</v>
      </c>
      <c r="J314" t="s">
        <v>1117</v>
      </c>
      <c r="M314" s="5" t="str">
        <f t="shared" si="362"/>
        <v/>
      </c>
      <c r="N314" s="5" t="str">
        <f t="shared" si="363"/>
        <v/>
      </c>
      <c r="O314" s="6" t="str">
        <f>IFERROR(VLOOKUP(A314,dispett,2,FALSE),B314)</f>
        <v>uefdout</v>
      </c>
      <c r="P314" s="7" t="str">
        <f t="shared" si="364"/>
        <v>Two</v>
      </c>
      <c r="Q314" s="7" t="str">
        <f t="shared" si="365"/>
        <v>SupplyRegion</v>
      </c>
      <c r="R314" s="7" t="str">
        <f t="shared" si="366"/>
        <v>MNUMYR</v>
      </c>
      <c r="S314" s="7" t="str">
        <f t="shared" si="367"/>
        <v xml:space="preserve"> </v>
      </c>
      <c r="T314" s="7" t="str">
        <f t="shared" si="368"/>
        <v xml:space="preserve"> </v>
      </c>
      <c r="U314" s="7" t="str">
        <f t="shared" si="369"/>
        <v xml:space="preserve"> </v>
      </c>
      <c r="V314" s="7" t="str">
        <f t="shared" si="370"/>
        <v xml:space="preserve"> </v>
      </c>
      <c r="W314" s="6" t="str">
        <f t="shared" si="371"/>
        <v>UFLGINR</v>
      </c>
      <c r="X314" s="6" t="str">
        <f t="shared" si="372"/>
        <v>(Two,SupplyRegion,MNUMYR)</v>
      </c>
    </row>
    <row r="315" spans="1:24" x14ac:dyDescent="0.25">
      <c r="A315" t="s">
        <v>1708</v>
      </c>
      <c r="B315" t="s">
        <v>1697</v>
      </c>
      <c r="C315" t="s">
        <v>1113</v>
      </c>
      <c r="E315" t="s">
        <v>1142</v>
      </c>
      <c r="G315" t="s">
        <v>1709</v>
      </c>
      <c r="H315" t="s">
        <v>2485</v>
      </c>
      <c r="I315" t="s">
        <v>2479</v>
      </c>
      <c r="M315" s="5" t="str">
        <f t="shared" si="362"/>
        <v/>
      </c>
      <c r="N315" s="5" t="str">
        <f t="shared" si="363"/>
        <v/>
      </c>
      <c r="O315" s="6" t="str">
        <f>IFERROR(VLOOKUP(A315,dispett,2,FALSE),B315)</f>
        <v>fuelin</v>
      </c>
      <c r="P315" s="7" t="str">
        <f t="shared" si="364"/>
        <v>FuelType</v>
      </c>
      <c r="Q315" s="7" t="str">
        <f t="shared" si="365"/>
        <v>int_fuel_region</v>
      </c>
      <c r="R315" s="7" t="str">
        <f t="shared" si="366"/>
        <v xml:space="preserve"> </v>
      </c>
      <c r="S315" s="7" t="str">
        <f t="shared" si="367"/>
        <v xml:space="preserve"> </v>
      </c>
      <c r="T315" s="7" t="str">
        <f t="shared" si="368"/>
        <v xml:space="preserve"> </v>
      </c>
      <c r="U315" s="7" t="str">
        <f t="shared" si="369"/>
        <v xml:space="preserve"> </v>
      </c>
      <c r="V315" s="7" t="str">
        <f t="shared" si="370"/>
        <v xml:space="preserve"> </v>
      </c>
      <c r="W315" s="6" t="str">
        <f t="shared" si="371"/>
        <v>UFRCAR</v>
      </c>
      <c r="X315" s="6" t="str">
        <f t="shared" si="372"/>
        <v>(FuelType,int_fuel_region)</v>
      </c>
    </row>
    <row r="316" spans="1:24" x14ac:dyDescent="0.25">
      <c r="A316" t="s">
        <v>1710</v>
      </c>
      <c r="B316" t="s">
        <v>1697</v>
      </c>
      <c r="C316" t="s">
        <v>1113</v>
      </c>
      <c r="E316" t="s">
        <v>1142</v>
      </c>
      <c r="G316" t="s">
        <v>1711</v>
      </c>
      <c r="H316" t="s">
        <v>2485</v>
      </c>
      <c r="I316" t="s">
        <v>2479</v>
      </c>
      <c r="M316" s="5" t="str">
        <f t="shared" ref="M316:M364" si="400">IF(OR($O316="dispout",$O316="bildin",$O316="bildout",$O316="dispin"),"mnumnr","")</f>
        <v/>
      </c>
      <c r="N316" s="5" t="str">
        <f t="shared" ref="N316:N364" si="401">IF(OR($O316="dispout",$O316="bildin",$O316="bildout",$O316="dispett3"),"mnumyr","")</f>
        <v/>
      </c>
      <c r="O316" s="6" t="str">
        <f>IFERROR(VLOOKUP(A316,dispett,2,FALSE),B316)</f>
        <v>fuelin</v>
      </c>
      <c r="P316" s="7" t="str">
        <f t="shared" ref="P316:P364" si="402">IFERROR(VLOOKUP(H316,EFDLOOK,3,FALSE),"missing ")</f>
        <v>FuelType</v>
      </c>
      <c r="Q316" s="7" t="str">
        <f t="shared" ref="Q316:Q364" si="403">IFERROR(VLOOKUP(I316,EFDLOOK,2,FALSE),IF(I316&lt;&gt;"","missing"," "))</f>
        <v>int_fuel_region</v>
      </c>
      <c r="R316" s="7" t="str">
        <f t="shared" ref="R316:R364" si="404">IFERROR(VLOOKUP(J316,EFDLOOK,3,FALSE),IF(J316&lt;&gt;"","missing"," "))</f>
        <v xml:space="preserve"> </v>
      </c>
      <c r="S316" s="7" t="str">
        <f t="shared" ref="S316:S364" si="405">IFERROR(VLOOKUP(K316,EFDLOOK,2,FALSE),IF(K316&lt;&gt;"","missing"," "))</f>
        <v xml:space="preserve"> </v>
      </c>
      <c r="T316" s="7" t="str">
        <f t="shared" ref="T316:T364" si="406">IFERROR(VLOOKUP(L316,EFDLOOK,3,FALSE),IF(L316&lt;&gt;"","missing"," "))</f>
        <v xml:space="preserve"> </v>
      </c>
      <c r="U316" s="7" t="str">
        <f t="shared" ref="U316:U364" si="407">IFERROR(VLOOKUP(M316,EFDLOOK,2)," ")</f>
        <v xml:space="preserve"> </v>
      </c>
      <c r="V316" s="7" t="str">
        <f t="shared" ref="V316:V364" si="408">IFERROR(VLOOKUP(N316,EFDLOOK,2)," ")</f>
        <v xml:space="preserve"> </v>
      </c>
      <c r="W316" s="6" t="str">
        <f t="shared" ref="W316:W364" si="409">IF(A316&lt;&gt;"CF",A316,"WWIND_CF")</f>
        <v>UFRHG</v>
      </c>
      <c r="X316" s="6" t="str">
        <f t="shared" ref="X316:X364" si="410">IF(P316&lt;&gt;" ","("&amp;P316,"")    &amp;    IF(Q316&lt;&gt;" ",   ","&amp;Q316,"")   &amp; IF(R316&lt;&gt;" ",   ","&amp;R316,"")   &amp; IF(S316&lt;&gt;" ",   ","&amp;S316,"")  &amp; IF(T316&lt;&gt;" ",   ","&amp;T316,"")  &amp; IF(U316&lt;&gt;" ",  ","&amp;U316,"") &amp; IF(V316&lt;&gt;" ",  "," &amp; V316,"" )&amp; IF(P316&lt;&gt;" ",")","")</f>
        <v>(FuelType,int_fuel_region)</v>
      </c>
    </row>
    <row r="317" spans="1:24" x14ac:dyDescent="0.25">
      <c r="A317" t="s">
        <v>1712</v>
      </c>
      <c r="B317" t="s">
        <v>1697</v>
      </c>
      <c r="C317" t="s">
        <v>1113</v>
      </c>
      <c r="E317" t="s">
        <v>1142</v>
      </c>
      <c r="G317" t="s">
        <v>1713</v>
      </c>
      <c r="H317" t="s">
        <v>2485</v>
      </c>
      <c r="I317" t="s">
        <v>2479</v>
      </c>
      <c r="M317" s="5" t="str">
        <f t="shared" si="400"/>
        <v/>
      </c>
      <c r="N317" s="5" t="str">
        <f t="shared" si="401"/>
        <v/>
      </c>
      <c r="O317" s="6" t="str">
        <f>IFERROR(VLOOKUP(A317,dispett,2,FALSE),B317)</f>
        <v>fuelin</v>
      </c>
      <c r="P317" s="7" t="str">
        <f t="shared" si="402"/>
        <v>FuelType</v>
      </c>
      <c r="Q317" s="7" t="str">
        <f t="shared" si="403"/>
        <v>int_fuel_region</v>
      </c>
      <c r="R317" s="7" t="str">
        <f t="shared" si="404"/>
        <v xml:space="preserve"> </v>
      </c>
      <c r="S317" s="7" t="str">
        <f t="shared" si="405"/>
        <v xml:space="preserve"> </v>
      </c>
      <c r="T317" s="7" t="str">
        <f t="shared" si="406"/>
        <v xml:space="preserve"> </v>
      </c>
      <c r="U317" s="7" t="str">
        <f t="shared" si="407"/>
        <v xml:space="preserve"> </v>
      </c>
      <c r="V317" s="7" t="str">
        <f t="shared" si="408"/>
        <v xml:space="preserve"> </v>
      </c>
      <c r="W317" s="6" t="str">
        <f t="shared" si="409"/>
        <v>UFRSO2</v>
      </c>
      <c r="X317" s="6" t="str">
        <f t="shared" si="410"/>
        <v>(FuelType,int_fuel_region)</v>
      </c>
    </row>
    <row r="318" spans="1:24" x14ac:dyDescent="0.25">
      <c r="A318" t="s">
        <v>1714</v>
      </c>
      <c r="B318" t="s">
        <v>1290</v>
      </c>
      <c r="C318" t="s">
        <v>1113</v>
      </c>
      <c r="E318" t="s">
        <v>1114</v>
      </c>
      <c r="G318" t="s">
        <v>1715</v>
      </c>
      <c r="H318" t="s">
        <v>1209</v>
      </c>
      <c r="I318" t="s">
        <v>1161</v>
      </c>
      <c r="J318" t="s">
        <v>1117</v>
      </c>
      <c r="M318" s="5" t="str">
        <f t="shared" si="400"/>
        <v/>
      </c>
      <c r="N318" s="5" t="str">
        <f t="shared" si="401"/>
        <v/>
      </c>
      <c r="O318" s="6" t="str">
        <f>IFERROR(VLOOKUP(A318,dispett,2,FALSE),B318)</f>
        <v>uefdout</v>
      </c>
      <c r="P318" s="7" t="str">
        <f t="shared" si="402"/>
        <v>Two</v>
      </c>
      <c r="Q318" s="7" t="str">
        <f t="shared" si="403"/>
        <v>SupplyRegion</v>
      </c>
      <c r="R318" s="7" t="str">
        <f t="shared" si="404"/>
        <v>MNUMYR</v>
      </c>
      <c r="S318" s="7" t="str">
        <f t="shared" si="405"/>
        <v xml:space="preserve"> </v>
      </c>
      <c r="T318" s="7" t="str">
        <f t="shared" si="406"/>
        <v xml:space="preserve"> </v>
      </c>
      <c r="U318" s="7" t="str">
        <f t="shared" si="407"/>
        <v xml:space="preserve"> </v>
      </c>
      <c r="V318" s="7" t="str">
        <f t="shared" si="408"/>
        <v xml:space="preserve"> </v>
      </c>
      <c r="W318" s="6" t="str">
        <f t="shared" si="409"/>
        <v>UGNCLNR</v>
      </c>
      <c r="X318" s="6" t="str">
        <f t="shared" si="410"/>
        <v>(Two,SupplyRegion,MNUMYR)</v>
      </c>
    </row>
    <row r="319" spans="1:24" x14ac:dyDescent="0.25">
      <c r="A319" t="s">
        <v>1716</v>
      </c>
      <c r="B319" t="s">
        <v>1290</v>
      </c>
      <c r="C319" t="s">
        <v>1113</v>
      </c>
      <c r="E319" t="s">
        <v>1114</v>
      </c>
      <c r="G319" t="s">
        <v>1717</v>
      </c>
      <c r="H319" t="s">
        <v>1209</v>
      </c>
      <c r="I319" t="s">
        <v>1161</v>
      </c>
      <c r="J319" t="s">
        <v>1117</v>
      </c>
      <c r="M319" s="5" t="str">
        <f t="shared" si="400"/>
        <v/>
      </c>
      <c r="N319" s="5" t="str">
        <f t="shared" si="401"/>
        <v/>
      </c>
      <c r="O319" s="6" t="str">
        <f>IFERROR(VLOOKUP(A319,dispett,2,FALSE),B319)</f>
        <v>uefdout</v>
      </c>
      <c r="P319" s="7" t="str">
        <f t="shared" si="402"/>
        <v>Two</v>
      </c>
      <c r="Q319" s="7" t="str">
        <f t="shared" si="403"/>
        <v>SupplyRegion</v>
      </c>
      <c r="R319" s="7" t="str">
        <f t="shared" si="404"/>
        <v>MNUMYR</v>
      </c>
      <c r="S319" s="7" t="str">
        <f t="shared" si="405"/>
        <v xml:space="preserve"> </v>
      </c>
      <c r="T319" s="7" t="str">
        <f t="shared" si="406"/>
        <v xml:space="preserve"> </v>
      </c>
      <c r="U319" s="7" t="str">
        <f t="shared" si="407"/>
        <v xml:space="preserve"> </v>
      </c>
      <c r="V319" s="7" t="str">
        <f t="shared" si="408"/>
        <v xml:space="preserve"> </v>
      </c>
      <c r="W319" s="6" t="str">
        <f t="shared" si="409"/>
        <v>UGNGCNR</v>
      </c>
      <c r="X319" s="6" t="str">
        <f t="shared" si="410"/>
        <v>(Two,SupplyRegion,MNUMYR)</v>
      </c>
    </row>
    <row r="320" spans="1:24" x14ac:dyDescent="0.25">
      <c r="A320" t="s">
        <v>1718</v>
      </c>
      <c r="B320" t="s">
        <v>1290</v>
      </c>
      <c r="C320" t="s">
        <v>1113</v>
      </c>
      <c r="E320" t="s">
        <v>1114</v>
      </c>
      <c r="G320" t="s">
        <v>1719</v>
      </c>
      <c r="H320" t="s">
        <v>1209</v>
      </c>
      <c r="I320" t="s">
        <v>1161</v>
      </c>
      <c r="J320" t="s">
        <v>1117</v>
      </c>
      <c r="M320" s="5" t="str">
        <f t="shared" si="400"/>
        <v/>
      </c>
      <c r="N320" s="5" t="str">
        <f t="shared" si="401"/>
        <v/>
      </c>
      <c r="O320" s="6" t="str">
        <f>IFERROR(VLOOKUP(A320,dispett,2,FALSE),B320)</f>
        <v>uefdout</v>
      </c>
      <c r="P320" s="7" t="str">
        <f t="shared" si="402"/>
        <v>Two</v>
      </c>
      <c r="Q320" s="7" t="str">
        <f t="shared" si="403"/>
        <v>SupplyRegion</v>
      </c>
      <c r="R320" s="7" t="str">
        <f t="shared" si="404"/>
        <v>MNUMYR</v>
      </c>
      <c r="S320" s="7" t="str">
        <f t="shared" si="405"/>
        <v xml:space="preserve"> </v>
      </c>
      <c r="T320" s="7" t="str">
        <f t="shared" si="406"/>
        <v xml:space="preserve"> </v>
      </c>
      <c r="U320" s="7" t="str">
        <f t="shared" si="407"/>
        <v xml:space="preserve"> </v>
      </c>
      <c r="V320" s="7" t="str">
        <f t="shared" si="408"/>
        <v xml:space="preserve"> </v>
      </c>
      <c r="W320" s="6" t="str">
        <f t="shared" si="409"/>
        <v>UGNGFNR</v>
      </c>
      <c r="X320" s="6" t="str">
        <f t="shared" si="410"/>
        <v>(Two,SupplyRegion,MNUMYR)</v>
      </c>
    </row>
    <row r="321" spans="1:25" x14ac:dyDescent="0.25">
      <c r="A321" t="s">
        <v>1720</v>
      </c>
      <c r="B321" t="s">
        <v>1290</v>
      </c>
      <c r="C321" t="s">
        <v>1113</v>
      </c>
      <c r="E321" t="s">
        <v>1114</v>
      </c>
      <c r="G321" t="s">
        <v>1721</v>
      </c>
      <c r="H321" t="s">
        <v>1209</v>
      </c>
      <c r="I321" t="s">
        <v>1161</v>
      </c>
      <c r="J321" t="s">
        <v>1117</v>
      </c>
      <c r="M321" s="5" t="str">
        <f t="shared" si="400"/>
        <v/>
      </c>
      <c r="N321" s="5" t="str">
        <f t="shared" si="401"/>
        <v/>
      </c>
      <c r="O321" s="6" t="str">
        <f>IFERROR(VLOOKUP(A321,dispett,2,FALSE),B321)</f>
        <v>uefdout</v>
      </c>
      <c r="P321" s="7" t="str">
        <f t="shared" si="402"/>
        <v>Two</v>
      </c>
      <c r="Q321" s="7" t="str">
        <f t="shared" si="403"/>
        <v>SupplyRegion</v>
      </c>
      <c r="R321" s="7" t="str">
        <f t="shared" si="404"/>
        <v>MNUMYR</v>
      </c>
      <c r="S321" s="7" t="str">
        <f t="shared" si="405"/>
        <v xml:space="preserve"> </v>
      </c>
      <c r="T321" s="7" t="str">
        <f t="shared" si="406"/>
        <v xml:space="preserve"> </v>
      </c>
      <c r="U321" s="7" t="str">
        <f t="shared" si="407"/>
        <v xml:space="preserve"> </v>
      </c>
      <c r="V321" s="7" t="str">
        <f t="shared" si="408"/>
        <v xml:space="preserve"> </v>
      </c>
      <c r="W321" s="6" t="str">
        <f t="shared" si="409"/>
        <v>UGNGINR</v>
      </c>
      <c r="X321" s="6" t="str">
        <f t="shared" si="410"/>
        <v>(Two,SupplyRegion,MNUMYR)</v>
      </c>
    </row>
    <row r="322" spans="1:25" x14ac:dyDescent="0.25">
      <c r="A322" s="15" t="s">
        <v>2381</v>
      </c>
      <c r="B322" s="15" t="s">
        <v>1159</v>
      </c>
      <c r="C322" s="15" t="s">
        <v>1113</v>
      </c>
      <c r="D322" s="15"/>
      <c r="E322" s="15" t="s">
        <v>1194</v>
      </c>
      <c r="F322" s="15"/>
      <c r="G322" s="15" t="s">
        <v>2382</v>
      </c>
      <c r="H322" s="15" t="s">
        <v>1354</v>
      </c>
      <c r="I322" s="15"/>
      <c r="J322" s="15"/>
      <c r="K322" s="15"/>
      <c r="L322" s="15"/>
      <c r="M322" s="16"/>
      <c r="N322" s="16"/>
      <c r="O322" s="7" t="str">
        <f>IFERROR(VLOOKUP(A322,dispett,2,FALSE),B322)</f>
        <v>dispuse</v>
      </c>
      <c r="P322" s="7" t="str">
        <f t="shared" ref="P322" si="411">IFERROR(VLOOKUP(H322,EFDLOOK,3,FALSE),"missing ")</f>
        <v>PlantGroupOrd</v>
      </c>
      <c r="Q322" s="7" t="str">
        <f t="shared" ref="Q322" si="412">IFERROR(VLOOKUP(I322,EFDLOOK,2,FALSE),IF(I322&lt;&gt;"","missing"," "))</f>
        <v xml:space="preserve"> </v>
      </c>
      <c r="R322" s="7" t="str">
        <f t="shared" ref="R322" si="413">IFERROR(VLOOKUP(J322,EFDLOOK,3,FALSE),IF(J322&lt;&gt;"","missing"," "))</f>
        <v xml:space="preserve"> </v>
      </c>
      <c r="S322" s="7" t="str">
        <f t="shared" ref="S322" si="414">IFERROR(VLOOKUP(K322,EFDLOOK,2,FALSE),IF(K322&lt;&gt;"","missing"," "))</f>
        <v xml:space="preserve"> </v>
      </c>
      <c r="T322" s="7" t="str">
        <f t="shared" ref="T322" si="415">IFERROR(VLOOKUP(L322,EFDLOOK,3,FALSE),IF(L322&lt;&gt;"","missing"," "))</f>
        <v xml:space="preserve"> </v>
      </c>
      <c r="U322" s="7" t="str">
        <f t="shared" ref="U322" si="416">IFERROR(VLOOKUP(M322,EFDLOOK,2)," ")</f>
        <v xml:space="preserve"> </v>
      </c>
      <c r="V322" s="7" t="str">
        <f t="shared" ref="V322" si="417">IFERROR(VLOOKUP(N322,EFDLOOK,2)," ")</f>
        <v xml:space="preserve"> </v>
      </c>
      <c r="W322" s="7" t="str">
        <f t="shared" ref="W322" si="418">IF(A322&lt;&gt;"CF",A322,"WWIND_CF")</f>
        <v>UG_45Q</v>
      </c>
      <c r="X322" s="7" t="str">
        <f t="shared" ref="X322" si="419">IF(P322&lt;&gt;" ","("&amp;P322,"")    &amp;    IF(Q322&lt;&gt;" ",   ","&amp;Q322,"")   &amp; IF(R322&lt;&gt;" ",   ","&amp;R322,"")   &amp; IF(S322&lt;&gt;" ",   ","&amp;S322,"")  &amp; IF(T322&lt;&gt;" ",   ","&amp;T322,"")  &amp; IF(U322&lt;&gt;" ",  ","&amp;U322,"") &amp; IF(V322&lt;&gt;" ",  "," &amp; V322,"" )&amp; IF(P322&lt;&gt;" ",")","")</f>
        <v>(PlantGroupOrd)</v>
      </c>
      <c r="Y322" s="15"/>
    </row>
    <row r="323" spans="1:25" x14ac:dyDescent="0.25">
      <c r="A323" t="s">
        <v>1722</v>
      </c>
      <c r="B323" t="s">
        <v>1159</v>
      </c>
      <c r="C323" t="s">
        <v>1113</v>
      </c>
      <c r="E323" t="s">
        <v>1194</v>
      </c>
      <c r="G323" t="s">
        <v>1723</v>
      </c>
      <c r="H323" t="s">
        <v>1354</v>
      </c>
      <c r="M323" s="5" t="str">
        <f t="shared" si="400"/>
        <v/>
      </c>
      <c r="N323" s="5" t="str">
        <f t="shared" si="401"/>
        <v/>
      </c>
      <c r="O323" s="6" t="str">
        <f>IFERROR(VLOOKUP(A323,dispett,2,FALSE),B323)</f>
        <v>dispuse</v>
      </c>
      <c r="P323" s="7" t="str">
        <f t="shared" si="402"/>
        <v>PlantGroupOrd</v>
      </c>
      <c r="Q323" s="7" t="str">
        <f t="shared" si="403"/>
        <v xml:space="preserve"> </v>
      </c>
      <c r="R323" s="7" t="str">
        <f t="shared" si="404"/>
        <v xml:space="preserve"> </v>
      </c>
      <c r="S323" s="7" t="str">
        <f t="shared" si="405"/>
        <v xml:space="preserve"> </v>
      </c>
      <c r="T323" s="7" t="str">
        <f t="shared" si="406"/>
        <v xml:space="preserve"> </v>
      </c>
      <c r="U323" s="7" t="str">
        <f t="shared" si="407"/>
        <v xml:space="preserve"> </v>
      </c>
      <c r="V323" s="7" t="str">
        <f t="shared" si="408"/>
        <v xml:space="preserve"> </v>
      </c>
      <c r="W323" s="6" t="str">
        <f t="shared" si="409"/>
        <v>UG_ECPt</v>
      </c>
      <c r="X323" s="6" t="str">
        <f t="shared" si="410"/>
        <v>(PlantGroupOrd)</v>
      </c>
      <c r="Y323" s="15"/>
    </row>
    <row r="324" spans="1:25" x14ac:dyDescent="0.25">
      <c r="A324" t="s">
        <v>1724</v>
      </c>
      <c r="B324" t="s">
        <v>1159</v>
      </c>
      <c r="C324" t="s">
        <v>1113</v>
      </c>
      <c r="E324" t="s">
        <v>1194</v>
      </c>
      <c r="G324" t="s">
        <v>1725</v>
      </c>
      <c r="H324" t="s">
        <v>1354</v>
      </c>
      <c r="M324" s="5" t="str">
        <f t="shared" si="400"/>
        <v/>
      </c>
      <c r="N324" s="5" t="str">
        <f t="shared" si="401"/>
        <v/>
      </c>
      <c r="O324" s="6" t="str">
        <f>IFERROR(VLOOKUP(A324,dispett,2,FALSE),B324)</f>
        <v>dispuse</v>
      </c>
      <c r="P324" s="7" t="str">
        <f t="shared" si="402"/>
        <v>PlantGroupOrd</v>
      </c>
      <c r="Q324" s="7" t="str">
        <f t="shared" si="403"/>
        <v xml:space="preserve"> </v>
      </c>
      <c r="R324" s="7" t="str">
        <f t="shared" si="404"/>
        <v xml:space="preserve"> </v>
      </c>
      <c r="S324" s="7" t="str">
        <f t="shared" si="405"/>
        <v xml:space="preserve"> </v>
      </c>
      <c r="T324" s="7" t="str">
        <f t="shared" si="406"/>
        <v xml:space="preserve"> </v>
      </c>
      <c r="U324" s="7" t="str">
        <f t="shared" si="407"/>
        <v xml:space="preserve"> </v>
      </c>
      <c r="V324" s="7" t="str">
        <f t="shared" si="408"/>
        <v xml:space="preserve"> </v>
      </c>
      <c r="W324" s="6" t="str">
        <f t="shared" si="409"/>
        <v>UG_EFDt</v>
      </c>
      <c r="X324" s="6" t="str">
        <f t="shared" si="410"/>
        <v>(PlantGroupOrd)</v>
      </c>
      <c r="Y324" s="15"/>
    </row>
    <row r="325" spans="1:25" x14ac:dyDescent="0.25">
      <c r="A325" t="s">
        <v>1726</v>
      </c>
      <c r="B325" t="s">
        <v>1159</v>
      </c>
      <c r="C325" t="s">
        <v>1113</v>
      </c>
      <c r="E325" t="s">
        <v>1194</v>
      </c>
      <c r="G325" t="s">
        <v>1727</v>
      </c>
      <c r="H325" t="s">
        <v>1354</v>
      </c>
      <c r="M325" s="5" t="str">
        <f t="shared" si="400"/>
        <v/>
      </c>
      <c r="N325" s="5" t="str">
        <f t="shared" si="401"/>
        <v/>
      </c>
      <c r="O325" s="6" t="str">
        <f>IFERROR(VLOOKUP(A325,dispett,2,FALSE),B325)</f>
        <v>dispuse</v>
      </c>
      <c r="P325" s="7" t="str">
        <f t="shared" si="402"/>
        <v>PlantGroupOrd</v>
      </c>
      <c r="Q325" s="7" t="str">
        <f t="shared" si="403"/>
        <v xml:space="preserve"> </v>
      </c>
      <c r="R325" s="7" t="str">
        <f t="shared" si="404"/>
        <v xml:space="preserve"> </v>
      </c>
      <c r="S325" s="7" t="str">
        <f t="shared" si="405"/>
        <v xml:space="preserve"> </v>
      </c>
      <c r="T325" s="7" t="str">
        <f t="shared" si="406"/>
        <v xml:space="preserve"> </v>
      </c>
      <c r="U325" s="7" t="str">
        <f t="shared" si="407"/>
        <v xml:space="preserve"> </v>
      </c>
      <c r="V325" s="7" t="str">
        <f t="shared" si="408"/>
        <v xml:space="preserve"> </v>
      </c>
      <c r="W325" s="6" t="str">
        <f t="shared" si="409"/>
        <v>UG_EMM_RG</v>
      </c>
      <c r="X325" s="6" t="str">
        <f t="shared" si="410"/>
        <v>(PlantGroupOrd)</v>
      </c>
      <c r="Y325" s="15"/>
    </row>
    <row r="326" spans="1:25" x14ac:dyDescent="0.25">
      <c r="A326" t="s">
        <v>1728</v>
      </c>
      <c r="B326" t="s">
        <v>1159</v>
      </c>
      <c r="C326" t="s">
        <v>1113</v>
      </c>
      <c r="E326" t="s">
        <v>1194</v>
      </c>
      <c r="G326" t="s">
        <v>1729</v>
      </c>
      <c r="H326" t="s">
        <v>1354</v>
      </c>
      <c r="M326" s="5" t="str">
        <f t="shared" si="400"/>
        <v/>
      </c>
      <c r="N326" s="5" t="str">
        <f t="shared" si="401"/>
        <v/>
      </c>
      <c r="O326" s="6" t="str">
        <f>IFERROR(VLOOKUP(A326,dispett,2,FALSE),B326)</f>
        <v>dispuse</v>
      </c>
      <c r="P326" s="7" t="str">
        <f t="shared" si="402"/>
        <v>PlantGroupOrd</v>
      </c>
      <c r="Q326" s="7" t="str">
        <f t="shared" si="403"/>
        <v xml:space="preserve"> </v>
      </c>
      <c r="R326" s="7" t="str">
        <f t="shared" si="404"/>
        <v xml:space="preserve"> </v>
      </c>
      <c r="S326" s="7" t="str">
        <f t="shared" si="405"/>
        <v xml:space="preserve"> </v>
      </c>
      <c r="T326" s="7" t="str">
        <f t="shared" si="406"/>
        <v xml:space="preserve"> </v>
      </c>
      <c r="U326" s="7" t="str">
        <f t="shared" si="407"/>
        <v xml:space="preserve"> </v>
      </c>
      <c r="V326" s="7" t="str">
        <f t="shared" si="408"/>
        <v xml:space="preserve"> </v>
      </c>
      <c r="W326" s="6" t="str">
        <f t="shared" si="409"/>
        <v>UG_FL_RG</v>
      </c>
      <c r="X326" s="6" t="str">
        <f t="shared" si="410"/>
        <v>(PlantGroupOrd)</v>
      </c>
      <c r="Y326" s="15"/>
    </row>
    <row r="327" spans="1:25" x14ac:dyDescent="0.25">
      <c r="A327" t="s">
        <v>1730</v>
      </c>
      <c r="B327" t="s">
        <v>1159</v>
      </c>
      <c r="C327" t="s">
        <v>1113</v>
      </c>
      <c r="E327" t="s">
        <v>1142</v>
      </c>
      <c r="G327" t="s">
        <v>1731</v>
      </c>
      <c r="H327" t="s">
        <v>1354</v>
      </c>
      <c r="M327" s="5" t="str">
        <f t="shared" si="400"/>
        <v/>
      </c>
      <c r="N327" s="5" t="str">
        <f t="shared" si="401"/>
        <v/>
      </c>
      <c r="O327" s="6" t="str">
        <f>IFERROR(VLOOKUP(A327,dispett,2,FALSE),B327)</f>
        <v>dispuse</v>
      </c>
      <c r="P327" s="7" t="str">
        <f t="shared" si="402"/>
        <v>PlantGroupOrd</v>
      </c>
      <c r="Q327" s="7" t="str">
        <f t="shared" si="403"/>
        <v xml:space="preserve"> </v>
      </c>
      <c r="R327" s="7" t="str">
        <f t="shared" si="404"/>
        <v xml:space="preserve"> </v>
      </c>
      <c r="S327" s="7" t="str">
        <f t="shared" si="405"/>
        <v xml:space="preserve"> </v>
      </c>
      <c r="T327" s="7" t="str">
        <f t="shared" si="406"/>
        <v xml:space="preserve"> </v>
      </c>
      <c r="U327" s="7" t="str">
        <f t="shared" si="407"/>
        <v xml:space="preserve"> </v>
      </c>
      <c r="V327" s="7" t="str">
        <f t="shared" si="408"/>
        <v xml:space="preserve"> </v>
      </c>
      <c r="W327" s="6" t="str">
        <f t="shared" si="409"/>
        <v>UG_FOR</v>
      </c>
      <c r="X327" s="6" t="str">
        <f t="shared" si="410"/>
        <v>(PlantGroupOrd)</v>
      </c>
      <c r="Y327" s="15"/>
    </row>
    <row r="328" spans="1:25" x14ac:dyDescent="0.25">
      <c r="A328" t="s">
        <v>1732</v>
      </c>
      <c r="B328" t="s">
        <v>1159</v>
      </c>
      <c r="C328" t="s">
        <v>1113</v>
      </c>
      <c r="E328" t="s">
        <v>1142</v>
      </c>
      <c r="G328" t="s">
        <v>1733</v>
      </c>
      <c r="H328" t="s">
        <v>2489</v>
      </c>
      <c r="I328" t="s">
        <v>2490</v>
      </c>
      <c r="J328" t="s">
        <v>1354</v>
      </c>
      <c r="M328" s="5" t="str">
        <f t="shared" si="400"/>
        <v/>
      </c>
      <c r="N328" s="5" t="str">
        <f t="shared" si="401"/>
        <v/>
      </c>
      <c r="O328" s="6" t="str">
        <f>IFERROR(VLOOKUP(A328,dispett,2,FALSE),B328)</f>
        <v>dispuse</v>
      </c>
      <c r="P328" s="7" t="str">
        <f t="shared" si="402"/>
        <v>Segment</v>
      </c>
      <c r="Q328" s="7" t="str">
        <f t="shared" si="403"/>
        <v>Group</v>
      </c>
      <c r="R328" s="7" t="str">
        <f t="shared" si="404"/>
        <v>PlantGroupOrd</v>
      </c>
      <c r="S328" s="7" t="str">
        <f t="shared" si="405"/>
        <v xml:space="preserve"> </v>
      </c>
      <c r="T328" s="7" t="str">
        <f t="shared" si="406"/>
        <v xml:space="preserve"> </v>
      </c>
      <c r="U328" s="7" t="str">
        <f t="shared" si="407"/>
        <v xml:space="preserve"> </v>
      </c>
      <c r="V328" s="7" t="str">
        <f t="shared" si="408"/>
        <v xml:space="preserve"> </v>
      </c>
      <c r="W328" s="6" t="str">
        <f t="shared" si="409"/>
        <v>UG_GCF</v>
      </c>
      <c r="X328" s="6" t="str">
        <f t="shared" si="410"/>
        <v>(Segment,Group,PlantGroupOrd)</v>
      </c>
      <c r="Y328" s="15"/>
    </row>
    <row r="329" spans="1:25" x14ac:dyDescent="0.25">
      <c r="A329" t="s">
        <v>1734</v>
      </c>
      <c r="B329" t="s">
        <v>1159</v>
      </c>
      <c r="C329" t="s">
        <v>1113</v>
      </c>
      <c r="E329" t="s">
        <v>1142</v>
      </c>
      <c r="G329" t="s">
        <v>1735</v>
      </c>
      <c r="H329" t="s">
        <v>1354</v>
      </c>
      <c r="M329" s="5" t="str">
        <f t="shared" si="400"/>
        <v/>
      </c>
      <c r="N329" s="5" t="str">
        <f t="shared" si="401"/>
        <v/>
      </c>
      <c r="O329" s="6" t="str">
        <f>IFERROR(VLOOKUP(A329,dispett,2,FALSE),B329)</f>
        <v>dispuse</v>
      </c>
      <c r="P329" s="7" t="str">
        <f t="shared" si="402"/>
        <v>PlantGroupOrd</v>
      </c>
      <c r="Q329" s="7" t="str">
        <f t="shared" si="403"/>
        <v xml:space="preserve"> </v>
      </c>
      <c r="R329" s="7" t="str">
        <f t="shared" si="404"/>
        <v xml:space="preserve"> </v>
      </c>
      <c r="S329" s="7" t="str">
        <f t="shared" si="405"/>
        <v xml:space="preserve"> </v>
      </c>
      <c r="T329" s="7" t="str">
        <f t="shared" si="406"/>
        <v xml:space="preserve"> </v>
      </c>
      <c r="U329" s="7" t="str">
        <f t="shared" si="407"/>
        <v xml:space="preserve"> </v>
      </c>
      <c r="V329" s="7" t="str">
        <f t="shared" si="408"/>
        <v xml:space="preserve"> </v>
      </c>
      <c r="W329" s="6" t="str">
        <f t="shared" si="409"/>
        <v>UG_GSUB</v>
      </c>
      <c r="X329" s="6" t="str">
        <f t="shared" si="410"/>
        <v>(PlantGroupOrd)</v>
      </c>
      <c r="Y329" s="15"/>
    </row>
    <row r="330" spans="1:25" x14ac:dyDescent="0.25">
      <c r="A330" t="s">
        <v>1736</v>
      </c>
      <c r="B330" t="s">
        <v>1159</v>
      </c>
      <c r="C330" t="s">
        <v>1113</v>
      </c>
      <c r="E330" t="s">
        <v>1142</v>
      </c>
      <c r="G330" t="s">
        <v>1737</v>
      </c>
      <c r="H330" t="s">
        <v>2483</v>
      </c>
      <c r="I330" t="s">
        <v>1354</v>
      </c>
      <c r="M330" s="5" t="str">
        <f t="shared" si="400"/>
        <v/>
      </c>
      <c r="N330" s="5" t="str">
        <f t="shared" si="401"/>
        <v/>
      </c>
      <c r="O330" s="6" t="str">
        <f>IFERROR(VLOOKUP(A330,dispett,2,FALSE),B330)</f>
        <v>dispuse</v>
      </c>
      <c r="P330" s="7" t="str">
        <f t="shared" si="402"/>
        <v>Season</v>
      </c>
      <c r="Q330" s="7" t="str">
        <f t="shared" si="403"/>
        <v>PlantGroupOrd</v>
      </c>
      <c r="R330" s="7" t="str">
        <f t="shared" si="404"/>
        <v xml:space="preserve"> </v>
      </c>
      <c r="S330" s="7" t="str">
        <f t="shared" si="405"/>
        <v xml:space="preserve"> </v>
      </c>
      <c r="T330" s="7" t="str">
        <f t="shared" si="406"/>
        <v xml:space="preserve"> </v>
      </c>
      <c r="U330" s="7" t="str">
        <f t="shared" si="407"/>
        <v xml:space="preserve"> </v>
      </c>
      <c r="V330" s="7" t="str">
        <f t="shared" si="408"/>
        <v xml:space="preserve"> </v>
      </c>
      <c r="W330" s="6" t="str">
        <f t="shared" si="409"/>
        <v>UG_HTRT</v>
      </c>
      <c r="X330" s="6" t="str">
        <f t="shared" si="410"/>
        <v>(Season,PlantGroupOrd)</v>
      </c>
      <c r="Y330" s="15"/>
    </row>
    <row r="331" spans="1:25" s="15" customFormat="1" x14ac:dyDescent="0.25">
      <c r="A331" s="15" t="s">
        <v>2287</v>
      </c>
      <c r="B331" s="15" t="s">
        <v>1159</v>
      </c>
      <c r="C331" s="15" t="s">
        <v>1113</v>
      </c>
      <c r="E331" s="15" t="s">
        <v>1142</v>
      </c>
      <c r="G331" s="15" t="s">
        <v>2288</v>
      </c>
      <c r="H331" s="15" t="s">
        <v>1354</v>
      </c>
      <c r="M331" s="16" t="str">
        <f t="shared" si="400"/>
        <v/>
      </c>
      <c r="N331" s="16" t="str">
        <f t="shared" si="401"/>
        <v/>
      </c>
      <c r="O331" s="7" t="str">
        <f>IFERROR(VLOOKUP(A331,dispett,2,FALSE),B331)</f>
        <v>dispuse</v>
      </c>
      <c r="P331" s="7" t="str">
        <f t="shared" ref="P331" si="420">IFERROR(VLOOKUP(H331,EFDLOOK,3,FALSE),"missing ")</f>
        <v>PlantGroupOrd</v>
      </c>
      <c r="Q331" s="7" t="str">
        <f t="shared" ref="Q331" si="421">IFERROR(VLOOKUP(I331,EFDLOOK,2,FALSE),IF(I331&lt;&gt;"","missing"," "))</f>
        <v xml:space="preserve"> </v>
      </c>
      <c r="R331" s="7" t="str">
        <f t="shared" ref="R331" si="422">IFERROR(VLOOKUP(J331,EFDLOOK,3,FALSE),IF(J331&lt;&gt;"","missing"," "))</f>
        <v xml:space="preserve"> </v>
      </c>
      <c r="S331" s="7" t="str">
        <f t="shared" ref="S331" si="423">IFERROR(VLOOKUP(K331,EFDLOOK,2,FALSE),IF(K331&lt;&gt;"","missing"," "))</f>
        <v xml:space="preserve"> </v>
      </c>
      <c r="T331" s="7" t="str">
        <f t="shared" ref="T331" si="424">IFERROR(VLOOKUP(L331,EFDLOOK,3,FALSE),IF(L331&lt;&gt;"","missing"," "))</f>
        <v xml:space="preserve"> </v>
      </c>
      <c r="U331" s="7" t="str">
        <f t="shared" ref="U331" si="425">IFERROR(VLOOKUP(M331,EFDLOOK,2)," ")</f>
        <v xml:space="preserve"> </v>
      </c>
      <c r="V331" s="7" t="str">
        <f t="shared" ref="V331" si="426">IFERROR(VLOOKUP(N331,EFDLOOK,2)," ")</f>
        <v xml:space="preserve"> </v>
      </c>
      <c r="W331" s="7" t="str">
        <f t="shared" ref="W331" si="427">IF(A331&lt;&gt;"CF",A331,"WWIND_CF")</f>
        <v>UG_LFR</v>
      </c>
      <c r="X331" s="7" t="str">
        <f t="shared" ref="X331" si="428">IF(P331&lt;&gt;" ","("&amp;P331,"")    &amp;    IF(Q331&lt;&gt;" ",   ","&amp;Q331,"")   &amp; IF(R331&lt;&gt;" ",   ","&amp;R331,"")   &amp; IF(S331&lt;&gt;" ",   ","&amp;S331,"")  &amp; IF(T331&lt;&gt;" ",   ","&amp;T331,"")  &amp; IF(U331&lt;&gt;" ",  ","&amp;U331,"") &amp; IF(V331&lt;&gt;" ",  "," &amp; V331,"" )&amp; IF(P331&lt;&gt;" ",")","")</f>
        <v>(PlantGroupOrd)</v>
      </c>
    </row>
    <row r="332" spans="1:25" s="15" customFormat="1" x14ac:dyDescent="0.25">
      <c r="A332" s="15" t="s">
        <v>2340</v>
      </c>
      <c r="B332" s="15" t="s">
        <v>1159</v>
      </c>
      <c r="C332" s="15" t="s">
        <v>1113</v>
      </c>
      <c r="E332" s="15" t="s">
        <v>1142</v>
      </c>
      <c r="G332" s="15" t="s">
        <v>2341</v>
      </c>
      <c r="H332" s="15" t="s">
        <v>1354</v>
      </c>
      <c r="M332" s="16"/>
      <c r="N332" s="16"/>
      <c r="O332" s="7" t="str">
        <f>IFERROR(VLOOKUP(A332,dispett,2,FALSE),B332)</f>
        <v>dispuse</v>
      </c>
      <c r="P332" s="7" t="str">
        <f t="shared" ref="P332" si="429">IFERROR(VLOOKUP(H332,EFDLOOK,3,FALSE),"missing ")</f>
        <v>PlantGroupOrd</v>
      </c>
      <c r="Q332" s="7" t="str">
        <f t="shared" ref="Q332" si="430">IFERROR(VLOOKUP(I332,EFDLOOK,2,FALSE),IF(I332&lt;&gt;"","missing"," "))</f>
        <v xml:space="preserve"> </v>
      </c>
      <c r="R332" s="7" t="str">
        <f t="shared" ref="R332" si="431">IFERROR(VLOOKUP(J332,EFDLOOK,3,FALSE),IF(J332&lt;&gt;"","missing"," "))</f>
        <v xml:space="preserve"> </v>
      </c>
      <c r="S332" s="7" t="str">
        <f t="shared" ref="S332" si="432">IFERROR(VLOOKUP(K332,EFDLOOK,2,FALSE),IF(K332&lt;&gt;"","missing"," "))</f>
        <v xml:space="preserve"> </v>
      </c>
      <c r="T332" s="7" t="str">
        <f t="shared" ref="T332" si="433">IFERROR(VLOOKUP(L332,EFDLOOK,3,FALSE),IF(L332&lt;&gt;"","missing"," "))</f>
        <v xml:space="preserve"> </v>
      </c>
      <c r="U332" s="7" t="str">
        <f t="shared" ref="U332" si="434">IFERROR(VLOOKUP(M332,EFDLOOK,2)," ")</f>
        <v xml:space="preserve"> </v>
      </c>
      <c r="V332" s="7" t="str">
        <f t="shared" ref="V332" si="435">IFERROR(VLOOKUP(N332,EFDLOOK,2)," ")</f>
        <v xml:space="preserve"> </v>
      </c>
      <c r="W332" s="7" t="str">
        <f t="shared" ref="W332" si="436">IF(A332&lt;&gt;"CF",A332,"WWIND_CF")</f>
        <v>UGNOCCS</v>
      </c>
      <c r="X332" s="7" t="str">
        <f t="shared" ref="X332" si="437">IF(P332&lt;&gt;" ","("&amp;P332,"")    &amp;    IF(Q332&lt;&gt;" ",   ","&amp;Q332,"")   &amp; IF(R332&lt;&gt;" ",   ","&amp;R332,"")   &amp; IF(S332&lt;&gt;" ",   ","&amp;S332,"")  &amp; IF(T332&lt;&gt;" ",   ","&amp;T332,"")  &amp; IF(U332&lt;&gt;" ",  ","&amp;U332,"") &amp; IF(V332&lt;&gt;" ",  "," &amp; V332,"" )&amp; IF(P332&lt;&gt;" ",")","")</f>
        <v>(PlantGroupOrd)</v>
      </c>
    </row>
    <row r="333" spans="1:25" x14ac:dyDescent="0.25">
      <c r="A333" t="s">
        <v>1738</v>
      </c>
      <c r="B333" t="s">
        <v>1159</v>
      </c>
      <c r="C333" t="s">
        <v>1113</v>
      </c>
      <c r="E333" t="s">
        <v>1194</v>
      </c>
      <c r="G333" t="s">
        <v>1739</v>
      </c>
      <c r="H333" t="s">
        <v>1354</v>
      </c>
      <c r="M333" s="5" t="str">
        <f t="shared" si="400"/>
        <v/>
      </c>
      <c r="N333" s="5" t="str">
        <f t="shared" si="401"/>
        <v/>
      </c>
      <c r="O333" s="6" t="str">
        <f>IFERROR(VLOOKUP(A333,dispett,2,FALSE),B333)</f>
        <v>dispuse</v>
      </c>
      <c r="P333" s="7" t="str">
        <f t="shared" si="402"/>
        <v>PlantGroupOrd</v>
      </c>
      <c r="Q333" s="7" t="str">
        <f t="shared" si="403"/>
        <v xml:space="preserve"> </v>
      </c>
      <c r="R333" s="7" t="str">
        <f t="shared" si="404"/>
        <v xml:space="preserve"> </v>
      </c>
      <c r="S333" s="7" t="str">
        <f t="shared" si="405"/>
        <v xml:space="preserve"> </v>
      </c>
      <c r="T333" s="7" t="str">
        <f t="shared" si="406"/>
        <v xml:space="preserve"> </v>
      </c>
      <c r="U333" s="7" t="str">
        <f t="shared" si="407"/>
        <v xml:space="preserve"> </v>
      </c>
      <c r="V333" s="7" t="str">
        <f t="shared" si="408"/>
        <v xml:space="preserve"> </v>
      </c>
      <c r="W333" s="6" t="str">
        <f t="shared" si="409"/>
        <v>UG_MRUN</v>
      </c>
      <c r="X333" s="6" t="str">
        <f t="shared" si="410"/>
        <v>(PlantGroupOrd)</v>
      </c>
      <c r="Y333" s="15"/>
    </row>
    <row r="334" spans="1:25" x14ac:dyDescent="0.25">
      <c r="A334" t="s">
        <v>1740</v>
      </c>
      <c r="B334" t="s">
        <v>1159</v>
      </c>
      <c r="C334" t="s">
        <v>1113</v>
      </c>
      <c r="E334" t="s">
        <v>1142</v>
      </c>
      <c r="G334" t="s">
        <v>1741</v>
      </c>
      <c r="H334" t="s">
        <v>2483</v>
      </c>
      <c r="I334" t="s">
        <v>2497</v>
      </c>
      <c r="J334" t="s">
        <v>1354</v>
      </c>
      <c r="M334" s="5" t="str">
        <f t="shared" si="400"/>
        <v/>
      </c>
      <c r="N334" s="5" t="str">
        <f t="shared" si="401"/>
        <v/>
      </c>
      <c r="O334" s="6" t="str">
        <f>IFERROR(VLOOKUP(A334,dispett,2,FALSE),B334)</f>
        <v>dispuse</v>
      </c>
      <c r="P334" s="7" t="str">
        <f t="shared" si="402"/>
        <v>Season</v>
      </c>
      <c r="Q334" s="7" t="str">
        <f t="shared" si="403"/>
        <v>INOXP</v>
      </c>
      <c r="R334" s="7" t="str">
        <f t="shared" si="404"/>
        <v>PlantGroupOrd</v>
      </c>
      <c r="S334" s="7" t="str">
        <f t="shared" si="405"/>
        <v xml:space="preserve"> </v>
      </c>
      <c r="T334" s="7" t="str">
        <f t="shared" si="406"/>
        <v xml:space="preserve"> </v>
      </c>
      <c r="U334" s="7" t="str">
        <f t="shared" si="407"/>
        <v xml:space="preserve"> </v>
      </c>
      <c r="V334" s="7" t="str">
        <f t="shared" si="408"/>
        <v xml:space="preserve"> </v>
      </c>
      <c r="W334" s="6" t="str">
        <f t="shared" si="409"/>
        <v>UG_NOXC</v>
      </c>
      <c r="X334" s="6" t="str">
        <f t="shared" si="410"/>
        <v>(Season,INOXP,PlantGroupOrd)</v>
      </c>
      <c r="Y334" s="15"/>
    </row>
    <row r="335" spans="1:25" x14ac:dyDescent="0.25">
      <c r="A335" t="s">
        <v>1742</v>
      </c>
      <c r="B335" t="s">
        <v>1159</v>
      </c>
      <c r="C335" t="s">
        <v>1113</v>
      </c>
      <c r="E335" t="s">
        <v>1142</v>
      </c>
      <c r="G335" t="s">
        <v>1743</v>
      </c>
      <c r="H335" t="s">
        <v>1354</v>
      </c>
      <c r="M335" s="5" t="str">
        <f t="shared" si="400"/>
        <v/>
      </c>
      <c r="N335" s="5" t="str">
        <f t="shared" si="401"/>
        <v/>
      </c>
      <c r="O335" s="6" t="str">
        <f>IFERROR(VLOOKUP(A335,dispett,2,FALSE),B335)</f>
        <v>dispuse</v>
      </c>
      <c r="P335" s="7" t="str">
        <f t="shared" si="402"/>
        <v>PlantGroupOrd</v>
      </c>
      <c r="Q335" s="7" t="str">
        <f t="shared" si="403"/>
        <v xml:space="preserve"> </v>
      </c>
      <c r="R335" s="7" t="str">
        <f t="shared" si="404"/>
        <v xml:space="preserve"> </v>
      </c>
      <c r="S335" s="7" t="str">
        <f t="shared" si="405"/>
        <v xml:space="preserve"> </v>
      </c>
      <c r="T335" s="7" t="str">
        <f t="shared" si="406"/>
        <v xml:space="preserve"> </v>
      </c>
      <c r="U335" s="7" t="str">
        <f t="shared" si="407"/>
        <v xml:space="preserve"> </v>
      </c>
      <c r="V335" s="7" t="str">
        <f t="shared" si="408"/>
        <v xml:space="preserve"> </v>
      </c>
      <c r="W335" s="6" t="str">
        <f t="shared" si="409"/>
        <v>UG_OMR</v>
      </c>
      <c r="X335" s="6" t="str">
        <f t="shared" si="410"/>
        <v>(PlantGroupOrd)</v>
      </c>
      <c r="Y335" s="15"/>
    </row>
    <row r="336" spans="1:25" x14ac:dyDescent="0.25">
      <c r="A336" t="s">
        <v>1744</v>
      </c>
      <c r="B336" t="s">
        <v>1159</v>
      </c>
      <c r="C336" t="s">
        <v>1113</v>
      </c>
      <c r="E336" t="s">
        <v>1142</v>
      </c>
      <c r="G336" t="s">
        <v>1745</v>
      </c>
      <c r="H336" t="s">
        <v>1354</v>
      </c>
      <c r="M336" s="5" t="str">
        <f t="shared" si="400"/>
        <v/>
      </c>
      <c r="N336" s="5" t="str">
        <f t="shared" si="401"/>
        <v/>
      </c>
      <c r="O336" s="6" t="str">
        <f>IFERROR(VLOOKUP(A336,dispett,2,FALSE),B336)</f>
        <v>dispuse</v>
      </c>
      <c r="P336" s="7" t="str">
        <f t="shared" si="402"/>
        <v>PlantGroupOrd</v>
      </c>
      <c r="Q336" s="7" t="str">
        <f t="shared" si="403"/>
        <v xml:space="preserve"> </v>
      </c>
      <c r="R336" s="7" t="str">
        <f t="shared" si="404"/>
        <v xml:space="preserve"> </v>
      </c>
      <c r="S336" s="7" t="str">
        <f t="shared" si="405"/>
        <v xml:space="preserve"> </v>
      </c>
      <c r="T336" s="7" t="str">
        <f t="shared" si="406"/>
        <v xml:space="preserve"> </v>
      </c>
      <c r="U336" s="7" t="str">
        <f t="shared" si="407"/>
        <v xml:space="preserve"> </v>
      </c>
      <c r="V336" s="7" t="str">
        <f t="shared" si="408"/>
        <v xml:space="preserve"> </v>
      </c>
      <c r="W336" s="6" t="str">
        <f t="shared" si="409"/>
        <v>UG_PMR</v>
      </c>
      <c r="X336" s="6" t="str">
        <f t="shared" si="410"/>
        <v>(PlantGroupOrd)</v>
      </c>
      <c r="Y336" s="15"/>
    </row>
    <row r="337" spans="1:25" x14ac:dyDescent="0.25">
      <c r="A337" t="s">
        <v>1746</v>
      </c>
      <c r="B337" t="s">
        <v>1159</v>
      </c>
      <c r="C337" t="s">
        <v>1113</v>
      </c>
      <c r="E337" t="s">
        <v>1142</v>
      </c>
      <c r="G337" t="s">
        <v>1747</v>
      </c>
      <c r="H337" t="s">
        <v>2483</v>
      </c>
      <c r="I337" t="s">
        <v>1354</v>
      </c>
      <c r="M337" s="5" t="str">
        <f t="shared" si="400"/>
        <v/>
      </c>
      <c r="N337" s="5" t="str">
        <f t="shared" si="401"/>
        <v/>
      </c>
      <c r="O337" s="6" t="str">
        <f>IFERROR(VLOOKUP(A337,dispett,2,FALSE),B337)</f>
        <v>dispuse</v>
      </c>
      <c r="P337" s="7" t="str">
        <f t="shared" si="402"/>
        <v>Season</v>
      </c>
      <c r="Q337" s="7" t="str">
        <f t="shared" si="403"/>
        <v>PlantGroupOrd</v>
      </c>
      <c r="R337" s="7" t="str">
        <f t="shared" si="404"/>
        <v xml:space="preserve"> </v>
      </c>
      <c r="S337" s="7" t="str">
        <f t="shared" si="405"/>
        <v xml:space="preserve"> </v>
      </c>
      <c r="T337" s="7" t="str">
        <f t="shared" si="406"/>
        <v xml:space="preserve"> </v>
      </c>
      <c r="U337" s="7" t="str">
        <f t="shared" si="407"/>
        <v xml:space="preserve"> </v>
      </c>
      <c r="V337" s="7" t="str">
        <f t="shared" si="408"/>
        <v xml:space="preserve"> </v>
      </c>
      <c r="W337" s="6" t="str">
        <f t="shared" si="409"/>
        <v>UG_SCF</v>
      </c>
      <c r="X337" s="6" t="str">
        <f t="shared" si="410"/>
        <v>(Season,PlantGroupOrd)</v>
      </c>
      <c r="Y337" s="15"/>
    </row>
    <row r="338" spans="1:25" x14ac:dyDescent="0.25">
      <c r="A338" t="s">
        <v>1748</v>
      </c>
      <c r="B338" t="s">
        <v>1157</v>
      </c>
      <c r="C338" t="s">
        <v>1113</v>
      </c>
      <c r="E338" t="s">
        <v>1194</v>
      </c>
      <c r="G338" t="s">
        <v>1749</v>
      </c>
      <c r="H338" t="s">
        <v>1168</v>
      </c>
      <c r="M338" s="5" t="str">
        <f t="shared" si="400"/>
        <v/>
      </c>
      <c r="N338" s="5" t="str">
        <f t="shared" si="401"/>
        <v/>
      </c>
      <c r="O338" s="6" t="str">
        <f>IFERROR(VLOOKUP(A338,dispett,2,FALSE),B338)</f>
        <v>control</v>
      </c>
      <c r="P338" s="7" t="str">
        <f t="shared" si="402"/>
        <v>SCALARSet</v>
      </c>
      <c r="Q338" s="7" t="str">
        <f t="shared" si="403"/>
        <v xml:space="preserve"> </v>
      </c>
      <c r="R338" s="7" t="str">
        <f t="shared" si="404"/>
        <v xml:space="preserve"> </v>
      </c>
      <c r="S338" s="7" t="str">
        <f t="shared" si="405"/>
        <v xml:space="preserve"> </v>
      </c>
      <c r="T338" s="7" t="str">
        <f t="shared" si="406"/>
        <v xml:space="preserve"> </v>
      </c>
      <c r="U338" s="7" t="str">
        <f t="shared" si="407"/>
        <v xml:space="preserve"> </v>
      </c>
      <c r="V338" s="7" t="str">
        <f t="shared" si="408"/>
        <v xml:space="preserve"> </v>
      </c>
      <c r="W338" s="6" t="str">
        <f t="shared" si="409"/>
        <v>UHBSYR</v>
      </c>
      <c r="X338" s="6" t="str">
        <f t="shared" si="410"/>
        <v>(SCALARSet)</v>
      </c>
      <c r="Y338" s="15"/>
    </row>
    <row r="339" spans="1:25" x14ac:dyDescent="0.25">
      <c r="A339" s="15" t="s">
        <v>2383</v>
      </c>
      <c r="B339" s="15" t="s">
        <v>1157</v>
      </c>
      <c r="C339" s="15" t="s">
        <v>1113</v>
      </c>
      <c r="D339" s="15"/>
      <c r="E339" s="15" t="s">
        <v>1194</v>
      </c>
      <c r="F339" s="15"/>
      <c r="G339" s="15" t="s">
        <v>2384</v>
      </c>
      <c r="H339" s="15" t="s">
        <v>1168</v>
      </c>
      <c r="I339" s="15"/>
      <c r="J339" s="15"/>
      <c r="K339" s="15"/>
      <c r="L339" s="15"/>
      <c r="M339" s="16"/>
      <c r="N339" s="16"/>
      <c r="O339" s="7" t="str">
        <f>IFERROR(VLOOKUP(A339,dispett,2,FALSE),B339)</f>
        <v>control</v>
      </c>
      <c r="P339" s="7" t="str">
        <f t="shared" ref="P339" si="438">IFERROR(VLOOKUP(H339,EFDLOOK,3,FALSE),"missing ")</f>
        <v>SCALARSet</v>
      </c>
      <c r="Q339" s="7" t="str">
        <f t="shared" ref="Q339" si="439">IFERROR(VLOOKUP(I339,EFDLOOK,2,FALSE),IF(I339&lt;&gt;"","missing"," "))</f>
        <v xml:space="preserve"> </v>
      </c>
      <c r="R339" s="7" t="str">
        <f t="shared" ref="R339" si="440">IFERROR(VLOOKUP(J339,EFDLOOK,3,FALSE),IF(J339&lt;&gt;"","missing"," "))</f>
        <v xml:space="preserve"> </v>
      </c>
      <c r="S339" s="7" t="str">
        <f t="shared" ref="S339" si="441">IFERROR(VLOOKUP(K339,EFDLOOK,2,FALSE),IF(K339&lt;&gt;"","missing"," "))</f>
        <v xml:space="preserve"> </v>
      </c>
      <c r="T339" s="7" t="str">
        <f t="shared" ref="T339" si="442">IFERROR(VLOOKUP(L339,EFDLOOK,3,FALSE),IF(L339&lt;&gt;"","missing"," "))</f>
        <v xml:space="preserve"> </v>
      </c>
      <c r="U339" s="7" t="str">
        <f t="shared" ref="U339" si="443">IFERROR(VLOOKUP(M339,EFDLOOK,2)," ")</f>
        <v xml:space="preserve"> </v>
      </c>
      <c r="V339" s="7" t="str">
        <f t="shared" ref="V339" si="444">IFERROR(VLOOKUP(N339,EFDLOOK,2)," ")</f>
        <v xml:space="preserve"> </v>
      </c>
      <c r="W339" s="7" t="str">
        <f t="shared" ref="W339" si="445">IF(A339&lt;&gt;"CF",A339,"WWIND_CF")</f>
        <v>UIANC</v>
      </c>
      <c r="X339" s="7" t="str">
        <f t="shared" ref="X339" si="446">IF(P339&lt;&gt;" ","("&amp;P339,"")    &amp;    IF(Q339&lt;&gt;" ",   ","&amp;Q339,"")   &amp; IF(R339&lt;&gt;" ",   ","&amp;R339,"")   &amp; IF(S339&lt;&gt;" ",   ","&amp;S339,"")  &amp; IF(T339&lt;&gt;" ",   ","&amp;T339,"")  &amp; IF(U339&lt;&gt;" ",  ","&amp;U339,"") &amp; IF(V339&lt;&gt;" ",  "," &amp; V339,"" )&amp; IF(P339&lt;&gt;" ",")","")</f>
        <v>(SCALARSet)</v>
      </c>
      <c r="Y339" s="15"/>
    </row>
    <row r="340" spans="1:25" x14ac:dyDescent="0.25">
      <c r="A340" t="s">
        <v>1750</v>
      </c>
      <c r="B340" t="s">
        <v>1157</v>
      </c>
      <c r="C340" t="s">
        <v>1113</v>
      </c>
      <c r="E340" t="s">
        <v>1194</v>
      </c>
      <c r="G340" t="s">
        <v>1751</v>
      </c>
      <c r="H340" t="s">
        <v>1168</v>
      </c>
      <c r="M340" s="5" t="str">
        <f t="shared" si="400"/>
        <v/>
      </c>
      <c r="N340" s="5" t="str">
        <f t="shared" si="401"/>
        <v/>
      </c>
      <c r="O340" s="6" t="str">
        <f>IFERROR(VLOOKUP(A340,dispett,2,FALSE),B340)</f>
        <v>control</v>
      </c>
      <c r="P340" s="7" t="str">
        <f t="shared" si="402"/>
        <v>SCALARSet</v>
      </c>
      <c r="Q340" s="7" t="str">
        <f t="shared" si="403"/>
        <v xml:space="preserve"> </v>
      </c>
      <c r="R340" s="7" t="str">
        <f t="shared" si="404"/>
        <v xml:space="preserve"> </v>
      </c>
      <c r="S340" s="7" t="str">
        <f t="shared" si="405"/>
        <v xml:space="preserve"> </v>
      </c>
      <c r="T340" s="7" t="str">
        <f t="shared" si="406"/>
        <v xml:space="preserve"> </v>
      </c>
      <c r="U340" s="7" t="str">
        <f t="shared" si="407"/>
        <v xml:space="preserve"> </v>
      </c>
      <c r="V340" s="7" t="str">
        <f t="shared" si="408"/>
        <v xml:space="preserve"> </v>
      </c>
      <c r="W340" s="6" t="str">
        <f t="shared" si="409"/>
        <v>UIBMS</v>
      </c>
      <c r="X340" s="6" t="str">
        <f t="shared" si="410"/>
        <v>(SCALARSet)</v>
      </c>
      <c r="Y340" s="15"/>
    </row>
    <row r="341" spans="1:25" x14ac:dyDescent="0.25">
      <c r="A341" t="s">
        <v>1752</v>
      </c>
      <c r="B341" t="s">
        <v>1157</v>
      </c>
      <c r="C341" t="s">
        <v>1113</v>
      </c>
      <c r="E341" t="s">
        <v>1194</v>
      </c>
      <c r="G341" t="s">
        <v>1753</v>
      </c>
      <c r="H341" t="s">
        <v>1168</v>
      </c>
      <c r="M341" s="5" t="str">
        <f t="shared" si="400"/>
        <v/>
      </c>
      <c r="N341" s="5" t="str">
        <f t="shared" si="401"/>
        <v/>
      </c>
      <c r="O341" s="6" t="str">
        <f>IFERROR(VLOOKUP(A341,dispett,2,FALSE),B341)</f>
        <v>control</v>
      </c>
      <c r="P341" s="7" t="str">
        <f t="shared" si="402"/>
        <v>SCALARSet</v>
      </c>
      <c r="Q341" s="7" t="str">
        <f t="shared" si="403"/>
        <v xml:space="preserve"> </v>
      </c>
      <c r="R341" s="7" t="str">
        <f t="shared" si="404"/>
        <v xml:space="preserve"> </v>
      </c>
      <c r="S341" s="7" t="str">
        <f t="shared" si="405"/>
        <v xml:space="preserve"> </v>
      </c>
      <c r="T341" s="7" t="str">
        <f t="shared" si="406"/>
        <v xml:space="preserve"> </v>
      </c>
      <c r="U341" s="7" t="str">
        <f t="shared" si="407"/>
        <v xml:space="preserve"> </v>
      </c>
      <c r="V341" s="7" t="str">
        <f t="shared" si="408"/>
        <v xml:space="preserve"> </v>
      </c>
      <c r="W341" s="6" t="str">
        <f t="shared" si="409"/>
        <v>UICAS</v>
      </c>
      <c r="X341" s="6" t="str">
        <f t="shared" si="410"/>
        <v>(SCALARSet)</v>
      </c>
      <c r="Y341" s="15"/>
    </row>
    <row r="342" spans="1:25" x14ac:dyDescent="0.25">
      <c r="A342" t="s">
        <v>1754</v>
      </c>
      <c r="B342" t="s">
        <v>1157</v>
      </c>
      <c r="C342" t="s">
        <v>1113</v>
      </c>
      <c r="E342" t="s">
        <v>1194</v>
      </c>
      <c r="G342" t="s">
        <v>1755</v>
      </c>
      <c r="H342" t="s">
        <v>1168</v>
      </c>
      <c r="M342" s="5" t="str">
        <f t="shared" si="400"/>
        <v/>
      </c>
      <c r="N342" s="5" t="str">
        <f t="shared" si="401"/>
        <v/>
      </c>
      <c r="O342" s="6" t="str">
        <f>IFERROR(VLOOKUP(A342,dispett,2,FALSE),B342)</f>
        <v>control</v>
      </c>
      <c r="P342" s="7" t="str">
        <f t="shared" si="402"/>
        <v>SCALARSet</v>
      </c>
      <c r="Q342" s="7" t="str">
        <f t="shared" si="403"/>
        <v xml:space="preserve"> </v>
      </c>
      <c r="R342" s="7" t="str">
        <f t="shared" si="404"/>
        <v xml:space="preserve"> </v>
      </c>
      <c r="S342" s="7" t="str">
        <f t="shared" si="405"/>
        <v xml:space="preserve"> </v>
      </c>
      <c r="T342" s="7" t="str">
        <f t="shared" si="406"/>
        <v xml:space="preserve"> </v>
      </c>
      <c r="U342" s="7" t="str">
        <f t="shared" si="407"/>
        <v xml:space="preserve"> </v>
      </c>
      <c r="V342" s="7" t="str">
        <f t="shared" si="408"/>
        <v xml:space="preserve"> </v>
      </c>
      <c r="W342" s="6" t="str">
        <f t="shared" si="409"/>
        <v>UICNU</v>
      </c>
      <c r="X342" s="6" t="str">
        <f t="shared" si="410"/>
        <v>(SCALARSet)</v>
      </c>
      <c r="Y342" s="15"/>
    </row>
    <row r="343" spans="1:25" x14ac:dyDescent="0.25">
      <c r="A343" t="s">
        <v>1756</v>
      </c>
      <c r="B343" t="s">
        <v>1157</v>
      </c>
      <c r="C343" t="s">
        <v>1113</v>
      </c>
      <c r="E343" t="s">
        <v>1194</v>
      </c>
      <c r="G343" t="s">
        <v>1757</v>
      </c>
      <c r="H343" t="s">
        <v>1168</v>
      </c>
      <c r="M343" s="5" t="str">
        <f t="shared" si="400"/>
        <v/>
      </c>
      <c r="N343" s="5" t="str">
        <f t="shared" si="401"/>
        <v/>
      </c>
      <c r="O343" s="6" t="str">
        <f>IFERROR(VLOOKUP(A343,dispett,2,FALSE),B343)</f>
        <v>control</v>
      </c>
      <c r="P343" s="7" t="str">
        <f t="shared" si="402"/>
        <v>SCALARSet</v>
      </c>
      <c r="Q343" s="7" t="str">
        <f t="shared" si="403"/>
        <v xml:space="preserve"> </v>
      </c>
      <c r="R343" s="7" t="str">
        <f t="shared" si="404"/>
        <v xml:space="preserve"> </v>
      </c>
      <c r="S343" s="7" t="str">
        <f t="shared" si="405"/>
        <v xml:space="preserve"> </v>
      </c>
      <c r="T343" s="7" t="str">
        <f t="shared" si="406"/>
        <v xml:space="preserve"> </v>
      </c>
      <c r="U343" s="7" t="str">
        <f t="shared" si="407"/>
        <v xml:space="preserve"> </v>
      </c>
      <c r="V343" s="7" t="str">
        <f t="shared" si="408"/>
        <v xml:space="preserve"> </v>
      </c>
      <c r="W343" s="6" t="str">
        <f t="shared" si="409"/>
        <v>UIDGB</v>
      </c>
      <c r="X343" s="6" t="str">
        <f t="shared" si="410"/>
        <v>(SCALARSet)</v>
      </c>
      <c r="Y343" s="15"/>
    </row>
    <row r="344" spans="1:25" x14ac:dyDescent="0.25">
      <c r="A344" t="s">
        <v>1758</v>
      </c>
      <c r="B344" t="s">
        <v>1157</v>
      </c>
      <c r="C344" t="s">
        <v>1113</v>
      </c>
      <c r="E344" t="s">
        <v>1194</v>
      </c>
      <c r="G344" t="s">
        <v>1759</v>
      </c>
      <c r="H344" t="s">
        <v>1168</v>
      </c>
      <c r="M344" s="5" t="str">
        <f t="shared" si="400"/>
        <v/>
      </c>
      <c r="N344" s="5" t="str">
        <f t="shared" si="401"/>
        <v/>
      </c>
      <c r="O344" s="6" t="str">
        <f>IFERROR(VLOOKUP(A344,dispett,2,FALSE),B344)</f>
        <v>control</v>
      </c>
      <c r="P344" s="7" t="str">
        <f t="shared" si="402"/>
        <v>SCALARSet</v>
      </c>
      <c r="Q344" s="7" t="str">
        <f t="shared" si="403"/>
        <v xml:space="preserve"> </v>
      </c>
      <c r="R344" s="7" t="str">
        <f t="shared" si="404"/>
        <v xml:space="preserve"> </v>
      </c>
      <c r="S344" s="7" t="str">
        <f t="shared" si="405"/>
        <v xml:space="preserve"> </v>
      </c>
      <c r="T344" s="7" t="str">
        <f t="shared" si="406"/>
        <v xml:space="preserve"> </v>
      </c>
      <c r="U344" s="7" t="str">
        <f t="shared" si="407"/>
        <v xml:space="preserve"> </v>
      </c>
      <c r="V344" s="7" t="str">
        <f t="shared" si="408"/>
        <v xml:space="preserve"> </v>
      </c>
      <c r="W344" s="6" t="str">
        <f t="shared" si="409"/>
        <v>UIDGP</v>
      </c>
      <c r="X344" s="6" t="str">
        <f t="shared" si="410"/>
        <v>(SCALARSet)</v>
      </c>
      <c r="Y344" s="15"/>
    </row>
    <row r="345" spans="1:25" x14ac:dyDescent="0.25">
      <c r="A345" t="s">
        <v>1760</v>
      </c>
      <c r="B345" t="s">
        <v>1157</v>
      </c>
      <c r="C345" t="s">
        <v>1113</v>
      </c>
      <c r="E345" t="s">
        <v>1194</v>
      </c>
      <c r="G345" t="s">
        <v>1761</v>
      </c>
      <c r="H345" t="s">
        <v>2485</v>
      </c>
      <c r="M345" s="5" t="str">
        <f t="shared" si="400"/>
        <v/>
      </c>
      <c r="N345" s="5" t="str">
        <f t="shared" si="401"/>
        <v/>
      </c>
      <c r="O345" s="6" t="str">
        <f>IFERROR(VLOOKUP(A345,dispett,2,FALSE),B345)</f>
        <v>control</v>
      </c>
      <c r="P345" s="7" t="str">
        <f t="shared" si="402"/>
        <v>FuelType</v>
      </c>
      <c r="Q345" s="7" t="str">
        <f t="shared" si="403"/>
        <v xml:space="preserve"> </v>
      </c>
      <c r="R345" s="7" t="str">
        <f t="shared" si="404"/>
        <v xml:space="preserve"> </v>
      </c>
      <c r="S345" s="7" t="str">
        <f t="shared" si="405"/>
        <v xml:space="preserve"> </v>
      </c>
      <c r="T345" s="7" t="str">
        <f t="shared" si="406"/>
        <v xml:space="preserve"> </v>
      </c>
      <c r="U345" s="7" t="str">
        <f t="shared" si="407"/>
        <v xml:space="preserve"> </v>
      </c>
      <c r="V345" s="7" t="str">
        <f t="shared" si="408"/>
        <v xml:space="preserve"> </v>
      </c>
      <c r="W345" s="6" t="str">
        <f t="shared" si="409"/>
        <v>UIDIS</v>
      </c>
      <c r="X345" s="6" t="str">
        <f t="shared" si="410"/>
        <v>(FuelType)</v>
      </c>
      <c r="Y345" s="15"/>
    </row>
    <row r="346" spans="1:25" x14ac:dyDescent="0.25">
      <c r="A346" t="s">
        <v>1762</v>
      </c>
      <c r="B346" t="s">
        <v>1157</v>
      </c>
      <c r="C346" t="s">
        <v>1113</v>
      </c>
      <c r="E346" t="s">
        <v>1194</v>
      </c>
      <c r="G346" t="s">
        <v>1763</v>
      </c>
      <c r="H346" t="s">
        <v>1168</v>
      </c>
      <c r="M346" s="5" t="str">
        <f t="shared" si="400"/>
        <v/>
      </c>
      <c r="N346" s="5" t="str">
        <f t="shared" si="401"/>
        <v/>
      </c>
      <c r="O346" s="6" t="str">
        <f>IFERROR(VLOOKUP(A346,dispett,2,FALSE),B346)</f>
        <v>control</v>
      </c>
      <c r="P346" s="7" t="str">
        <f t="shared" si="402"/>
        <v>SCALARSet</v>
      </c>
      <c r="Q346" s="7" t="str">
        <f t="shared" si="403"/>
        <v xml:space="preserve"> </v>
      </c>
      <c r="R346" s="7" t="str">
        <f t="shared" si="404"/>
        <v xml:space="preserve"> </v>
      </c>
      <c r="S346" s="7" t="str">
        <f t="shared" si="405"/>
        <v xml:space="preserve"> </v>
      </c>
      <c r="T346" s="7" t="str">
        <f t="shared" si="406"/>
        <v xml:space="preserve"> </v>
      </c>
      <c r="U346" s="7" t="str">
        <f t="shared" si="407"/>
        <v xml:space="preserve"> </v>
      </c>
      <c r="V346" s="7" t="str">
        <f t="shared" si="408"/>
        <v xml:space="preserve"> </v>
      </c>
      <c r="W346" s="6" t="str">
        <f t="shared" si="409"/>
        <v>UIDS</v>
      </c>
      <c r="X346" s="6" t="str">
        <f t="shared" si="410"/>
        <v>(SCALARSet)</v>
      </c>
      <c r="Y346" s="15"/>
    </row>
    <row r="347" spans="1:25" x14ac:dyDescent="0.25">
      <c r="A347" t="s">
        <v>1764</v>
      </c>
      <c r="B347" t="s">
        <v>1157</v>
      </c>
      <c r="C347" t="s">
        <v>1113</v>
      </c>
      <c r="E347" t="s">
        <v>1194</v>
      </c>
      <c r="G347" t="s">
        <v>1765</v>
      </c>
      <c r="H347" t="s">
        <v>1168</v>
      </c>
      <c r="M347" s="5" t="str">
        <f t="shared" si="400"/>
        <v/>
      </c>
      <c r="N347" s="5" t="str">
        <f t="shared" si="401"/>
        <v/>
      </c>
      <c r="O347" s="6" t="str">
        <f>IFERROR(VLOOKUP(A347,dispett,2,FALSE),B347)</f>
        <v>control</v>
      </c>
      <c r="P347" s="7" t="str">
        <f t="shared" si="402"/>
        <v>SCALARSet</v>
      </c>
      <c r="Q347" s="7" t="str">
        <f t="shared" si="403"/>
        <v xml:space="preserve"> </v>
      </c>
      <c r="R347" s="7" t="str">
        <f t="shared" si="404"/>
        <v xml:space="preserve"> </v>
      </c>
      <c r="S347" s="7" t="str">
        <f t="shared" si="405"/>
        <v xml:space="preserve"> </v>
      </c>
      <c r="T347" s="7" t="str">
        <f t="shared" si="406"/>
        <v xml:space="preserve"> </v>
      </c>
      <c r="U347" s="7" t="str">
        <f t="shared" si="407"/>
        <v xml:space="preserve"> </v>
      </c>
      <c r="V347" s="7" t="str">
        <f t="shared" si="408"/>
        <v xml:space="preserve"> </v>
      </c>
      <c r="W347" s="6" t="str">
        <f t="shared" si="409"/>
        <v>UIFCG</v>
      </c>
      <c r="X347" s="6" t="str">
        <f t="shared" si="410"/>
        <v>(SCALARSet)</v>
      </c>
      <c r="Y347" s="15"/>
    </row>
    <row r="348" spans="1:25" x14ac:dyDescent="0.25">
      <c r="A348" t="s">
        <v>1766</v>
      </c>
      <c r="B348" t="s">
        <v>1157</v>
      </c>
      <c r="C348" t="s">
        <v>1113</v>
      </c>
      <c r="E348" t="s">
        <v>1194</v>
      </c>
      <c r="G348" t="s">
        <v>1767</v>
      </c>
      <c r="H348" t="s">
        <v>2485</v>
      </c>
      <c r="M348" s="5" t="str">
        <f t="shared" si="400"/>
        <v/>
      </c>
      <c r="N348" s="5" t="str">
        <f t="shared" si="401"/>
        <v/>
      </c>
      <c r="O348" s="6" t="str">
        <f>IFERROR(VLOOKUP(A348,dispett,2,FALSE),B348)</f>
        <v>control</v>
      </c>
      <c r="P348" s="7" t="str">
        <f t="shared" si="402"/>
        <v>FuelType</v>
      </c>
      <c r="Q348" s="7" t="str">
        <f t="shared" si="403"/>
        <v xml:space="preserve"> </v>
      </c>
      <c r="R348" s="7" t="str">
        <f t="shared" si="404"/>
        <v xml:space="preserve"> </v>
      </c>
      <c r="S348" s="7" t="str">
        <f t="shared" si="405"/>
        <v xml:space="preserve"> </v>
      </c>
      <c r="T348" s="7" t="str">
        <f t="shared" si="406"/>
        <v xml:space="preserve"> </v>
      </c>
      <c r="U348" s="7" t="str">
        <f t="shared" si="407"/>
        <v xml:space="preserve"> </v>
      </c>
      <c r="V348" s="7" t="str">
        <f t="shared" si="408"/>
        <v xml:space="preserve"> </v>
      </c>
      <c r="W348" s="6" t="str">
        <f t="shared" si="409"/>
        <v>UIGAS</v>
      </c>
      <c r="X348" s="6" t="str">
        <f t="shared" si="410"/>
        <v>(FuelType)</v>
      </c>
      <c r="Y348" s="15"/>
    </row>
    <row r="349" spans="1:25" x14ac:dyDescent="0.25">
      <c r="A349" t="s">
        <v>1768</v>
      </c>
      <c r="B349" t="s">
        <v>1157</v>
      </c>
      <c r="C349" t="s">
        <v>1113</v>
      </c>
      <c r="E349" t="s">
        <v>1194</v>
      </c>
      <c r="G349" t="s">
        <v>1769</v>
      </c>
      <c r="H349" t="s">
        <v>1168</v>
      </c>
      <c r="M349" s="5" t="str">
        <f t="shared" si="400"/>
        <v/>
      </c>
      <c r="N349" s="5" t="str">
        <f t="shared" si="401"/>
        <v/>
      </c>
      <c r="O349" s="6" t="str">
        <f>IFERROR(VLOOKUP(A349,dispett,2,FALSE),B349)</f>
        <v>control</v>
      </c>
      <c r="P349" s="7" t="str">
        <f t="shared" si="402"/>
        <v>SCALARSet</v>
      </c>
      <c r="Q349" s="7" t="str">
        <f t="shared" si="403"/>
        <v xml:space="preserve"> </v>
      </c>
      <c r="R349" s="7" t="str">
        <f t="shared" si="404"/>
        <v xml:space="preserve"> </v>
      </c>
      <c r="S349" s="7" t="str">
        <f t="shared" si="405"/>
        <v xml:space="preserve"> </v>
      </c>
      <c r="T349" s="7" t="str">
        <f t="shared" si="406"/>
        <v xml:space="preserve"> </v>
      </c>
      <c r="U349" s="7" t="str">
        <f t="shared" si="407"/>
        <v xml:space="preserve"> </v>
      </c>
      <c r="V349" s="7" t="str">
        <f t="shared" si="408"/>
        <v xml:space="preserve"> </v>
      </c>
      <c r="W349" s="6" t="str">
        <f t="shared" si="409"/>
        <v>UIGC</v>
      </c>
      <c r="X349" s="6" t="str">
        <f t="shared" si="410"/>
        <v>(SCALARSet)</v>
      </c>
    </row>
    <row r="350" spans="1:25" x14ac:dyDescent="0.25">
      <c r="A350" t="s">
        <v>1770</v>
      </c>
      <c r="B350" t="s">
        <v>1157</v>
      </c>
      <c r="C350" t="s">
        <v>1113</v>
      </c>
      <c r="E350" t="s">
        <v>1194</v>
      </c>
      <c r="G350" t="s">
        <v>1771</v>
      </c>
      <c r="H350" t="s">
        <v>1168</v>
      </c>
      <c r="M350" s="5" t="str">
        <f t="shared" si="400"/>
        <v/>
      </c>
      <c r="N350" s="5" t="str">
        <f t="shared" si="401"/>
        <v/>
      </c>
      <c r="O350" s="6" t="str">
        <f>IFERROR(VLOOKUP(A350,dispett,2,FALSE),B350)</f>
        <v>control</v>
      </c>
      <c r="P350" s="7" t="str">
        <f t="shared" si="402"/>
        <v>SCALARSet</v>
      </c>
      <c r="Q350" s="7" t="str">
        <f t="shared" si="403"/>
        <v xml:space="preserve"> </v>
      </c>
      <c r="R350" s="7" t="str">
        <f t="shared" si="404"/>
        <v xml:space="preserve"> </v>
      </c>
      <c r="S350" s="7" t="str">
        <f t="shared" si="405"/>
        <v xml:space="preserve"> </v>
      </c>
      <c r="T350" s="7" t="str">
        <f t="shared" si="406"/>
        <v xml:space="preserve"> </v>
      </c>
      <c r="U350" s="7" t="str">
        <f t="shared" si="407"/>
        <v xml:space="preserve"> </v>
      </c>
      <c r="V350" s="7" t="str">
        <f t="shared" si="408"/>
        <v xml:space="preserve"> </v>
      </c>
      <c r="W350" s="6" t="str">
        <f t="shared" si="409"/>
        <v>UIGF</v>
      </c>
      <c r="X350" s="6" t="str">
        <f t="shared" si="410"/>
        <v>(SCALARSet)</v>
      </c>
    </row>
    <row r="351" spans="1:25" x14ac:dyDescent="0.25">
      <c r="A351" t="s">
        <v>1772</v>
      </c>
      <c r="B351" t="s">
        <v>1157</v>
      </c>
      <c r="C351" t="s">
        <v>1113</v>
      </c>
      <c r="E351" t="s">
        <v>1194</v>
      </c>
      <c r="G351" t="s">
        <v>1773</v>
      </c>
      <c r="H351" t="s">
        <v>1168</v>
      </c>
      <c r="M351" s="5" t="str">
        <f t="shared" si="400"/>
        <v/>
      </c>
      <c r="N351" s="5" t="str">
        <f t="shared" si="401"/>
        <v/>
      </c>
      <c r="O351" s="6" t="str">
        <f>IFERROR(VLOOKUP(A351,dispett,2,FALSE),B351)</f>
        <v>control</v>
      </c>
      <c r="P351" s="7" t="str">
        <f t="shared" si="402"/>
        <v>SCALARSet</v>
      </c>
      <c r="Q351" s="7" t="str">
        <f t="shared" si="403"/>
        <v xml:space="preserve"> </v>
      </c>
      <c r="R351" s="7" t="str">
        <f t="shared" si="404"/>
        <v xml:space="preserve"> </v>
      </c>
      <c r="S351" s="7" t="str">
        <f t="shared" si="405"/>
        <v xml:space="preserve"> </v>
      </c>
      <c r="T351" s="7" t="str">
        <f t="shared" si="406"/>
        <v xml:space="preserve"> </v>
      </c>
      <c r="U351" s="7" t="str">
        <f t="shared" si="407"/>
        <v xml:space="preserve"> </v>
      </c>
      <c r="V351" s="7" t="str">
        <f t="shared" si="408"/>
        <v xml:space="preserve"> </v>
      </c>
      <c r="W351" s="6" t="str">
        <f t="shared" si="409"/>
        <v>UIHYC</v>
      </c>
      <c r="X351" s="6" t="str">
        <f t="shared" si="410"/>
        <v>(SCALARSet)</v>
      </c>
    </row>
    <row r="352" spans="1:25" x14ac:dyDescent="0.25">
      <c r="A352" t="s">
        <v>1774</v>
      </c>
      <c r="B352" t="s">
        <v>1157</v>
      </c>
      <c r="C352" t="s">
        <v>1113</v>
      </c>
      <c r="E352" t="s">
        <v>1194</v>
      </c>
      <c r="G352" t="s">
        <v>1775</v>
      </c>
      <c r="H352" t="s">
        <v>1168</v>
      </c>
      <c r="M352" s="5" t="str">
        <f t="shared" si="400"/>
        <v/>
      </c>
      <c r="N352" s="5" t="str">
        <f t="shared" si="401"/>
        <v/>
      </c>
      <c r="O352" s="6" t="str">
        <f>IFERROR(VLOOKUP(A352,dispett,2,FALSE),B352)</f>
        <v>control</v>
      </c>
      <c r="P352" s="7" t="str">
        <f t="shared" si="402"/>
        <v>SCALARSet</v>
      </c>
      <c r="Q352" s="7" t="str">
        <f t="shared" si="403"/>
        <v xml:space="preserve"> </v>
      </c>
      <c r="R352" s="7" t="str">
        <f t="shared" si="404"/>
        <v xml:space="preserve"> </v>
      </c>
      <c r="S352" s="7" t="str">
        <f t="shared" si="405"/>
        <v xml:space="preserve"> </v>
      </c>
      <c r="T352" s="7" t="str">
        <f t="shared" si="406"/>
        <v xml:space="preserve"> </v>
      </c>
      <c r="U352" s="7" t="str">
        <f t="shared" si="407"/>
        <v xml:space="preserve"> </v>
      </c>
      <c r="V352" s="7" t="str">
        <f t="shared" si="408"/>
        <v xml:space="preserve"> </v>
      </c>
      <c r="W352" s="6" t="str">
        <f t="shared" si="409"/>
        <v>UIHYR</v>
      </c>
      <c r="X352" s="6" t="str">
        <f t="shared" si="410"/>
        <v>(SCALARSet)</v>
      </c>
    </row>
    <row r="353" spans="1:25" x14ac:dyDescent="0.25">
      <c r="A353" t="s">
        <v>1776</v>
      </c>
      <c r="B353" t="s">
        <v>1157</v>
      </c>
      <c r="C353" t="s">
        <v>1113</v>
      </c>
      <c r="E353" t="s">
        <v>1194</v>
      </c>
      <c r="G353" t="s">
        <v>1777</v>
      </c>
      <c r="H353" t="s">
        <v>2485</v>
      </c>
      <c r="M353" s="5" t="str">
        <f t="shared" si="400"/>
        <v/>
      </c>
      <c r="N353" s="5" t="str">
        <f t="shared" si="401"/>
        <v/>
      </c>
      <c r="O353" s="6" t="str">
        <f>IFERROR(VLOOKUP(A353,dispett,2,FALSE),B353)</f>
        <v>control</v>
      </c>
      <c r="P353" s="7" t="str">
        <f t="shared" si="402"/>
        <v>FuelType</v>
      </c>
      <c r="Q353" s="7" t="str">
        <f t="shared" si="403"/>
        <v xml:space="preserve"> </v>
      </c>
      <c r="R353" s="7" t="str">
        <f t="shared" si="404"/>
        <v xml:space="preserve"> </v>
      </c>
      <c r="S353" s="7" t="str">
        <f t="shared" si="405"/>
        <v xml:space="preserve"> </v>
      </c>
      <c r="T353" s="7" t="str">
        <f t="shared" si="406"/>
        <v xml:space="preserve"> </v>
      </c>
      <c r="U353" s="7" t="str">
        <f t="shared" si="407"/>
        <v xml:space="preserve"> </v>
      </c>
      <c r="V353" s="7" t="str">
        <f t="shared" si="408"/>
        <v xml:space="preserve"> </v>
      </c>
      <c r="W353" s="6" t="str">
        <f t="shared" si="409"/>
        <v>UIRES</v>
      </c>
      <c r="X353" s="6" t="str">
        <f t="shared" si="410"/>
        <v>(FuelType)</v>
      </c>
    </row>
    <row r="354" spans="1:25" x14ac:dyDescent="0.25">
      <c r="A354" s="15" t="s">
        <v>2361</v>
      </c>
      <c r="B354" s="15" t="s">
        <v>1157</v>
      </c>
      <c r="C354" s="15" t="s">
        <v>1113</v>
      </c>
      <c r="D354" s="15"/>
      <c r="E354" s="15" t="s">
        <v>1194</v>
      </c>
      <c r="F354" s="15"/>
      <c r="G354" s="15" t="s">
        <v>2362</v>
      </c>
      <c r="H354" s="15" t="s">
        <v>1168</v>
      </c>
      <c r="I354" s="15"/>
      <c r="J354" s="15"/>
      <c r="K354" s="15"/>
      <c r="L354" s="15"/>
      <c r="M354" s="16"/>
      <c r="N354" s="16"/>
      <c r="O354" s="7" t="str">
        <f>IFERROR(VLOOKUP(A354,dispett,2,FALSE),B354)</f>
        <v>control</v>
      </c>
      <c r="P354" s="7" t="str">
        <f t="shared" ref="P354" si="447">IFERROR(VLOOKUP(H354,EFDLOOK,3,FALSE),"missing ")</f>
        <v>SCALARSet</v>
      </c>
      <c r="Q354" s="7" t="str">
        <f t="shared" ref="Q354" si="448">IFERROR(VLOOKUP(I354,EFDLOOK,2,FALSE),IF(I354&lt;&gt;"","missing"," "))</f>
        <v xml:space="preserve"> </v>
      </c>
      <c r="R354" s="7" t="str">
        <f t="shared" ref="R354" si="449">IFERROR(VLOOKUP(J354,EFDLOOK,3,FALSE),IF(J354&lt;&gt;"","missing"," "))</f>
        <v xml:space="preserve"> </v>
      </c>
      <c r="S354" s="7" t="str">
        <f t="shared" ref="S354" si="450">IFERROR(VLOOKUP(K354,EFDLOOK,2,FALSE),IF(K354&lt;&gt;"","missing"," "))</f>
        <v xml:space="preserve"> </v>
      </c>
      <c r="T354" s="7" t="str">
        <f t="shared" ref="T354" si="451">IFERROR(VLOOKUP(L354,EFDLOOK,3,FALSE),IF(L354&lt;&gt;"","missing"," "))</f>
        <v xml:space="preserve"> </v>
      </c>
      <c r="U354" s="7" t="str">
        <f t="shared" ref="U354" si="452">IFERROR(VLOOKUP(M354,EFDLOOK,2)," ")</f>
        <v xml:space="preserve"> </v>
      </c>
      <c r="V354" s="7" t="str">
        <f t="shared" ref="V354" si="453">IFERROR(VLOOKUP(N354,EFDLOOK,2)," ")</f>
        <v xml:space="preserve"> </v>
      </c>
      <c r="W354" s="7" t="str">
        <f t="shared" ref="W354" si="454">IF(A354&lt;&gt;"CF",A354,"WWIND_CF")</f>
        <v>UIRH</v>
      </c>
      <c r="X354" s="7" t="str">
        <f t="shared" ref="X354" si="455">IF(P354&lt;&gt;" ","("&amp;P354,"")    &amp;    IF(Q354&lt;&gt;" ",   ","&amp;Q354,"")   &amp; IF(R354&lt;&gt;" ",   ","&amp;R354,"")   &amp; IF(S354&lt;&gt;" ",   ","&amp;S354,"")  &amp; IF(T354&lt;&gt;" ",   ","&amp;T354,"")  &amp; IF(U354&lt;&gt;" ",  ","&amp;U354,"") &amp; IF(V354&lt;&gt;" ",  "," &amp; V354,"" )&amp; IF(P354&lt;&gt;" ",")","")</f>
        <v>(SCALARSet)</v>
      </c>
      <c r="Y354" s="15"/>
    </row>
    <row r="355" spans="1:25" x14ac:dyDescent="0.25">
      <c r="A355" t="s">
        <v>1778</v>
      </c>
      <c r="B355" t="s">
        <v>1157</v>
      </c>
      <c r="C355" t="s">
        <v>1113</v>
      </c>
      <c r="E355" t="s">
        <v>1194</v>
      </c>
      <c r="G355" t="s">
        <v>1779</v>
      </c>
      <c r="H355" t="s">
        <v>1168</v>
      </c>
      <c r="M355" s="5" t="str">
        <f t="shared" si="400"/>
        <v/>
      </c>
      <c r="N355" s="5" t="str">
        <f t="shared" si="401"/>
        <v/>
      </c>
      <c r="O355" s="6" t="str">
        <f>IFERROR(VLOOKUP(A355,dispett,2,FALSE),B355)</f>
        <v>control</v>
      </c>
      <c r="P355" s="7" t="str">
        <f t="shared" si="402"/>
        <v>SCALARSet</v>
      </c>
      <c r="Q355" s="7" t="str">
        <f t="shared" si="403"/>
        <v xml:space="preserve"> </v>
      </c>
      <c r="R355" s="7" t="str">
        <f t="shared" si="404"/>
        <v xml:space="preserve"> </v>
      </c>
      <c r="S355" s="7" t="str">
        <f t="shared" si="405"/>
        <v xml:space="preserve"> </v>
      </c>
      <c r="T355" s="7" t="str">
        <f t="shared" si="406"/>
        <v xml:space="preserve"> </v>
      </c>
      <c r="U355" s="7" t="str">
        <f t="shared" si="407"/>
        <v xml:space="preserve"> </v>
      </c>
      <c r="V355" s="7" t="str">
        <f t="shared" si="408"/>
        <v xml:space="preserve"> </v>
      </c>
      <c r="W355" s="6" t="str">
        <f t="shared" si="409"/>
        <v>UIRL</v>
      </c>
      <c r="X355" s="6" t="str">
        <f t="shared" si="410"/>
        <v>(SCALARSet)</v>
      </c>
    </row>
    <row r="356" spans="1:25" x14ac:dyDescent="0.25">
      <c r="A356" t="s">
        <v>1780</v>
      </c>
      <c r="B356" t="s">
        <v>1157</v>
      </c>
      <c r="C356" t="s">
        <v>1113</v>
      </c>
      <c r="E356" t="s">
        <v>1194</v>
      </c>
      <c r="G356" t="s">
        <v>1781</v>
      </c>
      <c r="H356" t="s">
        <v>1168</v>
      </c>
      <c r="M356" s="5" t="str">
        <f t="shared" si="400"/>
        <v/>
      </c>
      <c r="N356" s="5" t="str">
        <f t="shared" si="401"/>
        <v/>
      </c>
      <c r="O356" s="6" t="str">
        <f>IFERROR(VLOOKUP(A356,dispett,2,FALSE),B356)</f>
        <v>control</v>
      </c>
      <c r="P356" s="7" t="str">
        <f t="shared" si="402"/>
        <v>SCALARSet</v>
      </c>
      <c r="Q356" s="7" t="str">
        <f t="shared" si="403"/>
        <v xml:space="preserve"> </v>
      </c>
      <c r="R356" s="7" t="str">
        <f t="shared" si="404"/>
        <v xml:space="preserve"> </v>
      </c>
      <c r="S356" s="7" t="str">
        <f t="shared" si="405"/>
        <v xml:space="preserve"> </v>
      </c>
      <c r="T356" s="7" t="str">
        <f t="shared" si="406"/>
        <v xml:space="preserve"> </v>
      </c>
      <c r="U356" s="7" t="str">
        <f t="shared" si="407"/>
        <v xml:space="preserve"> </v>
      </c>
      <c r="V356" s="7" t="str">
        <f t="shared" si="408"/>
        <v xml:space="preserve"> </v>
      </c>
      <c r="W356" s="6" t="str">
        <f t="shared" si="409"/>
        <v>UISMR</v>
      </c>
      <c r="X356" s="6" t="str">
        <f t="shared" si="410"/>
        <v>(SCALARSet)</v>
      </c>
    </row>
    <row r="357" spans="1:25" x14ac:dyDescent="0.25">
      <c r="A357" t="s">
        <v>1782</v>
      </c>
      <c r="B357" t="s">
        <v>1157</v>
      </c>
      <c r="C357" t="s">
        <v>1113</v>
      </c>
      <c r="E357" t="s">
        <v>1194</v>
      </c>
      <c r="G357" t="s">
        <v>1783</v>
      </c>
      <c r="H357" t="s">
        <v>1168</v>
      </c>
      <c r="M357" s="5" t="str">
        <f t="shared" si="400"/>
        <v/>
      </c>
      <c r="N357" s="5" t="str">
        <f t="shared" si="401"/>
        <v/>
      </c>
      <c r="O357" s="6" t="str">
        <f>IFERROR(VLOOKUP(A357,dispett,2,FALSE),B357)</f>
        <v>control</v>
      </c>
      <c r="P357" s="7" t="str">
        <f t="shared" si="402"/>
        <v>SCALARSet</v>
      </c>
      <c r="Q357" s="7" t="str">
        <f t="shared" si="403"/>
        <v xml:space="preserve"> </v>
      </c>
      <c r="R357" s="7" t="str">
        <f t="shared" si="404"/>
        <v xml:space="preserve"> </v>
      </c>
      <c r="S357" s="7" t="str">
        <f t="shared" si="405"/>
        <v xml:space="preserve"> </v>
      </c>
      <c r="T357" s="7" t="str">
        <f t="shared" si="406"/>
        <v xml:space="preserve"> </v>
      </c>
      <c r="U357" s="7" t="str">
        <f t="shared" si="407"/>
        <v xml:space="preserve"> </v>
      </c>
      <c r="V357" s="7" t="str">
        <f t="shared" si="408"/>
        <v xml:space="preserve"> </v>
      </c>
      <c r="W357" s="6" t="str">
        <f t="shared" si="409"/>
        <v>UIWD</v>
      </c>
      <c r="X357" s="6" t="str">
        <f t="shared" si="410"/>
        <v>(SCALARSet)</v>
      </c>
    </row>
    <row r="358" spans="1:25" s="15" customFormat="1" x14ac:dyDescent="0.25">
      <c r="A358" s="15" t="s">
        <v>2185</v>
      </c>
      <c r="B358" s="15" t="s">
        <v>1157</v>
      </c>
      <c r="C358" s="15" t="s">
        <v>1113</v>
      </c>
      <c r="E358" s="15" t="s">
        <v>1152</v>
      </c>
      <c r="G358" s="15" t="s">
        <v>2186</v>
      </c>
      <c r="H358" s="15" t="s">
        <v>1168</v>
      </c>
      <c r="M358" s="16"/>
      <c r="N358" s="16"/>
      <c r="O358" s="7" t="str">
        <f>IFERROR(VLOOKUP(A358,dispett,2,FALSE),B358)</f>
        <v>control</v>
      </c>
      <c r="P358" s="7" t="str">
        <f t="shared" ref="P358:P359" si="456">IFERROR(VLOOKUP(H358,EFDLOOK,3,FALSE),"missing ")</f>
        <v>SCALARSet</v>
      </c>
      <c r="Q358" s="7" t="str">
        <f t="shared" ref="Q358:Q359" si="457">IFERROR(VLOOKUP(I358,EFDLOOK,2,FALSE),IF(I358&lt;&gt;"","missing"," "))</f>
        <v xml:space="preserve"> </v>
      </c>
      <c r="R358" s="7" t="str">
        <f t="shared" ref="R358:R359" si="458">IFERROR(VLOOKUP(J358,EFDLOOK,3,FALSE),IF(J358&lt;&gt;"","missing"," "))</f>
        <v xml:space="preserve"> </v>
      </c>
      <c r="S358" s="7" t="str">
        <f t="shared" ref="S358:S359" si="459">IFERROR(VLOOKUP(K358,EFDLOOK,2,FALSE),IF(K358&lt;&gt;"","missing"," "))</f>
        <v xml:space="preserve"> </v>
      </c>
      <c r="T358" s="7" t="str">
        <f t="shared" ref="T358:T359" si="460">IFERROR(VLOOKUP(L358,EFDLOOK,3,FALSE),IF(L358&lt;&gt;"","missing"," "))</f>
        <v xml:space="preserve"> </v>
      </c>
      <c r="U358" s="7" t="str">
        <f t="shared" ref="U358:U359" si="461">IFERROR(VLOOKUP(M358,EFDLOOK,2)," ")</f>
        <v xml:space="preserve"> </v>
      </c>
      <c r="V358" s="7" t="str">
        <f t="shared" ref="V358:V359" si="462">IFERROR(VLOOKUP(N358,EFDLOOK,2)," ")</f>
        <v xml:space="preserve"> </v>
      </c>
      <c r="W358" s="7" t="str">
        <f t="shared" ref="W358:W359" si="463">IF(A358&lt;&gt;"CF",A358,"WWIND_CF")</f>
        <v>USW_GRD</v>
      </c>
      <c r="X358" s="7" t="str">
        <f t="shared" ref="X358:X359" si="464">IF(P358&lt;&gt;" ","("&amp;P358,"")    &amp;    IF(Q358&lt;&gt;" ",   ","&amp;Q358,"")   &amp; IF(R358&lt;&gt;" ",   ","&amp;R358,"")   &amp; IF(S358&lt;&gt;" ",   ","&amp;S358,"")  &amp; IF(T358&lt;&gt;" ",   ","&amp;T358,"")  &amp; IF(U358&lt;&gt;" ",  ","&amp;U358,"") &amp; IF(V358&lt;&gt;" ",  "," &amp; V358,"" )&amp; IF(P358&lt;&gt;" ",")","")</f>
        <v>(SCALARSet)</v>
      </c>
    </row>
    <row r="359" spans="1:25" s="15" customFormat="1" x14ac:dyDescent="0.25">
      <c r="A359" s="15" t="s">
        <v>2187</v>
      </c>
      <c r="B359" s="15" t="s">
        <v>1216</v>
      </c>
      <c r="C359" s="15" t="s">
        <v>1113</v>
      </c>
      <c r="E359" s="15" t="s">
        <v>1142</v>
      </c>
      <c r="G359" s="15" t="s">
        <v>2188</v>
      </c>
      <c r="H359" s="15" t="s">
        <v>2468</v>
      </c>
      <c r="M359" s="16"/>
      <c r="N359" s="16"/>
      <c r="O359" s="7" t="str">
        <f>IFERROR(VLOOKUP(A359,dispett,2,FALSE),B359)</f>
        <v>ecpcntl</v>
      </c>
      <c r="P359" s="7" t="str">
        <f t="shared" si="456"/>
        <v>PlantType_ECP</v>
      </c>
      <c r="Q359" s="7" t="str">
        <f t="shared" si="457"/>
        <v xml:space="preserve"> </v>
      </c>
      <c r="R359" s="7" t="str">
        <f t="shared" si="458"/>
        <v xml:space="preserve"> </v>
      </c>
      <c r="S359" s="7" t="str">
        <f t="shared" si="459"/>
        <v xml:space="preserve"> </v>
      </c>
      <c r="T359" s="7" t="str">
        <f t="shared" si="460"/>
        <v xml:space="preserve"> </v>
      </c>
      <c r="U359" s="7" t="str">
        <f t="shared" si="461"/>
        <v xml:space="preserve"> </v>
      </c>
      <c r="V359" s="7" t="str">
        <f t="shared" si="462"/>
        <v xml:space="preserve"> </v>
      </c>
      <c r="W359" s="7" t="str">
        <f t="shared" si="463"/>
        <v>UPRNWBAS</v>
      </c>
      <c r="X359" s="7" t="str">
        <f t="shared" si="464"/>
        <v>(PlantType_ECP)</v>
      </c>
    </row>
    <row r="360" spans="1:25" s="15" customFormat="1" x14ac:dyDescent="0.25">
      <c r="A360" s="2" t="s">
        <v>2574</v>
      </c>
      <c r="B360" s="2" t="s">
        <v>1141</v>
      </c>
      <c r="C360" s="2" t="s">
        <v>2603</v>
      </c>
      <c r="D360" s="2"/>
      <c r="E360" s="2" t="s">
        <v>1160</v>
      </c>
      <c r="F360" s="2"/>
      <c r="G360" s="2" t="s">
        <v>2575</v>
      </c>
      <c r="H360" s="2" t="s">
        <v>1168</v>
      </c>
      <c r="I360" s="2"/>
      <c r="J360" s="2"/>
      <c r="K360" s="2"/>
      <c r="L360" s="2"/>
      <c r="M360" s="11"/>
      <c r="N360" s="11"/>
      <c r="O360" s="12" t="str">
        <f>IFERROR(VLOOKUP(A360,dispett,2,FALSE),B360)</f>
        <v>emmemis</v>
      </c>
      <c r="P360" s="12" t="str">
        <f t="shared" ref="P360" si="465">IFERROR(VLOOKUP(H360,EFDLOOK,3,FALSE),"missing ")</f>
        <v>SCALARSet</v>
      </c>
      <c r="Q360" s="12" t="str">
        <f t="shared" ref="Q360" si="466">IFERROR(VLOOKUP(I360,EFDLOOK,2,FALSE),IF(I360&lt;&gt;"","missing"," "))</f>
        <v xml:space="preserve"> </v>
      </c>
      <c r="R360" s="12" t="str">
        <f t="shared" ref="R360" si="467">IFERROR(VLOOKUP(J360,EFDLOOK,3,FALSE),IF(J360&lt;&gt;"","missing"," "))</f>
        <v xml:space="preserve"> </v>
      </c>
      <c r="S360" s="12" t="str">
        <f t="shared" ref="S360" si="468">IFERROR(VLOOKUP(K360,EFDLOOK,2,FALSE),IF(K360&lt;&gt;"","missing"," "))</f>
        <v xml:space="preserve"> </v>
      </c>
      <c r="T360" s="12" t="str">
        <f t="shared" ref="T360" si="469">IFERROR(VLOOKUP(L360,EFDLOOK,3,FALSE),IF(L360&lt;&gt;"","missing"," "))</f>
        <v xml:space="preserve"> </v>
      </c>
      <c r="U360" s="12" t="str">
        <f t="shared" ref="U360" si="470">IFERROR(VLOOKUP(M360,EFDLOOK,2)," ")</f>
        <v xml:space="preserve"> </v>
      </c>
      <c r="V360" s="12" t="str">
        <f t="shared" ref="V360" si="471">IFERROR(VLOOKUP(N360,EFDLOOK,2)," ")</f>
        <v xml:space="preserve"> </v>
      </c>
      <c r="W360" s="12" t="str">
        <f t="shared" ref="W360" si="472">IF(A360&lt;&gt;"CF",A360,"WWIND_CF")</f>
        <v>ULBMCST</v>
      </c>
      <c r="X360" s="12" t="str">
        <f t="shared" ref="X360" si="473">IF(P360&lt;&gt;" ","("&amp;P360,"")    &amp;    IF(Q360&lt;&gt;" ",   ","&amp;Q360,"")   &amp; IF(R360&lt;&gt;" ",   ","&amp;R360,"")   &amp; IF(S360&lt;&gt;" ",   ","&amp;S360,"")  &amp; IF(T360&lt;&gt;" ",   ","&amp;T360,"")  &amp; IF(U360&lt;&gt;" ",  ","&amp;U360,"") &amp; IF(V360&lt;&gt;" ",  "," &amp; V360,"" )&amp; IF(P360&lt;&gt;" ",")","")</f>
        <v>(SCALARSet)</v>
      </c>
    </row>
    <row r="361" spans="1:25" x14ac:dyDescent="0.25">
      <c r="A361" t="s">
        <v>1787</v>
      </c>
      <c r="B361" t="s">
        <v>1390</v>
      </c>
      <c r="C361" t="s">
        <v>1113</v>
      </c>
      <c r="E361" t="s">
        <v>1142</v>
      </c>
      <c r="G361" t="s">
        <v>1788</v>
      </c>
      <c r="H361" t="s">
        <v>2491</v>
      </c>
      <c r="I361" t="s">
        <v>2483</v>
      </c>
      <c r="M361" s="5" t="str">
        <f t="shared" si="400"/>
        <v/>
      </c>
      <c r="N361" s="5" t="str">
        <f t="shared" si="401"/>
        <v/>
      </c>
      <c r="O361" s="6" t="str">
        <f>IFERROR(VLOOKUP(A361,dispett,2,FALSE),B361)</f>
        <v>elout</v>
      </c>
      <c r="P361" s="7" t="str">
        <f t="shared" si="402"/>
        <v>PlantGroup</v>
      </c>
      <c r="Q361" s="7" t="str">
        <f t="shared" si="403"/>
        <v>Season</v>
      </c>
      <c r="R361" s="7" t="str">
        <f t="shared" si="404"/>
        <v xml:space="preserve"> </v>
      </c>
      <c r="S361" s="7" t="str">
        <f t="shared" si="405"/>
        <v xml:space="preserve"> </v>
      </c>
      <c r="T361" s="7" t="str">
        <f t="shared" si="406"/>
        <v xml:space="preserve"> </v>
      </c>
      <c r="U361" s="7" t="str">
        <f t="shared" si="407"/>
        <v xml:space="preserve"> </v>
      </c>
      <c r="V361" s="7" t="str">
        <f t="shared" si="408"/>
        <v xml:space="preserve"> </v>
      </c>
      <c r="W361" s="6" t="str">
        <f t="shared" si="409"/>
        <v>ULHTRT_EFD</v>
      </c>
      <c r="X361" s="6" t="str">
        <f t="shared" si="410"/>
        <v>(PlantGroup,Season)</v>
      </c>
      <c r="Y361" s="15"/>
    </row>
    <row r="362" spans="1:25" x14ac:dyDescent="0.25">
      <c r="A362" s="2" t="s">
        <v>2459</v>
      </c>
      <c r="B362" s="2" t="s">
        <v>1141</v>
      </c>
      <c r="C362" s="2" t="s">
        <v>2603</v>
      </c>
      <c r="D362" s="2"/>
      <c r="E362" s="2" t="s">
        <v>1160</v>
      </c>
      <c r="F362" s="2"/>
      <c r="G362" s="2"/>
      <c r="H362" s="2" t="s">
        <v>1161</v>
      </c>
      <c r="I362" s="2"/>
      <c r="J362" s="2"/>
      <c r="K362" s="2"/>
      <c r="L362" s="2"/>
      <c r="M362" s="11" t="str">
        <f t="shared" si="400"/>
        <v/>
      </c>
      <c r="N362" s="11" t="str">
        <f t="shared" si="401"/>
        <v/>
      </c>
      <c r="O362" s="12" t="str">
        <f>IFERROR(VLOOKUP(A362,dispett,2,FALSE),B362)</f>
        <v>emmemis</v>
      </c>
      <c r="P362" s="12" t="str">
        <f t="shared" ref="P362" si="474">IFERROR(VLOOKUP(H362,EFDLOOK,3,FALSE),"missing ")</f>
        <v>SupplyRegion_ALT1</v>
      </c>
      <c r="Q362" s="12" t="str">
        <f t="shared" ref="Q362" si="475">IFERROR(VLOOKUP(I362,EFDLOOK,2,FALSE),IF(I362&lt;&gt;"","missing"," "))</f>
        <v xml:space="preserve"> </v>
      </c>
      <c r="R362" s="12" t="str">
        <f t="shared" ref="R362" si="476">IFERROR(VLOOKUP(J362,EFDLOOK,3,FALSE),IF(J362&lt;&gt;"","missing"," "))</f>
        <v xml:space="preserve"> </v>
      </c>
      <c r="S362" s="12" t="str">
        <f t="shared" ref="S362" si="477">IFERROR(VLOOKUP(K362,EFDLOOK,2,FALSE),IF(K362&lt;&gt;"","missing"," "))</f>
        <v xml:space="preserve"> </v>
      </c>
      <c r="T362" s="12" t="str">
        <f t="shared" ref="T362" si="478">IFERROR(VLOOKUP(L362,EFDLOOK,3,FALSE),IF(L362&lt;&gt;"","missing"," "))</f>
        <v xml:space="preserve"> </v>
      </c>
      <c r="U362" s="12" t="str">
        <f t="shared" ref="U362" si="479">IFERROR(VLOOKUP(M362,EFDLOOK,2)," ")</f>
        <v xml:space="preserve"> </v>
      </c>
      <c r="V362" s="12" t="str">
        <f t="shared" ref="V362" si="480">IFERROR(VLOOKUP(N362,EFDLOOK,2)," ")</f>
        <v xml:space="preserve"> </v>
      </c>
      <c r="W362" s="12" t="str">
        <f t="shared" ref="W362" si="481">IF(A362&lt;&gt;"CF",A362,"WWIND_CF")</f>
        <v>ULMRCST</v>
      </c>
      <c r="X362" s="12" t="str">
        <f t="shared" ref="X362" si="482">IF(P362&lt;&gt;" ","("&amp;P362,"")    &amp;    IF(Q362&lt;&gt;" ",   ","&amp;Q362,"")   &amp; IF(R362&lt;&gt;" ",   ","&amp;R362,"")   &amp; IF(S362&lt;&gt;" ",   ","&amp;S362,"")  &amp; IF(T362&lt;&gt;" ",   ","&amp;T362,"")  &amp; IF(U362&lt;&gt;" ",  ","&amp;U362,"") &amp; IF(V362&lt;&gt;" ",  "," &amp; V362,"" )&amp; IF(P362&lt;&gt;" ",")","")</f>
        <v>(SupplyRegion_ALT1)</v>
      </c>
      <c r="Y362" s="15"/>
    </row>
    <row r="363" spans="1:25" x14ac:dyDescent="0.25">
      <c r="A363" t="s">
        <v>1789</v>
      </c>
      <c r="B363" t="s">
        <v>1390</v>
      </c>
      <c r="C363" t="s">
        <v>2603</v>
      </c>
      <c r="E363" t="s">
        <v>1142</v>
      </c>
      <c r="G363" t="s">
        <v>1790</v>
      </c>
      <c r="H363" t="s">
        <v>2491</v>
      </c>
      <c r="M363" s="5" t="str">
        <f t="shared" si="400"/>
        <v/>
      </c>
      <c r="N363" s="5" t="str">
        <f t="shared" si="401"/>
        <v/>
      </c>
      <c r="O363" s="6" t="str">
        <f>IFERROR(VLOOKUP(A363,dispett,2,FALSE),B363)</f>
        <v>elout</v>
      </c>
      <c r="P363" s="7" t="str">
        <f t="shared" si="402"/>
        <v>PlantGroup</v>
      </c>
      <c r="Q363" s="7" t="str">
        <f t="shared" si="403"/>
        <v xml:space="preserve"> </v>
      </c>
      <c r="R363" s="7" t="str">
        <f t="shared" si="404"/>
        <v xml:space="preserve"> </v>
      </c>
      <c r="S363" s="7" t="str">
        <f t="shared" si="405"/>
        <v xml:space="preserve"> </v>
      </c>
      <c r="T363" s="7" t="str">
        <f t="shared" si="406"/>
        <v xml:space="preserve"> </v>
      </c>
      <c r="U363" s="7" t="str">
        <f t="shared" si="407"/>
        <v xml:space="preserve"> </v>
      </c>
      <c r="V363" s="7" t="str">
        <f t="shared" si="408"/>
        <v xml:space="preserve"> </v>
      </c>
      <c r="W363" s="6" t="str">
        <f t="shared" si="409"/>
        <v>ULTGEN</v>
      </c>
      <c r="X363" s="6" t="str">
        <f t="shared" si="410"/>
        <v>(PlantGroup)</v>
      </c>
      <c r="Y363" s="15"/>
    </row>
    <row r="364" spans="1:25" x14ac:dyDescent="0.25">
      <c r="A364" t="s">
        <v>1791</v>
      </c>
      <c r="B364" t="s">
        <v>1792</v>
      </c>
      <c r="C364" t="s">
        <v>1113</v>
      </c>
      <c r="E364" t="s">
        <v>1194</v>
      </c>
      <c r="G364" t="s">
        <v>1793</v>
      </c>
      <c r="H364" t="s">
        <v>2491</v>
      </c>
      <c r="M364" s="5" t="str">
        <f t="shared" si="400"/>
        <v/>
      </c>
      <c r="N364" s="5" t="str">
        <f t="shared" si="401"/>
        <v/>
      </c>
      <c r="O364" s="6" t="str">
        <f>IFERROR(VLOOKUP(A364,dispett,2,FALSE),B364)</f>
        <v>elcntl</v>
      </c>
      <c r="P364" s="7" t="str">
        <f t="shared" si="402"/>
        <v>PlantGroup</v>
      </c>
      <c r="Q364" s="7" t="str">
        <f t="shared" si="403"/>
        <v xml:space="preserve"> </v>
      </c>
      <c r="R364" s="7" t="str">
        <f t="shared" si="404"/>
        <v xml:space="preserve"> </v>
      </c>
      <c r="S364" s="7" t="str">
        <f t="shared" si="405"/>
        <v xml:space="preserve"> </v>
      </c>
      <c r="T364" s="7" t="str">
        <f t="shared" si="406"/>
        <v xml:space="preserve"> </v>
      </c>
      <c r="U364" s="7" t="str">
        <f t="shared" si="407"/>
        <v xml:space="preserve"> </v>
      </c>
      <c r="V364" s="7" t="str">
        <f t="shared" si="408"/>
        <v xml:space="preserve"> </v>
      </c>
      <c r="W364" s="6" t="str">
        <f t="shared" si="409"/>
        <v>ULVINT</v>
      </c>
      <c r="X364" s="6" t="str">
        <f t="shared" si="410"/>
        <v>(PlantGroup)</v>
      </c>
      <c r="Y364" s="15"/>
    </row>
    <row r="365" spans="1:25" x14ac:dyDescent="0.25">
      <c r="A365" s="15" t="s">
        <v>2353</v>
      </c>
      <c r="B365" s="15" t="s">
        <v>1216</v>
      </c>
      <c r="C365" s="15" t="s">
        <v>1113</v>
      </c>
      <c r="D365" s="15"/>
      <c r="E365" s="15" t="s">
        <v>1194</v>
      </c>
      <c r="F365" s="15"/>
      <c r="G365" s="15" t="s">
        <v>2354</v>
      </c>
      <c r="H365" s="15" t="s">
        <v>2468</v>
      </c>
      <c r="I365" s="15"/>
      <c r="J365" s="15"/>
      <c r="K365" s="15"/>
      <c r="L365" s="15"/>
      <c r="M365" s="16"/>
      <c r="N365" s="16"/>
      <c r="O365" s="7" t="str">
        <f>IFERROR(VLOOKUP(A365,dispett,2,FALSE),B365)</f>
        <v>ecpcntl</v>
      </c>
      <c r="P365" s="7" t="str">
        <f t="shared" ref="P365" si="483">IFERROR(VLOOKUP(H365,EFDLOOK,3,FALSE),"missing ")</f>
        <v>PlantType_ECP</v>
      </c>
      <c r="Q365" s="7" t="str">
        <f t="shared" ref="Q365" si="484">IFERROR(VLOOKUP(I365,EFDLOOK,2,FALSE),IF(I365&lt;&gt;"","missing"," "))</f>
        <v xml:space="preserve"> </v>
      </c>
      <c r="R365" s="7" t="str">
        <f t="shared" ref="R365" si="485">IFERROR(VLOOKUP(J365,EFDLOOK,3,FALSE),IF(J365&lt;&gt;"","missing"," "))</f>
        <v xml:space="preserve"> </v>
      </c>
      <c r="S365" s="7" t="str">
        <f t="shared" ref="S365" si="486">IFERROR(VLOOKUP(K365,EFDLOOK,2,FALSE),IF(K365&lt;&gt;"","missing"," "))</f>
        <v xml:space="preserve"> </v>
      </c>
      <c r="T365" s="7" t="str">
        <f t="shared" ref="T365" si="487">IFERROR(VLOOKUP(L365,EFDLOOK,3,FALSE),IF(L365&lt;&gt;"","missing"," "))</f>
        <v xml:space="preserve"> </v>
      </c>
      <c r="U365" s="7" t="str">
        <f t="shared" ref="U365" si="488">IFERROR(VLOOKUP(M365,EFDLOOK,2)," ")</f>
        <v xml:space="preserve"> </v>
      </c>
      <c r="V365" s="7" t="str">
        <f t="shared" ref="V365" si="489">IFERROR(VLOOKUP(N365,EFDLOOK,2)," ")</f>
        <v xml:space="preserve"> </v>
      </c>
      <c r="W365" s="7" t="str">
        <f t="shared" ref="W365" si="490">IF(A365&lt;&gt;"CF",A365,"WWIND_CF")</f>
        <v>UPAVLYR</v>
      </c>
      <c r="X365" s="7" t="str">
        <f t="shared" ref="X365" si="491">IF(P365&lt;&gt;" ","("&amp;P365,"")    &amp;    IF(Q365&lt;&gt;" ",   ","&amp;Q365,"")   &amp; IF(R365&lt;&gt;" ",   ","&amp;R365,"")   &amp; IF(S365&lt;&gt;" ",   ","&amp;S365,"")  &amp; IF(T365&lt;&gt;" ",   ","&amp;T365,"")  &amp; IF(U365&lt;&gt;" ",  ","&amp;U365,"") &amp; IF(V365&lt;&gt;" ",  "," &amp; V365,"" )&amp; IF(P365&lt;&gt;" ",")","")</f>
        <v>(PlantType_ECP)</v>
      </c>
      <c r="Y365" s="15"/>
    </row>
    <row r="366" spans="1:25" x14ac:dyDescent="0.25">
      <c r="A366" t="s">
        <v>1796</v>
      </c>
      <c r="B366" t="s">
        <v>1216</v>
      </c>
      <c r="C366" t="s">
        <v>1113</v>
      </c>
      <c r="E366" t="s">
        <v>1142</v>
      </c>
      <c r="G366" t="s">
        <v>1797</v>
      </c>
      <c r="H366" t="s">
        <v>1168</v>
      </c>
      <c r="M366" s="5" t="str">
        <f t="shared" ref="M366:M422" si="492">IF(OR($O366="dispout",$O366="bildin",$O366="bildout",$O366="dispin"),"mnumnr","")</f>
        <v/>
      </c>
      <c r="N366" s="5" t="str">
        <f t="shared" ref="N366:N422" si="493">IF(OR($O366="dispout",$O366="bildin",$O366="bildout",$O366="dispett3"),"mnumyr","")</f>
        <v/>
      </c>
      <c r="O366" s="6" t="str">
        <f>IFERROR(VLOOKUP(A366,dispett,2,FALSE),B366)</f>
        <v>ecpcntl</v>
      </c>
      <c r="P366" s="7" t="str">
        <f t="shared" ref="P366:P422" si="494">IFERROR(VLOOKUP(H366,EFDLOOK,3,FALSE),"missing ")</f>
        <v>SCALARSet</v>
      </c>
      <c r="Q366" s="7" t="str">
        <f t="shared" ref="Q366:Q422" si="495">IFERROR(VLOOKUP(I366,EFDLOOK,2,FALSE),IF(I366&lt;&gt;"","missing"," "))</f>
        <v xml:space="preserve"> </v>
      </c>
      <c r="R366" s="7" t="str">
        <f t="shared" ref="R366:R422" si="496">IFERROR(VLOOKUP(J366,EFDLOOK,3,FALSE),IF(J366&lt;&gt;"","missing"," "))</f>
        <v xml:space="preserve"> </v>
      </c>
      <c r="S366" s="7" t="str">
        <f t="shared" ref="S366:S422" si="497">IFERROR(VLOOKUP(K366,EFDLOOK,2,FALSE),IF(K366&lt;&gt;"","missing"," "))</f>
        <v xml:space="preserve"> </v>
      </c>
      <c r="T366" s="7" t="str">
        <f t="shared" ref="T366:T422" si="498">IFERROR(VLOOKUP(L366,EFDLOOK,3,FALSE),IF(L366&lt;&gt;"","missing"," "))</f>
        <v xml:space="preserve"> </v>
      </c>
      <c r="U366" s="7" t="str">
        <f t="shared" ref="U366:U422" si="499">IFERROR(VLOOKUP(M366,EFDLOOK,2)," ")</f>
        <v xml:space="preserve"> </v>
      </c>
      <c r="V366" s="7" t="str">
        <f t="shared" ref="V366:V422" si="500">IFERROR(VLOOKUP(N366,EFDLOOK,2)," ")</f>
        <v xml:space="preserve"> </v>
      </c>
      <c r="W366" s="6" t="str">
        <f t="shared" ref="W366:W422" si="501">IF(A366&lt;&gt;"CF",A366,"WWIND_CF")</f>
        <v>UPCRVSIZ</v>
      </c>
      <c r="X366" s="6" t="str">
        <f t="shared" ref="X366:X422" si="502">IF(P366&lt;&gt;" ","("&amp;P366,"")    &amp;    IF(Q366&lt;&gt;" ",   ","&amp;Q366,"")   &amp; IF(R366&lt;&gt;" ",   ","&amp;R366,"")   &amp; IF(S366&lt;&gt;" ",   ","&amp;S366,"")  &amp; IF(T366&lt;&gt;" ",   ","&amp;T366,"")  &amp; IF(U366&lt;&gt;" ",  ","&amp;U366,"") &amp; IF(V366&lt;&gt;" ",  "," &amp; V366,"" )&amp; IF(P366&lt;&gt;" ",")","")</f>
        <v>(SCALARSet)</v>
      </c>
      <c r="Y366" s="15"/>
    </row>
    <row r="367" spans="1:25" x14ac:dyDescent="0.25">
      <c r="A367" t="s">
        <v>1798</v>
      </c>
      <c r="B367" t="s">
        <v>1216</v>
      </c>
      <c r="C367" t="s">
        <v>1113</v>
      </c>
      <c r="E367" t="s">
        <v>1194</v>
      </c>
      <c r="G367" t="s">
        <v>1799</v>
      </c>
      <c r="H367" t="s">
        <v>1168</v>
      </c>
      <c r="M367" s="5" t="str">
        <f t="shared" si="492"/>
        <v/>
      </c>
      <c r="N367" s="5" t="str">
        <f t="shared" si="493"/>
        <v/>
      </c>
      <c r="O367" s="6" t="str">
        <f>IFERROR(VLOOKUP(A367,dispett,2,FALSE),B367)</f>
        <v>ecpcntl</v>
      </c>
      <c r="P367" s="7" t="str">
        <f t="shared" si="494"/>
        <v>SCALARSet</v>
      </c>
      <c r="Q367" s="7" t="str">
        <f t="shared" si="495"/>
        <v xml:space="preserve"> </v>
      </c>
      <c r="R367" s="7" t="str">
        <f t="shared" si="496"/>
        <v xml:space="preserve"> </v>
      </c>
      <c r="S367" s="7" t="str">
        <f t="shared" si="497"/>
        <v xml:space="preserve"> </v>
      </c>
      <c r="T367" s="7" t="str">
        <f t="shared" si="498"/>
        <v xml:space="preserve"> </v>
      </c>
      <c r="U367" s="7" t="str">
        <f t="shared" si="499"/>
        <v xml:space="preserve"> </v>
      </c>
      <c r="V367" s="7" t="str">
        <f t="shared" si="500"/>
        <v xml:space="preserve"> </v>
      </c>
      <c r="W367" s="6" t="str">
        <f t="shared" si="501"/>
        <v>UPCRVSTP</v>
      </c>
      <c r="X367" s="6" t="str">
        <f t="shared" si="502"/>
        <v>(SCALARSet)</v>
      </c>
      <c r="Y367" s="15"/>
    </row>
    <row r="368" spans="1:25" x14ac:dyDescent="0.25">
      <c r="A368" t="s">
        <v>1800</v>
      </c>
      <c r="B368" t="s">
        <v>1216</v>
      </c>
      <c r="C368" t="s">
        <v>1113</v>
      </c>
      <c r="E368" t="s">
        <v>1194</v>
      </c>
      <c r="G368" t="s">
        <v>1801</v>
      </c>
      <c r="H368" t="s">
        <v>2468</v>
      </c>
      <c r="M368" s="5" t="str">
        <f t="shared" si="492"/>
        <v/>
      </c>
      <c r="N368" s="5" t="str">
        <f t="shared" si="493"/>
        <v/>
      </c>
      <c r="O368" s="6" t="str">
        <f>IFERROR(VLOOKUP(A368,dispett,2,FALSE),B368)</f>
        <v>ecpcntl</v>
      </c>
      <c r="P368" s="7" t="str">
        <f t="shared" si="494"/>
        <v>PlantType_ECP</v>
      </c>
      <c r="Q368" s="7" t="str">
        <f t="shared" si="495"/>
        <v xml:space="preserve"> </v>
      </c>
      <c r="R368" s="7" t="str">
        <f t="shared" si="496"/>
        <v xml:space="preserve"> </v>
      </c>
      <c r="S368" s="7" t="str">
        <f t="shared" si="497"/>
        <v xml:space="preserve"> </v>
      </c>
      <c r="T368" s="7" t="str">
        <f t="shared" si="498"/>
        <v xml:space="preserve"> </v>
      </c>
      <c r="U368" s="7" t="str">
        <f t="shared" si="499"/>
        <v xml:space="preserve"> </v>
      </c>
      <c r="V368" s="7" t="str">
        <f t="shared" si="500"/>
        <v xml:space="preserve"> </v>
      </c>
      <c r="W368" s="6" t="str">
        <f t="shared" si="501"/>
        <v>UPEFDT</v>
      </c>
      <c r="X368" s="6" t="str">
        <f t="shared" si="502"/>
        <v>(PlantType_ECP)</v>
      </c>
      <c r="Y368" s="15"/>
    </row>
    <row r="369" spans="1:25" x14ac:dyDescent="0.25">
      <c r="A369" t="s">
        <v>1802</v>
      </c>
      <c r="B369" t="s">
        <v>1697</v>
      </c>
      <c r="C369" t="s">
        <v>2603</v>
      </c>
      <c r="E369" t="s">
        <v>1142</v>
      </c>
      <c r="G369" t="s">
        <v>1803</v>
      </c>
      <c r="H369" t="s">
        <v>2485</v>
      </c>
      <c r="I369" t="s">
        <v>2479</v>
      </c>
      <c r="M369" s="5" t="str">
        <f t="shared" si="492"/>
        <v/>
      </c>
      <c r="N369" s="5" t="str">
        <f t="shared" si="493"/>
        <v/>
      </c>
      <c r="O369" s="6" t="str">
        <f>IFERROR(VLOOKUP(A369,dispett,2,FALSE),B369)</f>
        <v>fuelin</v>
      </c>
      <c r="P369" s="7" t="str">
        <f t="shared" si="494"/>
        <v>FuelType</v>
      </c>
      <c r="Q369" s="7" t="str">
        <f t="shared" si="495"/>
        <v>int_fuel_region</v>
      </c>
      <c r="R369" s="7" t="str">
        <f t="shared" si="496"/>
        <v xml:space="preserve"> </v>
      </c>
      <c r="S369" s="7" t="str">
        <f t="shared" si="497"/>
        <v xml:space="preserve"> </v>
      </c>
      <c r="T369" s="7" t="str">
        <f t="shared" si="498"/>
        <v xml:space="preserve"> </v>
      </c>
      <c r="U369" s="7" t="str">
        <f t="shared" si="499"/>
        <v xml:space="preserve"> </v>
      </c>
      <c r="V369" s="7" t="str">
        <f t="shared" si="500"/>
        <v xml:space="preserve"> </v>
      </c>
      <c r="W369" s="6" t="str">
        <f t="shared" si="501"/>
        <v>UPFUEL</v>
      </c>
      <c r="X369" s="6" t="str">
        <f t="shared" si="502"/>
        <v>(FuelType,int_fuel_region)</v>
      </c>
      <c r="Y369" s="15"/>
    </row>
    <row r="370" spans="1:25" x14ac:dyDescent="0.25">
      <c r="A370" t="s">
        <v>1804</v>
      </c>
      <c r="B370" t="s">
        <v>1697</v>
      </c>
      <c r="C370" t="s">
        <v>1113</v>
      </c>
      <c r="E370" t="s">
        <v>1142</v>
      </c>
      <c r="G370" t="s">
        <v>1805</v>
      </c>
      <c r="H370" t="s">
        <v>2485</v>
      </c>
      <c r="I370" t="s">
        <v>2479</v>
      </c>
      <c r="M370" s="5" t="str">
        <f t="shared" si="492"/>
        <v/>
      </c>
      <c r="N370" s="5" t="str">
        <f t="shared" si="493"/>
        <v/>
      </c>
      <c r="O370" s="6" t="str">
        <f>IFERROR(VLOOKUP(A370,dispett,2,FALSE),B370)</f>
        <v>fuelin</v>
      </c>
      <c r="P370" s="7" t="str">
        <f t="shared" si="494"/>
        <v>FuelType</v>
      </c>
      <c r="Q370" s="7" t="str">
        <f t="shared" si="495"/>
        <v>int_fuel_region</v>
      </c>
      <c r="R370" s="7" t="str">
        <f t="shared" si="496"/>
        <v xml:space="preserve"> </v>
      </c>
      <c r="S370" s="7" t="str">
        <f t="shared" si="497"/>
        <v xml:space="preserve"> </v>
      </c>
      <c r="T370" s="7" t="str">
        <f t="shared" si="498"/>
        <v xml:space="preserve"> </v>
      </c>
      <c r="U370" s="7" t="str">
        <f t="shared" si="499"/>
        <v xml:space="preserve"> </v>
      </c>
      <c r="V370" s="7" t="str">
        <f t="shared" si="500"/>
        <v xml:space="preserve"> </v>
      </c>
      <c r="W370" s="6" t="str">
        <f t="shared" si="501"/>
        <v>UPNCAR</v>
      </c>
      <c r="X370" s="6" t="str">
        <f t="shared" si="502"/>
        <v>(FuelType,int_fuel_region)</v>
      </c>
      <c r="Y370" s="15"/>
    </row>
    <row r="371" spans="1:25" x14ac:dyDescent="0.25">
      <c r="A371" s="15" t="s">
        <v>1806</v>
      </c>
      <c r="B371" s="15" t="s">
        <v>1216</v>
      </c>
      <c r="C371" s="15" t="s">
        <v>1113</v>
      </c>
      <c r="D371" s="15"/>
      <c r="E371" s="15" t="s">
        <v>1142</v>
      </c>
      <c r="F371" s="15"/>
      <c r="G371" s="15" t="s">
        <v>1807</v>
      </c>
      <c r="H371" s="15" t="s">
        <v>2468</v>
      </c>
      <c r="I371" s="15"/>
      <c r="J371" s="15"/>
      <c r="K371" s="15"/>
      <c r="L371" s="15"/>
      <c r="M371" s="16" t="str">
        <f t="shared" si="492"/>
        <v/>
      </c>
      <c r="N371" s="16" t="str">
        <f t="shared" si="493"/>
        <v/>
      </c>
      <c r="O371" s="7" t="str">
        <f>IFERROR(VLOOKUP(A371,dispett,2,FALSE),B371)</f>
        <v>ecpcntl</v>
      </c>
      <c r="P371" s="7" t="str">
        <f t="shared" si="494"/>
        <v>PlantType_ECP</v>
      </c>
      <c r="Q371" s="7" t="str">
        <f t="shared" si="495"/>
        <v xml:space="preserve"> </v>
      </c>
      <c r="R371" s="7" t="str">
        <f t="shared" si="496"/>
        <v xml:space="preserve"> </v>
      </c>
      <c r="S371" s="7" t="str">
        <f t="shared" si="497"/>
        <v xml:space="preserve"> </v>
      </c>
      <c r="T371" s="7" t="str">
        <f t="shared" si="498"/>
        <v xml:space="preserve"> </v>
      </c>
      <c r="U371" s="7" t="str">
        <f t="shared" si="499"/>
        <v xml:space="preserve"> </v>
      </c>
      <c r="V371" s="7" t="str">
        <f t="shared" si="500"/>
        <v xml:space="preserve"> </v>
      </c>
      <c r="W371" s="7" t="str">
        <f t="shared" si="501"/>
        <v>UPPCEF</v>
      </c>
      <c r="X371" s="7" t="str">
        <f t="shared" si="502"/>
        <v>(PlantType_ECP)</v>
      </c>
      <c r="Y371" s="15"/>
    </row>
    <row r="372" spans="1:25" x14ac:dyDescent="0.25">
      <c r="A372" s="15" t="s">
        <v>2338</v>
      </c>
      <c r="B372" s="15" t="s">
        <v>1216</v>
      </c>
      <c r="C372" s="15" t="s">
        <v>1113</v>
      </c>
      <c r="D372" s="15"/>
      <c r="E372" s="15" t="s">
        <v>1142</v>
      </c>
      <c r="F372" s="15"/>
      <c r="G372" s="15" t="s">
        <v>2339</v>
      </c>
      <c r="H372" s="15" t="s">
        <v>2468</v>
      </c>
      <c r="I372" s="15"/>
      <c r="J372" s="15"/>
      <c r="K372" s="15"/>
      <c r="L372" s="15"/>
      <c r="M372" s="16" t="str">
        <f t="shared" si="492"/>
        <v/>
      </c>
      <c r="N372" s="16" t="str">
        <f t="shared" si="493"/>
        <v/>
      </c>
      <c r="O372" s="7" t="str">
        <f>IFERROR(VLOOKUP(A372,dispett,2,FALSE),B372)</f>
        <v>ecpcntl</v>
      </c>
      <c r="P372" s="7" t="str">
        <f t="shared" ref="P372" si="503">IFERROR(VLOOKUP(H372,EFDLOOK,3,FALSE),"missing ")</f>
        <v>PlantType_ECP</v>
      </c>
      <c r="Q372" s="7" t="str">
        <f t="shared" ref="Q372" si="504">IFERROR(VLOOKUP(I372,EFDLOOK,2,FALSE),IF(I372&lt;&gt;"","missing"," "))</f>
        <v xml:space="preserve"> </v>
      </c>
      <c r="R372" s="7" t="str">
        <f t="shared" ref="R372" si="505">IFERROR(VLOOKUP(J372,EFDLOOK,3,FALSE),IF(J372&lt;&gt;"","missing"," "))</f>
        <v xml:space="preserve"> </v>
      </c>
      <c r="S372" s="7" t="str">
        <f t="shared" ref="S372" si="506">IFERROR(VLOOKUP(K372,EFDLOOK,2,FALSE),IF(K372&lt;&gt;"","missing"," "))</f>
        <v xml:space="preserve"> </v>
      </c>
      <c r="T372" s="7" t="str">
        <f t="shared" ref="T372" si="507">IFERROR(VLOOKUP(L372,EFDLOOK,3,FALSE),IF(L372&lt;&gt;"","missing"," "))</f>
        <v xml:space="preserve"> </v>
      </c>
      <c r="U372" s="7" t="str">
        <f t="shared" ref="U372" si="508">IFERROR(VLOOKUP(M372,EFDLOOK,2)," ")</f>
        <v xml:space="preserve"> </v>
      </c>
      <c r="V372" s="7" t="str">
        <f t="shared" ref="V372" si="509">IFERROR(VLOOKUP(N372,EFDLOOK,2)," ")</f>
        <v xml:space="preserve"> </v>
      </c>
      <c r="W372" s="7" t="str">
        <f t="shared" ref="W372" si="510">IF(A372&lt;&gt;"CF",A372,"WWIND_CF")</f>
        <v>UPPCEF_MIN</v>
      </c>
      <c r="X372" s="7" t="str">
        <f t="shared" ref="X372" si="511">IF(P372&lt;&gt;" ","("&amp;P372,"")    &amp;    IF(Q372&lt;&gt;" ",   ","&amp;Q372,"")   &amp; IF(R372&lt;&gt;" ",   ","&amp;R372,"")   &amp; IF(S372&lt;&gt;" ",   ","&amp;S372,"")  &amp; IF(T372&lt;&gt;" ",   ","&amp;T372,"")  &amp; IF(U372&lt;&gt;" ",  ","&amp;U372,"") &amp; IF(V372&lt;&gt;" ",  "," &amp; V372,"" )&amp; IF(P372&lt;&gt;" ",")","")</f>
        <v>(PlantType_ECP)</v>
      </c>
      <c r="Y372" s="15"/>
    </row>
    <row r="373" spans="1:25" x14ac:dyDescent="0.25">
      <c r="A373" s="15" t="s">
        <v>2351</v>
      </c>
      <c r="B373" s="15" t="s">
        <v>1216</v>
      </c>
      <c r="C373" s="15" t="s">
        <v>1113</v>
      </c>
      <c r="D373" s="15"/>
      <c r="E373" s="15" t="s">
        <v>1142</v>
      </c>
      <c r="F373" s="15"/>
      <c r="G373" s="15" t="s">
        <v>2352</v>
      </c>
      <c r="H373" s="15" t="s">
        <v>2472</v>
      </c>
      <c r="I373" s="15" t="s">
        <v>1209</v>
      </c>
      <c r="J373" s="15"/>
      <c r="K373" s="15"/>
      <c r="L373" s="15"/>
      <c r="M373" s="16"/>
      <c r="N373" s="16"/>
      <c r="O373" s="7" t="str">
        <f>IFERROR(VLOOKUP(A373,dispett,2,FALSE),B373)</f>
        <v>ecpcntl</v>
      </c>
      <c r="P373" s="7" t="str">
        <f t="shared" ref="P373" si="512">IFERROR(VLOOKUP(H373,EFDLOOK,3,FALSE),"missing ")</f>
        <v>DispatchableECP</v>
      </c>
      <c r="Q373" s="7" t="str">
        <f t="shared" ref="Q373" si="513">IFERROR(VLOOKUP(I373,EFDLOOK,2,FALSE),IF(I373&lt;&gt;"","missing"," "))</f>
        <v>Two</v>
      </c>
      <c r="R373" s="7" t="str">
        <f t="shared" ref="R373" si="514">IFERROR(VLOOKUP(J373,EFDLOOK,3,FALSE),IF(J373&lt;&gt;"","missing"," "))</f>
        <v xml:space="preserve"> </v>
      </c>
      <c r="S373" s="7" t="str">
        <f t="shared" ref="S373" si="515">IFERROR(VLOOKUP(K373,EFDLOOK,2,FALSE),IF(K373&lt;&gt;"","missing"," "))</f>
        <v xml:space="preserve"> </v>
      </c>
      <c r="T373" s="7" t="str">
        <f t="shared" ref="T373" si="516">IFERROR(VLOOKUP(L373,EFDLOOK,3,FALSE),IF(L373&lt;&gt;"","missing"," "))</f>
        <v xml:space="preserve"> </v>
      </c>
      <c r="U373" s="7" t="str">
        <f t="shared" ref="U373" si="517">IFERROR(VLOOKUP(M373,EFDLOOK,2)," ")</f>
        <v xml:space="preserve"> </v>
      </c>
      <c r="V373" s="7" t="str">
        <f t="shared" ref="V373" si="518">IFERROR(VLOOKUP(N373,EFDLOOK,2)," ")</f>
        <v xml:space="preserve"> </v>
      </c>
      <c r="W373" s="7" t="str">
        <f t="shared" ref="W373" si="519">IF(A373&lt;&gt;"CF",A373,"WWIND_CF")</f>
        <v>UPPCFB</v>
      </c>
      <c r="X373" s="7" t="str">
        <f t="shared" ref="X373" si="520">IF(P373&lt;&gt;" ","("&amp;P373,"")    &amp;    IF(Q373&lt;&gt;" ",   ","&amp;Q373,"")   &amp; IF(R373&lt;&gt;" ",   ","&amp;R373,"")   &amp; IF(S373&lt;&gt;" ",   ","&amp;S373,"")  &amp; IF(T373&lt;&gt;" ",   ","&amp;T373,"")  &amp; IF(U373&lt;&gt;" ",  ","&amp;U373,"") &amp; IF(V373&lt;&gt;" ",  "," &amp; V373,"" )&amp; IF(P373&lt;&gt;" ",")","")</f>
        <v>(DispatchableECP,Two)</v>
      </c>
      <c r="Y373" s="15"/>
    </row>
    <row r="374" spans="1:25" x14ac:dyDescent="0.25">
      <c r="A374" t="s">
        <v>1808</v>
      </c>
      <c r="B374" t="s">
        <v>1216</v>
      </c>
      <c r="C374" t="s">
        <v>1113</v>
      </c>
      <c r="E374" t="s">
        <v>1142</v>
      </c>
      <c r="G374" t="s">
        <v>1809</v>
      </c>
      <c r="H374" t="s">
        <v>2496</v>
      </c>
      <c r="M374" s="5" t="str">
        <f t="shared" si="492"/>
        <v/>
      </c>
      <c r="N374" s="5" t="str">
        <f t="shared" si="493"/>
        <v/>
      </c>
      <c r="O374" s="6" t="str">
        <f>IFERROR(VLOOKUP(A374,dispett,2,FALSE),B374)</f>
        <v>ecpcntl</v>
      </c>
      <c r="P374" s="7" t="str">
        <f t="shared" si="494"/>
        <v>MNUMYR</v>
      </c>
      <c r="Q374" s="7" t="str">
        <f t="shared" si="495"/>
        <v xml:space="preserve"> </v>
      </c>
      <c r="R374" s="7" t="str">
        <f t="shared" si="496"/>
        <v xml:space="preserve"> </v>
      </c>
      <c r="S374" s="7" t="str">
        <f t="shared" si="497"/>
        <v xml:space="preserve"> </v>
      </c>
      <c r="T374" s="7" t="str">
        <f t="shared" si="498"/>
        <v xml:space="preserve"> </v>
      </c>
      <c r="U374" s="7" t="str">
        <f t="shared" si="499"/>
        <v xml:space="preserve"> </v>
      </c>
      <c r="V374" s="7" t="str">
        <f t="shared" si="500"/>
        <v xml:space="preserve"> </v>
      </c>
      <c r="W374" s="6" t="str">
        <f t="shared" si="501"/>
        <v>UPRNWBND</v>
      </c>
      <c r="X374" s="6" t="str">
        <f t="shared" si="502"/>
        <v>(MNUMYR)</v>
      </c>
      <c r="Y374" s="15"/>
    </row>
    <row r="375" spans="1:25" x14ac:dyDescent="0.25">
      <c r="A375" t="s">
        <v>1810</v>
      </c>
      <c r="B375" t="s">
        <v>1216</v>
      </c>
      <c r="C375" t="s">
        <v>1113</v>
      </c>
      <c r="E375" t="s">
        <v>1142</v>
      </c>
      <c r="G375" t="s">
        <v>1811</v>
      </c>
      <c r="H375" t="s">
        <v>2496</v>
      </c>
      <c r="I375" t="s">
        <v>1161</v>
      </c>
      <c r="M375" s="5" t="str">
        <f t="shared" si="492"/>
        <v/>
      </c>
      <c r="N375" s="5" t="str">
        <f t="shared" si="493"/>
        <v/>
      </c>
      <c r="O375" s="6" t="str">
        <f>IFERROR(VLOOKUP(A375,dispett,2,FALSE),B375)</f>
        <v>ecpcntl</v>
      </c>
      <c r="P375" s="7" t="str">
        <f t="shared" si="494"/>
        <v>MNUMYR</v>
      </c>
      <c r="Q375" s="7" t="str">
        <f t="shared" si="495"/>
        <v>SupplyRegion</v>
      </c>
      <c r="R375" s="7" t="str">
        <f t="shared" si="496"/>
        <v xml:space="preserve"> </v>
      </c>
      <c r="S375" s="7" t="str">
        <f t="shared" si="497"/>
        <v xml:space="preserve"> </v>
      </c>
      <c r="T375" s="7" t="str">
        <f t="shared" si="498"/>
        <v xml:space="preserve"> </v>
      </c>
      <c r="U375" s="7" t="str">
        <f t="shared" si="499"/>
        <v xml:space="preserve"> </v>
      </c>
      <c r="V375" s="7" t="str">
        <f t="shared" si="500"/>
        <v xml:space="preserve"> </v>
      </c>
      <c r="W375" s="6" t="str">
        <f t="shared" si="501"/>
        <v>UPRNWBNDR</v>
      </c>
      <c r="X375" s="6" t="str">
        <f t="shared" si="502"/>
        <v>(MNUMYR,SupplyRegion)</v>
      </c>
      <c r="Y375" s="15"/>
    </row>
    <row r="376" spans="1:25" x14ac:dyDescent="0.25">
      <c r="A376" t="s">
        <v>1812</v>
      </c>
      <c r="B376" t="s">
        <v>1216</v>
      </c>
      <c r="C376" t="s">
        <v>1113</v>
      </c>
      <c r="E376" t="s">
        <v>1142</v>
      </c>
      <c r="G376" t="s">
        <v>1813</v>
      </c>
      <c r="H376" t="s">
        <v>2468</v>
      </c>
      <c r="M376" s="5" t="str">
        <f t="shared" si="492"/>
        <v/>
      </c>
      <c r="N376" s="5" t="str">
        <f t="shared" si="493"/>
        <v/>
      </c>
      <c r="O376" s="6" t="str">
        <f>IFERROR(VLOOKUP(A376,dispett,2,FALSE),B376)</f>
        <v>ecpcntl</v>
      </c>
      <c r="P376" s="7" t="str">
        <f t="shared" si="494"/>
        <v>PlantType_ECP</v>
      </c>
      <c r="Q376" s="7" t="str">
        <f t="shared" si="495"/>
        <v xml:space="preserve"> </v>
      </c>
      <c r="R376" s="7" t="str">
        <f t="shared" si="496"/>
        <v xml:space="preserve"> </v>
      </c>
      <c r="S376" s="7" t="str">
        <f t="shared" si="497"/>
        <v xml:space="preserve"> </v>
      </c>
      <c r="T376" s="7" t="str">
        <f t="shared" si="498"/>
        <v xml:space="preserve"> </v>
      </c>
      <c r="U376" s="7" t="str">
        <f t="shared" si="499"/>
        <v xml:space="preserve"> </v>
      </c>
      <c r="V376" s="7" t="str">
        <f t="shared" si="500"/>
        <v xml:space="preserve"> </v>
      </c>
      <c r="W376" s="6" t="str">
        <f t="shared" si="501"/>
        <v>UPRNWEXG</v>
      </c>
      <c r="X376" s="6" t="str">
        <f t="shared" si="502"/>
        <v>(PlantType_ECP)</v>
      </c>
      <c r="Y376" s="15"/>
    </row>
    <row r="377" spans="1:25" x14ac:dyDescent="0.25">
      <c r="A377" t="s">
        <v>1814</v>
      </c>
      <c r="B377" t="s">
        <v>1216</v>
      </c>
      <c r="C377" t="s">
        <v>1113</v>
      </c>
      <c r="E377" t="s">
        <v>1142</v>
      </c>
      <c r="G377" t="s">
        <v>1813</v>
      </c>
      <c r="H377" t="s">
        <v>2468</v>
      </c>
      <c r="I377" t="s">
        <v>1161</v>
      </c>
      <c r="M377" s="5" t="str">
        <f t="shared" si="492"/>
        <v/>
      </c>
      <c r="N377" s="5" t="str">
        <f t="shared" si="493"/>
        <v/>
      </c>
      <c r="O377" s="6" t="str">
        <f>IFERROR(VLOOKUP(A377,dispett,2,FALSE),B377)</f>
        <v>ecpcntl</v>
      </c>
      <c r="P377" s="7" t="str">
        <f t="shared" si="494"/>
        <v>PlantType_ECP</v>
      </c>
      <c r="Q377" s="7" t="str">
        <f t="shared" si="495"/>
        <v>SupplyRegion</v>
      </c>
      <c r="R377" s="7" t="str">
        <f t="shared" si="496"/>
        <v xml:space="preserve"> </v>
      </c>
      <c r="S377" s="7" t="str">
        <f t="shared" si="497"/>
        <v xml:space="preserve"> </v>
      </c>
      <c r="T377" s="7" t="str">
        <f t="shared" si="498"/>
        <v xml:space="preserve"> </v>
      </c>
      <c r="U377" s="7" t="str">
        <f t="shared" si="499"/>
        <v xml:space="preserve"> </v>
      </c>
      <c r="V377" s="7" t="str">
        <f t="shared" si="500"/>
        <v xml:space="preserve"> </v>
      </c>
      <c r="W377" s="6" t="str">
        <f t="shared" si="501"/>
        <v>UPRNWEXGR</v>
      </c>
      <c r="X377" s="6" t="str">
        <f t="shared" si="502"/>
        <v>(PlantType_ECP,SupplyRegion)</v>
      </c>
      <c r="Y377" s="15"/>
    </row>
    <row r="378" spans="1:25" x14ac:dyDescent="0.25">
      <c r="A378" t="s">
        <v>1815</v>
      </c>
      <c r="B378" t="s">
        <v>1216</v>
      </c>
      <c r="C378" t="s">
        <v>1113</v>
      </c>
      <c r="E378" t="s">
        <v>1194</v>
      </c>
      <c r="G378" t="s">
        <v>1816</v>
      </c>
      <c r="H378" t="s">
        <v>1168</v>
      </c>
      <c r="M378" s="5" t="str">
        <f t="shared" si="492"/>
        <v/>
      </c>
      <c r="N378" s="5" t="str">
        <f t="shared" si="493"/>
        <v/>
      </c>
      <c r="O378" s="6" t="str">
        <f>IFERROR(VLOOKUP(A378,dispett,2,FALSE),B378)</f>
        <v>ecpcntl</v>
      </c>
      <c r="P378" s="7" t="str">
        <f t="shared" si="494"/>
        <v>SCALARSet</v>
      </c>
      <c r="Q378" s="7" t="str">
        <f t="shared" si="495"/>
        <v xml:space="preserve"> </v>
      </c>
      <c r="R378" s="7" t="str">
        <f t="shared" si="496"/>
        <v xml:space="preserve"> </v>
      </c>
      <c r="S378" s="7" t="str">
        <f t="shared" si="497"/>
        <v xml:space="preserve"> </v>
      </c>
      <c r="T378" s="7" t="str">
        <f t="shared" si="498"/>
        <v xml:space="preserve"> </v>
      </c>
      <c r="U378" s="7" t="str">
        <f t="shared" si="499"/>
        <v xml:space="preserve"> </v>
      </c>
      <c r="V378" s="7" t="str">
        <f t="shared" si="500"/>
        <v xml:space="preserve"> </v>
      </c>
      <c r="W378" s="6" t="str">
        <f t="shared" si="501"/>
        <v>UPRNWREG</v>
      </c>
      <c r="X378" s="6" t="str">
        <f t="shared" si="502"/>
        <v>(SCALARSet)</v>
      </c>
      <c r="Y378" s="15"/>
    </row>
    <row r="379" spans="1:25" x14ac:dyDescent="0.25">
      <c r="A379" t="s">
        <v>1817</v>
      </c>
      <c r="B379" t="s">
        <v>1216</v>
      </c>
      <c r="C379" t="s">
        <v>1113</v>
      </c>
      <c r="E379" t="s">
        <v>1142</v>
      </c>
      <c r="G379" t="s">
        <v>1818</v>
      </c>
      <c r="H379" t="s">
        <v>2468</v>
      </c>
      <c r="M379" s="5" t="str">
        <f t="shared" si="492"/>
        <v/>
      </c>
      <c r="N379" s="5" t="str">
        <f t="shared" si="493"/>
        <v/>
      </c>
      <c r="O379" s="6" t="str">
        <f>IFERROR(VLOOKUP(A379,dispett,2,FALSE),B379)</f>
        <v>ecpcntl</v>
      </c>
      <c r="P379" s="7" t="str">
        <f t="shared" si="494"/>
        <v>PlantType_ECP</v>
      </c>
      <c r="Q379" s="7" t="str">
        <f t="shared" si="495"/>
        <v xml:space="preserve"> </v>
      </c>
      <c r="R379" s="7" t="str">
        <f t="shared" si="496"/>
        <v xml:space="preserve"> </v>
      </c>
      <c r="S379" s="7" t="str">
        <f t="shared" si="497"/>
        <v xml:space="preserve"> </v>
      </c>
      <c r="T379" s="7" t="str">
        <f t="shared" si="498"/>
        <v xml:space="preserve"> </v>
      </c>
      <c r="U379" s="7" t="str">
        <f t="shared" si="499"/>
        <v xml:space="preserve"> </v>
      </c>
      <c r="V379" s="7" t="str">
        <f t="shared" si="500"/>
        <v xml:space="preserve"> </v>
      </c>
      <c r="W379" s="6" t="str">
        <f t="shared" si="501"/>
        <v>UPRNWSHR</v>
      </c>
      <c r="X379" s="6" t="str">
        <f t="shared" si="502"/>
        <v>(PlantType_ECP)</v>
      </c>
      <c r="Y379" s="15"/>
    </row>
    <row r="380" spans="1:25" x14ac:dyDescent="0.25">
      <c r="A380" t="s">
        <v>1819</v>
      </c>
      <c r="B380" t="s">
        <v>1216</v>
      </c>
      <c r="C380" t="s">
        <v>1113</v>
      </c>
      <c r="E380" t="s">
        <v>1142</v>
      </c>
      <c r="G380" t="s">
        <v>1820</v>
      </c>
      <c r="H380" t="s">
        <v>2468</v>
      </c>
      <c r="I380" t="s">
        <v>1161</v>
      </c>
      <c r="M380" s="5" t="str">
        <f t="shared" si="492"/>
        <v/>
      </c>
      <c r="N380" s="5" t="str">
        <f t="shared" si="493"/>
        <v/>
      </c>
      <c r="O380" s="6" t="str">
        <f>IFERROR(VLOOKUP(A380,dispett,2,FALSE),B380)</f>
        <v>ecpcntl</v>
      </c>
      <c r="P380" s="7" t="str">
        <f t="shared" si="494"/>
        <v>PlantType_ECP</v>
      </c>
      <c r="Q380" s="7" t="str">
        <f t="shared" si="495"/>
        <v>SupplyRegion</v>
      </c>
      <c r="R380" s="7" t="str">
        <f t="shared" si="496"/>
        <v xml:space="preserve"> </v>
      </c>
      <c r="S380" s="7" t="str">
        <f t="shared" si="497"/>
        <v xml:space="preserve"> </v>
      </c>
      <c r="T380" s="7" t="str">
        <f t="shared" si="498"/>
        <v xml:space="preserve"> </v>
      </c>
      <c r="U380" s="7" t="str">
        <f t="shared" si="499"/>
        <v xml:space="preserve"> </v>
      </c>
      <c r="V380" s="7" t="str">
        <f t="shared" si="500"/>
        <v xml:space="preserve"> </v>
      </c>
      <c r="W380" s="6" t="str">
        <f t="shared" si="501"/>
        <v>UPRNWSHRR</v>
      </c>
      <c r="X380" s="6" t="str">
        <f t="shared" si="502"/>
        <v>(PlantType_ECP,SupplyRegion)</v>
      </c>
      <c r="Y380" s="15"/>
    </row>
    <row r="381" spans="1:25" x14ac:dyDescent="0.25">
      <c r="A381" t="s">
        <v>1821</v>
      </c>
      <c r="B381" t="s">
        <v>1157</v>
      </c>
      <c r="C381" t="s">
        <v>1113</v>
      </c>
      <c r="E381" t="s">
        <v>1194</v>
      </c>
      <c r="G381" t="s">
        <v>1822</v>
      </c>
      <c r="H381" t="s">
        <v>1168</v>
      </c>
      <c r="M381" s="5" t="str">
        <f t="shared" si="492"/>
        <v/>
      </c>
      <c r="N381" s="5" t="str">
        <f t="shared" si="493"/>
        <v/>
      </c>
      <c r="O381" s="6" t="str">
        <f>IFERROR(VLOOKUP(A381,dispett,2,FALSE),B381)</f>
        <v>control</v>
      </c>
      <c r="P381" s="7" t="str">
        <f t="shared" si="494"/>
        <v>SCALARSet</v>
      </c>
      <c r="Q381" s="7" t="str">
        <f t="shared" si="495"/>
        <v xml:space="preserve"> </v>
      </c>
      <c r="R381" s="7" t="str">
        <f t="shared" si="496"/>
        <v xml:space="preserve"> </v>
      </c>
      <c r="S381" s="7" t="str">
        <f t="shared" si="497"/>
        <v xml:space="preserve"> </v>
      </c>
      <c r="T381" s="7" t="str">
        <f t="shared" si="498"/>
        <v xml:space="preserve"> </v>
      </c>
      <c r="U381" s="7" t="str">
        <f t="shared" si="499"/>
        <v xml:space="preserve"> </v>
      </c>
      <c r="V381" s="7" t="str">
        <f t="shared" si="500"/>
        <v xml:space="preserve"> </v>
      </c>
      <c r="W381" s="6" t="str">
        <f t="shared" si="501"/>
        <v>UPSTYR</v>
      </c>
      <c r="X381" s="6" t="str">
        <f t="shared" si="502"/>
        <v>(SCALARSet)</v>
      </c>
      <c r="Y381" s="15"/>
    </row>
    <row r="382" spans="1:25" x14ac:dyDescent="0.25">
      <c r="A382" t="s">
        <v>1823</v>
      </c>
      <c r="B382" t="s">
        <v>1216</v>
      </c>
      <c r="C382" t="s">
        <v>1113</v>
      </c>
      <c r="E382" t="s">
        <v>1194</v>
      </c>
      <c r="G382" t="s">
        <v>1824</v>
      </c>
      <c r="H382" t="s">
        <v>2468</v>
      </c>
      <c r="M382" s="5" t="str">
        <f t="shared" si="492"/>
        <v/>
      </c>
      <c r="N382" s="5" t="str">
        <f t="shared" si="493"/>
        <v/>
      </c>
      <c r="O382" s="6" t="str">
        <f>IFERROR(VLOOKUP(A382,dispett,2,FALSE),B382)</f>
        <v>ecpcntl</v>
      </c>
      <c r="P382" s="7" t="str">
        <f t="shared" si="494"/>
        <v>PlantType_ECP</v>
      </c>
      <c r="Q382" s="7" t="str">
        <f t="shared" si="495"/>
        <v xml:space="preserve"> </v>
      </c>
      <c r="R382" s="7" t="str">
        <f t="shared" si="496"/>
        <v xml:space="preserve"> </v>
      </c>
      <c r="S382" s="7" t="str">
        <f t="shared" si="497"/>
        <v xml:space="preserve"> </v>
      </c>
      <c r="T382" s="7" t="str">
        <f t="shared" si="498"/>
        <v xml:space="preserve"> </v>
      </c>
      <c r="U382" s="7" t="str">
        <f t="shared" si="499"/>
        <v xml:space="preserve"> </v>
      </c>
      <c r="V382" s="7" t="str">
        <f t="shared" si="500"/>
        <v xml:space="preserve"> </v>
      </c>
      <c r="W382" s="6" t="str">
        <f t="shared" si="501"/>
        <v>UPTTYP</v>
      </c>
      <c r="X382" s="6" t="str">
        <f t="shared" si="502"/>
        <v>(PlantType_ECP)</v>
      </c>
      <c r="Y382" s="15"/>
    </row>
    <row r="383" spans="1:25" x14ac:dyDescent="0.25">
      <c r="A383" s="15" t="s">
        <v>2408</v>
      </c>
      <c r="B383" s="15" t="s">
        <v>1216</v>
      </c>
      <c r="C383" s="15" t="s">
        <v>1113</v>
      </c>
      <c r="D383" s="15"/>
      <c r="E383" s="15" t="s">
        <v>1142</v>
      </c>
      <c r="F383" s="15"/>
      <c r="G383" s="15" t="s">
        <v>2409</v>
      </c>
      <c r="H383" s="15" t="s">
        <v>1168</v>
      </c>
      <c r="I383" s="15"/>
      <c r="J383" s="15"/>
      <c r="K383" s="15"/>
      <c r="L383" s="15"/>
      <c r="M383" s="16"/>
      <c r="N383" s="16"/>
      <c r="O383" s="7" t="str">
        <f>IFERROR(VLOOKUP(A383,dispett,2,FALSE),B383)</f>
        <v>ecpcntl</v>
      </c>
      <c r="P383" s="7" t="str">
        <f t="shared" ref="P383" si="521">IFERROR(VLOOKUP(H383,EFDLOOK,3,FALSE),"missing ")</f>
        <v>SCALARSet</v>
      </c>
      <c r="Q383" s="7" t="str">
        <f t="shared" ref="Q383" si="522">IFERROR(VLOOKUP(I383,EFDLOOK,2,FALSE),IF(I383&lt;&gt;"","missing"," "))</f>
        <v xml:space="preserve"> </v>
      </c>
      <c r="R383" s="7" t="str">
        <f t="shared" ref="R383" si="523">IFERROR(VLOOKUP(J383,EFDLOOK,3,FALSE),IF(J383&lt;&gt;"","missing"," "))</f>
        <v xml:space="preserve"> </v>
      </c>
      <c r="S383" s="7" t="str">
        <f t="shared" ref="S383" si="524">IFERROR(VLOOKUP(K383,EFDLOOK,2,FALSE),IF(K383&lt;&gt;"","missing"," "))</f>
        <v xml:space="preserve"> </v>
      </c>
      <c r="T383" s="7" t="str">
        <f t="shared" ref="T383" si="525">IFERROR(VLOOKUP(L383,EFDLOOK,3,FALSE),IF(L383&lt;&gt;"","missing"," "))</f>
        <v xml:space="preserve"> </v>
      </c>
      <c r="U383" s="7" t="str">
        <f t="shared" ref="U383" si="526">IFERROR(VLOOKUP(M383,EFDLOOK,2)," ")</f>
        <v xml:space="preserve"> </v>
      </c>
      <c r="V383" s="7" t="str">
        <f t="shared" ref="V383" si="527">IFERROR(VLOOKUP(N383,EFDLOOK,2)," ")</f>
        <v xml:space="preserve"> </v>
      </c>
      <c r="W383" s="7" t="str">
        <f t="shared" ref="W383" si="528">IF(A383&lt;&gt;"CF",A383,"WWIND_CF")</f>
        <v>UPTXRT</v>
      </c>
      <c r="X383" s="7" t="str">
        <f t="shared" ref="X383" si="529">IF(P383&lt;&gt;" ","("&amp;P383,"")    &amp;    IF(Q383&lt;&gt;" ",   ","&amp;Q383,"")   &amp; IF(R383&lt;&gt;" ",   ","&amp;R383,"")   &amp; IF(S383&lt;&gt;" ",   ","&amp;S383,"")  &amp; IF(T383&lt;&gt;" ",   ","&amp;T383,"")  &amp; IF(U383&lt;&gt;" ",  ","&amp;U383,"") &amp; IF(V383&lt;&gt;" ",  "," &amp; V383,"" )&amp; IF(P383&lt;&gt;" ",")","")</f>
        <v>(SCALARSet)</v>
      </c>
      <c r="Y383" s="15"/>
    </row>
    <row r="384" spans="1:25" x14ac:dyDescent="0.25">
      <c r="A384" t="s">
        <v>1825</v>
      </c>
      <c r="B384" t="s">
        <v>1216</v>
      </c>
      <c r="C384" t="s">
        <v>1113</v>
      </c>
      <c r="E384" t="s">
        <v>1142</v>
      </c>
      <c r="G384" t="s">
        <v>1826</v>
      </c>
      <c r="H384" t="s">
        <v>2472</v>
      </c>
      <c r="I384" t="s">
        <v>1288</v>
      </c>
      <c r="M384" s="5" t="str">
        <f t="shared" si="492"/>
        <v/>
      </c>
      <c r="N384" s="5" t="str">
        <f t="shared" si="493"/>
        <v/>
      </c>
      <c r="O384" s="6" t="str">
        <f>IFERROR(VLOOKUP(A384,dispett,2,FALSE),B384)</f>
        <v>ecpcntl</v>
      </c>
      <c r="P384" s="7" t="str">
        <f t="shared" si="494"/>
        <v>DispatchableECP</v>
      </c>
      <c r="Q384" s="7" t="str">
        <f t="shared" si="495"/>
        <v>CoalDemandRegion</v>
      </c>
      <c r="R384" s="7" t="str">
        <f t="shared" si="496"/>
        <v xml:space="preserve"> </v>
      </c>
      <c r="S384" s="7" t="str">
        <f t="shared" si="497"/>
        <v xml:space="preserve"> </v>
      </c>
      <c r="T384" s="7" t="str">
        <f t="shared" si="498"/>
        <v xml:space="preserve"> </v>
      </c>
      <c r="U384" s="7" t="str">
        <f t="shared" si="499"/>
        <v xml:space="preserve"> </v>
      </c>
      <c r="V384" s="7" t="str">
        <f t="shared" si="500"/>
        <v xml:space="preserve"> </v>
      </c>
      <c r="W384" s="6" t="str">
        <f t="shared" si="501"/>
        <v>UPWDCFR</v>
      </c>
      <c r="X384" s="6" t="str">
        <f t="shared" si="502"/>
        <v>(DispatchableECP,CoalDemandRegion)</v>
      </c>
      <c r="Y384" s="15"/>
    </row>
    <row r="385" spans="1:25" x14ac:dyDescent="0.25">
      <c r="A385" t="s">
        <v>2460</v>
      </c>
      <c r="B385" t="s">
        <v>1159</v>
      </c>
      <c r="C385" t="s">
        <v>1113</v>
      </c>
      <c r="E385" t="s">
        <v>1142</v>
      </c>
      <c r="G385" t="s">
        <v>2461</v>
      </c>
      <c r="H385" t="s">
        <v>2489</v>
      </c>
      <c r="I385" t="s">
        <v>2490</v>
      </c>
      <c r="J385" t="s">
        <v>2491</v>
      </c>
      <c r="M385" s="5" t="str">
        <f t="shared" si="492"/>
        <v/>
      </c>
      <c r="N385" s="5" t="str">
        <f t="shared" si="493"/>
        <v/>
      </c>
      <c r="O385" s="6" t="str">
        <f>IFERROR(VLOOKUP(A385,dispett,2,FALSE),B385)</f>
        <v>dispuse</v>
      </c>
      <c r="P385" s="7" t="str">
        <f t="shared" ref="P385" si="530">IFERROR(VLOOKUP(H385,EFDLOOK,3,FALSE),"missing ")</f>
        <v>Segment</v>
      </c>
      <c r="Q385" s="7" t="str">
        <f t="shared" ref="Q385" si="531">IFERROR(VLOOKUP(I385,EFDLOOK,2,FALSE),IF(I385&lt;&gt;"","missing"," "))</f>
        <v>Group</v>
      </c>
      <c r="R385" s="7" t="str">
        <f t="shared" ref="R385" si="532">IFERROR(VLOOKUP(J385,EFDLOOK,3,FALSE),IF(J385&lt;&gt;"","missing"," "))</f>
        <v>PlantGroup</v>
      </c>
      <c r="S385" s="7" t="str">
        <f t="shared" ref="S385" si="533">IFERROR(VLOOKUP(K385,EFDLOOK,2,FALSE),IF(K385&lt;&gt;"","missing"," "))</f>
        <v xml:space="preserve"> </v>
      </c>
      <c r="T385" s="7" t="str">
        <f t="shared" ref="T385" si="534">IFERROR(VLOOKUP(L385,EFDLOOK,3,FALSE),IF(L385&lt;&gt;"","missing"," "))</f>
        <v xml:space="preserve"> </v>
      </c>
      <c r="U385" s="7" t="str">
        <f t="shared" ref="U385" si="535">IFERROR(VLOOKUP(M385,EFDLOOK,2)," ")</f>
        <v xml:space="preserve"> </v>
      </c>
      <c r="V385" s="7" t="str">
        <f t="shared" ref="V385" si="536">IFERROR(VLOOKUP(N385,EFDLOOK,2)," ")</f>
        <v xml:space="preserve"> </v>
      </c>
      <c r="W385" s="6" t="str">
        <f t="shared" si="501"/>
        <v>UP_GCF</v>
      </c>
      <c r="X385" s="6" t="str">
        <f t="shared" si="502"/>
        <v>(Segment,Group,PlantGroup)</v>
      </c>
      <c r="Y385" s="15"/>
    </row>
    <row r="386" spans="1:25" x14ac:dyDescent="0.25">
      <c r="A386" t="s">
        <v>2462</v>
      </c>
      <c r="B386" t="s">
        <v>1159</v>
      </c>
      <c r="C386" t="s">
        <v>1113</v>
      </c>
      <c r="E386" t="s">
        <v>1142</v>
      </c>
      <c r="G386" t="s">
        <v>2463</v>
      </c>
      <c r="H386" t="s">
        <v>2483</v>
      </c>
      <c r="I386" t="s">
        <v>2491</v>
      </c>
      <c r="M386" s="5" t="str">
        <f t="shared" si="492"/>
        <v/>
      </c>
      <c r="N386" s="5" t="str">
        <f t="shared" si="493"/>
        <v/>
      </c>
      <c r="O386" s="6" t="str">
        <f>IFERROR(VLOOKUP(A386,dispett,2,FALSE),B386)</f>
        <v>dispuse</v>
      </c>
      <c r="P386" s="7" t="str">
        <f t="shared" ref="P386" si="537">IFERROR(VLOOKUP(H386,EFDLOOK,3,FALSE),"missing ")</f>
        <v>Season</v>
      </c>
      <c r="Q386" s="7" t="str">
        <f t="shared" ref="Q386" si="538">IFERROR(VLOOKUP(I386,EFDLOOK,2,FALSE),IF(I386&lt;&gt;"","missing"," "))</f>
        <v>PlantGroup</v>
      </c>
      <c r="R386" s="7" t="str">
        <f t="shared" ref="R386" si="539">IFERROR(VLOOKUP(J386,EFDLOOK,3,FALSE),IF(J386&lt;&gt;"","missing"," "))</f>
        <v xml:space="preserve"> </v>
      </c>
      <c r="S386" s="7" t="str">
        <f t="shared" ref="S386" si="540">IFERROR(VLOOKUP(K386,EFDLOOK,2,FALSE),IF(K386&lt;&gt;"","missing"," "))</f>
        <v xml:space="preserve"> </v>
      </c>
      <c r="T386" s="7" t="str">
        <f t="shared" ref="T386" si="541">IFERROR(VLOOKUP(L386,EFDLOOK,3,FALSE),IF(L386&lt;&gt;"","missing"," "))</f>
        <v xml:space="preserve"> </v>
      </c>
      <c r="U386" s="7" t="str">
        <f t="shared" ref="U386" si="542">IFERROR(VLOOKUP(M386,EFDLOOK,2)," ")</f>
        <v xml:space="preserve"> </v>
      </c>
      <c r="V386" s="7" t="str">
        <f t="shared" ref="V386" si="543">IFERROR(VLOOKUP(N386,EFDLOOK,2)," ")</f>
        <v xml:space="preserve"> </v>
      </c>
      <c r="W386" s="6" t="str">
        <f t="shared" si="501"/>
        <v>UP_SCF</v>
      </c>
      <c r="X386" s="6" t="str">
        <f t="shared" si="502"/>
        <v>(Season,PlantGroup)</v>
      </c>
      <c r="Y386" s="15"/>
    </row>
    <row r="387" spans="1:25" x14ac:dyDescent="0.25">
      <c r="A387" t="s">
        <v>1827</v>
      </c>
      <c r="B387" t="s">
        <v>1157</v>
      </c>
      <c r="C387" t="s">
        <v>1113</v>
      </c>
      <c r="E387" t="s">
        <v>1142</v>
      </c>
      <c r="G387" t="s">
        <v>1828</v>
      </c>
      <c r="H387" t="s">
        <v>1117</v>
      </c>
      <c r="M387" s="5" t="str">
        <f t="shared" si="492"/>
        <v/>
      </c>
      <c r="N387" s="5" t="str">
        <f t="shared" si="493"/>
        <v/>
      </c>
      <c r="O387" s="6" t="str">
        <f>IFERROR(VLOOKUP(A387,dispett,2,FALSE),B387)</f>
        <v>control</v>
      </c>
      <c r="P387" s="7" t="str">
        <f t="shared" si="494"/>
        <v>MNUMYR</v>
      </c>
      <c r="Q387" s="7" t="str">
        <f t="shared" si="495"/>
        <v xml:space="preserve"> </v>
      </c>
      <c r="R387" s="7" t="str">
        <f t="shared" si="496"/>
        <v xml:space="preserve"> </v>
      </c>
      <c r="S387" s="7" t="str">
        <f t="shared" si="497"/>
        <v xml:space="preserve"> </v>
      </c>
      <c r="T387" s="7" t="str">
        <f t="shared" si="498"/>
        <v xml:space="preserve"> </v>
      </c>
      <c r="U387" s="7" t="str">
        <f t="shared" si="499"/>
        <v xml:space="preserve"> </v>
      </c>
      <c r="V387" s="7" t="str">
        <f t="shared" si="500"/>
        <v xml:space="preserve"> </v>
      </c>
      <c r="W387" s="6" t="str">
        <f t="shared" si="501"/>
        <v>URGTCFA</v>
      </c>
      <c r="X387" s="6" t="str">
        <f t="shared" si="502"/>
        <v>(MNUMYR)</v>
      </c>
      <c r="Y387" s="15"/>
    </row>
    <row r="388" spans="1:25" x14ac:dyDescent="0.25">
      <c r="A388" t="s">
        <v>1829</v>
      </c>
      <c r="B388" t="s">
        <v>1157</v>
      </c>
      <c r="C388" t="s">
        <v>1113</v>
      </c>
      <c r="E388" t="s">
        <v>1142</v>
      </c>
      <c r="G388" t="s">
        <v>1830</v>
      </c>
      <c r="H388" t="s">
        <v>1117</v>
      </c>
      <c r="M388" s="5" t="str">
        <f t="shared" si="492"/>
        <v/>
      </c>
      <c r="N388" s="5" t="str">
        <f t="shared" si="493"/>
        <v/>
      </c>
      <c r="O388" s="6" t="str">
        <f>IFERROR(VLOOKUP(A388,dispett,2,FALSE),B388)</f>
        <v>control</v>
      </c>
      <c r="P388" s="7" t="str">
        <f t="shared" si="494"/>
        <v>MNUMYR</v>
      </c>
      <c r="Q388" s="7" t="str">
        <f t="shared" si="495"/>
        <v xml:space="preserve"> </v>
      </c>
      <c r="R388" s="7" t="str">
        <f t="shared" si="496"/>
        <v xml:space="preserve"> </v>
      </c>
      <c r="S388" s="7" t="str">
        <f t="shared" si="497"/>
        <v xml:space="preserve"> </v>
      </c>
      <c r="T388" s="7" t="str">
        <f t="shared" si="498"/>
        <v xml:space="preserve"> </v>
      </c>
      <c r="U388" s="7" t="str">
        <f t="shared" si="499"/>
        <v xml:space="preserve"> </v>
      </c>
      <c r="V388" s="7" t="str">
        <f t="shared" si="500"/>
        <v xml:space="preserve"> </v>
      </c>
      <c r="W388" s="6" t="str">
        <f t="shared" si="501"/>
        <v>URHYCFA</v>
      </c>
      <c r="X388" s="6" t="str">
        <f t="shared" si="502"/>
        <v>(MNUMYR)</v>
      </c>
      <c r="Y388" s="15"/>
    </row>
    <row r="389" spans="1:25" x14ac:dyDescent="0.25">
      <c r="A389" t="s">
        <v>1831</v>
      </c>
      <c r="B389" t="s">
        <v>1157</v>
      </c>
      <c r="C389" t="s">
        <v>1113</v>
      </c>
      <c r="E389" t="s">
        <v>1142</v>
      </c>
      <c r="G389" t="s">
        <v>1832</v>
      </c>
      <c r="H389" t="s">
        <v>1117</v>
      </c>
      <c r="M389" s="5" t="str">
        <f t="shared" si="492"/>
        <v/>
      </c>
      <c r="N389" s="5" t="str">
        <f t="shared" si="493"/>
        <v/>
      </c>
      <c r="O389" s="6" t="str">
        <f>IFERROR(VLOOKUP(A389,dispett,2,FALSE),B389)</f>
        <v>control</v>
      </c>
      <c r="P389" s="7" t="str">
        <f t="shared" si="494"/>
        <v>MNUMYR</v>
      </c>
      <c r="Q389" s="7" t="str">
        <f t="shared" si="495"/>
        <v xml:space="preserve"> </v>
      </c>
      <c r="R389" s="7" t="str">
        <f t="shared" si="496"/>
        <v xml:space="preserve"> </v>
      </c>
      <c r="S389" s="7" t="str">
        <f t="shared" si="497"/>
        <v xml:space="preserve"> </v>
      </c>
      <c r="T389" s="7" t="str">
        <f t="shared" si="498"/>
        <v xml:space="preserve"> </v>
      </c>
      <c r="U389" s="7" t="str">
        <f t="shared" si="499"/>
        <v xml:space="preserve"> </v>
      </c>
      <c r="V389" s="7" t="str">
        <f t="shared" si="500"/>
        <v xml:space="preserve"> </v>
      </c>
      <c r="W389" s="6" t="str">
        <f t="shared" si="501"/>
        <v>URNCCFA</v>
      </c>
      <c r="X389" s="6" t="str">
        <f t="shared" si="502"/>
        <v>(MNUMYR)</v>
      </c>
      <c r="Y389" s="15"/>
    </row>
    <row r="390" spans="1:25" x14ac:dyDescent="0.25">
      <c r="A390" s="15" t="s">
        <v>2280</v>
      </c>
      <c r="B390" s="15" t="s">
        <v>1157</v>
      </c>
      <c r="C390" s="15" t="s">
        <v>1113</v>
      </c>
      <c r="D390" s="15"/>
      <c r="E390" s="15" t="s">
        <v>1142</v>
      </c>
      <c r="F390" s="15"/>
      <c r="G390" s="15" t="s">
        <v>2281</v>
      </c>
      <c r="H390" s="15" t="s">
        <v>1117</v>
      </c>
      <c r="I390" s="15"/>
      <c r="J390" s="15"/>
      <c r="K390" s="15"/>
      <c r="L390" s="15"/>
      <c r="M390" s="16"/>
      <c r="N390" s="16"/>
      <c r="O390" s="7" t="str">
        <f>IFERROR(VLOOKUP(A390,dispett,2,FALSE),B390)</f>
        <v>control</v>
      </c>
      <c r="P390" s="7" t="str">
        <f t="shared" ref="P390:P391" si="544">IFERROR(VLOOKUP(H390,EFDLOOK,3,FALSE),"missing ")</f>
        <v>MNUMYR</v>
      </c>
      <c r="Q390" s="7" t="str">
        <f t="shared" ref="Q390:Q391" si="545">IFERROR(VLOOKUP(I390,EFDLOOK,2,FALSE),IF(I390&lt;&gt;"","missing"," "))</f>
        <v xml:space="preserve"> </v>
      </c>
      <c r="R390" s="7" t="str">
        <f t="shared" ref="R390:R391" si="546">IFERROR(VLOOKUP(J390,EFDLOOK,3,FALSE),IF(J390&lt;&gt;"","missing"," "))</f>
        <v xml:space="preserve"> </v>
      </c>
      <c r="S390" s="7" t="str">
        <f t="shared" ref="S390:S391" si="547">IFERROR(VLOOKUP(K390,EFDLOOK,2,FALSE),IF(K390&lt;&gt;"","missing"," "))</f>
        <v xml:space="preserve"> </v>
      </c>
      <c r="T390" s="7" t="str">
        <f t="shared" ref="T390:T391" si="548">IFERROR(VLOOKUP(L390,EFDLOOK,3,FALSE),IF(L390&lt;&gt;"","missing"," "))</f>
        <v xml:space="preserve"> </v>
      </c>
      <c r="U390" s="7" t="str">
        <f t="shared" ref="U390:U391" si="549">IFERROR(VLOOKUP(M390,EFDLOOK,2)," ")</f>
        <v xml:space="preserve"> </v>
      </c>
      <c r="V390" s="7" t="str">
        <f t="shared" ref="V390:V391" si="550">IFERROR(VLOOKUP(N390,EFDLOOK,2)," ")</f>
        <v xml:space="preserve"> </v>
      </c>
      <c r="W390" s="7" t="str">
        <f t="shared" ref="W390:W391" si="551">IF(A390&lt;&gt;"CF",A390,"WWIND_CF")</f>
        <v>URSOCFA</v>
      </c>
      <c r="X390" s="7" t="str">
        <f t="shared" ref="X390:X391" si="552">IF(P390&lt;&gt;" ","("&amp;P390,"")    &amp;    IF(Q390&lt;&gt;" ",   ","&amp;Q390,"")   &amp; IF(R390&lt;&gt;" ",   ","&amp;R390,"")   &amp; IF(S390&lt;&gt;" ",   ","&amp;S390,"")  &amp; IF(T390&lt;&gt;" ",   ","&amp;T390,"")  &amp; IF(U390&lt;&gt;" ",  ","&amp;U390,"") &amp; IF(V390&lt;&gt;" ",  "," &amp; V390,"" )&amp; IF(P390&lt;&gt;" ",")","")</f>
        <v>(MNUMYR)</v>
      </c>
      <c r="Y390" s="15"/>
    </row>
    <row r="391" spans="1:25" x14ac:dyDescent="0.25">
      <c r="A391" s="15" t="s">
        <v>2282</v>
      </c>
      <c r="B391" s="15" t="s">
        <v>1157</v>
      </c>
      <c r="C391" s="15" t="s">
        <v>1113</v>
      </c>
      <c r="D391" s="15"/>
      <c r="E391" s="15" t="s">
        <v>1142</v>
      </c>
      <c r="F391" s="15"/>
      <c r="G391" s="15" t="s">
        <v>2283</v>
      </c>
      <c r="H391" s="15" t="s">
        <v>1117</v>
      </c>
      <c r="I391" s="15"/>
      <c r="J391" s="15"/>
      <c r="K391" s="15"/>
      <c r="L391" s="15"/>
      <c r="M391" s="16"/>
      <c r="N391" s="16"/>
      <c r="O391" s="7" t="str">
        <f>IFERROR(VLOOKUP(A391,dispett,2,FALSE),B391)</f>
        <v>control</v>
      </c>
      <c r="P391" s="7" t="str">
        <f t="shared" si="544"/>
        <v>MNUMYR</v>
      </c>
      <c r="Q391" s="7" t="str">
        <f t="shared" si="545"/>
        <v xml:space="preserve"> </v>
      </c>
      <c r="R391" s="7" t="str">
        <f t="shared" si="546"/>
        <v xml:space="preserve"> </v>
      </c>
      <c r="S391" s="7" t="str">
        <f t="shared" si="547"/>
        <v xml:space="preserve"> </v>
      </c>
      <c r="T391" s="7" t="str">
        <f t="shared" si="548"/>
        <v xml:space="preserve"> </v>
      </c>
      <c r="U391" s="7" t="str">
        <f t="shared" si="549"/>
        <v xml:space="preserve"> </v>
      </c>
      <c r="V391" s="7" t="str">
        <f t="shared" si="550"/>
        <v xml:space="preserve"> </v>
      </c>
      <c r="W391" s="7" t="str">
        <f t="shared" si="551"/>
        <v>URWNCFA</v>
      </c>
      <c r="X391" s="7" t="str">
        <f t="shared" si="552"/>
        <v>(MNUMYR)</v>
      </c>
      <c r="Y391" s="15"/>
    </row>
    <row r="392" spans="1:25" x14ac:dyDescent="0.25">
      <c r="A392" t="s">
        <v>1833</v>
      </c>
      <c r="B392" t="s">
        <v>1282</v>
      </c>
      <c r="C392" t="s">
        <v>1113</v>
      </c>
      <c r="E392" t="s">
        <v>1142</v>
      </c>
      <c r="G392" t="s">
        <v>1834</v>
      </c>
      <c r="H392" t="s">
        <v>2483</v>
      </c>
      <c r="I392" t="s">
        <v>1161</v>
      </c>
      <c r="M392" s="5" t="str">
        <f t="shared" si="492"/>
        <v/>
      </c>
      <c r="N392" s="5" t="str">
        <f t="shared" si="493"/>
        <v/>
      </c>
      <c r="O392" s="6" t="str">
        <f>IFERROR(VLOOKUP(A392,dispett,2,FALSE),B392)</f>
        <v>dispett</v>
      </c>
      <c r="P392" s="7" t="str">
        <f t="shared" si="494"/>
        <v>Season</v>
      </c>
      <c r="Q392" s="7" t="str">
        <f t="shared" si="495"/>
        <v>SupplyRegion</v>
      </c>
      <c r="R392" s="7" t="str">
        <f t="shared" si="496"/>
        <v xml:space="preserve"> </v>
      </c>
      <c r="S392" s="7" t="str">
        <f t="shared" si="497"/>
        <v xml:space="preserve"> </v>
      </c>
      <c r="T392" s="7" t="str">
        <f t="shared" si="498"/>
        <v xml:space="preserve"> </v>
      </c>
      <c r="U392" s="7" t="str">
        <f t="shared" si="499"/>
        <v xml:space="preserve"> </v>
      </c>
      <c r="V392" s="7" t="str">
        <f t="shared" si="500"/>
        <v xml:space="preserve"> </v>
      </c>
      <c r="W392" s="6" t="str">
        <f t="shared" si="501"/>
        <v>URNCSTEX_EFD</v>
      </c>
      <c r="X392" s="6" t="str">
        <f t="shared" si="502"/>
        <v>(Season,SupplyRegion)</v>
      </c>
      <c r="Y392" s="15"/>
    </row>
    <row r="393" spans="1:25" x14ac:dyDescent="0.25">
      <c r="A393" t="s">
        <v>1835</v>
      </c>
      <c r="B393" t="s">
        <v>1282</v>
      </c>
      <c r="C393" t="s">
        <v>1113</v>
      </c>
      <c r="E393" t="s">
        <v>1142</v>
      </c>
      <c r="G393" t="s">
        <v>1836</v>
      </c>
      <c r="H393" t="s">
        <v>2483</v>
      </c>
      <c r="I393" t="s">
        <v>1161</v>
      </c>
      <c r="M393" s="5" t="str">
        <f t="shared" si="492"/>
        <v/>
      </c>
      <c r="N393" s="5" t="str">
        <f t="shared" si="493"/>
        <v/>
      </c>
      <c r="O393" s="6" t="str">
        <f>IFERROR(VLOOKUP(A393,dispett,2,FALSE),B393)</f>
        <v>dispett</v>
      </c>
      <c r="P393" s="7" t="str">
        <f t="shared" si="494"/>
        <v>Season</v>
      </c>
      <c r="Q393" s="7" t="str">
        <f t="shared" si="495"/>
        <v>SupplyRegion</v>
      </c>
      <c r="R393" s="7" t="str">
        <f t="shared" si="496"/>
        <v xml:space="preserve"> </v>
      </c>
      <c r="S393" s="7" t="str">
        <f t="shared" si="497"/>
        <v xml:space="preserve"> </v>
      </c>
      <c r="T393" s="7" t="str">
        <f t="shared" si="498"/>
        <v xml:space="preserve"> </v>
      </c>
      <c r="U393" s="7" t="str">
        <f t="shared" si="499"/>
        <v xml:space="preserve"> </v>
      </c>
      <c r="V393" s="7" t="str">
        <f t="shared" si="500"/>
        <v xml:space="preserve"> </v>
      </c>
      <c r="W393" s="6" t="str">
        <f t="shared" si="501"/>
        <v>URNCSTIM_EFD</v>
      </c>
      <c r="X393" s="6" t="str">
        <f t="shared" si="502"/>
        <v>(Season,SupplyRegion)</v>
      </c>
      <c r="Y393" s="15"/>
    </row>
    <row r="394" spans="1:25" x14ac:dyDescent="0.25">
      <c r="A394" t="s">
        <v>1837</v>
      </c>
      <c r="B394" t="s">
        <v>1361</v>
      </c>
      <c r="C394" t="s">
        <v>1113</v>
      </c>
      <c r="E394" t="s">
        <v>1152</v>
      </c>
      <c r="G394" t="s">
        <v>1838</v>
      </c>
      <c r="H394" t="s">
        <v>1168</v>
      </c>
      <c r="M394" s="5" t="str">
        <f t="shared" si="492"/>
        <v/>
      </c>
      <c r="N394" s="5" t="str">
        <f t="shared" si="493"/>
        <v/>
      </c>
      <c r="O394" s="6" t="str">
        <f>IFERROR(VLOOKUP(A394,dispett,2,FALSE),B394)</f>
        <v>emission</v>
      </c>
      <c r="P394" s="7" t="str">
        <f t="shared" si="494"/>
        <v>SCALARSet</v>
      </c>
      <c r="Q394" s="7" t="str">
        <f t="shared" si="495"/>
        <v xml:space="preserve"> </v>
      </c>
      <c r="R394" s="7" t="str">
        <f t="shared" si="496"/>
        <v xml:space="preserve"> </v>
      </c>
      <c r="S394" s="7" t="str">
        <f t="shared" si="497"/>
        <v xml:space="preserve"> </v>
      </c>
      <c r="T394" s="7" t="str">
        <f t="shared" si="498"/>
        <v xml:space="preserve"> </v>
      </c>
      <c r="U394" s="7" t="str">
        <f t="shared" si="499"/>
        <v xml:space="preserve"> </v>
      </c>
      <c r="V394" s="7" t="str">
        <f t="shared" si="500"/>
        <v xml:space="preserve"> </v>
      </c>
      <c r="W394" s="6" t="str">
        <f t="shared" si="501"/>
        <v>USW_CAMR</v>
      </c>
      <c r="X394" s="6" t="str">
        <f t="shared" si="502"/>
        <v>(SCALARSet)</v>
      </c>
      <c r="Y394" s="15"/>
    </row>
    <row r="395" spans="1:25" x14ac:dyDescent="0.25">
      <c r="A395" t="s">
        <v>1839</v>
      </c>
      <c r="B395" t="s">
        <v>1157</v>
      </c>
      <c r="C395" t="s">
        <v>1113</v>
      </c>
      <c r="E395" t="s">
        <v>1194</v>
      </c>
      <c r="G395" t="s">
        <v>1840</v>
      </c>
      <c r="H395" t="s">
        <v>1168</v>
      </c>
      <c r="M395" s="5" t="str">
        <f t="shared" si="492"/>
        <v/>
      </c>
      <c r="N395" s="5" t="str">
        <f t="shared" si="493"/>
        <v/>
      </c>
      <c r="O395" s="6" t="str">
        <f>IFERROR(VLOOKUP(A395,dispett,2,FALSE),B395)</f>
        <v>control</v>
      </c>
      <c r="P395" s="7" t="str">
        <f t="shared" si="494"/>
        <v>SCALARSet</v>
      </c>
      <c r="Q395" s="7" t="str">
        <f t="shared" si="495"/>
        <v xml:space="preserve"> </v>
      </c>
      <c r="R395" s="7" t="str">
        <f t="shared" si="496"/>
        <v xml:space="preserve"> </v>
      </c>
      <c r="S395" s="7" t="str">
        <f t="shared" si="497"/>
        <v xml:space="preserve"> </v>
      </c>
      <c r="T395" s="7" t="str">
        <f t="shared" si="498"/>
        <v xml:space="preserve"> </v>
      </c>
      <c r="U395" s="7" t="str">
        <f t="shared" si="499"/>
        <v xml:space="preserve"> </v>
      </c>
      <c r="V395" s="7" t="str">
        <f t="shared" si="500"/>
        <v xml:space="preserve"> </v>
      </c>
      <c r="W395" s="6" t="str">
        <f t="shared" si="501"/>
        <v>USW_CAR</v>
      </c>
      <c r="X395" s="6" t="str">
        <f t="shared" si="502"/>
        <v>(SCALARSet)</v>
      </c>
      <c r="Y395" s="15"/>
    </row>
    <row r="396" spans="1:25" x14ac:dyDescent="0.25">
      <c r="A396" t="s">
        <v>1841</v>
      </c>
      <c r="B396" t="s">
        <v>1157</v>
      </c>
      <c r="C396" t="s">
        <v>1113</v>
      </c>
      <c r="E396" t="s">
        <v>1194</v>
      </c>
      <c r="G396" t="s">
        <v>1842</v>
      </c>
      <c r="H396" t="s">
        <v>1168</v>
      </c>
      <c r="M396" s="5" t="str">
        <f t="shared" si="492"/>
        <v/>
      </c>
      <c r="N396" s="5" t="str">
        <f t="shared" si="493"/>
        <v/>
      </c>
      <c r="O396" s="6" t="str">
        <f>IFERROR(VLOOKUP(A396,dispett,2,FALSE),B396)</f>
        <v>control</v>
      </c>
      <c r="P396" s="7" t="str">
        <f t="shared" si="494"/>
        <v>SCALARSet</v>
      </c>
      <c r="Q396" s="7" t="str">
        <f t="shared" si="495"/>
        <v xml:space="preserve"> </v>
      </c>
      <c r="R396" s="7" t="str">
        <f t="shared" si="496"/>
        <v xml:space="preserve"> </v>
      </c>
      <c r="S396" s="7" t="str">
        <f t="shared" si="497"/>
        <v xml:space="preserve"> </v>
      </c>
      <c r="T396" s="7" t="str">
        <f t="shared" si="498"/>
        <v xml:space="preserve"> </v>
      </c>
      <c r="U396" s="7" t="str">
        <f t="shared" si="499"/>
        <v xml:space="preserve"> </v>
      </c>
      <c r="V396" s="7" t="str">
        <f t="shared" si="500"/>
        <v xml:space="preserve"> </v>
      </c>
      <c r="W396" s="6" t="str">
        <f t="shared" si="501"/>
        <v>USW_ECPCF</v>
      </c>
      <c r="X396" s="6" t="str">
        <f t="shared" si="502"/>
        <v>(SCALARSet)</v>
      </c>
      <c r="Y396" s="15"/>
    </row>
    <row r="397" spans="1:25" x14ac:dyDescent="0.25">
      <c r="A397" t="s">
        <v>1843</v>
      </c>
      <c r="B397" t="s">
        <v>1216</v>
      </c>
      <c r="C397" t="s">
        <v>1113</v>
      </c>
      <c r="E397" t="s">
        <v>1194</v>
      </c>
      <c r="G397" t="s">
        <v>1844</v>
      </c>
      <c r="H397" t="s">
        <v>1168</v>
      </c>
      <c r="M397" s="5" t="str">
        <f t="shared" si="492"/>
        <v/>
      </c>
      <c r="N397" s="5" t="str">
        <f t="shared" si="493"/>
        <v/>
      </c>
      <c r="O397" s="6" t="str">
        <f>IFERROR(VLOOKUP(A397,dispett,2,FALSE),B397)</f>
        <v>ecpcntl</v>
      </c>
      <c r="P397" s="7" t="str">
        <f t="shared" si="494"/>
        <v>SCALARSet</v>
      </c>
      <c r="Q397" s="7" t="str">
        <f t="shared" si="495"/>
        <v xml:space="preserve"> </v>
      </c>
      <c r="R397" s="7" t="str">
        <f t="shared" si="496"/>
        <v xml:space="preserve"> </v>
      </c>
      <c r="S397" s="7" t="str">
        <f t="shared" si="497"/>
        <v xml:space="preserve"> </v>
      </c>
      <c r="T397" s="7" t="str">
        <f t="shared" si="498"/>
        <v xml:space="preserve"> </v>
      </c>
      <c r="U397" s="7" t="str">
        <f t="shared" si="499"/>
        <v xml:space="preserve"> </v>
      </c>
      <c r="V397" s="7" t="str">
        <f t="shared" si="500"/>
        <v xml:space="preserve"> </v>
      </c>
      <c r="W397" s="6" t="str">
        <f t="shared" si="501"/>
        <v>USW_HG</v>
      </c>
      <c r="X397" s="6" t="str">
        <f t="shared" si="502"/>
        <v>(SCALARSet)</v>
      </c>
      <c r="Y397" s="15"/>
    </row>
    <row r="398" spans="1:25" x14ac:dyDescent="0.25">
      <c r="A398" t="s">
        <v>1845</v>
      </c>
      <c r="B398" t="s">
        <v>1282</v>
      </c>
      <c r="C398" s="2" t="s">
        <v>2603</v>
      </c>
      <c r="E398" t="s">
        <v>1142</v>
      </c>
      <c r="G398" t="s">
        <v>1846</v>
      </c>
      <c r="H398" t="s">
        <v>2483</v>
      </c>
      <c r="I398" t="s">
        <v>2484</v>
      </c>
      <c r="J398" t="s">
        <v>2494</v>
      </c>
      <c r="K398" t="s">
        <v>2494</v>
      </c>
      <c r="M398" s="5" t="str">
        <f t="shared" si="492"/>
        <v/>
      </c>
      <c r="N398" s="5" t="str">
        <f t="shared" si="493"/>
        <v/>
      </c>
      <c r="O398" s="6" t="str">
        <f>IFERROR(VLOOKUP(A398,dispett,2,FALSE),B398)</f>
        <v>dispett</v>
      </c>
      <c r="P398" s="7" t="str">
        <f t="shared" si="494"/>
        <v>Season</v>
      </c>
      <c r="Q398" s="7" t="str">
        <f t="shared" si="495"/>
        <v>SliceSorted</v>
      </c>
      <c r="R398" s="7" t="str">
        <f t="shared" si="496"/>
        <v>SupplyRegionAll_ALT1</v>
      </c>
      <c r="S398" s="7" t="str">
        <f t="shared" si="497"/>
        <v>SupplyRegionAll</v>
      </c>
      <c r="T398" s="7" t="str">
        <f t="shared" si="498"/>
        <v xml:space="preserve"> </v>
      </c>
      <c r="U398" s="7" t="str">
        <f t="shared" si="499"/>
        <v xml:space="preserve"> </v>
      </c>
      <c r="V398" s="7" t="str">
        <f t="shared" si="500"/>
        <v xml:space="preserve"> </v>
      </c>
      <c r="W398" s="6" t="str">
        <f t="shared" si="501"/>
        <v>UTCNSTSL</v>
      </c>
      <c r="X398" s="6" t="str">
        <f t="shared" si="502"/>
        <v>(Season,SliceSorted,SupplyRegionAll_ALT1,SupplyRegionAll)</v>
      </c>
    </row>
    <row r="399" spans="1:25" x14ac:dyDescent="0.25">
      <c r="A399" t="s">
        <v>1847</v>
      </c>
      <c r="B399" t="s">
        <v>1440</v>
      </c>
      <c r="C399" t="s">
        <v>2603</v>
      </c>
      <c r="E399" t="s">
        <v>1142</v>
      </c>
      <c r="G399" t="s">
        <v>1573</v>
      </c>
      <c r="H399" t="s">
        <v>1475</v>
      </c>
      <c r="I399" t="s">
        <v>1117</v>
      </c>
      <c r="M399" s="5" t="str">
        <f t="shared" si="492"/>
        <v/>
      </c>
      <c r="N399" s="5" t="str">
        <f t="shared" si="493"/>
        <v/>
      </c>
      <c r="O399" s="6" t="str">
        <f>IFERROR(VLOOKUP(A399,dispett,2,FALSE),B399)</f>
        <v>uecpout</v>
      </c>
      <c r="P399" s="7" t="str">
        <f t="shared" si="494"/>
        <v>OGSMRegionEX_ALTTo</v>
      </c>
      <c r="Q399" s="7" t="str">
        <f t="shared" si="495"/>
        <v>MNUMYR</v>
      </c>
      <c r="R399" s="7" t="str">
        <f t="shared" si="496"/>
        <v xml:space="preserve"> </v>
      </c>
      <c r="S399" s="7" t="str">
        <f t="shared" si="497"/>
        <v xml:space="preserve"> </v>
      </c>
      <c r="T399" s="7" t="str">
        <f t="shared" si="498"/>
        <v xml:space="preserve"> </v>
      </c>
      <c r="U399" s="7" t="str">
        <f t="shared" si="499"/>
        <v xml:space="preserve"> </v>
      </c>
      <c r="V399" s="7" t="str">
        <f t="shared" si="500"/>
        <v xml:space="preserve"> </v>
      </c>
      <c r="W399" s="6" t="str">
        <f t="shared" si="501"/>
        <v>UTCO2QEM</v>
      </c>
      <c r="X399" s="6" t="str">
        <f t="shared" si="502"/>
        <v>(OGSMRegionEX_ALTTo,MNUMYR)</v>
      </c>
    </row>
    <row r="400" spans="1:25" x14ac:dyDescent="0.25">
      <c r="A400" t="s">
        <v>1849</v>
      </c>
      <c r="B400" t="s">
        <v>1282</v>
      </c>
      <c r="C400" t="s">
        <v>2603</v>
      </c>
      <c r="E400" t="s">
        <v>1142</v>
      </c>
      <c r="G400" t="s">
        <v>1850</v>
      </c>
      <c r="H400" t="s">
        <v>2494</v>
      </c>
      <c r="I400" t="s">
        <v>2494</v>
      </c>
      <c r="M400" s="5" t="str">
        <f t="shared" si="492"/>
        <v/>
      </c>
      <c r="N400" s="5" t="str">
        <f t="shared" si="493"/>
        <v/>
      </c>
      <c r="O400" s="6" t="str">
        <f>IFERROR(VLOOKUP(A400,dispett,2,FALSE),B400)</f>
        <v>dispett</v>
      </c>
      <c r="P400" s="7" t="str">
        <f t="shared" si="494"/>
        <v>SupplyRegionAll_ALT1</v>
      </c>
      <c r="Q400" s="7" t="str">
        <f t="shared" si="495"/>
        <v>SupplyRegionAll</v>
      </c>
      <c r="R400" s="7" t="str">
        <f t="shared" si="496"/>
        <v xml:space="preserve"> </v>
      </c>
      <c r="S400" s="7" t="str">
        <f t="shared" si="497"/>
        <v xml:space="preserve"> </v>
      </c>
      <c r="T400" s="7" t="str">
        <f t="shared" si="498"/>
        <v xml:space="preserve"> </v>
      </c>
      <c r="U400" s="7" t="str">
        <f t="shared" si="499"/>
        <v xml:space="preserve"> </v>
      </c>
      <c r="V400" s="7" t="str">
        <f t="shared" si="500"/>
        <v xml:space="preserve"> </v>
      </c>
      <c r="W400" s="6" t="str">
        <f t="shared" si="501"/>
        <v>UTECON</v>
      </c>
      <c r="X400" s="6" t="str">
        <f t="shared" si="502"/>
        <v>(SupplyRegionAll_ALT1,SupplyRegionAll)</v>
      </c>
    </row>
    <row r="401" spans="1:25" x14ac:dyDescent="0.25">
      <c r="A401" t="s">
        <v>1851</v>
      </c>
      <c r="B401" t="s">
        <v>1282</v>
      </c>
      <c r="C401" t="s">
        <v>2603</v>
      </c>
      <c r="E401" t="s">
        <v>1142</v>
      </c>
      <c r="G401" t="s">
        <v>1852</v>
      </c>
      <c r="H401" t="s">
        <v>2483</v>
      </c>
      <c r="I401" t="s">
        <v>2484</v>
      </c>
      <c r="J401" t="s">
        <v>2494</v>
      </c>
      <c r="K401" t="s">
        <v>2494</v>
      </c>
      <c r="M401" s="5" t="str">
        <f t="shared" si="492"/>
        <v/>
      </c>
      <c r="N401" s="5" t="str">
        <f t="shared" si="493"/>
        <v/>
      </c>
      <c r="O401" s="6" t="str">
        <f>IFERROR(VLOOKUP(A401,dispett,2,FALSE),B401)</f>
        <v>dispett</v>
      </c>
      <c r="P401" s="7" t="str">
        <f t="shared" si="494"/>
        <v>Season</v>
      </c>
      <c r="Q401" s="7" t="str">
        <f t="shared" si="495"/>
        <v>SliceSorted</v>
      </c>
      <c r="R401" s="7" t="str">
        <f t="shared" si="496"/>
        <v>SupplyRegionAll_ALT1</v>
      </c>
      <c r="S401" s="7" t="str">
        <f t="shared" si="497"/>
        <v>SupplyRegionAll</v>
      </c>
      <c r="T401" s="7" t="str">
        <f t="shared" si="498"/>
        <v xml:space="preserve"> </v>
      </c>
      <c r="U401" s="7" t="str">
        <f t="shared" si="499"/>
        <v xml:space="preserve"> </v>
      </c>
      <c r="V401" s="7" t="str">
        <f t="shared" si="500"/>
        <v xml:space="preserve"> </v>
      </c>
      <c r="W401" s="6" t="str">
        <f t="shared" si="501"/>
        <v>UTECONSL</v>
      </c>
      <c r="X401" s="6" t="str">
        <f t="shared" si="502"/>
        <v>(Season,SliceSorted,SupplyRegionAll_ALT1,SupplyRegionAll)</v>
      </c>
    </row>
    <row r="402" spans="1:25" x14ac:dyDescent="0.25">
      <c r="A402" t="s">
        <v>1853</v>
      </c>
      <c r="B402" t="s">
        <v>1848</v>
      </c>
      <c r="C402" t="s">
        <v>2603</v>
      </c>
      <c r="E402" t="s">
        <v>1114</v>
      </c>
      <c r="G402" t="s">
        <v>1854</v>
      </c>
      <c r="H402" t="s">
        <v>1161</v>
      </c>
      <c r="I402" t="s">
        <v>1117</v>
      </c>
      <c r="M402" s="5" t="str">
        <f t="shared" si="492"/>
        <v/>
      </c>
      <c r="N402" s="5" t="str">
        <f t="shared" si="493"/>
        <v/>
      </c>
      <c r="O402" s="6" t="str">
        <f>IFERROR(VLOOKUP(A402,dispett,2,FALSE),B402)</f>
        <v>uettout</v>
      </c>
      <c r="P402" s="7" t="str">
        <f t="shared" si="494"/>
        <v>SupplyRegion_ALT1</v>
      </c>
      <c r="Q402" s="7" t="str">
        <f t="shared" si="495"/>
        <v>MNUMYR</v>
      </c>
      <c r="R402" s="7" t="str">
        <f t="shared" si="496"/>
        <v xml:space="preserve"> </v>
      </c>
      <c r="S402" s="7" t="str">
        <f t="shared" si="497"/>
        <v xml:space="preserve"> </v>
      </c>
      <c r="T402" s="7" t="str">
        <f t="shared" si="498"/>
        <v xml:space="preserve"> </v>
      </c>
      <c r="U402" s="7" t="str">
        <f t="shared" si="499"/>
        <v xml:space="preserve"> </v>
      </c>
      <c r="V402" s="7" t="str">
        <f t="shared" si="500"/>
        <v xml:space="preserve"> </v>
      </c>
      <c r="W402" s="6" t="str">
        <f t="shared" si="501"/>
        <v>UTEXDE</v>
      </c>
      <c r="X402" s="6" t="str">
        <f t="shared" si="502"/>
        <v>(SupplyRegion_ALT1,MNUMYR)</v>
      </c>
    </row>
    <row r="403" spans="1:25" x14ac:dyDescent="0.25">
      <c r="A403" t="s">
        <v>1855</v>
      </c>
      <c r="B403" t="s">
        <v>1848</v>
      </c>
      <c r="C403" t="s">
        <v>2603</v>
      </c>
      <c r="E403" t="s">
        <v>1114</v>
      </c>
      <c r="G403" t="s">
        <v>1856</v>
      </c>
      <c r="H403" t="s">
        <v>1161</v>
      </c>
      <c r="I403" t="s">
        <v>1117</v>
      </c>
      <c r="M403" s="5" t="str">
        <f t="shared" si="492"/>
        <v/>
      </c>
      <c r="N403" s="5" t="str">
        <f t="shared" si="493"/>
        <v/>
      </c>
      <c r="O403" s="6" t="str">
        <f>IFERROR(VLOOKUP(A403,dispett,2,FALSE),B403)</f>
        <v>uettout</v>
      </c>
      <c r="P403" s="7" t="str">
        <f t="shared" si="494"/>
        <v>SupplyRegion_ALT1</v>
      </c>
      <c r="Q403" s="7" t="str">
        <f t="shared" si="495"/>
        <v>MNUMYR</v>
      </c>
      <c r="R403" s="7" t="str">
        <f t="shared" si="496"/>
        <v xml:space="preserve"> </v>
      </c>
      <c r="S403" s="7" t="str">
        <f t="shared" si="497"/>
        <v xml:space="preserve"> </v>
      </c>
      <c r="T403" s="7" t="str">
        <f t="shared" si="498"/>
        <v xml:space="preserve"> </v>
      </c>
      <c r="U403" s="7" t="str">
        <f t="shared" si="499"/>
        <v xml:space="preserve"> </v>
      </c>
      <c r="V403" s="7" t="str">
        <f t="shared" si="500"/>
        <v xml:space="preserve"> </v>
      </c>
      <c r="W403" s="6" t="str">
        <f t="shared" si="501"/>
        <v>UTEXME</v>
      </c>
      <c r="X403" s="6" t="str">
        <f t="shared" si="502"/>
        <v>(SupplyRegion_ALT1,MNUMYR)</v>
      </c>
    </row>
    <row r="404" spans="1:25" x14ac:dyDescent="0.25">
      <c r="A404" t="s">
        <v>1857</v>
      </c>
      <c r="B404" t="s">
        <v>1692</v>
      </c>
      <c r="C404" t="s">
        <v>1113</v>
      </c>
      <c r="E404" t="s">
        <v>1160</v>
      </c>
      <c r="H404" t="s">
        <v>2489</v>
      </c>
      <c r="I404" t="s">
        <v>2490</v>
      </c>
      <c r="J404" t="s">
        <v>1161</v>
      </c>
      <c r="M404" s="5" t="str">
        <f t="shared" si="492"/>
        <v/>
      </c>
      <c r="N404" s="5" t="str">
        <f t="shared" si="493"/>
        <v/>
      </c>
      <c r="O404" s="6" t="str">
        <f>IFERROR(VLOOKUP(A404,dispett,2,FALSE),B404)</f>
        <v>dispcrv</v>
      </c>
      <c r="P404" s="7" t="str">
        <f t="shared" si="494"/>
        <v>Segment</v>
      </c>
      <c r="Q404" s="7" t="str">
        <f t="shared" si="495"/>
        <v>Group</v>
      </c>
      <c r="R404" s="7" t="str">
        <f t="shared" si="496"/>
        <v>SupplyRegion_ALT1</v>
      </c>
      <c r="S404" s="7" t="str">
        <f t="shared" si="497"/>
        <v xml:space="preserve"> </v>
      </c>
      <c r="T404" s="7" t="str">
        <f t="shared" si="498"/>
        <v xml:space="preserve"> </v>
      </c>
      <c r="U404" s="7" t="str">
        <f t="shared" si="499"/>
        <v xml:space="preserve"> </v>
      </c>
      <c r="V404" s="7" t="str">
        <f t="shared" si="500"/>
        <v xml:space="preserve"> </v>
      </c>
      <c r="W404" s="6" t="str">
        <f t="shared" si="501"/>
        <v>UTHGHT</v>
      </c>
      <c r="X404" s="6" t="str">
        <f t="shared" si="502"/>
        <v>(Segment,Group,SupplyRegion_ALT1)</v>
      </c>
    </row>
    <row r="405" spans="1:25" x14ac:dyDescent="0.25">
      <c r="A405" t="s">
        <v>1858</v>
      </c>
      <c r="B405" t="s">
        <v>1692</v>
      </c>
      <c r="C405" s="2" t="s">
        <v>2603</v>
      </c>
      <c r="E405" t="s">
        <v>1160</v>
      </c>
      <c r="H405" t="s">
        <v>2489</v>
      </c>
      <c r="I405" t="s">
        <v>2490</v>
      </c>
      <c r="J405" t="s">
        <v>1161</v>
      </c>
      <c r="M405" s="5" t="str">
        <f t="shared" si="492"/>
        <v/>
      </c>
      <c r="N405" s="5" t="str">
        <f t="shared" si="493"/>
        <v/>
      </c>
      <c r="O405" s="6" t="str">
        <f>IFERROR(VLOOKUP(A405,dispett,2,FALSE),B405)</f>
        <v>dispcrv</v>
      </c>
      <c r="P405" s="7" t="str">
        <f t="shared" si="494"/>
        <v>Segment</v>
      </c>
      <c r="Q405" s="7" t="str">
        <f t="shared" si="495"/>
        <v>Group</v>
      </c>
      <c r="R405" s="7" t="str">
        <f t="shared" si="496"/>
        <v>SupplyRegion_ALT1</v>
      </c>
      <c r="S405" s="7" t="str">
        <f t="shared" si="497"/>
        <v xml:space="preserve"> </v>
      </c>
      <c r="T405" s="7" t="str">
        <f t="shared" si="498"/>
        <v xml:space="preserve"> </v>
      </c>
      <c r="U405" s="7" t="str">
        <f t="shared" si="499"/>
        <v xml:space="preserve"> </v>
      </c>
      <c r="V405" s="7" t="str">
        <f t="shared" si="500"/>
        <v xml:space="preserve"> </v>
      </c>
      <c r="W405" s="6" t="str">
        <f t="shared" si="501"/>
        <v>UTHTP2</v>
      </c>
      <c r="X405" s="6" t="str">
        <f t="shared" si="502"/>
        <v>(Segment,Group,SupplyRegion_ALT1)</v>
      </c>
    </row>
    <row r="406" spans="1:25" x14ac:dyDescent="0.25">
      <c r="A406" s="2" t="s">
        <v>2573</v>
      </c>
      <c r="B406" s="2" t="s">
        <v>1692</v>
      </c>
      <c r="C406" s="2" t="s">
        <v>2603</v>
      </c>
      <c r="D406" s="2"/>
      <c r="E406" s="2" t="s">
        <v>1160</v>
      </c>
      <c r="F406" s="2"/>
      <c r="G406" s="2"/>
      <c r="H406" s="2" t="s">
        <v>2489</v>
      </c>
      <c r="I406" s="2" t="s">
        <v>2490</v>
      </c>
      <c r="J406" s="2" t="s">
        <v>1161</v>
      </c>
      <c r="K406" s="2"/>
      <c r="L406" s="2"/>
      <c r="M406" s="11" t="str">
        <f t="shared" si="492"/>
        <v/>
      </c>
      <c r="N406" s="11" t="str">
        <f t="shared" si="493"/>
        <v/>
      </c>
      <c r="O406" s="12" t="str">
        <f>IFERROR(VLOOKUP(A406,dispett,2,FALSE),B406)</f>
        <v>dispcrv</v>
      </c>
      <c r="P406" s="12" t="str">
        <f t="shared" ref="P406" si="553">IFERROR(VLOOKUP(H406,EFDLOOK,3,FALSE),"missing ")</f>
        <v>Segment</v>
      </c>
      <c r="Q406" s="12" t="str">
        <f t="shared" ref="Q406" si="554">IFERROR(VLOOKUP(I406,EFDLOOK,2,FALSE),IF(I406&lt;&gt;"","missing"," "))</f>
        <v>Group</v>
      </c>
      <c r="R406" s="12" t="str">
        <f t="shared" ref="R406" si="555">IFERROR(VLOOKUP(J406,EFDLOOK,3,FALSE),IF(J406&lt;&gt;"","missing"," "))</f>
        <v>SupplyRegion_ALT1</v>
      </c>
      <c r="S406" s="12" t="str">
        <f t="shared" ref="S406" si="556">IFERROR(VLOOKUP(K406,EFDLOOK,2,FALSE),IF(K406&lt;&gt;"","missing"," "))</f>
        <v xml:space="preserve"> </v>
      </c>
      <c r="T406" s="12" t="str">
        <f t="shared" ref="T406" si="557">IFERROR(VLOOKUP(L406,EFDLOOK,3,FALSE),IF(L406&lt;&gt;"","missing"," "))</f>
        <v xml:space="preserve"> </v>
      </c>
      <c r="U406" s="12" t="str">
        <f t="shared" ref="U406" si="558">IFERROR(VLOOKUP(M406,EFDLOOK,2)," ")</f>
        <v xml:space="preserve"> </v>
      </c>
      <c r="V406" s="12" t="str">
        <f t="shared" ref="V406" si="559">IFERROR(VLOOKUP(N406,EFDLOOK,2)," ")</f>
        <v xml:space="preserve"> </v>
      </c>
      <c r="W406" s="12" t="str">
        <f t="shared" ref="W406" si="560">IF(A406&lt;&gt;"CF",A406,"WWIND_CF")</f>
        <v>UTHTS2</v>
      </c>
      <c r="X406" s="12" t="str">
        <f t="shared" ref="X406" si="561">IF(P406&lt;&gt;" ","("&amp;P406,"")    &amp;    IF(Q406&lt;&gt;" ",   ","&amp;Q406,"")   &amp; IF(R406&lt;&gt;" ",   ","&amp;R406,"")   &amp; IF(S406&lt;&gt;" ",   ","&amp;S406,"")  &amp; IF(T406&lt;&gt;" ",   ","&amp;T406,"")  &amp; IF(U406&lt;&gt;" ",  ","&amp;U406,"") &amp; IF(V406&lt;&gt;" ",  "," &amp; V406,"" )&amp; IF(P406&lt;&gt;" ",")","")</f>
        <v>(Segment,Group,SupplyRegion_ALT1)</v>
      </c>
    </row>
    <row r="407" spans="1:25" x14ac:dyDescent="0.25">
      <c r="A407" t="s">
        <v>1859</v>
      </c>
      <c r="B407" t="s">
        <v>1282</v>
      </c>
      <c r="C407" s="2" t="s">
        <v>2603</v>
      </c>
      <c r="E407" t="s">
        <v>1142</v>
      </c>
      <c r="G407" t="s">
        <v>1860</v>
      </c>
      <c r="H407" t="s">
        <v>2494</v>
      </c>
      <c r="I407" t="s">
        <v>2494</v>
      </c>
      <c r="M407" s="5" t="str">
        <f t="shared" si="492"/>
        <v/>
      </c>
      <c r="N407" s="5" t="str">
        <f t="shared" si="493"/>
        <v/>
      </c>
      <c r="O407" s="6" t="str">
        <f>IFERROR(VLOOKUP(A407,dispett,2,FALSE),B407)</f>
        <v>dispett</v>
      </c>
      <c r="P407" s="7" t="str">
        <f t="shared" si="494"/>
        <v>SupplyRegionAll_ALT1</v>
      </c>
      <c r="Q407" s="7" t="str">
        <f t="shared" si="495"/>
        <v>SupplyRegionAll</v>
      </c>
      <c r="R407" s="7" t="str">
        <f t="shared" si="496"/>
        <v xml:space="preserve"> </v>
      </c>
      <c r="S407" s="7" t="str">
        <f t="shared" si="497"/>
        <v xml:space="preserve"> </v>
      </c>
      <c r="T407" s="7" t="str">
        <f t="shared" si="498"/>
        <v xml:space="preserve"> </v>
      </c>
      <c r="U407" s="7" t="str">
        <f t="shared" si="499"/>
        <v xml:space="preserve"> </v>
      </c>
      <c r="V407" s="7" t="str">
        <f t="shared" si="500"/>
        <v xml:space="preserve"> </v>
      </c>
      <c r="W407" s="6" t="str">
        <f t="shared" si="501"/>
        <v>UTSALES</v>
      </c>
      <c r="X407" s="6" t="str">
        <f t="shared" si="502"/>
        <v>(SupplyRegionAll_ALT1,SupplyRegionAll)</v>
      </c>
    </row>
    <row r="408" spans="1:25" x14ac:dyDescent="0.25">
      <c r="A408" t="s">
        <v>1861</v>
      </c>
      <c r="B408" t="s">
        <v>1692</v>
      </c>
      <c r="C408" t="s">
        <v>1113</v>
      </c>
      <c r="E408" t="s">
        <v>1160</v>
      </c>
      <c r="H408" t="s">
        <v>2489</v>
      </c>
      <c r="I408" t="s">
        <v>2490</v>
      </c>
      <c r="M408" s="5" t="str">
        <f t="shared" si="492"/>
        <v/>
      </c>
      <c r="N408" s="5" t="str">
        <f t="shared" si="493"/>
        <v/>
      </c>
      <c r="O408" s="6" t="str">
        <f>IFERROR(VLOOKUP(A408,dispett,2,FALSE),B408)</f>
        <v>dispcrv</v>
      </c>
      <c r="P408" s="7" t="str">
        <f t="shared" si="494"/>
        <v>Segment</v>
      </c>
      <c r="Q408" s="7" t="str">
        <f t="shared" si="495"/>
        <v>Group</v>
      </c>
      <c r="R408" s="7" t="str">
        <f t="shared" si="496"/>
        <v xml:space="preserve"> </v>
      </c>
      <c r="S408" s="7" t="str">
        <f t="shared" si="497"/>
        <v xml:space="preserve"> </v>
      </c>
      <c r="T408" s="7" t="str">
        <f t="shared" si="498"/>
        <v xml:space="preserve"> </v>
      </c>
      <c r="U408" s="7" t="str">
        <f t="shared" si="499"/>
        <v xml:space="preserve"> </v>
      </c>
      <c r="V408" s="7" t="str">
        <f t="shared" si="500"/>
        <v xml:space="preserve"> </v>
      </c>
      <c r="W408" s="6" t="str">
        <f t="shared" si="501"/>
        <v>UTWDTH</v>
      </c>
      <c r="X408" s="6" t="str">
        <f t="shared" si="502"/>
        <v>(Segment,Group)</v>
      </c>
    </row>
    <row r="409" spans="1:25" x14ac:dyDescent="0.25">
      <c r="A409" t="s">
        <v>1862</v>
      </c>
      <c r="B409" t="s">
        <v>1157</v>
      </c>
      <c r="C409" t="s">
        <v>1113</v>
      </c>
      <c r="E409" t="s">
        <v>1194</v>
      </c>
      <c r="G409" t="s">
        <v>1863</v>
      </c>
      <c r="H409" t="s">
        <v>1168</v>
      </c>
      <c r="M409" s="5" t="str">
        <f t="shared" si="492"/>
        <v/>
      </c>
      <c r="N409" s="5" t="str">
        <f t="shared" si="493"/>
        <v/>
      </c>
      <c r="O409" s="6" t="str">
        <f>IFERROR(VLOOKUP(A409,dispett,2,FALSE),B409)</f>
        <v>control</v>
      </c>
      <c r="P409" s="7" t="str">
        <f t="shared" si="494"/>
        <v>SCALARSet</v>
      </c>
      <c r="Q409" s="7" t="str">
        <f t="shared" si="495"/>
        <v xml:space="preserve"> </v>
      </c>
      <c r="R409" s="7" t="str">
        <f t="shared" si="496"/>
        <v xml:space="preserve"> </v>
      </c>
      <c r="S409" s="7" t="str">
        <f t="shared" si="497"/>
        <v xml:space="preserve"> </v>
      </c>
      <c r="T409" s="7" t="str">
        <f t="shared" si="498"/>
        <v xml:space="preserve"> </v>
      </c>
      <c r="U409" s="7" t="str">
        <f t="shared" si="499"/>
        <v xml:space="preserve"> </v>
      </c>
      <c r="V409" s="7" t="str">
        <f t="shared" si="500"/>
        <v xml:space="preserve"> </v>
      </c>
      <c r="W409" s="6" t="str">
        <f t="shared" si="501"/>
        <v>UYR_CAR</v>
      </c>
      <c r="X409" s="6" t="str">
        <f t="shared" si="502"/>
        <v>(SCALARSet)</v>
      </c>
    </row>
    <row r="410" spans="1:25" x14ac:dyDescent="0.25">
      <c r="A410" s="15" t="s">
        <v>2387</v>
      </c>
      <c r="B410" s="15" t="s">
        <v>1865</v>
      </c>
      <c r="C410" s="15" t="s">
        <v>1113</v>
      </c>
      <c r="D410" s="15"/>
      <c r="E410" s="15" t="s">
        <v>1152</v>
      </c>
      <c r="F410" s="15"/>
      <c r="G410" s="15"/>
      <c r="H410" s="15" t="s">
        <v>1168</v>
      </c>
      <c r="I410" s="15"/>
      <c r="J410" s="15"/>
      <c r="K410" s="15"/>
      <c r="L410" s="15"/>
      <c r="M410" s="16"/>
      <c r="N410" s="16"/>
      <c r="O410" s="7" t="str">
        <f>IFERROR(VLOOKUP(A410,dispett,2,FALSE),B410)</f>
        <v>dispinyr</v>
      </c>
      <c r="P410" s="7" t="str">
        <f t="shared" ref="P410" si="562">IFERROR(VLOOKUP(H410,EFDLOOK,3,FALSE),"missing ")</f>
        <v>SCALARSet</v>
      </c>
      <c r="Q410" s="7" t="str">
        <f t="shared" ref="Q410" si="563">IFERROR(VLOOKUP(I410,EFDLOOK,2,FALSE),IF(I410&lt;&gt;"","missing"," "))</f>
        <v xml:space="preserve"> </v>
      </c>
      <c r="R410" s="7" t="str">
        <f t="shared" ref="R410" si="564">IFERROR(VLOOKUP(J410,EFDLOOK,3,FALSE),IF(J410&lt;&gt;"","missing"," "))</f>
        <v xml:space="preserve"> </v>
      </c>
      <c r="S410" s="7" t="str">
        <f t="shared" ref="S410" si="565">IFERROR(VLOOKUP(K410,EFDLOOK,2,FALSE),IF(K410&lt;&gt;"","missing"," "))</f>
        <v xml:space="preserve"> </v>
      </c>
      <c r="T410" s="7" t="str">
        <f t="shared" ref="T410" si="566">IFERROR(VLOOKUP(L410,EFDLOOK,3,FALSE),IF(L410&lt;&gt;"","missing"," "))</f>
        <v xml:space="preserve"> </v>
      </c>
      <c r="U410" s="7" t="str">
        <f t="shared" ref="U410" si="567">IFERROR(VLOOKUP(M410,EFDLOOK,2)," ")</f>
        <v xml:space="preserve"> </v>
      </c>
      <c r="V410" s="7" t="str">
        <f t="shared" ref="V410" si="568">IFERROR(VLOOKUP(N410,EFDLOOK,2)," ")</f>
        <v xml:space="preserve"> </v>
      </c>
      <c r="W410" s="7" t="str">
        <f t="shared" ref="W410" si="569">IF(A410&lt;&gt;"CF",A410,"WWIND_CF")</f>
        <v>UYR_HIST</v>
      </c>
      <c r="X410" s="7" t="str">
        <f t="shared" ref="X410" si="570">IF(P410&lt;&gt;" ","("&amp;P410,"")    &amp;    IF(Q410&lt;&gt;" ",   ","&amp;Q410,"")   &amp; IF(R410&lt;&gt;" ",   ","&amp;R410,"")   &amp; IF(S410&lt;&gt;" ",   ","&amp;S410,"")  &amp; IF(T410&lt;&gt;" ",   ","&amp;T410,"")  &amp; IF(U410&lt;&gt;" ",  ","&amp;U410,"") &amp; IF(V410&lt;&gt;" ",  "," &amp; V410,"" )&amp; IF(P410&lt;&gt;" ",")","")</f>
        <v>(SCALARSet)</v>
      </c>
    </row>
    <row r="411" spans="1:25" s="15" customFormat="1" x14ac:dyDescent="0.25">
      <c r="A411" s="15" t="s">
        <v>2336</v>
      </c>
      <c r="B411" s="15" t="s">
        <v>1157</v>
      </c>
      <c r="C411" s="15" t="s">
        <v>1113</v>
      </c>
      <c r="E411" s="15" t="s">
        <v>1194</v>
      </c>
      <c r="G411" s="15" t="s">
        <v>2337</v>
      </c>
      <c r="H411" s="15" t="s">
        <v>1168</v>
      </c>
      <c r="M411" s="16"/>
      <c r="N411" s="16"/>
      <c r="O411" s="7" t="str">
        <f>IFERROR(VLOOKUP(A411,dispett,2,FALSE),B411)</f>
        <v>control</v>
      </c>
      <c r="P411" s="7" t="str">
        <f t="shared" ref="P411" si="571">IFERROR(VLOOKUP(H411,EFDLOOK,3,FALSE),"missing ")</f>
        <v>SCALARSet</v>
      </c>
      <c r="Q411" s="7" t="str">
        <f t="shared" ref="Q411" si="572">IFERROR(VLOOKUP(I411,EFDLOOK,2,FALSE),IF(I411&lt;&gt;"","missing"," "))</f>
        <v xml:space="preserve"> </v>
      </c>
      <c r="R411" s="7" t="str">
        <f t="shared" ref="R411" si="573">IFERROR(VLOOKUP(J411,EFDLOOK,3,FALSE),IF(J411&lt;&gt;"","missing"," "))</f>
        <v xml:space="preserve"> </v>
      </c>
      <c r="S411" s="7" t="str">
        <f t="shared" ref="S411" si="574">IFERROR(VLOOKUP(K411,EFDLOOK,2,FALSE),IF(K411&lt;&gt;"","missing"," "))</f>
        <v xml:space="preserve"> </v>
      </c>
      <c r="T411" s="7" t="str">
        <f t="shared" ref="T411" si="575">IFERROR(VLOOKUP(L411,EFDLOOK,3,FALSE),IF(L411&lt;&gt;"","missing"," "))</f>
        <v xml:space="preserve"> </v>
      </c>
      <c r="U411" s="7" t="str">
        <f t="shared" ref="U411" si="576">IFERROR(VLOOKUP(M411,EFDLOOK,2)," ")</f>
        <v xml:space="preserve"> </v>
      </c>
      <c r="V411" s="7" t="str">
        <f t="shared" ref="V411" si="577">IFERROR(VLOOKUP(N411,EFDLOOK,2)," ")</f>
        <v xml:space="preserve"> </v>
      </c>
      <c r="W411" s="7" t="str">
        <f t="shared" ref="W411" si="578">IF(A411&lt;&gt;"CF",A411,"WWIND_CF")</f>
        <v>UYR_NOCAIR</v>
      </c>
      <c r="X411" s="7" t="str">
        <f t="shared" ref="X411" si="579">IF(P411&lt;&gt;" ","("&amp;P411,"")    &amp;    IF(Q411&lt;&gt;" ",   ","&amp;Q411,"")   &amp; IF(R411&lt;&gt;" ",   ","&amp;R411,"")   &amp; IF(S411&lt;&gt;" ",   ","&amp;S411,"")  &amp; IF(T411&lt;&gt;" ",   ","&amp;T411,"")  &amp; IF(U411&lt;&gt;" ",  ","&amp;U411,"") &amp; IF(V411&lt;&gt;" ",  "," &amp; V411,"" )&amp; IF(P411&lt;&gt;" ",")","")</f>
        <v>(SCALARSet)</v>
      </c>
      <c r="Y411"/>
    </row>
    <row r="412" spans="1:25" x14ac:dyDescent="0.25">
      <c r="A412" t="s">
        <v>1864</v>
      </c>
      <c r="B412" t="s">
        <v>1865</v>
      </c>
      <c r="C412" t="s">
        <v>1113</v>
      </c>
      <c r="E412" t="s">
        <v>1152</v>
      </c>
      <c r="H412" t="s">
        <v>1168</v>
      </c>
      <c r="M412" s="5" t="str">
        <f t="shared" si="492"/>
        <v/>
      </c>
      <c r="N412" s="5" t="str">
        <f t="shared" si="493"/>
        <v/>
      </c>
      <c r="O412" s="6" t="str">
        <f>IFERROR(VLOOKUP(A412,dispett,2,FALSE),B412)</f>
        <v>dispinyr</v>
      </c>
      <c r="P412" s="7" t="str">
        <f t="shared" si="494"/>
        <v>SCALARSet</v>
      </c>
      <c r="Q412" s="7" t="str">
        <f t="shared" si="495"/>
        <v xml:space="preserve"> </v>
      </c>
      <c r="R412" s="7" t="str">
        <f t="shared" si="496"/>
        <v xml:space="preserve"> </v>
      </c>
      <c r="S412" s="7" t="str">
        <f t="shared" si="497"/>
        <v xml:space="preserve"> </v>
      </c>
      <c r="T412" s="7" t="str">
        <f t="shared" si="498"/>
        <v xml:space="preserve"> </v>
      </c>
      <c r="U412" s="7" t="str">
        <f t="shared" si="499"/>
        <v xml:space="preserve"> </v>
      </c>
      <c r="V412" s="7" t="str">
        <f t="shared" si="500"/>
        <v xml:space="preserve"> </v>
      </c>
      <c r="W412" s="6" t="str">
        <f t="shared" si="501"/>
        <v>UYR_STEO</v>
      </c>
      <c r="X412" s="6" t="str">
        <f t="shared" si="502"/>
        <v>(SCALARSet)</v>
      </c>
    </row>
    <row r="413" spans="1:25" x14ac:dyDescent="0.25">
      <c r="A413" t="s">
        <v>1866</v>
      </c>
      <c r="B413" t="s">
        <v>1423</v>
      </c>
      <c r="C413" t="s">
        <v>1113</v>
      </c>
      <c r="E413" t="s">
        <v>1194</v>
      </c>
      <c r="H413" t="s">
        <v>1525</v>
      </c>
      <c r="M413" s="5" t="str">
        <f t="shared" si="492"/>
        <v/>
      </c>
      <c r="N413" s="5" t="str">
        <f t="shared" si="493"/>
        <v/>
      </c>
      <c r="O413" s="6" t="str">
        <f>IFERROR(VLOOKUP(A413,dispett,2,FALSE),B413)</f>
        <v>wrenew</v>
      </c>
      <c r="P413" s="7" t="str">
        <f t="shared" si="494"/>
        <v>BiomassType</v>
      </c>
      <c r="Q413" s="7" t="str">
        <f t="shared" si="495"/>
        <v xml:space="preserve"> </v>
      </c>
      <c r="R413" s="7" t="str">
        <f t="shared" si="496"/>
        <v xml:space="preserve"> </v>
      </c>
      <c r="S413" s="7" t="str">
        <f t="shared" si="497"/>
        <v xml:space="preserve"> </v>
      </c>
      <c r="T413" s="7" t="str">
        <f t="shared" si="498"/>
        <v xml:space="preserve"> </v>
      </c>
      <c r="U413" s="7" t="str">
        <f t="shared" si="499"/>
        <v xml:space="preserve"> </v>
      </c>
      <c r="V413" s="7" t="str">
        <f t="shared" si="500"/>
        <v xml:space="preserve"> </v>
      </c>
      <c r="W413" s="6" t="str">
        <f t="shared" si="501"/>
        <v>WDSUP_AVL</v>
      </c>
      <c r="X413" s="6" t="str">
        <f t="shared" si="502"/>
        <v>(BiomassType)</v>
      </c>
    </row>
    <row r="414" spans="1:25" x14ac:dyDescent="0.25">
      <c r="A414" t="s">
        <v>1867</v>
      </c>
      <c r="B414" t="s">
        <v>1423</v>
      </c>
      <c r="C414" t="s">
        <v>1113</v>
      </c>
      <c r="E414" t="s">
        <v>1142</v>
      </c>
      <c r="G414" t="s">
        <v>1868</v>
      </c>
      <c r="H414" t="s">
        <v>1869</v>
      </c>
      <c r="I414" t="s">
        <v>1288</v>
      </c>
      <c r="J414" t="s">
        <v>2495</v>
      </c>
      <c r="K414" t="s">
        <v>1525</v>
      </c>
      <c r="M414" s="5" t="str">
        <f t="shared" si="492"/>
        <v/>
      </c>
      <c r="N414" s="5" t="str">
        <f t="shared" si="493"/>
        <v/>
      </c>
      <c r="O414" s="6" t="str">
        <f>IFERROR(VLOOKUP(A414,dispett,2,FALSE),B414)</f>
        <v>wrenew</v>
      </c>
      <c r="P414" s="7" t="str">
        <f t="shared" si="494"/>
        <v>BiomassProductionStep</v>
      </c>
      <c r="Q414" s="7" t="str">
        <f t="shared" si="495"/>
        <v>CoalDemandRegion</v>
      </c>
      <c r="R414" s="7" t="str">
        <f t="shared" si="496"/>
        <v>MNUMYR</v>
      </c>
      <c r="S414" s="7" t="str">
        <f t="shared" si="497"/>
        <v>BiomassType</v>
      </c>
      <c r="T414" s="7" t="str">
        <f t="shared" si="498"/>
        <v xml:space="preserve"> </v>
      </c>
      <c r="U414" s="7" t="str">
        <f t="shared" si="499"/>
        <v xml:space="preserve"> </v>
      </c>
      <c r="V414" s="7" t="str">
        <f t="shared" si="500"/>
        <v xml:space="preserve"> </v>
      </c>
      <c r="W414" s="6" t="str">
        <f t="shared" si="501"/>
        <v>WDSUP_P</v>
      </c>
      <c r="X414" s="6" t="str">
        <f t="shared" si="502"/>
        <v>(BiomassProductionStep,CoalDemandRegion,MNUMYR,BiomassType)</v>
      </c>
    </row>
    <row r="415" spans="1:25" x14ac:dyDescent="0.25">
      <c r="A415" t="s">
        <v>1870</v>
      </c>
      <c r="B415" t="s">
        <v>1423</v>
      </c>
      <c r="C415" t="s">
        <v>1113</v>
      </c>
      <c r="E415" t="s">
        <v>1142</v>
      </c>
      <c r="G415" t="s">
        <v>1871</v>
      </c>
      <c r="H415" t="s">
        <v>1872</v>
      </c>
      <c r="I415" t="s">
        <v>1288</v>
      </c>
      <c r="J415" t="s">
        <v>2495</v>
      </c>
      <c r="K415" t="s">
        <v>1525</v>
      </c>
      <c r="M415" s="5" t="str">
        <f t="shared" si="492"/>
        <v/>
      </c>
      <c r="N415" s="5" t="str">
        <f t="shared" si="493"/>
        <v/>
      </c>
      <c r="O415" s="6" t="str">
        <f>IFERROR(VLOOKUP(A415,dispett,2,FALSE),B415)</f>
        <v>wrenew</v>
      </c>
      <c r="P415" s="7" t="str">
        <f t="shared" si="494"/>
        <v>BiomassProductionStep</v>
      </c>
      <c r="Q415" s="7" t="str">
        <f t="shared" si="495"/>
        <v>CoalDemandRegion</v>
      </c>
      <c r="R415" s="7" t="str">
        <f t="shared" si="496"/>
        <v>MNUMYR</v>
      </c>
      <c r="S415" s="7" t="str">
        <f t="shared" si="497"/>
        <v>BiomassType</v>
      </c>
      <c r="T415" s="7" t="str">
        <f t="shared" si="498"/>
        <v xml:space="preserve"> </v>
      </c>
      <c r="U415" s="7" t="str">
        <f t="shared" si="499"/>
        <v xml:space="preserve"> </v>
      </c>
      <c r="V415" s="7" t="str">
        <f t="shared" si="500"/>
        <v xml:space="preserve"> </v>
      </c>
      <c r="W415" s="6" t="str">
        <f t="shared" si="501"/>
        <v>WDSUP_Q</v>
      </c>
      <c r="X415" s="6" t="str">
        <f t="shared" si="502"/>
        <v>(BiomassProductionStep,CoalDemandRegion,MNUMYR,BiomassType)</v>
      </c>
    </row>
    <row r="416" spans="1:25" x14ac:dyDescent="0.25">
      <c r="A416" t="s">
        <v>1873</v>
      </c>
      <c r="B416" t="s">
        <v>1874</v>
      </c>
      <c r="C416" t="s">
        <v>1113</v>
      </c>
      <c r="E416" t="s">
        <v>1194</v>
      </c>
      <c r="G416" t="s">
        <v>1875</v>
      </c>
      <c r="H416" t="s">
        <v>2477</v>
      </c>
      <c r="I416" t="s">
        <v>2474</v>
      </c>
      <c r="M416" s="5" t="str">
        <f t="shared" si="492"/>
        <v/>
      </c>
      <c r="N416" s="5" t="str">
        <f t="shared" si="493"/>
        <v/>
      </c>
      <c r="O416" s="6" t="str">
        <f>IFERROR(VLOOKUP(A416,dispett,2,FALSE),B416)</f>
        <v>plntctl</v>
      </c>
      <c r="P416" s="7" t="str">
        <f t="shared" si="494"/>
        <v>PlantType</v>
      </c>
      <c r="Q416" s="7" t="str">
        <f t="shared" si="495"/>
        <v>FuelsPerPlant</v>
      </c>
      <c r="R416" s="7" t="str">
        <f t="shared" si="496"/>
        <v xml:space="preserve"> </v>
      </c>
      <c r="S416" s="7" t="str">
        <f t="shared" si="497"/>
        <v xml:space="preserve"> </v>
      </c>
      <c r="T416" s="7" t="str">
        <f t="shared" si="498"/>
        <v xml:space="preserve"> </v>
      </c>
      <c r="U416" s="7" t="str">
        <f t="shared" si="499"/>
        <v xml:space="preserve"> </v>
      </c>
      <c r="V416" s="7" t="str">
        <f t="shared" si="500"/>
        <v xml:space="preserve"> </v>
      </c>
      <c r="W416" s="6" t="str">
        <f t="shared" si="501"/>
        <v>WFLTP</v>
      </c>
      <c r="X416" s="6" t="str">
        <f t="shared" si="502"/>
        <v>(PlantType,FuelsPerPlant)</v>
      </c>
    </row>
    <row r="417" spans="1:24" x14ac:dyDescent="0.25">
      <c r="A417" t="s">
        <v>1877</v>
      </c>
      <c r="B417" t="s">
        <v>1874</v>
      </c>
      <c r="C417" t="s">
        <v>1113</v>
      </c>
      <c r="E417" t="s">
        <v>1160</v>
      </c>
      <c r="G417" t="s">
        <v>1878</v>
      </c>
      <c r="H417" t="s">
        <v>2477</v>
      </c>
      <c r="M417" s="5" t="str">
        <f t="shared" si="492"/>
        <v/>
      </c>
      <c r="N417" s="5" t="str">
        <f t="shared" si="493"/>
        <v/>
      </c>
      <c r="O417" s="6" t="str">
        <f>IFERROR(VLOOKUP(A417,dispett,2,FALSE),B417)</f>
        <v>plntctl</v>
      </c>
      <c r="P417" s="7" t="str">
        <f t="shared" si="494"/>
        <v>PlantType</v>
      </c>
      <c r="Q417" s="7" t="str">
        <f t="shared" si="495"/>
        <v xml:space="preserve"> </v>
      </c>
      <c r="R417" s="7" t="str">
        <f t="shared" si="496"/>
        <v xml:space="preserve"> </v>
      </c>
      <c r="S417" s="7" t="str">
        <f t="shared" si="497"/>
        <v xml:space="preserve"> </v>
      </c>
      <c r="T417" s="7" t="str">
        <f t="shared" si="498"/>
        <v xml:space="preserve"> </v>
      </c>
      <c r="U417" s="7" t="str">
        <f t="shared" si="499"/>
        <v xml:space="preserve"> </v>
      </c>
      <c r="V417" s="7" t="str">
        <f t="shared" si="500"/>
        <v xml:space="preserve"> </v>
      </c>
      <c r="W417" s="6" t="str">
        <f t="shared" si="501"/>
        <v>WFOR</v>
      </c>
      <c r="X417" s="6" t="str">
        <f t="shared" si="502"/>
        <v>(PlantType)</v>
      </c>
    </row>
    <row r="418" spans="1:24" x14ac:dyDescent="0.25">
      <c r="A418" t="s">
        <v>1879</v>
      </c>
      <c r="B418" t="s">
        <v>1216</v>
      </c>
      <c r="C418" t="s">
        <v>1113</v>
      </c>
      <c r="E418" t="s">
        <v>1194</v>
      </c>
      <c r="G418" t="s">
        <v>1880</v>
      </c>
      <c r="H418" t="s">
        <v>1168</v>
      </c>
      <c r="M418" s="5" t="str">
        <f t="shared" si="492"/>
        <v/>
      </c>
      <c r="N418" s="5" t="str">
        <f t="shared" si="493"/>
        <v/>
      </c>
      <c r="O418" s="6" t="str">
        <f>IFERROR(VLOOKUP(A418,dispett,2,FALSE),B418)</f>
        <v>ecpcntl</v>
      </c>
      <c r="P418" s="7" t="str">
        <f t="shared" si="494"/>
        <v>SCALARSet</v>
      </c>
      <c r="Q418" s="7" t="str">
        <f t="shared" si="495"/>
        <v xml:space="preserve"> </v>
      </c>
      <c r="R418" s="7" t="str">
        <f t="shared" si="496"/>
        <v xml:space="preserve"> </v>
      </c>
      <c r="S418" s="7" t="str">
        <f t="shared" si="497"/>
        <v xml:space="preserve"> </v>
      </c>
      <c r="T418" s="7" t="str">
        <f t="shared" si="498"/>
        <v xml:space="preserve"> </v>
      </c>
      <c r="U418" s="7" t="str">
        <f t="shared" si="499"/>
        <v xml:space="preserve"> </v>
      </c>
      <c r="V418" s="7" t="str">
        <f t="shared" si="500"/>
        <v xml:space="preserve"> </v>
      </c>
      <c r="W418" s="6" t="str">
        <f t="shared" si="501"/>
        <v>WIA2</v>
      </c>
      <c r="X418" s="6" t="str">
        <f t="shared" si="502"/>
        <v>(SCALARSet)</v>
      </c>
    </row>
    <row r="419" spans="1:24" x14ac:dyDescent="0.25">
      <c r="A419" t="s">
        <v>1881</v>
      </c>
      <c r="B419" t="s">
        <v>1216</v>
      </c>
      <c r="C419" t="s">
        <v>1113</v>
      </c>
      <c r="E419" t="s">
        <v>1194</v>
      </c>
      <c r="G419" t="s">
        <v>1882</v>
      </c>
      <c r="H419" t="s">
        <v>1168</v>
      </c>
      <c r="M419" s="5" t="str">
        <f t="shared" si="492"/>
        <v/>
      </c>
      <c r="N419" s="5" t="str">
        <f t="shared" si="493"/>
        <v/>
      </c>
      <c r="O419" s="6" t="str">
        <f>IFERROR(VLOOKUP(A419,dispett,2,FALSE),B419)</f>
        <v>ecpcntl</v>
      </c>
      <c r="P419" s="7" t="str">
        <f t="shared" si="494"/>
        <v>SCALARSet</v>
      </c>
      <c r="Q419" s="7" t="str">
        <f t="shared" si="495"/>
        <v xml:space="preserve"> </v>
      </c>
      <c r="R419" s="7" t="str">
        <f t="shared" si="496"/>
        <v xml:space="preserve"> </v>
      </c>
      <c r="S419" s="7" t="str">
        <f t="shared" si="497"/>
        <v xml:space="preserve"> </v>
      </c>
      <c r="T419" s="7" t="str">
        <f t="shared" si="498"/>
        <v xml:space="preserve"> </v>
      </c>
      <c r="U419" s="7" t="str">
        <f t="shared" si="499"/>
        <v xml:space="preserve"> </v>
      </c>
      <c r="V419" s="7" t="str">
        <f t="shared" si="500"/>
        <v xml:space="preserve"> </v>
      </c>
      <c r="W419" s="6" t="str">
        <f t="shared" si="501"/>
        <v>WIAN</v>
      </c>
      <c r="X419" s="6" t="str">
        <f t="shared" si="502"/>
        <v>(SCALARSet)</v>
      </c>
    </row>
    <row r="420" spans="1:24" x14ac:dyDescent="0.25">
      <c r="A420" t="s">
        <v>2369</v>
      </c>
      <c r="B420" t="s">
        <v>1216</v>
      </c>
      <c r="C420" t="s">
        <v>1113</v>
      </c>
      <c r="E420" t="s">
        <v>1194</v>
      </c>
      <c r="G420" t="s">
        <v>2370</v>
      </c>
      <c r="H420" t="s">
        <v>1168</v>
      </c>
      <c r="M420" s="5"/>
      <c r="N420" s="5"/>
      <c r="O420" s="6" t="str">
        <f>IFERROR(VLOOKUP(A420,dispett,2,FALSE),B420)</f>
        <v>ecpcntl</v>
      </c>
      <c r="P420" s="7" t="str">
        <f t="shared" ref="P420" si="580">IFERROR(VLOOKUP(H420,EFDLOOK,3,FALSE),"missing ")</f>
        <v>SCALARSet</v>
      </c>
      <c r="Q420" s="7" t="str">
        <f t="shared" ref="Q420" si="581">IFERROR(VLOOKUP(I420,EFDLOOK,2,FALSE),IF(I420&lt;&gt;"","missing"," "))</f>
        <v xml:space="preserve"> </v>
      </c>
      <c r="R420" s="7" t="str">
        <f t="shared" ref="R420" si="582">IFERROR(VLOOKUP(J420,EFDLOOK,3,FALSE),IF(J420&lt;&gt;"","missing"," "))</f>
        <v xml:space="preserve"> </v>
      </c>
      <c r="S420" s="7" t="str">
        <f t="shared" ref="S420" si="583">IFERROR(VLOOKUP(K420,EFDLOOK,2,FALSE),IF(K420&lt;&gt;"","missing"," "))</f>
        <v xml:space="preserve"> </v>
      </c>
      <c r="T420" s="7" t="str">
        <f t="shared" ref="T420" si="584">IFERROR(VLOOKUP(L420,EFDLOOK,3,FALSE),IF(L420&lt;&gt;"","missing"," "))</f>
        <v xml:space="preserve"> </v>
      </c>
      <c r="U420" s="7" t="str">
        <f t="shared" ref="U420" si="585">IFERROR(VLOOKUP(M420,EFDLOOK,2)," ")</f>
        <v xml:space="preserve"> </v>
      </c>
      <c r="V420" s="7" t="str">
        <f t="shared" ref="V420" si="586">IFERROR(VLOOKUP(N420,EFDLOOK,2)," ")</f>
        <v xml:space="preserve"> </v>
      </c>
      <c r="W420" s="6" t="str">
        <f t="shared" ref="W420" si="587">IF(A420&lt;&gt;"CF",A420,"WWIND_CF")</f>
        <v>WIAT</v>
      </c>
      <c r="X420" s="6" t="str">
        <f t="shared" ref="X420" si="588">IF(P420&lt;&gt;" ","("&amp;P420,"")    &amp;    IF(Q420&lt;&gt;" ",   ","&amp;Q420,"")   &amp; IF(R420&lt;&gt;" ",   ","&amp;R420,"")   &amp; IF(S420&lt;&gt;" ",   ","&amp;S420,"")  &amp; IF(T420&lt;&gt;" ",   ","&amp;T420,"")  &amp; IF(U420&lt;&gt;" ",  ","&amp;U420,"") &amp; IF(V420&lt;&gt;" ",  "," &amp; V420,"" )&amp; IF(P420&lt;&gt;" ",")","")</f>
        <v>(SCALARSet)</v>
      </c>
    </row>
    <row r="421" spans="1:24" x14ac:dyDescent="0.25">
      <c r="A421" t="s">
        <v>1883</v>
      </c>
      <c r="B421" t="s">
        <v>1216</v>
      </c>
      <c r="C421" t="s">
        <v>1113</v>
      </c>
      <c r="E421" t="s">
        <v>1194</v>
      </c>
      <c r="G421" t="s">
        <v>1884</v>
      </c>
      <c r="H421" t="s">
        <v>1168</v>
      </c>
      <c r="M421" s="5" t="str">
        <f t="shared" si="492"/>
        <v/>
      </c>
      <c r="N421" s="5" t="str">
        <f t="shared" si="493"/>
        <v/>
      </c>
      <c r="O421" s="6" t="str">
        <f>IFERROR(VLOOKUP(A421,dispett,2,FALSE),B421)</f>
        <v>ecpcntl</v>
      </c>
      <c r="P421" s="7" t="str">
        <f t="shared" si="494"/>
        <v>SCALARSet</v>
      </c>
      <c r="Q421" s="7" t="str">
        <f t="shared" si="495"/>
        <v xml:space="preserve"> </v>
      </c>
      <c r="R421" s="7" t="str">
        <f t="shared" si="496"/>
        <v xml:space="preserve"> </v>
      </c>
      <c r="S421" s="7" t="str">
        <f t="shared" si="497"/>
        <v xml:space="preserve"> </v>
      </c>
      <c r="T421" s="7" t="str">
        <f t="shared" si="498"/>
        <v xml:space="preserve"> </v>
      </c>
      <c r="U421" s="7" t="str">
        <f t="shared" si="499"/>
        <v xml:space="preserve"> </v>
      </c>
      <c r="V421" s="7" t="str">
        <f t="shared" si="500"/>
        <v xml:space="preserve"> </v>
      </c>
      <c r="W421" s="6" t="str">
        <f t="shared" si="501"/>
        <v>WICN</v>
      </c>
      <c r="X421" s="6" t="str">
        <f t="shared" si="502"/>
        <v>(SCALARSet)</v>
      </c>
    </row>
    <row r="422" spans="1:24" x14ac:dyDescent="0.25">
      <c r="A422" t="s">
        <v>1885</v>
      </c>
      <c r="B422" t="s">
        <v>1216</v>
      </c>
      <c r="C422" t="s">
        <v>1113</v>
      </c>
      <c r="E422" t="s">
        <v>1194</v>
      </c>
      <c r="G422" t="s">
        <v>1886</v>
      </c>
      <c r="H422" t="s">
        <v>1168</v>
      </c>
      <c r="M422" s="5" t="str">
        <f t="shared" si="492"/>
        <v/>
      </c>
      <c r="N422" s="5" t="str">
        <f t="shared" si="493"/>
        <v/>
      </c>
      <c r="O422" s="6" t="str">
        <f>IFERROR(VLOOKUP(A422,dispett,2,FALSE),B422)</f>
        <v>ecpcntl</v>
      </c>
      <c r="P422" s="7" t="str">
        <f t="shared" si="494"/>
        <v>SCALARSet</v>
      </c>
      <c r="Q422" s="7" t="str">
        <f t="shared" si="495"/>
        <v xml:space="preserve"> </v>
      </c>
      <c r="R422" s="7" t="str">
        <f t="shared" si="496"/>
        <v xml:space="preserve"> </v>
      </c>
      <c r="S422" s="7" t="str">
        <f t="shared" si="497"/>
        <v xml:space="preserve"> </v>
      </c>
      <c r="T422" s="7" t="str">
        <f t="shared" si="498"/>
        <v xml:space="preserve"> </v>
      </c>
      <c r="U422" s="7" t="str">
        <f t="shared" si="499"/>
        <v xml:space="preserve"> </v>
      </c>
      <c r="V422" s="7" t="str">
        <f t="shared" si="500"/>
        <v xml:space="preserve"> </v>
      </c>
      <c r="W422" s="6" t="str">
        <f t="shared" si="501"/>
        <v>WICS</v>
      </c>
      <c r="X422" s="6" t="str">
        <f t="shared" si="502"/>
        <v>(SCALARSet)</v>
      </c>
    </row>
    <row r="423" spans="1:24" x14ac:dyDescent="0.25">
      <c r="A423" t="s">
        <v>2371</v>
      </c>
      <c r="B423" t="s">
        <v>1216</v>
      </c>
      <c r="C423" t="s">
        <v>1113</v>
      </c>
      <c r="E423" t="s">
        <v>1194</v>
      </c>
      <c r="G423" t="s">
        <v>2374</v>
      </c>
      <c r="H423" t="s">
        <v>1168</v>
      </c>
      <c r="M423" s="5"/>
      <c r="N423" s="5"/>
      <c r="O423" s="6" t="str">
        <f>IFERROR(VLOOKUP(A423,dispett,2,FALSE),B423)</f>
        <v>ecpcntl</v>
      </c>
      <c r="P423" s="7" t="str">
        <f t="shared" ref="P423" si="589">IFERROR(VLOOKUP(H423,EFDLOOK,3,FALSE),"missing ")</f>
        <v>SCALARSet</v>
      </c>
      <c r="Q423" s="7" t="str">
        <f t="shared" ref="Q423" si="590">IFERROR(VLOOKUP(I423,EFDLOOK,2,FALSE),IF(I423&lt;&gt;"","missing"," "))</f>
        <v xml:space="preserve"> </v>
      </c>
      <c r="R423" s="7" t="str">
        <f t="shared" ref="R423" si="591">IFERROR(VLOOKUP(J423,EFDLOOK,3,FALSE),IF(J423&lt;&gt;"","missing"," "))</f>
        <v xml:space="preserve"> </v>
      </c>
      <c r="S423" s="7" t="str">
        <f t="shared" ref="S423" si="592">IFERROR(VLOOKUP(K423,EFDLOOK,2,FALSE),IF(K423&lt;&gt;"","missing"," "))</f>
        <v xml:space="preserve"> </v>
      </c>
      <c r="T423" s="7" t="str">
        <f t="shared" ref="T423" si="593">IFERROR(VLOOKUP(L423,EFDLOOK,3,FALSE),IF(L423&lt;&gt;"","missing"," "))</f>
        <v xml:space="preserve"> </v>
      </c>
      <c r="U423" s="7" t="str">
        <f t="shared" ref="U423" si="594">IFERROR(VLOOKUP(M423,EFDLOOK,2)," ")</f>
        <v xml:space="preserve"> </v>
      </c>
      <c r="V423" s="7" t="str">
        <f t="shared" ref="V423" si="595">IFERROR(VLOOKUP(N423,EFDLOOK,2)," ")</f>
        <v xml:space="preserve"> </v>
      </c>
      <c r="W423" s="6" t="str">
        <f t="shared" ref="W423" si="596">IF(A423&lt;&gt;"CF",A423,"WWIND_CF")</f>
        <v>WICT</v>
      </c>
      <c r="X423" s="6" t="str">
        <f t="shared" ref="X423" si="597">IF(P423&lt;&gt;" ","("&amp;P423,"")    &amp;    IF(Q423&lt;&gt;" ",   ","&amp;Q423,"")   &amp; IF(R423&lt;&gt;" ",   ","&amp;R423,"")   &amp; IF(S423&lt;&gt;" ",   ","&amp;S423,"")  &amp; IF(T423&lt;&gt;" ",   ","&amp;T423,"")  &amp; IF(U423&lt;&gt;" ",  ","&amp;U423,"") &amp; IF(V423&lt;&gt;" ",  "," &amp; V423,"" )&amp; IF(P423&lt;&gt;" ",")","")</f>
        <v>(SCALARSet)</v>
      </c>
    </row>
    <row r="424" spans="1:24" x14ac:dyDescent="0.25">
      <c r="A424" t="s">
        <v>1887</v>
      </c>
      <c r="B424" t="s">
        <v>1216</v>
      </c>
      <c r="C424" t="s">
        <v>1113</v>
      </c>
      <c r="E424" t="s">
        <v>1194</v>
      </c>
      <c r="G424" t="s">
        <v>1888</v>
      </c>
      <c r="H424" t="s">
        <v>1168</v>
      </c>
      <c r="M424" s="5" t="str">
        <f t="shared" ref="M424:M485" si="598">IF(OR($O424="dispout",$O424="bildin",$O424="bildout",$O424="dispin"),"mnumnr","")</f>
        <v/>
      </c>
      <c r="N424" s="5" t="str">
        <f t="shared" ref="N424:N485" si="599">IF(OR($O424="dispout",$O424="bildin",$O424="bildout",$O424="dispett3"),"mnumyr","")</f>
        <v/>
      </c>
      <c r="O424" s="6" t="str">
        <f>IFERROR(VLOOKUP(A424,dispett,2,FALSE),B424)</f>
        <v>ecpcntl</v>
      </c>
      <c r="P424" s="7" t="str">
        <f t="shared" ref="P424:P474" si="600">IFERROR(VLOOKUP(H424,EFDLOOK,3,FALSE),"missing ")</f>
        <v>SCALARSet</v>
      </c>
      <c r="Q424" s="7" t="str">
        <f t="shared" ref="Q424:Q474" si="601">IFERROR(VLOOKUP(I424,EFDLOOK,2,FALSE),IF(I424&lt;&gt;"","missing"," "))</f>
        <v xml:space="preserve"> </v>
      </c>
      <c r="R424" s="7" t="str">
        <f t="shared" ref="R424:R474" si="602">IFERROR(VLOOKUP(J424,EFDLOOK,3,FALSE),IF(J424&lt;&gt;"","missing"," "))</f>
        <v xml:space="preserve"> </v>
      </c>
      <c r="S424" s="7" t="str">
        <f t="shared" ref="S424:S474" si="603">IFERROR(VLOOKUP(K424,EFDLOOK,2,FALSE),IF(K424&lt;&gt;"","missing"," "))</f>
        <v xml:space="preserve"> </v>
      </c>
      <c r="T424" s="7" t="str">
        <f t="shared" ref="T424:T474" si="604">IFERROR(VLOOKUP(L424,EFDLOOK,3,FALSE),IF(L424&lt;&gt;"","missing"," "))</f>
        <v xml:space="preserve"> </v>
      </c>
      <c r="U424" s="7" t="str">
        <f t="shared" ref="U424:U474" si="605">IFERROR(VLOOKUP(M424,EFDLOOK,2)," ")</f>
        <v xml:space="preserve"> </v>
      </c>
      <c r="V424" s="7" t="str">
        <f t="shared" ref="V424:V474" si="606">IFERROR(VLOOKUP(N424,EFDLOOK,2)," ")</f>
        <v xml:space="preserve"> </v>
      </c>
      <c r="W424" s="6" t="str">
        <f t="shared" ref="W424:W484" si="607">IF(A424&lt;&gt;"CF",A424,"WWIND_CF")</f>
        <v>WIDB</v>
      </c>
      <c r="X424" s="6" t="str">
        <f t="shared" ref="X424:X485" si="608">IF(P424&lt;&gt;" ","("&amp;P424,"")    &amp;    IF(Q424&lt;&gt;" ",   ","&amp;Q424,"")   &amp; IF(R424&lt;&gt;" ",   ","&amp;R424,"")   &amp; IF(S424&lt;&gt;" ",   ","&amp;S424,"")  &amp; IF(T424&lt;&gt;" ",   ","&amp;T424,"")  &amp; IF(U424&lt;&gt;" ",  ","&amp;U424,"") &amp; IF(V424&lt;&gt;" ",  "," &amp; V424,"" )&amp; IF(P424&lt;&gt;" ",")","")</f>
        <v>(SCALARSet)</v>
      </c>
    </row>
    <row r="425" spans="1:24" x14ac:dyDescent="0.25">
      <c r="A425" t="s">
        <v>1889</v>
      </c>
      <c r="B425" t="s">
        <v>1216</v>
      </c>
      <c r="C425" t="s">
        <v>1113</v>
      </c>
      <c r="E425" t="s">
        <v>1194</v>
      </c>
      <c r="G425" t="s">
        <v>1890</v>
      </c>
      <c r="H425" t="s">
        <v>1168</v>
      </c>
      <c r="M425" s="5" t="str">
        <f t="shared" si="598"/>
        <v/>
      </c>
      <c r="N425" s="5" t="str">
        <f t="shared" si="599"/>
        <v/>
      </c>
      <c r="O425" s="6" t="str">
        <f>IFERROR(VLOOKUP(A425,dispett,2,FALSE),B425)</f>
        <v>ecpcntl</v>
      </c>
      <c r="P425" s="7" t="str">
        <f t="shared" si="600"/>
        <v>SCALARSet</v>
      </c>
      <c r="Q425" s="7" t="str">
        <f t="shared" si="601"/>
        <v xml:space="preserve"> </v>
      </c>
      <c r="R425" s="7" t="str">
        <f t="shared" si="602"/>
        <v xml:space="preserve"> </v>
      </c>
      <c r="S425" s="7" t="str">
        <f t="shared" si="603"/>
        <v xml:space="preserve"> </v>
      </c>
      <c r="T425" s="7" t="str">
        <f t="shared" si="604"/>
        <v xml:space="preserve"> </v>
      </c>
      <c r="U425" s="7" t="str">
        <f t="shared" si="605"/>
        <v xml:space="preserve"> </v>
      </c>
      <c r="V425" s="7" t="str">
        <f t="shared" si="606"/>
        <v xml:space="preserve"> </v>
      </c>
      <c r="W425" s="6" t="str">
        <f t="shared" si="607"/>
        <v>WIDP</v>
      </c>
      <c r="X425" s="6" t="str">
        <f t="shared" si="608"/>
        <v>(SCALARSet)</v>
      </c>
    </row>
    <row r="426" spans="1:24" x14ac:dyDescent="0.25">
      <c r="A426" t="s">
        <v>2372</v>
      </c>
      <c r="B426" t="s">
        <v>1216</v>
      </c>
      <c r="C426" t="s">
        <v>1113</v>
      </c>
      <c r="E426" t="s">
        <v>1194</v>
      </c>
      <c r="G426" t="s">
        <v>2373</v>
      </c>
      <c r="H426" t="s">
        <v>1168</v>
      </c>
      <c r="M426" s="5"/>
      <c r="N426" s="5"/>
      <c r="O426" s="6" t="str">
        <f>IFERROR(VLOOKUP(A426,dispett,2,FALSE),B426)</f>
        <v>ecpcntl</v>
      </c>
      <c r="P426" s="7" t="str">
        <f t="shared" ref="P426" si="609">IFERROR(VLOOKUP(H426,EFDLOOK,3,FALSE),"missing ")</f>
        <v>SCALARSet</v>
      </c>
      <c r="Q426" s="7" t="str">
        <f t="shared" ref="Q426" si="610">IFERROR(VLOOKUP(I426,EFDLOOK,2,FALSE),IF(I426&lt;&gt;"","missing"," "))</f>
        <v xml:space="preserve"> </v>
      </c>
      <c r="R426" s="7" t="str">
        <f t="shared" ref="R426" si="611">IFERROR(VLOOKUP(J426,EFDLOOK,3,FALSE),IF(J426&lt;&gt;"","missing"," "))</f>
        <v xml:space="preserve"> </v>
      </c>
      <c r="S426" s="7" t="str">
        <f t="shared" ref="S426" si="612">IFERROR(VLOOKUP(K426,EFDLOOK,2,FALSE),IF(K426&lt;&gt;"","missing"," "))</f>
        <v xml:space="preserve"> </v>
      </c>
      <c r="T426" s="7" t="str">
        <f t="shared" ref="T426" si="613">IFERROR(VLOOKUP(L426,EFDLOOK,3,FALSE),IF(L426&lt;&gt;"","missing"," "))</f>
        <v xml:space="preserve"> </v>
      </c>
      <c r="U426" s="7" t="str">
        <f t="shared" ref="U426" si="614">IFERROR(VLOOKUP(M426,EFDLOOK,2)," ")</f>
        <v xml:space="preserve"> </v>
      </c>
      <c r="V426" s="7" t="str">
        <f t="shared" ref="V426" si="615">IFERROR(VLOOKUP(N426,EFDLOOK,2)," ")</f>
        <v xml:space="preserve"> </v>
      </c>
      <c r="W426" s="6" t="str">
        <f t="shared" ref="W426" si="616">IF(A426&lt;&gt;"CF",A426,"WWIND_CF")</f>
        <v>WIET</v>
      </c>
      <c r="X426" s="6" t="str">
        <f t="shared" ref="X426" si="617">IF(P426&lt;&gt;" ","("&amp;P426,"")    &amp;    IF(Q426&lt;&gt;" ",   ","&amp;Q426,"")   &amp; IF(R426&lt;&gt;" ",   ","&amp;R426,"")   &amp; IF(S426&lt;&gt;" ",   ","&amp;S426,"")  &amp; IF(T426&lt;&gt;" ",   ","&amp;T426,"")  &amp; IF(U426&lt;&gt;" ",  ","&amp;U426,"") &amp; IF(V426&lt;&gt;" ",  "," &amp; V426,"" )&amp; IF(P426&lt;&gt;" ",")","")</f>
        <v>(SCALARSet)</v>
      </c>
    </row>
    <row r="427" spans="1:24" x14ac:dyDescent="0.25">
      <c r="A427" t="s">
        <v>1891</v>
      </c>
      <c r="B427" t="s">
        <v>1216</v>
      </c>
      <c r="C427" t="s">
        <v>1113</v>
      </c>
      <c r="E427" t="s">
        <v>1194</v>
      </c>
      <c r="G427" t="s">
        <v>1892</v>
      </c>
      <c r="H427" t="s">
        <v>1168</v>
      </c>
      <c r="M427" s="5" t="str">
        <f t="shared" si="598"/>
        <v/>
      </c>
      <c r="N427" s="5" t="str">
        <f t="shared" si="599"/>
        <v/>
      </c>
      <c r="O427" s="6" t="str">
        <f>IFERROR(VLOOKUP(A427,dispett,2,FALSE),B427)</f>
        <v>ecpcntl</v>
      </c>
      <c r="P427" s="7" t="str">
        <f t="shared" si="600"/>
        <v>SCALARSet</v>
      </c>
      <c r="Q427" s="7" t="str">
        <f t="shared" si="601"/>
        <v xml:space="preserve"> </v>
      </c>
      <c r="R427" s="7" t="str">
        <f t="shared" si="602"/>
        <v xml:space="preserve"> </v>
      </c>
      <c r="S427" s="7" t="str">
        <f t="shared" si="603"/>
        <v xml:space="preserve"> </v>
      </c>
      <c r="T427" s="7" t="str">
        <f t="shared" si="604"/>
        <v xml:space="preserve"> </v>
      </c>
      <c r="U427" s="7" t="str">
        <f t="shared" si="605"/>
        <v xml:space="preserve"> </v>
      </c>
      <c r="V427" s="7" t="str">
        <f t="shared" si="606"/>
        <v xml:space="preserve"> </v>
      </c>
      <c r="W427" s="6" t="str">
        <f t="shared" si="607"/>
        <v>WIGT</v>
      </c>
      <c r="X427" s="6" t="str">
        <f t="shared" si="608"/>
        <v>(SCALARSet)</v>
      </c>
    </row>
    <row r="428" spans="1:24" x14ac:dyDescent="0.25">
      <c r="A428" t="s">
        <v>1893</v>
      </c>
      <c r="B428" t="s">
        <v>1216</v>
      </c>
      <c r="C428" t="s">
        <v>1113</v>
      </c>
      <c r="E428" t="s">
        <v>1194</v>
      </c>
      <c r="G428" t="s">
        <v>1894</v>
      </c>
      <c r="H428" t="s">
        <v>1168</v>
      </c>
      <c r="M428" s="5" t="str">
        <f t="shared" si="598"/>
        <v/>
      </c>
      <c r="N428" s="5" t="str">
        <f t="shared" si="599"/>
        <v/>
      </c>
      <c r="O428" s="6" t="str">
        <f>IFERROR(VLOOKUP(A428,dispett,2,FALSE),B428)</f>
        <v>ecpcntl</v>
      </c>
      <c r="P428" s="7" t="str">
        <f t="shared" si="600"/>
        <v>SCALARSet</v>
      </c>
      <c r="Q428" s="7" t="str">
        <f t="shared" si="601"/>
        <v xml:space="preserve"> </v>
      </c>
      <c r="R428" s="7" t="str">
        <f t="shared" si="602"/>
        <v xml:space="preserve"> </v>
      </c>
      <c r="S428" s="7" t="str">
        <f t="shared" si="603"/>
        <v xml:space="preserve"> </v>
      </c>
      <c r="T428" s="7" t="str">
        <f t="shared" si="604"/>
        <v xml:space="preserve"> </v>
      </c>
      <c r="U428" s="7" t="str">
        <f t="shared" si="605"/>
        <v xml:space="preserve"> </v>
      </c>
      <c r="V428" s="7" t="str">
        <f t="shared" si="606"/>
        <v xml:space="preserve"> </v>
      </c>
      <c r="W428" s="6" t="str">
        <f t="shared" si="607"/>
        <v>WIHY</v>
      </c>
      <c r="X428" s="6" t="str">
        <f t="shared" si="608"/>
        <v>(SCALARSet)</v>
      </c>
    </row>
    <row r="429" spans="1:24" x14ac:dyDescent="0.25">
      <c r="A429" t="s">
        <v>1895</v>
      </c>
      <c r="B429" t="s">
        <v>1216</v>
      </c>
      <c r="C429" t="s">
        <v>1113</v>
      </c>
      <c r="E429" t="s">
        <v>1194</v>
      </c>
      <c r="G429" t="s">
        <v>1896</v>
      </c>
      <c r="H429" t="s">
        <v>1168</v>
      </c>
      <c r="M429" s="5" t="str">
        <f t="shared" si="598"/>
        <v/>
      </c>
      <c r="N429" s="5" t="str">
        <f t="shared" si="599"/>
        <v/>
      </c>
      <c r="O429" s="6" t="str">
        <f>IFERROR(VLOOKUP(A429,dispett,2,FALSE),B429)</f>
        <v>ecpcntl</v>
      </c>
      <c r="P429" s="7" t="str">
        <f t="shared" si="600"/>
        <v>SCALARSet</v>
      </c>
      <c r="Q429" s="7" t="str">
        <f t="shared" si="601"/>
        <v xml:space="preserve"> </v>
      </c>
      <c r="R429" s="7" t="str">
        <f t="shared" si="602"/>
        <v xml:space="preserve"> </v>
      </c>
      <c r="S429" s="7" t="str">
        <f t="shared" si="603"/>
        <v xml:space="preserve"> </v>
      </c>
      <c r="T429" s="7" t="str">
        <f t="shared" si="604"/>
        <v xml:space="preserve"> </v>
      </c>
      <c r="U429" s="7" t="str">
        <f t="shared" si="605"/>
        <v xml:space="preserve"> </v>
      </c>
      <c r="V429" s="7" t="str">
        <f t="shared" si="606"/>
        <v xml:space="preserve"> </v>
      </c>
      <c r="W429" s="6" t="str">
        <f t="shared" si="607"/>
        <v>WIIG</v>
      </c>
      <c r="X429" s="6" t="str">
        <f t="shared" si="608"/>
        <v>(SCALARSet)</v>
      </c>
    </row>
    <row r="430" spans="1:24" x14ac:dyDescent="0.25">
      <c r="A430" t="s">
        <v>1897</v>
      </c>
      <c r="B430" t="s">
        <v>1216</v>
      </c>
      <c r="C430" t="s">
        <v>1113</v>
      </c>
      <c r="E430" t="s">
        <v>1194</v>
      </c>
      <c r="G430" t="s">
        <v>1898</v>
      </c>
      <c r="H430" t="s">
        <v>1168</v>
      </c>
      <c r="M430" s="5" t="str">
        <f t="shared" si="598"/>
        <v/>
      </c>
      <c r="N430" s="5" t="str">
        <f t="shared" si="599"/>
        <v/>
      </c>
      <c r="O430" s="6" t="str">
        <f>IFERROR(VLOOKUP(A430,dispett,2,FALSE),B430)</f>
        <v>ecpcntl</v>
      </c>
      <c r="P430" s="7" t="str">
        <f t="shared" si="600"/>
        <v>SCALARSet</v>
      </c>
      <c r="Q430" s="7" t="str">
        <f t="shared" si="601"/>
        <v xml:space="preserve"> </v>
      </c>
      <c r="R430" s="7" t="str">
        <f t="shared" si="602"/>
        <v xml:space="preserve"> </v>
      </c>
      <c r="S430" s="7" t="str">
        <f t="shared" si="603"/>
        <v xml:space="preserve"> </v>
      </c>
      <c r="T430" s="7" t="str">
        <f t="shared" si="604"/>
        <v xml:space="preserve"> </v>
      </c>
      <c r="U430" s="7" t="str">
        <f t="shared" si="605"/>
        <v xml:space="preserve"> </v>
      </c>
      <c r="V430" s="7" t="str">
        <f t="shared" si="606"/>
        <v xml:space="preserve"> </v>
      </c>
      <c r="W430" s="6" t="str">
        <f t="shared" si="607"/>
        <v>WIIS</v>
      </c>
      <c r="X430" s="6" t="str">
        <f t="shared" si="608"/>
        <v>(SCALARSet)</v>
      </c>
    </row>
    <row r="431" spans="1:24" x14ac:dyDescent="0.25">
      <c r="A431" t="s">
        <v>1899</v>
      </c>
      <c r="B431" t="s">
        <v>1216</v>
      </c>
      <c r="C431" t="s">
        <v>1113</v>
      </c>
      <c r="E431" t="s">
        <v>1194</v>
      </c>
      <c r="G431" t="s">
        <v>1900</v>
      </c>
      <c r="H431" t="s">
        <v>1168</v>
      </c>
      <c r="M431" s="5" t="str">
        <f t="shared" si="598"/>
        <v/>
      </c>
      <c r="N431" s="5" t="str">
        <f t="shared" si="599"/>
        <v/>
      </c>
      <c r="O431" s="6" t="str">
        <f>IFERROR(VLOOKUP(A431,dispett,2,FALSE),B431)</f>
        <v>ecpcntl</v>
      </c>
      <c r="P431" s="7" t="str">
        <f t="shared" si="600"/>
        <v>SCALARSet</v>
      </c>
      <c r="Q431" s="7" t="str">
        <f t="shared" si="601"/>
        <v xml:space="preserve"> </v>
      </c>
      <c r="R431" s="7" t="str">
        <f t="shared" si="602"/>
        <v xml:space="preserve"> </v>
      </c>
      <c r="S431" s="7" t="str">
        <f t="shared" si="603"/>
        <v xml:space="preserve"> </v>
      </c>
      <c r="T431" s="7" t="str">
        <f t="shared" si="604"/>
        <v xml:space="preserve"> </v>
      </c>
      <c r="U431" s="7" t="str">
        <f t="shared" si="605"/>
        <v xml:space="preserve"> </v>
      </c>
      <c r="V431" s="7" t="str">
        <f t="shared" si="606"/>
        <v xml:space="preserve"> </v>
      </c>
      <c r="W431" s="6" t="str">
        <f t="shared" si="607"/>
        <v>WIMS</v>
      </c>
      <c r="X431" s="6" t="str">
        <f t="shared" si="608"/>
        <v>(SCALARSet)</v>
      </c>
    </row>
    <row r="432" spans="1:24" x14ac:dyDescent="0.25">
      <c r="A432" t="s">
        <v>1901</v>
      </c>
      <c r="B432" t="s">
        <v>1216</v>
      </c>
      <c r="C432" t="s">
        <v>1113</v>
      </c>
      <c r="E432" t="s">
        <v>1194</v>
      </c>
      <c r="G432" t="s">
        <v>1902</v>
      </c>
      <c r="H432" t="s">
        <v>1168</v>
      </c>
      <c r="M432" s="5" t="str">
        <f t="shared" si="598"/>
        <v/>
      </c>
      <c r="N432" s="5" t="str">
        <f t="shared" si="599"/>
        <v/>
      </c>
      <c r="O432" s="6" t="str">
        <f>IFERROR(VLOOKUP(A432,dispett,2,FALSE),B432)</f>
        <v>ecpcntl</v>
      </c>
      <c r="P432" s="7" t="str">
        <f t="shared" si="600"/>
        <v>SCALARSet</v>
      </c>
      <c r="Q432" s="7" t="str">
        <f t="shared" si="601"/>
        <v xml:space="preserve"> </v>
      </c>
      <c r="R432" s="7" t="str">
        <f t="shared" si="602"/>
        <v xml:space="preserve"> </v>
      </c>
      <c r="S432" s="7" t="str">
        <f t="shared" si="603"/>
        <v xml:space="preserve"> </v>
      </c>
      <c r="T432" s="7" t="str">
        <f t="shared" si="604"/>
        <v xml:space="preserve"> </v>
      </c>
      <c r="U432" s="7" t="str">
        <f t="shared" si="605"/>
        <v xml:space="preserve"> </v>
      </c>
      <c r="V432" s="7" t="str">
        <f t="shared" si="606"/>
        <v xml:space="preserve"> </v>
      </c>
      <c r="W432" s="6" t="str">
        <f t="shared" si="607"/>
        <v>WIP2</v>
      </c>
      <c r="X432" s="6" t="str">
        <f t="shared" si="608"/>
        <v>(SCALARSet)</v>
      </c>
    </row>
    <row r="433" spans="1:25" x14ac:dyDescent="0.25">
      <c r="A433" t="s">
        <v>1903</v>
      </c>
      <c r="B433" t="s">
        <v>1216</v>
      </c>
      <c r="C433" t="s">
        <v>1113</v>
      </c>
      <c r="E433" t="s">
        <v>1194</v>
      </c>
      <c r="G433" t="s">
        <v>1904</v>
      </c>
      <c r="H433" t="s">
        <v>1168</v>
      </c>
      <c r="M433" s="5" t="str">
        <f t="shared" si="598"/>
        <v/>
      </c>
      <c r="N433" s="5" t="str">
        <f t="shared" si="599"/>
        <v/>
      </c>
      <c r="O433" s="6" t="str">
        <f>IFERROR(VLOOKUP(A433,dispett,2,FALSE),B433)</f>
        <v>ecpcntl</v>
      </c>
      <c r="P433" s="7" t="str">
        <f t="shared" si="600"/>
        <v>SCALARSet</v>
      </c>
      <c r="Q433" s="7" t="str">
        <f t="shared" si="601"/>
        <v xml:space="preserve"> </v>
      </c>
      <c r="R433" s="7" t="str">
        <f t="shared" si="602"/>
        <v xml:space="preserve"> </v>
      </c>
      <c r="S433" s="7" t="str">
        <f t="shared" si="603"/>
        <v xml:space="preserve"> </v>
      </c>
      <c r="T433" s="7" t="str">
        <f t="shared" si="604"/>
        <v xml:space="preserve"> </v>
      </c>
      <c r="U433" s="7" t="str">
        <f t="shared" si="605"/>
        <v xml:space="preserve"> </v>
      </c>
      <c r="V433" s="7" t="str">
        <f t="shared" si="606"/>
        <v xml:space="preserve"> </v>
      </c>
      <c r="W433" s="6" t="str">
        <f t="shared" si="607"/>
        <v>WIPC</v>
      </c>
      <c r="X433" s="6" t="str">
        <f t="shared" si="608"/>
        <v>(SCALARSet)</v>
      </c>
    </row>
    <row r="434" spans="1:25" x14ac:dyDescent="0.25">
      <c r="A434" t="s">
        <v>1905</v>
      </c>
      <c r="B434" t="s">
        <v>1216</v>
      </c>
      <c r="C434" t="s">
        <v>1113</v>
      </c>
      <c r="E434" t="s">
        <v>1194</v>
      </c>
      <c r="G434" t="s">
        <v>1906</v>
      </c>
      <c r="H434" t="s">
        <v>1168</v>
      </c>
      <c r="M434" s="5" t="str">
        <f t="shared" si="598"/>
        <v/>
      </c>
      <c r="N434" s="5" t="str">
        <f t="shared" si="599"/>
        <v/>
      </c>
      <c r="O434" s="6" t="str">
        <f>IFERROR(VLOOKUP(A434,dispett,2,FALSE),B434)</f>
        <v>ecpcntl</v>
      </c>
      <c r="P434" s="7" t="str">
        <f t="shared" si="600"/>
        <v>SCALARSet</v>
      </c>
      <c r="Q434" s="7" t="str">
        <f t="shared" si="601"/>
        <v xml:space="preserve"> </v>
      </c>
      <c r="R434" s="7" t="str">
        <f t="shared" si="602"/>
        <v xml:space="preserve"> </v>
      </c>
      <c r="S434" s="7" t="str">
        <f t="shared" si="603"/>
        <v xml:space="preserve"> </v>
      </c>
      <c r="T434" s="7" t="str">
        <f t="shared" si="604"/>
        <v xml:space="preserve"> </v>
      </c>
      <c r="U434" s="7" t="str">
        <f t="shared" si="605"/>
        <v xml:space="preserve"> </v>
      </c>
      <c r="V434" s="7" t="str">
        <f t="shared" si="606"/>
        <v xml:space="preserve"> </v>
      </c>
      <c r="W434" s="6" t="str">
        <f t="shared" si="607"/>
        <v>WIPQ</v>
      </c>
      <c r="X434" s="6" t="str">
        <f t="shared" si="608"/>
        <v>(SCALARSet)</v>
      </c>
    </row>
    <row r="435" spans="1:25" x14ac:dyDescent="0.25">
      <c r="A435" t="s">
        <v>1907</v>
      </c>
      <c r="B435" t="s">
        <v>1216</v>
      </c>
      <c r="C435" t="s">
        <v>1113</v>
      </c>
      <c r="E435" t="s">
        <v>1194</v>
      </c>
      <c r="G435" t="s">
        <v>1908</v>
      </c>
      <c r="H435" t="s">
        <v>1168</v>
      </c>
      <c r="M435" s="5" t="str">
        <f t="shared" si="598"/>
        <v/>
      </c>
      <c r="N435" s="5" t="str">
        <f t="shared" si="599"/>
        <v/>
      </c>
      <c r="O435" s="6" t="str">
        <f>IFERROR(VLOOKUP(A435,dispett,2,FALSE),B435)</f>
        <v>ecpcntl</v>
      </c>
      <c r="P435" s="7" t="str">
        <f t="shared" si="600"/>
        <v>SCALARSet</v>
      </c>
      <c r="Q435" s="7" t="str">
        <f t="shared" si="601"/>
        <v xml:space="preserve"> </v>
      </c>
      <c r="R435" s="7" t="str">
        <f t="shared" si="602"/>
        <v xml:space="preserve"> </v>
      </c>
      <c r="S435" s="7" t="str">
        <f t="shared" si="603"/>
        <v xml:space="preserve"> </v>
      </c>
      <c r="T435" s="7" t="str">
        <f t="shared" si="604"/>
        <v xml:space="preserve"> </v>
      </c>
      <c r="U435" s="7" t="str">
        <f t="shared" si="605"/>
        <v xml:space="preserve"> </v>
      </c>
      <c r="V435" s="7" t="str">
        <f t="shared" si="606"/>
        <v xml:space="preserve"> </v>
      </c>
      <c r="W435" s="6" t="str">
        <f t="shared" si="607"/>
        <v>WIPV</v>
      </c>
      <c r="X435" s="6" t="str">
        <f t="shared" si="608"/>
        <v>(SCALARSet)</v>
      </c>
    </row>
    <row r="436" spans="1:25" x14ac:dyDescent="0.25">
      <c r="A436" t="s">
        <v>1909</v>
      </c>
      <c r="B436" t="s">
        <v>1216</v>
      </c>
      <c r="C436" t="s">
        <v>1113</v>
      </c>
      <c r="E436" t="s">
        <v>1194</v>
      </c>
      <c r="G436" t="s">
        <v>1910</v>
      </c>
      <c r="H436" t="s">
        <v>1168</v>
      </c>
      <c r="M436" s="5" t="str">
        <f t="shared" si="598"/>
        <v/>
      </c>
      <c r="N436" s="5" t="str">
        <f t="shared" si="599"/>
        <v/>
      </c>
      <c r="O436" s="6" t="str">
        <f>IFERROR(VLOOKUP(A436,dispett,2,FALSE),B436)</f>
        <v>ecpcntl</v>
      </c>
      <c r="P436" s="7" t="str">
        <f t="shared" si="600"/>
        <v>SCALARSet</v>
      </c>
      <c r="Q436" s="7" t="str">
        <f t="shared" si="601"/>
        <v xml:space="preserve"> </v>
      </c>
      <c r="R436" s="7" t="str">
        <f t="shared" si="602"/>
        <v xml:space="preserve"> </v>
      </c>
      <c r="S436" s="7" t="str">
        <f t="shared" si="603"/>
        <v xml:space="preserve"> </v>
      </c>
      <c r="T436" s="7" t="str">
        <f t="shared" si="604"/>
        <v xml:space="preserve"> </v>
      </c>
      <c r="U436" s="7" t="str">
        <f t="shared" si="605"/>
        <v xml:space="preserve"> </v>
      </c>
      <c r="V436" s="7" t="str">
        <f t="shared" si="606"/>
        <v xml:space="preserve"> </v>
      </c>
      <c r="W436" s="6" t="str">
        <f t="shared" si="607"/>
        <v>WISM</v>
      </c>
      <c r="X436" s="6" t="str">
        <f t="shared" si="608"/>
        <v>(SCALARSet)</v>
      </c>
    </row>
    <row r="437" spans="1:25" x14ac:dyDescent="0.25">
      <c r="A437" t="s">
        <v>1911</v>
      </c>
      <c r="B437" t="s">
        <v>1216</v>
      </c>
      <c r="C437" t="s">
        <v>1113</v>
      </c>
      <c r="E437" t="s">
        <v>1194</v>
      </c>
      <c r="G437" t="s">
        <v>1912</v>
      </c>
      <c r="H437" t="s">
        <v>1168</v>
      </c>
      <c r="M437" s="5" t="str">
        <f t="shared" si="598"/>
        <v/>
      </c>
      <c r="N437" s="5" t="str">
        <f t="shared" si="599"/>
        <v/>
      </c>
      <c r="O437" s="6" t="str">
        <f>IFERROR(VLOOKUP(A437,dispett,2,FALSE),B437)</f>
        <v>ecpcntl</v>
      </c>
      <c r="P437" s="7" t="str">
        <f t="shared" si="600"/>
        <v>SCALARSet</v>
      </c>
      <c r="Q437" s="7" t="str">
        <f t="shared" si="601"/>
        <v xml:space="preserve"> </v>
      </c>
      <c r="R437" s="7" t="str">
        <f t="shared" si="602"/>
        <v xml:space="preserve"> </v>
      </c>
      <c r="S437" s="7" t="str">
        <f t="shared" si="603"/>
        <v xml:space="preserve"> </v>
      </c>
      <c r="T437" s="7" t="str">
        <f t="shared" si="604"/>
        <v xml:space="preserve"> </v>
      </c>
      <c r="U437" s="7" t="str">
        <f t="shared" si="605"/>
        <v xml:space="preserve"> </v>
      </c>
      <c r="V437" s="7" t="str">
        <f t="shared" si="606"/>
        <v xml:space="preserve"> </v>
      </c>
      <c r="W437" s="6" t="str">
        <f t="shared" si="607"/>
        <v>WIST</v>
      </c>
      <c r="X437" s="6" t="str">
        <f t="shared" si="608"/>
        <v>(SCALARSet)</v>
      </c>
    </row>
    <row r="438" spans="1:25" x14ac:dyDescent="0.25">
      <c r="A438" t="s">
        <v>1913</v>
      </c>
      <c r="B438" t="s">
        <v>1216</v>
      </c>
      <c r="C438" t="s">
        <v>1113</v>
      </c>
      <c r="E438" t="s">
        <v>1194</v>
      </c>
      <c r="G438" t="s">
        <v>1914</v>
      </c>
      <c r="H438" t="s">
        <v>1168</v>
      </c>
      <c r="M438" s="5" t="str">
        <f t="shared" si="598"/>
        <v/>
      </c>
      <c r="N438" s="5" t="str">
        <f t="shared" si="599"/>
        <v/>
      </c>
      <c r="O438" s="6" t="str">
        <f>IFERROR(VLOOKUP(A438,dispett,2,FALSE),B438)</f>
        <v>ecpcntl</v>
      </c>
      <c r="P438" s="7" t="str">
        <f t="shared" si="600"/>
        <v>SCALARSet</v>
      </c>
      <c r="Q438" s="7" t="str">
        <f t="shared" si="601"/>
        <v xml:space="preserve"> </v>
      </c>
      <c r="R438" s="7" t="str">
        <f t="shared" si="602"/>
        <v xml:space="preserve"> </v>
      </c>
      <c r="S438" s="7" t="str">
        <f t="shared" si="603"/>
        <v xml:space="preserve"> </v>
      </c>
      <c r="T438" s="7" t="str">
        <f t="shared" si="604"/>
        <v xml:space="preserve"> </v>
      </c>
      <c r="U438" s="7" t="str">
        <f t="shared" si="605"/>
        <v xml:space="preserve"> </v>
      </c>
      <c r="V438" s="7" t="str">
        <f t="shared" si="606"/>
        <v xml:space="preserve"> </v>
      </c>
      <c r="W438" s="6" t="str">
        <f t="shared" si="607"/>
        <v>WIWD</v>
      </c>
      <c r="X438" s="6" t="str">
        <f t="shared" si="608"/>
        <v>(SCALARSet)</v>
      </c>
    </row>
    <row r="439" spans="1:25" s="15" customFormat="1" x14ac:dyDescent="0.25">
      <c r="A439" s="15" t="s">
        <v>2272</v>
      </c>
      <c r="B439" s="15" t="s">
        <v>1216</v>
      </c>
      <c r="C439" s="15" t="s">
        <v>1113</v>
      </c>
      <c r="E439" s="15" t="s">
        <v>1194</v>
      </c>
      <c r="G439" s="15" t="s">
        <v>2273</v>
      </c>
      <c r="H439" s="15" t="s">
        <v>1168</v>
      </c>
      <c r="M439" s="16"/>
      <c r="N439" s="16"/>
      <c r="O439" s="7" t="str">
        <f>IFERROR(VLOOKUP(A439,dispett,2,FALSE),B439)</f>
        <v>ecpcntl</v>
      </c>
      <c r="P439" s="7" t="str">
        <f t="shared" ref="P439:P442" si="618">IFERROR(VLOOKUP(H439,EFDLOOK,3,FALSE),"missing ")</f>
        <v>SCALARSet</v>
      </c>
      <c r="Q439" s="7" t="str">
        <f t="shared" ref="Q439:Q442" si="619">IFERROR(VLOOKUP(I439,EFDLOOK,2,FALSE),IF(I439&lt;&gt;"","missing"," "))</f>
        <v xml:space="preserve"> </v>
      </c>
      <c r="R439" s="7" t="str">
        <f t="shared" ref="R439:R442" si="620">IFERROR(VLOOKUP(J439,EFDLOOK,3,FALSE),IF(J439&lt;&gt;"","missing"," "))</f>
        <v xml:space="preserve"> </v>
      </c>
      <c r="S439" s="7" t="str">
        <f t="shared" ref="S439:S442" si="621">IFERROR(VLOOKUP(K439,EFDLOOK,2,FALSE),IF(K439&lt;&gt;"","missing"," "))</f>
        <v xml:space="preserve"> </v>
      </c>
      <c r="T439" s="7" t="str">
        <f t="shared" ref="T439:T442" si="622">IFERROR(VLOOKUP(L439,EFDLOOK,3,FALSE),IF(L439&lt;&gt;"","missing"," "))</f>
        <v xml:space="preserve"> </v>
      </c>
      <c r="U439" s="7" t="str">
        <f t="shared" ref="U439:U442" si="623">IFERROR(VLOOKUP(M439,EFDLOOK,2)," ")</f>
        <v xml:space="preserve"> </v>
      </c>
      <c r="V439" s="7" t="str">
        <f t="shared" ref="V439:V442" si="624">IFERROR(VLOOKUP(N439,EFDLOOK,2)," ")</f>
        <v xml:space="preserve"> </v>
      </c>
      <c r="W439" s="7" t="str">
        <f t="shared" ref="W439:W442" si="625">IF(A439&lt;&gt;"CF",A439,"WWIND_CF")</f>
        <v>WISO</v>
      </c>
      <c r="X439" s="7" t="str">
        <f t="shared" ref="X439:X442" si="626">IF(P439&lt;&gt;" ","("&amp;P439,"")    &amp;    IF(Q439&lt;&gt;" ",   ","&amp;Q439,"")   &amp; IF(R439&lt;&gt;" ",   ","&amp;R439,"")   &amp; IF(S439&lt;&gt;" ",   ","&amp;S439,"")  &amp; IF(T439&lt;&gt;" ",   ","&amp;T439,"")  &amp; IF(U439&lt;&gt;" ",  ","&amp;U439,"") &amp; IF(V439&lt;&gt;" ",  "," &amp; V439,"" )&amp; IF(P439&lt;&gt;" ",")","")</f>
        <v>(SCALARSet)</v>
      </c>
    </row>
    <row r="440" spans="1:25" s="15" customFormat="1" x14ac:dyDescent="0.25">
      <c r="A440" s="15" t="s">
        <v>2274</v>
      </c>
      <c r="B440" s="15" t="s">
        <v>1216</v>
      </c>
      <c r="C440" s="15" t="s">
        <v>1113</v>
      </c>
      <c r="E440" s="15" t="s">
        <v>1194</v>
      </c>
      <c r="G440" s="15" t="s">
        <v>2275</v>
      </c>
      <c r="H440" s="15" t="s">
        <v>1168</v>
      </c>
      <c r="M440" s="16"/>
      <c r="N440" s="16"/>
      <c r="O440" s="7" t="str">
        <f>IFERROR(VLOOKUP(A440,dispett,2,FALSE),B440)</f>
        <v>ecpcntl</v>
      </c>
      <c r="P440" s="7" t="str">
        <f t="shared" si="618"/>
        <v>SCALARSet</v>
      </c>
      <c r="Q440" s="7" t="str">
        <f t="shared" si="619"/>
        <v xml:space="preserve"> </v>
      </c>
      <c r="R440" s="7" t="str">
        <f t="shared" si="620"/>
        <v xml:space="preserve"> </v>
      </c>
      <c r="S440" s="7" t="str">
        <f t="shared" si="621"/>
        <v xml:space="preserve"> </v>
      </c>
      <c r="T440" s="7" t="str">
        <f t="shared" si="622"/>
        <v xml:space="preserve"> </v>
      </c>
      <c r="U440" s="7" t="str">
        <f t="shared" si="623"/>
        <v xml:space="preserve"> </v>
      </c>
      <c r="V440" s="7" t="str">
        <f t="shared" si="624"/>
        <v xml:space="preserve"> </v>
      </c>
      <c r="W440" s="7" t="str">
        <f t="shared" si="625"/>
        <v>WIPT</v>
      </c>
      <c r="X440" s="7" t="str">
        <f t="shared" si="626"/>
        <v>(SCALARSet)</v>
      </c>
    </row>
    <row r="441" spans="1:25" s="15" customFormat="1" x14ac:dyDescent="0.25">
      <c r="A441" s="15" t="s">
        <v>2276</v>
      </c>
      <c r="B441" s="15" t="s">
        <v>1216</v>
      </c>
      <c r="C441" s="15" t="s">
        <v>1113</v>
      </c>
      <c r="E441" s="15" t="s">
        <v>1194</v>
      </c>
      <c r="G441" s="15" t="s">
        <v>2277</v>
      </c>
      <c r="H441" s="15" t="s">
        <v>1168</v>
      </c>
      <c r="M441" s="16"/>
      <c r="N441" s="16"/>
      <c r="O441" s="7" t="str">
        <f>IFERROR(VLOOKUP(A441,dispett,2,FALSE),B441)</f>
        <v>ecpcntl</v>
      </c>
      <c r="P441" s="7" t="str">
        <f t="shared" si="618"/>
        <v>SCALARSet</v>
      </c>
      <c r="Q441" s="7" t="str">
        <f t="shared" si="619"/>
        <v xml:space="preserve"> </v>
      </c>
      <c r="R441" s="7" t="str">
        <f t="shared" si="620"/>
        <v xml:space="preserve"> </v>
      </c>
      <c r="S441" s="7" t="str">
        <f t="shared" si="621"/>
        <v xml:space="preserve"> </v>
      </c>
      <c r="T441" s="7" t="str">
        <f t="shared" si="622"/>
        <v xml:space="preserve"> </v>
      </c>
      <c r="U441" s="7" t="str">
        <f t="shared" si="623"/>
        <v xml:space="preserve"> </v>
      </c>
      <c r="V441" s="7" t="str">
        <f t="shared" si="624"/>
        <v xml:space="preserve"> </v>
      </c>
      <c r="W441" s="7" t="str">
        <f t="shared" si="625"/>
        <v>WIWN</v>
      </c>
      <c r="X441" s="7" t="str">
        <f t="shared" si="626"/>
        <v>(SCALARSet)</v>
      </c>
    </row>
    <row r="442" spans="1:25" s="15" customFormat="1" x14ac:dyDescent="0.25">
      <c r="A442" s="15" t="s">
        <v>2278</v>
      </c>
      <c r="B442" s="15" t="s">
        <v>1216</v>
      </c>
      <c r="C442" s="15" t="s">
        <v>1113</v>
      </c>
      <c r="E442" s="15" t="s">
        <v>1194</v>
      </c>
      <c r="G442" s="15" t="s">
        <v>2279</v>
      </c>
      <c r="H442" s="15" t="s">
        <v>1168</v>
      </c>
      <c r="M442" s="16"/>
      <c r="N442" s="16"/>
      <c r="O442" s="7" t="str">
        <f>IFERROR(VLOOKUP(A442,dispett,2,FALSE),B442)</f>
        <v>ecpcntl</v>
      </c>
      <c r="P442" s="7" t="str">
        <f t="shared" si="618"/>
        <v>SCALARSet</v>
      </c>
      <c r="Q442" s="7" t="str">
        <f t="shared" si="619"/>
        <v xml:space="preserve"> </v>
      </c>
      <c r="R442" s="7" t="str">
        <f t="shared" si="620"/>
        <v xml:space="preserve"> </v>
      </c>
      <c r="S442" s="7" t="str">
        <f t="shared" si="621"/>
        <v xml:space="preserve"> </v>
      </c>
      <c r="T442" s="7" t="str">
        <f t="shared" si="622"/>
        <v xml:space="preserve"> </v>
      </c>
      <c r="U442" s="7" t="str">
        <f t="shared" si="623"/>
        <v xml:space="preserve"> </v>
      </c>
      <c r="V442" s="7" t="str">
        <f t="shared" si="624"/>
        <v xml:space="preserve"> </v>
      </c>
      <c r="W442" s="7" t="str">
        <f t="shared" si="625"/>
        <v>WIWL</v>
      </c>
      <c r="X442" s="7" t="str">
        <f t="shared" si="626"/>
        <v>(SCALARSet)</v>
      </c>
    </row>
    <row r="443" spans="1:25" x14ac:dyDescent="0.25">
      <c r="A443" t="s">
        <v>1915</v>
      </c>
      <c r="B443" t="s">
        <v>1874</v>
      </c>
      <c r="C443" t="s">
        <v>1113</v>
      </c>
      <c r="E443" t="s">
        <v>1160</v>
      </c>
      <c r="G443" t="s">
        <v>1916</v>
      </c>
      <c r="H443" t="s">
        <v>2477</v>
      </c>
      <c r="M443" s="5" t="str">
        <f t="shared" si="598"/>
        <v/>
      </c>
      <c r="N443" s="5" t="str">
        <f t="shared" si="599"/>
        <v/>
      </c>
      <c r="O443" s="6" t="str">
        <f>IFERROR(VLOOKUP(A443,dispett,2,FALSE),B443)</f>
        <v>plntctl</v>
      </c>
      <c r="P443" s="7" t="str">
        <f t="shared" si="600"/>
        <v>PlantType</v>
      </c>
      <c r="Q443" s="7" t="str">
        <f t="shared" si="601"/>
        <v xml:space="preserve"> </v>
      </c>
      <c r="R443" s="7" t="str">
        <f t="shared" si="602"/>
        <v xml:space="preserve"> </v>
      </c>
      <c r="S443" s="7" t="str">
        <f t="shared" si="603"/>
        <v xml:space="preserve"> </v>
      </c>
      <c r="T443" s="7" t="str">
        <f t="shared" si="604"/>
        <v xml:space="preserve"> </v>
      </c>
      <c r="U443" s="7" t="str">
        <f t="shared" si="605"/>
        <v xml:space="preserve"> </v>
      </c>
      <c r="V443" s="7" t="str">
        <f t="shared" si="606"/>
        <v xml:space="preserve"> </v>
      </c>
      <c r="W443" s="6" t="str">
        <f t="shared" si="607"/>
        <v>WLOWER</v>
      </c>
      <c r="X443" s="6" t="str">
        <f t="shared" si="608"/>
        <v>(PlantType)</v>
      </c>
    </row>
    <row r="444" spans="1:25" x14ac:dyDescent="0.25">
      <c r="A444" t="s">
        <v>1917</v>
      </c>
      <c r="B444" t="s">
        <v>1874</v>
      </c>
      <c r="C444" t="s">
        <v>1113</v>
      </c>
      <c r="E444" t="s">
        <v>1160</v>
      </c>
      <c r="G444" t="s">
        <v>1918</v>
      </c>
      <c r="H444" t="s">
        <v>2477</v>
      </c>
      <c r="M444" s="5" t="str">
        <f t="shared" si="598"/>
        <v/>
      </c>
      <c r="N444" s="5" t="str">
        <f t="shared" si="599"/>
        <v/>
      </c>
      <c r="O444" s="6" t="str">
        <f>IFERROR(VLOOKUP(A444,dispett,2,FALSE),B444)</f>
        <v>plntctl</v>
      </c>
      <c r="P444" s="7" t="str">
        <f t="shared" si="600"/>
        <v>PlantType</v>
      </c>
      <c r="Q444" s="7" t="str">
        <f t="shared" si="601"/>
        <v xml:space="preserve"> </v>
      </c>
      <c r="R444" s="7" t="str">
        <f t="shared" si="602"/>
        <v xml:space="preserve"> </v>
      </c>
      <c r="S444" s="7" t="str">
        <f t="shared" si="603"/>
        <v xml:space="preserve"> </v>
      </c>
      <c r="T444" s="7" t="str">
        <f t="shared" si="604"/>
        <v xml:space="preserve"> </v>
      </c>
      <c r="U444" s="7" t="str">
        <f t="shared" si="605"/>
        <v xml:space="preserve"> </v>
      </c>
      <c r="V444" s="7" t="str">
        <f t="shared" si="606"/>
        <v xml:space="preserve"> </v>
      </c>
      <c r="W444" s="6" t="str">
        <f t="shared" si="607"/>
        <v>WUPPER</v>
      </c>
      <c r="X444" s="6" t="str">
        <f t="shared" si="608"/>
        <v>(PlantType)</v>
      </c>
    </row>
    <row r="445" spans="1:25" s="15" customFormat="1" x14ac:dyDescent="0.25">
      <c r="A445" s="15" t="s">
        <v>1920</v>
      </c>
      <c r="B445" s="15" t="s">
        <v>1181</v>
      </c>
      <c r="C445" s="15" t="s">
        <v>1113</v>
      </c>
      <c r="E445" s="15" t="s">
        <v>1142</v>
      </c>
      <c r="G445" s="15" t="s">
        <v>1921</v>
      </c>
      <c r="H445" s="15" t="s">
        <v>1347</v>
      </c>
      <c r="I445" s="15" t="s">
        <v>1117</v>
      </c>
      <c r="M445" s="16" t="str">
        <f t="shared" si="598"/>
        <v/>
      </c>
      <c r="N445" s="16" t="str">
        <f t="shared" si="599"/>
        <v/>
      </c>
      <c r="O445" s="7" t="str">
        <f>IFERROR(VLOOKUP(A445,dispett,2,FALSE),B445)</f>
        <v>uso2grp</v>
      </c>
      <c r="P445" s="7" t="str">
        <f t="shared" si="600"/>
        <v>CoalSupplyCurve</v>
      </c>
      <c r="Q445" s="7" t="str">
        <f t="shared" si="601"/>
        <v>MNUMYR</v>
      </c>
      <c r="R445" s="7" t="str">
        <f t="shared" si="602"/>
        <v xml:space="preserve"> </v>
      </c>
      <c r="S445" s="7" t="str">
        <f t="shared" si="603"/>
        <v xml:space="preserve"> </v>
      </c>
      <c r="T445" s="7" t="str">
        <f t="shared" si="604"/>
        <v xml:space="preserve"> </v>
      </c>
      <c r="U445" s="7" t="str">
        <f t="shared" si="605"/>
        <v xml:space="preserve"> </v>
      </c>
      <c r="V445" s="7" t="str">
        <f t="shared" si="606"/>
        <v xml:space="preserve"> </v>
      </c>
      <c r="W445" s="7" t="str">
        <f t="shared" si="607"/>
        <v>XCL_CAR_YR</v>
      </c>
      <c r="X445" s="7" t="str">
        <f t="shared" si="608"/>
        <v>(CoalSupplyCurve,MNUMYR)</v>
      </c>
    </row>
    <row r="446" spans="1:25" x14ac:dyDescent="0.25">
      <c r="A446" t="s">
        <v>1922</v>
      </c>
      <c r="B446" t="s">
        <v>1181</v>
      </c>
      <c r="C446" t="s">
        <v>1113</v>
      </c>
      <c r="E446" t="s">
        <v>1142</v>
      </c>
      <c r="G446" t="s">
        <v>1923</v>
      </c>
      <c r="H446" t="s">
        <v>1347</v>
      </c>
      <c r="I446" t="s">
        <v>1117</v>
      </c>
      <c r="M446" s="5" t="str">
        <f t="shared" si="598"/>
        <v/>
      </c>
      <c r="N446" s="5" t="str">
        <f t="shared" si="599"/>
        <v/>
      </c>
      <c r="O446" s="6" t="str">
        <f>IFERROR(VLOOKUP(A446,dispett,2,FALSE),B446)</f>
        <v>uso2grp</v>
      </c>
      <c r="P446" s="7" t="str">
        <f t="shared" si="600"/>
        <v>CoalSupplyCurve</v>
      </c>
      <c r="Q446" s="7" t="str">
        <f t="shared" si="601"/>
        <v>MNUMYR</v>
      </c>
      <c r="R446" s="7" t="str">
        <f t="shared" si="602"/>
        <v xml:space="preserve"> </v>
      </c>
      <c r="S446" s="7" t="str">
        <f t="shared" si="603"/>
        <v xml:space="preserve"> </v>
      </c>
      <c r="T446" s="7" t="str">
        <f t="shared" si="604"/>
        <v xml:space="preserve"> </v>
      </c>
      <c r="U446" s="7" t="str">
        <f t="shared" si="605"/>
        <v xml:space="preserve"> </v>
      </c>
      <c r="V446" s="7" t="str">
        <f t="shared" si="606"/>
        <v xml:space="preserve"> </v>
      </c>
      <c r="W446" s="6" t="str">
        <f t="shared" si="607"/>
        <v>XCL_HG_YR</v>
      </c>
      <c r="X446" s="6" t="str">
        <f t="shared" si="608"/>
        <v>(CoalSupplyCurve,MNUMYR)</v>
      </c>
      <c r="Y446" s="15"/>
    </row>
    <row r="447" spans="1:25" x14ac:dyDescent="0.25">
      <c r="A447" t="s">
        <v>1924</v>
      </c>
      <c r="B447" t="s">
        <v>1181</v>
      </c>
      <c r="C447" t="s">
        <v>1113</v>
      </c>
      <c r="E447" t="s">
        <v>1142</v>
      </c>
      <c r="G447" t="s">
        <v>1925</v>
      </c>
      <c r="H447" t="s">
        <v>1347</v>
      </c>
      <c r="I447" t="s">
        <v>1117</v>
      </c>
      <c r="M447" s="5" t="str">
        <f t="shared" si="598"/>
        <v/>
      </c>
      <c r="N447" s="5" t="str">
        <f t="shared" si="599"/>
        <v/>
      </c>
      <c r="O447" s="6" t="str">
        <f>IFERROR(VLOOKUP(A447,dispett,2,FALSE),B447)</f>
        <v>uso2grp</v>
      </c>
      <c r="P447" s="7" t="str">
        <f t="shared" si="600"/>
        <v>CoalSupplyCurve</v>
      </c>
      <c r="Q447" s="7" t="str">
        <f t="shared" si="601"/>
        <v>MNUMYR</v>
      </c>
      <c r="R447" s="7" t="str">
        <f t="shared" si="602"/>
        <v xml:space="preserve"> </v>
      </c>
      <c r="S447" s="7" t="str">
        <f t="shared" si="603"/>
        <v xml:space="preserve"> </v>
      </c>
      <c r="T447" s="7" t="str">
        <f t="shared" si="604"/>
        <v xml:space="preserve"> </v>
      </c>
      <c r="U447" s="7" t="str">
        <f t="shared" si="605"/>
        <v xml:space="preserve"> </v>
      </c>
      <c r="V447" s="7" t="str">
        <f t="shared" si="606"/>
        <v xml:space="preserve"> </v>
      </c>
      <c r="W447" s="6" t="str">
        <f t="shared" si="607"/>
        <v>XCL_OTHER</v>
      </c>
      <c r="X447" s="6" t="str">
        <f t="shared" si="608"/>
        <v>(CoalSupplyCurve,MNUMYR)</v>
      </c>
    </row>
    <row r="448" spans="1:25" x14ac:dyDescent="0.25">
      <c r="A448" s="15" t="s">
        <v>2385</v>
      </c>
      <c r="B448" s="15" t="s">
        <v>1181</v>
      </c>
      <c r="C448" s="15" t="s">
        <v>1113</v>
      </c>
      <c r="D448" s="15"/>
      <c r="E448" s="15" t="s">
        <v>1142</v>
      </c>
      <c r="F448" s="15"/>
      <c r="G448" s="15" t="s">
        <v>2386</v>
      </c>
      <c r="H448" s="15" t="s">
        <v>1287</v>
      </c>
      <c r="I448" s="15" t="s">
        <v>1117</v>
      </c>
      <c r="J448" s="15"/>
      <c r="K448" s="15"/>
      <c r="L448" s="15"/>
      <c r="M448" s="16"/>
      <c r="N448" s="16"/>
      <c r="O448" s="7" t="str">
        <f>IFERROR(VLOOKUP(A448,dispett,2,FALSE),B448)</f>
        <v>uso2grp</v>
      </c>
      <c r="P448" s="7" t="str">
        <f t="shared" ref="P448" si="627">IFERROR(VLOOKUP(H448,EFDLOOK,3,FALSE),"missing ")</f>
        <v>CoalSupplyCurve_Dom</v>
      </c>
      <c r="Q448" s="7" t="str">
        <f t="shared" ref="Q448" si="628">IFERROR(VLOOKUP(I448,EFDLOOK,2,FALSE),IF(I448&lt;&gt;"","missing"," "))</f>
        <v>MNUMYR</v>
      </c>
      <c r="R448" s="7" t="str">
        <f t="shared" ref="R448" si="629">IFERROR(VLOOKUP(J448,EFDLOOK,3,FALSE),IF(J448&lt;&gt;"","missing"," "))</f>
        <v xml:space="preserve"> </v>
      </c>
      <c r="S448" s="7" t="str">
        <f t="shared" ref="S448" si="630">IFERROR(VLOOKUP(K448,EFDLOOK,2,FALSE),IF(K448&lt;&gt;"","missing"," "))</f>
        <v xml:space="preserve"> </v>
      </c>
      <c r="T448" s="7" t="str">
        <f t="shared" ref="T448" si="631">IFERROR(VLOOKUP(L448,EFDLOOK,3,FALSE),IF(L448&lt;&gt;"","missing"," "))</f>
        <v xml:space="preserve"> </v>
      </c>
      <c r="U448" s="7" t="str">
        <f t="shared" ref="U448" si="632">IFERROR(VLOOKUP(M448,EFDLOOK,2)," ")</f>
        <v xml:space="preserve"> </v>
      </c>
      <c r="V448" s="7" t="str">
        <f t="shared" ref="V448" si="633">IFERROR(VLOOKUP(N448,EFDLOOK,2)," ")</f>
        <v xml:space="preserve"> </v>
      </c>
      <c r="W448" s="7" t="str">
        <f t="shared" ref="W448" si="634">IF(A448&lt;&gt;"CF",A448,"WWIND_CF")</f>
        <v>XCL_PCAP</v>
      </c>
      <c r="X448" s="7" t="str">
        <f t="shared" ref="X448" si="635">IF(P448&lt;&gt;" ","("&amp;P448,"")    &amp;    IF(Q448&lt;&gt;" ",   ","&amp;Q448,"")   &amp; IF(R448&lt;&gt;" ",   ","&amp;R448,"")   &amp; IF(S448&lt;&gt;" ",   ","&amp;S448,"")  &amp; IF(T448&lt;&gt;" ",   ","&amp;T448,"")  &amp; IF(U448&lt;&gt;" ",  ","&amp;U448,"") &amp; IF(V448&lt;&gt;" ",  "," &amp; V448,"" )&amp; IF(P448&lt;&gt;" ",")","")</f>
        <v>(CoalSupplyCurve_Dom,MNUMYR)</v>
      </c>
    </row>
    <row r="449" spans="1:25" x14ac:dyDescent="0.25">
      <c r="A449" t="s">
        <v>1928</v>
      </c>
      <c r="B449" t="s">
        <v>1181</v>
      </c>
      <c r="C449" t="s">
        <v>1113</v>
      </c>
      <c r="E449" t="s">
        <v>1142</v>
      </c>
      <c r="G449" t="s">
        <v>1929</v>
      </c>
      <c r="H449" t="s">
        <v>1930</v>
      </c>
      <c r="I449" t="s">
        <v>1931</v>
      </c>
      <c r="J449" t="s">
        <v>1117</v>
      </c>
      <c r="M449" s="5" t="str">
        <f t="shared" si="598"/>
        <v/>
      </c>
      <c r="N449" s="5" t="str">
        <f t="shared" si="599"/>
        <v/>
      </c>
      <c r="O449" s="6" t="str">
        <f>IFERROR(VLOOKUP(A449,dispett,2,FALSE),B449)</f>
        <v>uso2grp</v>
      </c>
      <c r="P449" s="7" t="str">
        <f t="shared" si="600"/>
        <v>CoalSupplyCurve_Int</v>
      </c>
      <c r="Q449" s="7" t="str">
        <f t="shared" si="601"/>
        <v>Ten</v>
      </c>
      <c r="R449" s="7" t="str">
        <f t="shared" si="602"/>
        <v>MNUMYR</v>
      </c>
      <c r="S449" s="7" t="str">
        <f t="shared" si="603"/>
        <v xml:space="preserve"> </v>
      </c>
      <c r="T449" s="7" t="str">
        <f t="shared" si="604"/>
        <v xml:space="preserve"> </v>
      </c>
      <c r="U449" s="7" t="str">
        <f t="shared" si="605"/>
        <v xml:space="preserve"> </v>
      </c>
      <c r="V449" s="7" t="str">
        <f t="shared" si="606"/>
        <v xml:space="preserve"> </v>
      </c>
      <c r="W449" s="6" t="str">
        <f t="shared" si="607"/>
        <v>XCL_PIMP</v>
      </c>
      <c r="X449" s="6" t="str">
        <f t="shared" si="608"/>
        <v>(CoalSupplyCurve_Int,Ten,MNUMYR)</v>
      </c>
    </row>
    <row r="450" spans="1:25" x14ac:dyDescent="0.25">
      <c r="A450" t="s">
        <v>1933</v>
      </c>
      <c r="B450" t="s">
        <v>1181</v>
      </c>
      <c r="C450" t="s">
        <v>1113</v>
      </c>
      <c r="E450" t="s">
        <v>1142</v>
      </c>
      <c r="G450" t="s">
        <v>1934</v>
      </c>
      <c r="H450" t="s">
        <v>1930</v>
      </c>
      <c r="I450" t="s">
        <v>1931</v>
      </c>
      <c r="J450" t="s">
        <v>1117</v>
      </c>
      <c r="M450" s="5" t="str">
        <f t="shared" si="598"/>
        <v/>
      </c>
      <c r="N450" s="5" t="str">
        <f t="shared" si="599"/>
        <v/>
      </c>
      <c r="O450" s="6" t="str">
        <f>IFERROR(VLOOKUP(A450,dispett,2,FALSE),B450)</f>
        <v>uso2grp</v>
      </c>
      <c r="P450" s="7" t="str">
        <f t="shared" si="600"/>
        <v>CoalSupplyCurve_Int</v>
      </c>
      <c r="Q450" s="7" t="str">
        <f t="shared" si="601"/>
        <v>Ten</v>
      </c>
      <c r="R450" s="7" t="str">
        <f t="shared" si="602"/>
        <v>MNUMYR</v>
      </c>
      <c r="S450" s="7" t="str">
        <f t="shared" si="603"/>
        <v xml:space="preserve"> </v>
      </c>
      <c r="T450" s="7" t="str">
        <f t="shared" si="604"/>
        <v xml:space="preserve"> </v>
      </c>
      <c r="U450" s="7" t="str">
        <f t="shared" si="605"/>
        <v xml:space="preserve"> </v>
      </c>
      <c r="V450" s="7" t="str">
        <f t="shared" si="606"/>
        <v xml:space="preserve"> </v>
      </c>
      <c r="W450" s="6" t="str">
        <f t="shared" si="607"/>
        <v>XCL_QIMP</v>
      </c>
      <c r="X450" s="6" t="str">
        <f t="shared" si="608"/>
        <v>(CoalSupplyCurve_Int,Ten,MNUMYR)</v>
      </c>
    </row>
    <row r="451" spans="1:25" x14ac:dyDescent="0.25">
      <c r="A451" t="s">
        <v>1935</v>
      </c>
      <c r="B451" t="s">
        <v>1181</v>
      </c>
      <c r="C451" t="s">
        <v>1113</v>
      </c>
      <c r="E451" t="s">
        <v>1142</v>
      </c>
      <c r="G451" t="s">
        <v>1936</v>
      </c>
      <c r="H451" t="s">
        <v>1347</v>
      </c>
      <c r="I451" t="s">
        <v>1117</v>
      </c>
      <c r="M451" s="5" t="str">
        <f t="shared" si="598"/>
        <v/>
      </c>
      <c r="N451" s="5" t="str">
        <f t="shared" si="599"/>
        <v/>
      </c>
      <c r="O451" s="6" t="str">
        <f>IFERROR(VLOOKUP(A451,dispett,2,FALSE),B451)</f>
        <v>uso2grp</v>
      </c>
      <c r="P451" s="7" t="str">
        <f t="shared" si="600"/>
        <v>CoalSupplyCurve</v>
      </c>
      <c r="Q451" s="7" t="str">
        <f t="shared" si="601"/>
        <v>MNUMYR</v>
      </c>
      <c r="R451" s="7" t="str">
        <f t="shared" si="602"/>
        <v xml:space="preserve"> </v>
      </c>
      <c r="S451" s="7" t="str">
        <f t="shared" si="603"/>
        <v xml:space="preserve"> </v>
      </c>
      <c r="T451" s="7" t="str">
        <f t="shared" si="604"/>
        <v xml:space="preserve"> </v>
      </c>
      <c r="U451" s="7" t="str">
        <f t="shared" si="605"/>
        <v xml:space="preserve"> </v>
      </c>
      <c r="V451" s="7" t="str">
        <f t="shared" si="606"/>
        <v xml:space="preserve"> </v>
      </c>
      <c r="W451" s="6" t="str">
        <f t="shared" si="607"/>
        <v>XCL_SO2_YR</v>
      </c>
      <c r="X451" s="6" t="str">
        <f t="shared" si="608"/>
        <v>(CoalSupplyCurve,MNUMYR)</v>
      </c>
    </row>
    <row r="452" spans="1:25" x14ac:dyDescent="0.25">
      <c r="A452" t="s">
        <v>1937</v>
      </c>
      <c r="B452" t="s">
        <v>1181</v>
      </c>
      <c r="C452" t="s">
        <v>1113</v>
      </c>
      <c r="E452" t="s">
        <v>1142</v>
      </c>
      <c r="G452" t="s">
        <v>1938</v>
      </c>
      <c r="H452" t="s">
        <v>1926</v>
      </c>
      <c r="M452" s="5" t="str">
        <f t="shared" si="598"/>
        <v/>
      </c>
      <c r="N452" s="5" t="str">
        <f t="shared" si="599"/>
        <v/>
      </c>
      <c r="O452" s="6" t="str">
        <f>IFERROR(VLOOKUP(A452,dispett,2,FALSE),B452)</f>
        <v>uso2grp</v>
      </c>
      <c r="P452" s="7" t="str">
        <f t="shared" si="600"/>
        <v>Eleven</v>
      </c>
      <c r="Q452" s="7" t="str">
        <f t="shared" si="601"/>
        <v xml:space="preserve"> </v>
      </c>
      <c r="R452" s="7" t="str">
        <f t="shared" si="602"/>
        <v xml:space="preserve"> </v>
      </c>
      <c r="S452" s="7" t="str">
        <f t="shared" si="603"/>
        <v xml:space="preserve"> </v>
      </c>
      <c r="T452" s="7" t="str">
        <f t="shared" si="604"/>
        <v xml:space="preserve"> </v>
      </c>
      <c r="U452" s="7" t="str">
        <f t="shared" si="605"/>
        <v xml:space="preserve"> </v>
      </c>
      <c r="V452" s="7" t="str">
        <f t="shared" si="606"/>
        <v xml:space="preserve"> </v>
      </c>
      <c r="W452" s="6" t="str">
        <f t="shared" si="607"/>
        <v>XCL_STEPS</v>
      </c>
      <c r="X452" s="6" t="str">
        <f t="shared" si="608"/>
        <v>(Eleven)</v>
      </c>
    </row>
    <row r="453" spans="1:25" x14ac:dyDescent="0.25">
      <c r="A453" t="s">
        <v>1939</v>
      </c>
      <c r="B453" t="s">
        <v>1181</v>
      </c>
      <c r="C453" t="s">
        <v>1113</v>
      </c>
      <c r="E453" t="s">
        <v>1142</v>
      </c>
      <c r="G453" t="s">
        <v>1940</v>
      </c>
      <c r="H453" t="s">
        <v>1117</v>
      </c>
      <c r="M453" s="5" t="str">
        <f t="shared" si="598"/>
        <v/>
      </c>
      <c r="N453" s="5" t="str">
        <f t="shared" si="599"/>
        <v/>
      </c>
      <c r="O453" s="6" t="str">
        <f>IFERROR(VLOOKUP(A453,dispett,2,FALSE),B453)</f>
        <v>uso2grp</v>
      </c>
      <c r="P453" s="7" t="str">
        <f t="shared" si="600"/>
        <v>MNUMYR</v>
      </c>
      <c r="Q453" s="7" t="str">
        <f t="shared" si="601"/>
        <v xml:space="preserve"> </v>
      </c>
      <c r="R453" s="7" t="str">
        <f t="shared" si="602"/>
        <v xml:space="preserve"> </v>
      </c>
      <c r="S453" s="7" t="str">
        <f t="shared" si="603"/>
        <v xml:space="preserve"> </v>
      </c>
      <c r="T453" s="7" t="str">
        <f t="shared" si="604"/>
        <v xml:space="preserve"> </v>
      </c>
      <c r="U453" s="7" t="str">
        <f t="shared" si="605"/>
        <v xml:space="preserve"> </v>
      </c>
      <c r="V453" s="7" t="str">
        <f t="shared" si="606"/>
        <v xml:space="preserve"> </v>
      </c>
      <c r="W453" s="6" t="str">
        <f t="shared" si="607"/>
        <v>XCL_STOCK</v>
      </c>
      <c r="X453" s="6" t="str">
        <f t="shared" si="608"/>
        <v>(MNUMYR)</v>
      </c>
    </row>
    <row r="454" spans="1:25" x14ac:dyDescent="0.25">
      <c r="A454" s="15" t="s">
        <v>2376</v>
      </c>
      <c r="B454" s="15" t="s">
        <v>1181</v>
      </c>
      <c r="C454" s="15" t="s">
        <v>1113</v>
      </c>
      <c r="D454" s="15"/>
      <c r="E454" s="15" t="s">
        <v>1142</v>
      </c>
      <c r="F454" s="15"/>
      <c r="G454" s="15" t="s">
        <v>2378</v>
      </c>
      <c r="H454" s="15" t="s">
        <v>1406</v>
      </c>
      <c r="I454" s="15" t="s">
        <v>1117</v>
      </c>
      <c r="J454" s="15" t="s">
        <v>1288</v>
      </c>
      <c r="K454" s="15"/>
      <c r="L454" s="15"/>
      <c r="M454" s="16"/>
      <c r="N454" s="16"/>
      <c r="O454" s="7" t="str">
        <f>IFERROR(VLOOKUP(A454,dispett,2,FALSE),B454)</f>
        <v>uso2grp</v>
      </c>
      <c r="P454" s="7" t="str">
        <f t="shared" ref="P454:P456" si="636">IFERROR(VLOOKUP(H454,EFDLOOK,3,FALSE),"missing ")</f>
        <v>Four</v>
      </c>
      <c r="Q454" s="7" t="str">
        <f t="shared" ref="Q454:Q456" si="637">IFERROR(VLOOKUP(I454,EFDLOOK,2,FALSE),IF(I454&lt;&gt;"","missing"," "))</f>
        <v>MNUMYR</v>
      </c>
      <c r="R454" s="7" t="str">
        <f t="shared" ref="R454:R456" si="638">IFERROR(VLOOKUP(J454,EFDLOOK,3,FALSE),IF(J454&lt;&gt;"","missing"," "))</f>
        <v>CoalDemandRegion</v>
      </c>
      <c r="S454" s="7" t="str">
        <f t="shared" ref="S454:S456" si="639">IFERROR(VLOOKUP(K454,EFDLOOK,2,FALSE),IF(K454&lt;&gt;"","missing"," "))</f>
        <v xml:space="preserve"> </v>
      </c>
      <c r="T454" s="7" t="str">
        <f t="shared" ref="T454:T456" si="640">IFERROR(VLOOKUP(L454,EFDLOOK,3,FALSE),IF(L454&lt;&gt;"","missing"," "))</f>
        <v xml:space="preserve"> </v>
      </c>
      <c r="U454" s="7" t="str">
        <f t="shared" ref="U454:U456" si="641">IFERROR(VLOOKUP(M454,EFDLOOK,2)," ")</f>
        <v xml:space="preserve"> </v>
      </c>
      <c r="V454" s="7" t="str">
        <f t="shared" ref="V454:V456" si="642">IFERROR(VLOOKUP(N454,EFDLOOK,2)," ")</f>
        <v xml:space="preserve"> </v>
      </c>
      <c r="W454" s="7" t="str">
        <f t="shared" ref="W454:W456" si="643">IF(A454&lt;&gt;"CF",A454,"WWIND_CF")</f>
        <v>XCL_TESCI</v>
      </c>
      <c r="X454" s="7" t="str">
        <f t="shared" ref="X454:X456" si="644">IF(P454&lt;&gt;" ","("&amp;P454,"")    &amp;    IF(Q454&lt;&gt;" ",   ","&amp;Q454,"")   &amp; IF(R454&lt;&gt;" ",   ","&amp;R454,"")   &amp; IF(S454&lt;&gt;" ",   ","&amp;S454,"")  &amp; IF(T454&lt;&gt;" ",   ","&amp;T454,"")  &amp; IF(U454&lt;&gt;" ",  ","&amp;U454,"") &amp; IF(V454&lt;&gt;" ",  "," &amp; V454,"" )&amp; IF(P454&lt;&gt;" ",")","")</f>
        <v>(Four,MNUMYR,CoalDemandRegion)</v>
      </c>
      <c r="Y454" s="15"/>
    </row>
    <row r="455" spans="1:25" x14ac:dyDescent="0.25">
      <c r="A455" s="15" t="s">
        <v>2375</v>
      </c>
      <c r="B455" s="15" t="s">
        <v>1181</v>
      </c>
      <c r="C455" s="15" t="s">
        <v>1113</v>
      </c>
      <c r="D455" s="15"/>
      <c r="E455" s="15" t="s">
        <v>1142</v>
      </c>
      <c r="F455" s="15"/>
      <c r="G455" s="15" t="s">
        <v>2379</v>
      </c>
      <c r="H455" s="15" t="s">
        <v>1406</v>
      </c>
      <c r="I455" s="15" t="s">
        <v>1930</v>
      </c>
      <c r="J455" s="15" t="s">
        <v>1288</v>
      </c>
      <c r="K455" s="15" t="s">
        <v>1117</v>
      </c>
      <c r="L455" s="15"/>
      <c r="M455" s="16"/>
      <c r="N455" s="16"/>
      <c r="O455" s="7" t="str">
        <f>IFERROR(VLOOKUP(A455,dispett,2,FALSE),B455)</f>
        <v>uso2grp</v>
      </c>
      <c r="P455" s="7" t="str">
        <f t="shared" si="636"/>
        <v>Four</v>
      </c>
      <c r="Q455" s="7" t="str">
        <f t="shared" si="637"/>
        <v>CoalSupplyCurve_Int</v>
      </c>
      <c r="R455" s="7" t="str">
        <f t="shared" si="638"/>
        <v>CoalDemandRegion</v>
      </c>
      <c r="S455" s="7" t="str">
        <f t="shared" si="639"/>
        <v>MNUMYR</v>
      </c>
      <c r="T455" s="7" t="str">
        <f t="shared" si="640"/>
        <v xml:space="preserve"> </v>
      </c>
      <c r="U455" s="7" t="str">
        <f t="shared" si="641"/>
        <v xml:space="preserve"> </v>
      </c>
      <c r="V455" s="7" t="str">
        <f t="shared" si="642"/>
        <v xml:space="preserve"> </v>
      </c>
      <c r="W455" s="7" t="str">
        <f t="shared" si="643"/>
        <v>XCL_TR_IN</v>
      </c>
      <c r="X455" s="7" t="str">
        <f t="shared" si="644"/>
        <v>(Four,CoalSupplyCurve_Int,CoalDemandRegion,MNUMYR)</v>
      </c>
      <c r="Y455" s="15"/>
    </row>
    <row r="456" spans="1:25" x14ac:dyDescent="0.25">
      <c r="A456" s="15" t="s">
        <v>2377</v>
      </c>
      <c r="B456" s="15" t="s">
        <v>1181</v>
      </c>
      <c r="C456" s="15" t="s">
        <v>1113</v>
      </c>
      <c r="D456" s="15"/>
      <c r="E456" s="15" t="s">
        <v>1142</v>
      </c>
      <c r="F456" s="15"/>
      <c r="G456" s="15" t="s">
        <v>2380</v>
      </c>
      <c r="H456" s="15" t="s">
        <v>1930</v>
      </c>
      <c r="I456" s="15" t="s">
        <v>1288</v>
      </c>
      <c r="J456" s="15"/>
      <c r="K456" s="15"/>
      <c r="L456" s="15"/>
      <c r="M456" s="16"/>
      <c r="N456" s="16"/>
      <c r="O456" s="7" t="str">
        <f>IFERROR(VLOOKUP(A456,dispett,2,FALSE),B456)</f>
        <v>uso2grp</v>
      </c>
      <c r="P456" s="7" t="str">
        <f t="shared" si="636"/>
        <v>CoalSupplyCurve_Int</v>
      </c>
      <c r="Q456" s="7" t="str">
        <f t="shared" si="637"/>
        <v>CoalDemandRegion</v>
      </c>
      <c r="R456" s="7" t="str">
        <f t="shared" si="638"/>
        <v xml:space="preserve"> </v>
      </c>
      <c r="S456" s="7" t="str">
        <f t="shared" si="639"/>
        <v xml:space="preserve"> </v>
      </c>
      <c r="T456" s="7" t="str">
        <f t="shared" si="640"/>
        <v xml:space="preserve"> </v>
      </c>
      <c r="U456" s="7" t="str">
        <f t="shared" si="641"/>
        <v xml:space="preserve"> </v>
      </c>
      <c r="V456" s="7" t="str">
        <f t="shared" si="642"/>
        <v xml:space="preserve"> </v>
      </c>
      <c r="W456" s="7" t="str">
        <f t="shared" si="643"/>
        <v>XCL_TRATI2</v>
      </c>
      <c r="X456" s="7" t="str">
        <f t="shared" si="644"/>
        <v>(CoalSupplyCurve_Int,CoalDemandRegion)</v>
      </c>
      <c r="Y456" s="15"/>
    </row>
    <row r="457" spans="1:25" x14ac:dyDescent="0.25">
      <c r="A457" t="s">
        <v>1941</v>
      </c>
      <c r="B457" t="s">
        <v>1181</v>
      </c>
      <c r="C457" t="s">
        <v>1113</v>
      </c>
      <c r="E457" t="s">
        <v>1142</v>
      </c>
      <c r="G457" t="s">
        <v>1942</v>
      </c>
      <c r="H457" t="s">
        <v>1287</v>
      </c>
      <c r="I457" t="s">
        <v>1288</v>
      </c>
      <c r="J457" t="s">
        <v>1117</v>
      </c>
      <c r="M457" s="5" t="str">
        <f t="shared" si="598"/>
        <v/>
      </c>
      <c r="N457" s="5" t="str">
        <f t="shared" si="599"/>
        <v/>
      </c>
      <c r="O457" s="6" t="str">
        <f>IFERROR(VLOOKUP(A457,dispett,2,FALSE),B457)</f>
        <v>uso2grp</v>
      </c>
      <c r="P457" s="7" t="str">
        <f t="shared" si="600"/>
        <v>CoalSupplyCurve_Dom</v>
      </c>
      <c r="Q457" s="7" t="str">
        <f t="shared" si="601"/>
        <v>CoalDemandRegion</v>
      </c>
      <c r="R457" s="7" t="str">
        <f t="shared" si="602"/>
        <v>MNUMYR</v>
      </c>
      <c r="S457" s="7" t="str">
        <f t="shared" si="603"/>
        <v xml:space="preserve"> </v>
      </c>
      <c r="T457" s="7" t="str">
        <f t="shared" si="604"/>
        <v xml:space="preserve"> </v>
      </c>
      <c r="U457" s="7" t="str">
        <f t="shared" si="605"/>
        <v xml:space="preserve"> </v>
      </c>
      <c r="V457" s="7" t="str">
        <f t="shared" si="606"/>
        <v xml:space="preserve"> </v>
      </c>
      <c r="W457" s="6" t="str">
        <f t="shared" si="607"/>
        <v>XCL_TR_T1</v>
      </c>
      <c r="X457" s="6" t="str">
        <f t="shared" si="608"/>
        <v>(CoalSupplyCurve_Dom,CoalDemandRegion,MNUMYR)</v>
      </c>
    </row>
    <row r="458" spans="1:25" x14ac:dyDescent="0.25">
      <c r="A458" t="s">
        <v>1943</v>
      </c>
      <c r="B458" t="s">
        <v>1181</v>
      </c>
      <c r="C458" t="s">
        <v>1113</v>
      </c>
      <c r="E458" t="s">
        <v>1142</v>
      </c>
      <c r="G458" t="s">
        <v>1944</v>
      </c>
      <c r="H458" t="s">
        <v>1287</v>
      </c>
      <c r="I458" t="s">
        <v>1288</v>
      </c>
      <c r="J458" t="s">
        <v>1117</v>
      </c>
      <c r="M458" s="5" t="str">
        <f t="shared" si="598"/>
        <v/>
      </c>
      <c r="N458" s="5" t="str">
        <f t="shared" si="599"/>
        <v/>
      </c>
      <c r="O458" s="6" t="str">
        <f>IFERROR(VLOOKUP(A458,dispett,2,FALSE),B458)</f>
        <v>uso2grp</v>
      </c>
      <c r="P458" s="7" t="str">
        <f t="shared" si="600"/>
        <v>CoalSupplyCurve_Dom</v>
      </c>
      <c r="Q458" s="7" t="str">
        <f t="shared" si="601"/>
        <v>CoalDemandRegion</v>
      </c>
      <c r="R458" s="7" t="str">
        <f t="shared" si="602"/>
        <v>MNUMYR</v>
      </c>
      <c r="S458" s="7" t="str">
        <f t="shared" si="603"/>
        <v xml:space="preserve"> </v>
      </c>
      <c r="T458" s="7" t="str">
        <f t="shared" si="604"/>
        <v xml:space="preserve"> </v>
      </c>
      <c r="U458" s="7" t="str">
        <f t="shared" si="605"/>
        <v xml:space="preserve"> </v>
      </c>
      <c r="V458" s="7" t="str">
        <f t="shared" si="606"/>
        <v xml:space="preserve"> </v>
      </c>
      <c r="W458" s="6" t="str">
        <f t="shared" si="607"/>
        <v>XCL_TR_T2</v>
      </c>
      <c r="X458" s="6" t="str">
        <f t="shared" si="608"/>
        <v>(CoalSupplyCurve_Dom,CoalDemandRegion,MNUMYR)</v>
      </c>
    </row>
    <row r="459" spans="1:25" x14ac:dyDescent="0.25">
      <c r="A459" t="s">
        <v>1945</v>
      </c>
      <c r="B459" t="s">
        <v>1181</v>
      </c>
      <c r="C459" t="s">
        <v>1113</v>
      </c>
      <c r="E459" t="s">
        <v>1194</v>
      </c>
      <c r="G459" t="s">
        <v>1946</v>
      </c>
      <c r="H459" t="s">
        <v>1305</v>
      </c>
      <c r="I459" t="s">
        <v>1287</v>
      </c>
      <c r="J459" t="s">
        <v>1288</v>
      </c>
      <c r="M459" s="5" t="str">
        <f t="shared" si="598"/>
        <v/>
      </c>
      <c r="N459" s="5" t="str">
        <f t="shared" si="599"/>
        <v/>
      </c>
      <c r="O459" s="6" t="str">
        <f>IFERROR(VLOOKUP(A459,dispett,2,FALSE),B459)</f>
        <v>uso2grp</v>
      </c>
      <c r="P459" s="7" t="str">
        <f t="shared" si="600"/>
        <v>UtilitySector</v>
      </c>
      <c r="Q459" s="7" t="str">
        <f t="shared" si="601"/>
        <v>CoalSupplyCurve_Dom</v>
      </c>
      <c r="R459" s="7" t="str">
        <f t="shared" si="602"/>
        <v>CoalDemandRegion</v>
      </c>
      <c r="S459" s="7" t="str">
        <f t="shared" si="603"/>
        <v xml:space="preserve"> </v>
      </c>
      <c r="T459" s="7" t="str">
        <f t="shared" si="604"/>
        <v xml:space="preserve"> </v>
      </c>
      <c r="U459" s="7" t="str">
        <f t="shared" si="605"/>
        <v xml:space="preserve"> </v>
      </c>
      <c r="V459" s="7" t="str">
        <f t="shared" si="606"/>
        <v xml:space="preserve"> </v>
      </c>
      <c r="W459" s="6" t="str">
        <f t="shared" si="607"/>
        <v>XCL_TRNINDX</v>
      </c>
      <c r="X459" s="6" t="str">
        <f t="shared" si="608"/>
        <v>(UtilitySector,CoalSupplyCurve_Dom,CoalDemandRegion)</v>
      </c>
    </row>
    <row r="460" spans="1:25" x14ac:dyDescent="0.25">
      <c r="A460" t="s">
        <v>1947</v>
      </c>
      <c r="B460" t="s">
        <v>1181</v>
      </c>
      <c r="C460" t="s">
        <v>1113</v>
      </c>
      <c r="E460" t="s">
        <v>1194</v>
      </c>
      <c r="G460" t="s">
        <v>1948</v>
      </c>
      <c r="H460" t="s">
        <v>1347</v>
      </c>
      <c r="M460" s="5" t="str">
        <f t="shared" si="598"/>
        <v/>
      </c>
      <c r="N460" s="5" t="str">
        <f t="shared" si="599"/>
        <v/>
      </c>
      <c r="O460" s="6" t="str">
        <f>IFERROR(VLOOKUP(A460,dispett,2,FALSE),B460)</f>
        <v>uso2grp</v>
      </c>
      <c r="P460" s="7" t="str">
        <f t="shared" si="600"/>
        <v>CoalSupplyCurve</v>
      </c>
      <c r="Q460" s="7" t="str">
        <f t="shared" si="601"/>
        <v xml:space="preserve"> </v>
      </c>
      <c r="R460" s="7" t="str">
        <f t="shared" si="602"/>
        <v xml:space="preserve"> </v>
      </c>
      <c r="S460" s="7" t="str">
        <f t="shared" si="603"/>
        <v xml:space="preserve"> </v>
      </c>
      <c r="T460" s="7" t="str">
        <f t="shared" si="604"/>
        <v xml:space="preserve"> </v>
      </c>
      <c r="U460" s="7" t="str">
        <f t="shared" si="605"/>
        <v xml:space="preserve"> </v>
      </c>
      <c r="V460" s="7" t="str">
        <f t="shared" si="606"/>
        <v xml:space="preserve"> </v>
      </c>
      <c r="W460" s="6" t="str">
        <f t="shared" si="607"/>
        <v>XCL_TYPE</v>
      </c>
      <c r="X460" s="6" t="str">
        <f t="shared" si="608"/>
        <v>(CoalSupplyCurve)</v>
      </c>
    </row>
    <row r="461" spans="1:25" x14ac:dyDescent="0.25">
      <c r="A461" t="s">
        <v>1953</v>
      </c>
      <c r="B461" t="s">
        <v>1282</v>
      </c>
      <c r="C461" t="s">
        <v>1113</v>
      </c>
      <c r="E461" t="s">
        <v>1142</v>
      </c>
      <c r="H461" t="s">
        <v>1161</v>
      </c>
      <c r="M461" s="5" t="str">
        <f t="shared" si="598"/>
        <v/>
      </c>
      <c r="N461" s="5" t="str">
        <f t="shared" si="599"/>
        <v/>
      </c>
      <c r="O461" s="6" t="str">
        <f>IFERROR(VLOOKUP(A461,dispett,2,FALSE),B461)</f>
        <v>dispett</v>
      </c>
      <c r="P461" s="7" t="str">
        <f t="shared" si="600"/>
        <v>SupplyRegion_ALT1</v>
      </c>
      <c r="Q461" s="7" t="str">
        <f t="shared" si="601"/>
        <v xml:space="preserve"> </v>
      </c>
      <c r="R461" s="7" t="str">
        <f t="shared" si="602"/>
        <v xml:space="preserve"> </v>
      </c>
      <c r="S461" s="7" t="str">
        <f t="shared" si="603"/>
        <v xml:space="preserve"> </v>
      </c>
      <c r="T461" s="7" t="str">
        <f t="shared" si="604"/>
        <v xml:space="preserve"> </v>
      </c>
      <c r="U461" s="7" t="str">
        <f t="shared" si="605"/>
        <v xml:space="preserve"> </v>
      </c>
      <c r="V461" s="7" t="str">
        <f t="shared" si="606"/>
        <v xml:space="preserve"> </v>
      </c>
      <c r="W461" s="6" t="str">
        <f t="shared" si="607"/>
        <v>ZTEXPF</v>
      </c>
      <c r="X461" s="6" t="str">
        <f t="shared" si="608"/>
        <v>(SupplyRegion_ALT1)</v>
      </c>
    </row>
    <row r="462" spans="1:25" x14ac:dyDescent="0.25">
      <c r="A462" t="s">
        <v>1954</v>
      </c>
      <c r="B462" t="s">
        <v>1282</v>
      </c>
      <c r="C462" t="s">
        <v>1113</v>
      </c>
      <c r="E462" t="s">
        <v>1142</v>
      </c>
      <c r="H462" t="s">
        <v>1161</v>
      </c>
      <c r="M462" s="5" t="str">
        <f t="shared" si="598"/>
        <v/>
      </c>
      <c r="N462" s="5" t="str">
        <f t="shared" si="599"/>
        <v/>
      </c>
      <c r="O462" s="6" t="str">
        <f>IFERROR(VLOOKUP(A462,dispett,2,FALSE),B462)</f>
        <v>dispett</v>
      </c>
      <c r="P462" s="7" t="str">
        <f t="shared" si="600"/>
        <v>SupplyRegion_ALT1</v>
      </c>
      <c r="Q462" s="7" t="str">
        <f t="shared" si="601"/>
        <v xml:space="preserve"> </v>
      </c>
      <c r="R462" s="7" t="str">
        <f t="shared" si="602"/>
        <v xml:space="preserve"> </v>
      </c>
      <c r="S462" s="7" t="str">
        <f t="shared" si="603"/>
        <v xml:space="preserve"> </v>
      </c>
      <c r="T462" s="7" t="str">
        <f t="shared" si="604"/>
        <v xml:space="preserve"> </v>
      </c>
      <c r="U462" s="7" t="str">
        <f t="shared" si="605"/>
        <v xml:space="preserve"> </v>
      </c>
      <c r="V462" s="7" t="str">
        <f t="shared" si="606"/>
        <v xml:space="preserve"> </v>
      </c>
      <c r="W462" s="6" t="str">
        <f t="shared" si="607"/>
        <v>ZTIMPF</v>
      </c>
      <c r="X462" s="6" t="str">
        <f t="shared" si="608"/>
        <v>(SupplyRegion_ALT1)</v>
      </c>
    </row>
    <row r="463" spans="1:25" x14ac:dyDescent="0.25">
      <c r="A463" t="s">
        <v>1613</v>
      </c>
      <c r="B463" t="s">
        <v>1145</v>
      </c>
      <c r="C463" t="s">
        <v>1113</v>
      </c>
      <c r="E463" t="s">
        <v>1114</v>
      </c>
      <c r="G463" t="s">
        <v>1614</v>
      </c>
      <c r="H463" t="s">
        <v>1501</v>
      </c>
      <c r="I463" t="s">
        <v>1117</v>
      </c>
      <c r="J463" t="s">
        <v>1149</v>
      </c>
      <c r="M463" s="5" t="str">
        <f t="shared" si="598"/>
        <v/>
      </c>
      <c r="N463" s="5" t="str">
        <f t="shared" si="599"/>
        <v/>
      </c>
      <c r="O463" s="6" t="str">
        <f>IFERROR(VLOOKUP(A463,dispett,2,FALSE),B463)</f>
        <v>coalemm</v>
      </c>
      <c r="P463" s="7" t="str">
        <f t="shared" si="600"/>
        <v>CoalDemandRegion</v>
      </c>
      <c r="Q463" s="7" t="str">
        <f t="shared" si="601"/>
        <v>MNUMYR</v>
      </c>
      <c r="R463" s="7" t="str">
        <f t="shared" si="602"/>
        <v>PlantType_ECP</v>
      </c>
      <c r="S463" s="7" t="str">
        <f t="shared" si="603"/>
        <v xml:space="preserve"> </v>
      </c>
      <c r="T463" s="7" t="str">
        <f t="shared" si="604"/>
        <v xml:space="preserve"> </v>
      </c>
      <c r="U463" s="7" t="str">
        <f t="shared" si="605"/>
        <v xml:space="preserve"> </v>
      </c>
      <c r="V463" s="7" t="str">
        <f t="shared" si="606"/>
        <v xml:space="preserve"> </v>
      </c>
      <c r="W463" s="6" t="str">
        <f t="shared" si="607"/>
        <v>RCLCLNR</v>
      </c>
      <c r="X463" s="6" t="str">
        <f t="shared" si="608"/>
        <v>(CoalDemandRegion,MNUMYR,PlantType_ECP)</v>
      </c>
    </row>
    <row r="464" spans="1:25" x14ac:dyDescent="0.25">
      <c r="A464" t="s">
        <v>1955</v>
      </c>
      <c r="B464" t="s">
        <v>1141</v>
      </c>
      <c r="C464" t="s">
        <v>2603</v>
      </c>
      <c r="E464" t="s">
        <v>1142</v>
      </c>
      <c r="G464" t="s">
        <v>1956</v>
      </c>
      <c r="H464" t="s">
        <v>2485</v>
      </c>
      <c r="I464" t="s">
        <v>2479</v>
      </c>
      <c r="M464" s="5" t="str">
        <f t="shared" si="598"/>
        <v/>
      </c>
      <c r="N464" s="5" t="str">
        <f t="shared" si="599"/>
        <v/>
      </c>
      <c r="O464" s="6" t="str">
        <f>IFERROR(VLOOKUP(A464,dispett,2,FALSE),B464)</f>
        <v>emmemis</v>
      </c>
      <c r="P464" s="7" t="str">
        <f t="shared" si="600"/>
        <v>FuelType</v>
      </c>
      <c r="Q464" s="7" t="str">
        <f t="shared" si="601"/>
        <v>int_fuel_region</v>
      </c>
      <c r="R464" s="7" t="str">
        <f t="shared" si="602"/>
        <v xml:space="preserve"> </v>
      </c>
      <c r="S464" s="7" t="str">
        <f t="shared" si="603"/>
        <v xml:space="preserve"> </v>
      </c>
      <c r="T464" s="7" t="str">
        <f t="shared" si="604"/>
        <v xml:space="preserve"> </v>
      </c>
      <c r="U464" s="7" t="str">
        <f t="shared" si="605"/>
        <v xml:space="preserve"> </v>
      </c>
      <c r="V464" s="7" t="str">
        <f t="shared" si="606"/>
        <v xml:space="preserve"> </v>
      </c>
      <c r="W464" s="6" t="str">
        <f t="shared" si="607"/>
        <v>UFRSO2Q</v>
      </c>
      <c r="X464" s="6" t="str">
        <f t="shared" si="608"/>
        <v>(FuelType,int_fuel_region)</v>
      </c>
    </row>
    <row r="465" spans="1:24" x14ac:dyDescent="0.25">
      <c r="A465" t="s">
        <v>1957</v>
      </c>
      <c r="B465" t="s">
        <v>1141</v>
      </c>
      <c r="C465" t="s">
        <v>2603</v>
      </c>
      <c r="E465" t="s">
        <v>1142</v>
      </c>
      <c r="G465" t="s">
        <v>1958</v>
      </c>
      <c r="H465" t="s">
        <v>2485</v>
      </c>
      <c r="I465" t="s">
        <v>2479</v>
      </c>
      <c r="M465" s="5" t="str">
        <f t="shared" si="598"/>
        <v/>
      </c>
      <c r="N465" s="5" t="str">
        <f t="shared" si="599"/>
        <v/>
      </c>
      <c r="O465" s="6" t="str">
        <f>IFERROR(VLOOKUP(A465,dispett,2,FALSE),B465)</f>
        <v>emmemis</v>
      </c>
      <c r="P465" s="7" t="str">
        <f t="shared" si="600"/>
        <v>FuelType</v>
      </c>
      <c r="Q465" s="7" t="str">
        <f t="shared" si="601"/>
        <v>int_fuel_region</v>
      </c>
      <c r="R465" s="7" t="str">
        <f t="shared" si="602"/>
        <v xml:space="preserve"> </v>
      </c>
      <c r="S465" s="7" t="str">
        <f t="shared" si="603"/>
        <v xml:space="preserve"> </v>
      </c>
      <c r="T465" s="7" t="str">
        <f t="shared" si="604"/>
        <v xml:space="preserve"> </v>
      </c>
      <c r="U465" s="7" t="str">
        <f t="shared" si="605"/>
        <v xml:space="preserve"> </v>
      </c>
      <c r="V465" s="7" t="str">
        <f t="shared" si="606"/>
        <v xml:space="preserve"> </v>
      </c>
      <c r="W465" s="6" t="str">
        <f t="shared" si="607"/>
        <v>UFRSO2R</v>
      </c>
      <c r="X465" s="6" t="str">
        <f t="shared" si="608"/>
        <v>(FuelType,int_fuel_region)</v>
      </c>
    </row>
    <row r="466" spans="1:24" x14ac:dyDescent="0.25">
      <c r="A466" t="s">
        <v>1959</v>
      </c>
      <c r="B466" t="s">
        <v>1157</v>
      </c>
      <c r="C466" t="s">
        <v>1113</v>
      </c>
      <c r="E466" t="s">
        <v>1142</v>
      </c>
      <c r="G466" t="s">
        <v>1960</v>
      </c>
      <c r="H466" t="s">
        <v>1117</v>
      </c>
      <c r="I466" t="s">
        <v>1161</v>
      </c>
      <c r="M466" s="5" t="str">
        <f t="shared" si="598"/>
        <v/>
      </c>
      <c r="N466" s="5" t="str">
        <f t="shared" si="599"/>
        <v/>
      </c>
      <c r="O466" s="6" t="str">
        <f>IFERROR(VLOOKUP(A466,dispett,2,FALSE),B466)</f>
        <v>control</v>
      </c>
      <c r="P466" s="7" t="str">
        <f t="shared" si="600"/>
        <v>MNUMYR</v>
      </c>
      <c r="Q466" s="7" t="str">
        <f t="shared" si="601"/>
        <v>SupplyRegion</v>
      </c>
      <c r="R466" s="7" t="str">
        <f t="shared" si="602"/>
        <v xml:space="preserve"> </v>
      </c>
      <c r="S466" s="7" t="str">
        <f t="shared" si="603"/>
        <v xml:space="preserve"> </v>
      </c>
      <c r="T466" s="7" t="str">
        <f t="shared" si="604"/>
        <v xml:space="preserve"> </v>
      </c>
      <c r="U466" s="7" t="str">
        <f t="shared" si="605"/>
        <v xml:space="preserve"> </v>
      </c>
      <c r="V466" s="7" t="str">
        <f t="shared" si="606"/>
        <v xml:space="preserve"> </v>
      </c>
      <c r="W466" s="6" t="str">
        <f t="shared" si="607"/>
        <v>GRD_TGTS</v>
      </c>
      <c r="X466" s="6" t="str">
        <f t="shared" si="608"/>
        <v>(MNUMYR,SupplyRegion)</v>
      </c>
    </row>
    <row r="467" spans="1:24" x14ac:dyDescent="0.25">
      <c r="A467" t="s">
        <v>1961</v>
      </c>
      <c r="B467" t="s">
        <v>1157</v>
      </c>
      <c r="C467" t="s">
        <v>1113</v>
      </c>
      <c r="E467" t="s">
        <v>1142</v>
      </c>
      <c r="G467" t="s">
        <v>1962</v>
      </c>
      <c r="H467" t="s">
        <v>2468</v>
      </c>
      <c r="I467" t="s">
        <v>1161</v>
      </c>
      <c r="J467" t="s">
        <v>1963</v>
      </c>
      <c r="M467" s="5" t="str">
        <f t="shared" si="598"/>
        <v/>
      </c>
      <c r="N467" s="5" t="str">
        <f t="shared" si="599"/>
        <v/>
      </c>
      <c r="O467" s="6" t="str">
        <f>IFERROR(VLOOKUP(A467,dispett,2,FALSE),B467)</f>
        <v>control</v>
      </c>
      <c r="P467" s="7" t="str">
        <f>IFERROR(VLOOKUP(H467,EFDLOOK,3,FALSE),"missing ")</f>
        <v>PlantType_ECP</v>
      </c>
      <c r="Q467" s="7" t="str">
        <f t="shared" si="601"/>
        <v>SupplyRegion</v>
      </c>
      <c r="R467" s="7" t="str">
        <f t="shared" si="602"/>
        <v>GridResilienceSource</v>
      </c>
      <c r="S467" s="7" t="str">
        <f t="shared" si="603"/>
        <v xml:space="preserve"> </v>
      </c>
      <c r="T467" s="7" t="str">
        <f t="shared" si="604"/>
        <v xml:space="preserve"> </v>
      </c>
      <c r="U467" s="7" t="str">
        <f t="shared" si="605"/>
        <v xml:space="preserve"> </v>
      </c>
      <c r="V467" s="7" t="str">
        <f t="shared" si="606"/>
        <v xml:space="preserve"> </v>
      </c>
      <c r="W467" s="6" t="str">
        <f t="shared" si="607"/>
        <v>GRD_RATSA</v>
      </c>
      <c r="X467" s="6" t="str">
        <f t="shared" si="608"/>
        <v>(PlantType_ECP,SupplyRegion,GridResilienceSource)</v>
      </c>
    </row>
    <row r="468" spans="1:24" s="15" customFormat="1" x14ac:dyDescent="0.25">
      <c r="A468" s="15" t="s">
        <v>2332</v>
      </c>
      <c r="B468" s="15" t="s">
        <v>2333</v>
      </c>
      <c r="C468" s="15" t="s">
        <v>1113</v>
      </c>
      <c r="E468" s="15" t="s">
        <v>1152</v>
      </c>
      <c r="G468" s="15" t="s">
        <v>2334</v>
      </c>
      <c r="H468" s="15" t="s">
        <v>1168</v>
      </c>
      <c r="M468" s="16"/>
      <c r="N468" s="16"/>
      <c r="O468" s="7" t="str">
        <f>IFERROR(VLOOKUP(A468,dispett,2,FALSE),B468)</f>
        <v>emm_aimms</v>
      </c>
      <c r="P468" s="7" t="str">
        <f>IFERROR(VLOOKUP(H468,EFDLOOK,3,FALSE),"missing ")</f>
        <v>SCALARSet</v>
      </c>
      <c r="Q468" s="7" t="str">
        <f t="shared" ref="Q468" si="645">IFERROR(VLOOKUP(I468,EFDLOOK,2,FALSE),IF(I468&lt;&gt;"","missing"," "))</f>
        <v xml:space="preserve"> </v>
      </c>
      <c r="R468" s="7" t="str">
        <f t="shared" ref="R468" si="646">IFERROR(VLOOKUP(J468,EFDLOOK,3,FALSE),IF(J468&lt;&gt;"","missing"," "))</f>
        <v xml:space="preserve"> </v>
      </c>
      <c r="S468" s="7" t="str">
        <f t="shared" ref="S468" si="647">IFERROR(VLOOKUP(K468,EFDLOOK,2,FALSE),IF(K468&lt;&gt;"","missing"," "))</f>
        <v xml:space="preserve"> </v>
      </c>
      <c r="T468" s="7" t="str">
        <f t="shared" ref="T468" si="648">IFERROR(VLOOKUP(L468,EFDLOOK,3,FALSE),IF(L468&lt;&gt;"","missing"," "))</f>
        <v xml:space="preserve"> </v>
      </c>
      <c r="U468" s="7" t="str">
        <f t="shared" ref="U468" si="649">IFERROR(VLOOKUP(M468,EFDLOOK,2)," ")</f>
        <v xml:space="preserve"> </v>
      </c>
      <c r="V468" s="7" t="str">
        <f t="shared" ref="V468" si="650">IFERROR(VLOOKUP(N468,EFDLOOK,2)," ")</f>
        <v xml:space="preserve"> </v>
      </c>
      <c r="W468" s="7" t="str">
        <f t="shared" ref="W468" si="651">IF(A468&lt;&gt;"CF",A468,"WWIND_CF")</f>
        <v>GRD_CASN</v>
      </c>
      <c r="X468" s="7" t="str">
        <f t="shared" ref="X468" si="652">IF(P468&lt;&gt;" ","("&amp;P468,"")    &amp;    IF(Q468&lt;&gt;" ",   ","&amp;Q468,"")   &amp; IF(R468&lt;&gt;" ",   ","&amp;R468,"")   &amp; IF(S468&lt;&gt;" ",   ","&amp;S468,"")  &amp; IF(T468&lt;&gt;" ",   ","&amp;T468,"")  &amp; IF(U468&lt;&gt;" ",  ","&amp;U468,"") &amp; IF(V468&lt;&gt;" ",  "," &amp; V468,"" )&amp; IF(P468&lt;&gt;" ",")","")</f>
        <v>(SCALARSet)</v>
      </c>
    </row>
    <row r="469" spans="1:24" x14ac:dyDescent="0.25">
      <c r="A469" t="s">
        <v>1964</v>
      </c>
      <c r="B469" t="s">
        <v>1157</v>
      </c>
      <c r="C469" t="s">
        <v>1113</v>
      </c>
      <c r="E469" t="s">
        <v>1142</v>
      </c>
      <c r="G469" t="s">
        <v>1179</v>
      </c>
      <c r="H469" t="s">
        <v>1168</v>
      </c>
      <c r="M469" s="5" t="str">
        <f t="shared" si="598"/>
        <v/>
      </c>
      <c r="N469" s="5" t="str">
        <f t="shared" si="599"/>
        <v/>
      </c>
      <c r="O469" s="6" t="str">
        <f>IFERROR(VLOOKUP(A469,dispett,2,FALSE),B469)</f>
        <v>control</v>
      </c>
      <c r="P469" s="7" t="str">
        <f t="shared" si="600"/>
        <v>SCALARSet</v>
      </c>
      <c r="Q469" s="7" t="str">
        <f t="shared" si="601"/>
        <v xml:space="preserve"> </v>
      </c>
      <c r="R469" s="7" t="str">
        <f t="shared" si="602"/>
        <v xml:space="preserve"> </v>
      </c>
      <c r="S469" s="7" t="str">
        <f t="shared" si="603"/>
        <v xml:space="preserve"> </v>
      </c>
      <c r="T469" s="7" t="str">
        <f t="shared" si="604"/>
        <v xml:space="preserve"> </v>
      </c>
      <c r="U469" s="7" t="str">
        <f t="shared" si="605"/>
        <v xml:space="preserve"> </v>
      </c>
      <c r="V469" s="7" t="str">
        <f t="shared" si="606"/>
        <v xml:space="preserve"> </v>
      </c>
      <c r="W469" s="6" t="str">
        <f t="shared" si="607"/>
        <v>BMIMPTOL</v>
      </c>
      <c r="X469" s="6" t="str">
        <f t="shared" si="608"/>
        <v>(SCALARSet)</v>
      </c>
    </row>
    <row r="470" spans="1:24" x14ac:dyDescent="0.25">
      <c r="A470" t="s">
        <v>1965</v>
      </c>
      <c r="B470" t="s">
        <v>1577</v>
      </c>
      <c r="C470" t="s">
        <v>1113</v>
      </c>
      <c r="E470" t="s">
        <v>1142</v>
      </c>
      <c r="G470" t="s">
        <v>1966</v>
      </c>
      <c r="H470" t="s">
        <v>1967</v>
      </c>
      <c r="M470" s="5" t="str">
        <f t="shared" si="598"/>
        <v/>
      </c>
      <c r="N470" s="5" t="str">
        <f t="shared" si="599"/>
        <v/>
      </c>
      <c r="O470" s="6" t="str">
        <f>IFERROR(VLOOKUP(A470,dispett,2,FALSE),B470)</f>
        <v>ngtdmrep</v>
      </c>
      <c r="P470" s="7" t="str">
        <f t="shared" si="600"/>
        <v>Five</v>
      </c>
      <c r="Q470" s="7" t="str">
        <f t="shared" si="601"/>
        <v xml:space="preserve"> </v>
      </c>
      <c r="R470" s="7" t="str">
        <f t="shared" si="602"/>
        <v xml:space="preserve"> </v>
      </c>
      <c r="S470" s="7" t="str">
        <f t="shared" si="603"/>
        <v xml:space="preserve"> </v>
      </c>
      <c r="T470" s="7" t="str">
        <f t="shared" si="604"/>
        <v xml:space="preserve"> </v>
      </c>
      <c r="U470" s="7" t="str">
        <f t="shared" si="605"/>
        <v xml:space="preserve"> </v>
      </c>
      <c r="V470" s="7" t="str">
        <f t="shared" si="606"/>
        <v xml:space="preserve"> </v>
      </c>
      <c r="W470" s="6" t="str">
        <f t="shared" si="607"/>
        <v>NGSCRV_ELAS</v>
      </c>
      <c r="X470" s="6" t="str">
        <f t="shared" si="608"/>
        <v>(Five)</v>
      </c>
    </row>
    <row r="471" spans="1:24" x14ac:dyDescent="0.25">
      <c r="A471" t="s">
        <v>1969</v>
      </c>
      <c r="B471" t="s">
        <v>1577</v>
      </c>
      <c r="C471" t="s">
        <v>1113</v>
      </c>
      <c r="E471" t="s">
        <v>1142</v>
      </c>
      <c r="G471" t="s">
        <v>1970</v>
      </c>
      <c r="H471" t="s">
        <v>1117</v>
      </c>
      <c r="M471" s="5" t="str">
        <f t="shared" si="598"/>
        <v/>
      </c>
      <c r="N471" s="5" t="str">
        <f t="shared" si="599"/>
        <v/>
      </c>
      <c r="O471" s="6" t="str">
        <f>IFERROR(VLOOKUP(A471,dispett,2,FALSE),B471)</f>
        <v>ngtdmrep</v>
      </c>
      <c r="P471" s="7" t="str">
        <f t="shared" si="600"/>
        <v>MNUMYR</v>
      </c>
      <c r="Q471" s="7" t="str">
        <f t="shared" si="601"/>
        <v xml:space="preserve"> </v>
      </c>
      <c r="R471" s="7" t="str">
        <f t="shared" si="602"/>
        <v xml:space="preserve"> </v>
      </c>
      <c r="S471" s="7" t="str">
        <f t="shared" si="603"/>
        <v xml:space="preserve"> </v>
      </c>
      <c r="T471" s="7" t="str">
        <f t="shared" si="604"/>
        <v xml:space="preserve"> </v>
      </c>
      <c r="U471" s="7" t="str">
        <f t="shared" si="605"/>
        <v xml:space="preserve"> </v>
      </c>
      <c r="V471" s="7" t="str">
        <f t="shared" si="606"/>
        <v xml:space="preserve"> </v>
      </c>
      <c r="W471" s="6" t="str">
        <f t="shared" si="607"/>
        <v>NGSCRV_P0</v>
      </c>
      <c r="X471" s="6" t="str">
        <f t="shared" si="608"/>
        <v>(MNUMYR)</v>
      </c>
    </row>
    <row r="472" spans="1:24" x14ac:dyDescent="0.25">
      <c r="A472" t="s">
        <v>1971</v>
      </c>
      <c r="B472" t="s">
        <v>1577</v>
      </c>
      <c r="C472" t="s">
        <v>1113</v>
      </c>
      <c r="E472" t="s">
        <v>1142</v>
      </c>
      <c r="G472" t="s">
        <v>1972</v>
      </c>
      <c r="H472" t="s">
        <v>1209</v>
      </c>
      <c r="M472" s="5" t="str">
        <f t="shared" si="598"/>
        <v/>
      </c>
      <c r="N472" s="5" t="str">
        <f t="shared" si="599"/>
        <v/>
      </c>
      <c r="O472" s="6" t="str">
        <f>IFERROR(VLOOKUP(A472,dispett,2,FALSE),B472)</f>
        <v>ngtdmrep</v>
      </c>
      <c r="P472" s="7" t="str">
        <f t="shared" si="600"/>
        <v>Two</v>
      </c>
      <c r="Q472" s="7" t="str">
        <f t="shared" si="601"/>
        <v xml:space="preserve"> </v>
      </c>
      <c r="R472" s="7" t="str">
        <f t="shared" si="602"/>
        <v xml:space="preserve"> </v>
      </c>
      <c r="S472" s="7" t="str">
        <f t="shared" si="603"/>
        <v xml:space="preserve"> </v>
      </c>
      <c r="T472" s="7" t="str">
        <f t="shared" si="604"/>
        <v xml:space="preserve"> </v>
      </c>
      <c r="U472" s="7" t="str">
        <f t="shared" si="605"/>
        <v xml:space="preserve"> </v>
      </c>
      <c r="V472" s="7" t="str">
        <f t="shared" si="606"/>
        <v xml:space="preserve"> </v>
      </c>
      <c r="W472" s="6" t="str">
        <f t="shared" si="607"/>
        <v>NGSCRV_PER</v>
      </c>
      <c r="X472" s="6" t="str">
        <f t="shared" si="608"/>
        <v>(Two)</v>
      </c>
    </row>
    <row r="473" spans="1:24" x14ac:dyDescent="0.25">
      <c r="A473" t="s">
        <v>1973</v>
      </c>
      <c r="B473" t="s">
        <v>1577</v>
      </c>
      <c r="C473" t="s">
        <v>1113</v>
      </c>
      <c r="E473" t="s">
        <v>1142</v>
      </c>
      <c r="G473" t="s">
        <v>1974</v>
      </c>
      <c r="H473" t="s">
        <v>1117</v>
      </c>
      <c r="M473" s="5" t="str">
        <f t="shared" si="598"/>
        <v/>
      </c>
      <c r="N473" s="5" t="str">
        <f t="shared" si="599"/>
        <v/>
      </c>
      <c r="O473" s="6" t="str">
        <f>IFERROR(VLOOKUP(A473,dispett,2,FALSE),B473)</f>
        <v>ngtdmrep</v>
      </c>
      <c r="P473" s="7" t="str">
        <f t="shared" si="600"/>
        <v>MNUMYR</v>
      </c>
      <c r="Q473" s="7" t="str">
        <f t="shared" si="601"/>
        <v xml:space="preserve"> </v>
      </c>
      <c r="R473" s="7" t="str">
        <f t="shared" si="602"/>
        <v xml:space="preserve"> </v>
      </c>
      <c r="S473" s="7" t="str">
        <f t="shared" si="603"/>
        <v xml:space="preserve"> </v>
      </c>
      <c r="T473" s="7" t="str">
        <f t="shared" si="604"/>
        <v xml:space="preserve"> </v>
      </c>
      <c r="U473" s="7" t="str">
        <f t="shared" si="605"/>
        <v xml:space="preserve"> </v>
      </c>
      <c r="V473" s="7" t="str">
        <f t="shared" si="606"/>
        <v xml:space="preserve"> </v>
      </c>
      <c r="W473" s="6" t="str">
        <f t="shared" si="607"/>
        <v>NGSCRV_Q</v>
      </c>
      <c r="X473" s="6" t="str">
        <f t="shared" si="608"/>
        <v>(MNUMYR)</v>
      </c>
    </row>
    <row r="474" spans="1:24" x14ac:dyDescent="0.25">
      <c r="A474" t="s">
        <v>1975</v>
      </c>
      <c r="B474" t="s">
        <v>1577</v>
      </c>
      <c r="C474" t="s">
        <v>1113</v>
      </c>
      <c r="E474" t="s">
        <v>1142</v>
      </c>
      <c r="G474" t="s">
        <v>1976</v>
      </c>
      <c r="H474" t="s">
        <v>1117</v>
      </c>
      <c r="M474" s="5" t="str">
        <f t="shared" si="598"/>
        <v/>
      </c>
      <c r="N474" s="5" t="str">
        <f t="shared" si="599"/>
        <v/>
      </c>
      <c r="O474" s="6" t="str">
        <f>IFERROR(VLOOKUP(A474,dispett,2,FALSE),B474)</f>
        <v>ngtdmrep</v>
      </c>
      <c r="P474" s="7" t="str">
        <f t="shared" si="600"/>
        <v>MNUMYR</v>
      </c>
      <c r="Q474" s="7" t="str">
        <f t="shared" si="601"/>
        <v xml:space="preserve"> </v>
      </c>
      <c r="R474" s="7" t="str">
        <f t="shared" si="602"/>
        <v xml:space="preserve"> </v>
      </c>
      <c r="S474" s="7" t="str">
        <f t="shared" si="603"/>
        <v xml:space="preserve"> </v>
      </c>
      <c r="T474" s="7" t="str">
        <f t="shared" si="604"/>
        <v xml:space="preserve"> </v>
      </c>
      <c r="U474" s="7" t="str">
        <f t="shared" si="605"/>
        <v xml:space="preserve"> </v>
      </c>
      <c r="V474" s="7" t="str">
        <f t="shared" si="606"/>
        <v xml:space="preserve"> </v>
      </c>
      <c r="W474" s="6" t="str">
        <f t="shared" si="607"/>
        <v>NGSCRV_Q0</v>
      </c>
      <c r="X474" s="6" t="str">
        <f t="shared" si="608"/>
        <v>(MNUMYR)</v>
      </c>
    </row>
    <row r="475" spans="1:24" x14ac:dyDescent="0.25">
      <c r="A475" s="4" t="s">
        <v>2567</v>
      </c>
      <c r="B475" s="4" t="s">
        <v>1157</v>
      </c>
      <c r="C475" s="2" t="s">
        <v>2603</v>
      </c>
      <c r="D475" s="4"/>
      <c r="E475" s="4" t="s">
        <v>1142</v>
      </c>
      <c r="F475" s="2" t="s">
        <v>2435</v>
      </c>
      <c r="G475" s="4" t="s">
        <v>1471</v>
      </c>
      <c r="H475" s="4" t="s">
        <v>2468</v>
      </c>
      <c r="I475" s="4" t="s">
        <v>1238</v>
      </c>
      <c r="J475" s="4"/>
      <c r="K475" s="4"/>
      <c r="L475" s="4"/>
      <c r="M475" s="8"/>
      <c r="N475" s="8"/>
      <c r="O475" s="9" t="str">
        <f>IFERROR(VLOOKUP(A475,dispett,2,FALSE),B475)</f>
        <v>control</v>
      </c>
      <c r="P475" s="9" t="s">
        <v>55</v>
      </c>
      <c r="Q475" s="9" t="str">
        <f t="shared" ref="Q475:Q478" si="653">IFERROR(VLOOKUP(I475,EFDLOOK,2,FALSE),IF(I475&lt;&gt;"","missing"," "))</f>
        <v>FuelRegion</v>
      </c>
      <c r="R475" s="9" t="str">
        <f t="shared" ref="R475:R478" si="654">IFERROR(VLOOKUP(J475,EFDLOOK,3,FALSE),IF(J475&lt;&gt;"","missing"," "))</f>
        <v xml:space="preserve"> </v>
      </c>
      <c r="S475" s="9" t="str">
        <f t="shared" ref="S475:S478" si="655">IFERROR(VLOOKUP(K475,EFDLOOK,2,FALSE),IF(K475&lt;&gt;"","missing"," "))</f>
        <v xml:space="preserve"> </v>
      </c>
      <c r="T475" s="9" t="str">
        <f t="shared" ref="T475:T478" si="656">IFERROR(VLOOKUP(L475,EFDLOOK,3,FALSE),IF(L475&lt;&gt;"","missing"," "))</f>
        <v xml:space="preserve"> </v>
      </c>
      <c r="U475" s="9" t="str">
        <f t="shared" ref="U475:U478" si="657">IFERROR(VLOOKUP(M475,EFDLOOK,2)," ")</f>
        <v xml:space="preserve"> </v>
      </c>
      <c r="V475" s="9" t="str">
        <f t="shared" ref="V475:V478" si="658">IFERROR(VLOOKUP(N475,EFDLOOK,2)," ")</f>
        <v xml:space="preserve"> </v>
      </c>
      <c r="W475" s="20" t="str">
        <f>LEFT(A475,FIND("(",A475,1)-1)&amp;"_ams"</f>
        <v>FGSSH_ams</v>
      </c>
      <c r="X475" s="9" t="str">
        <f t="shared" si="608"/>
        <v>(PlantType,FuelRegion)</v>
      </c>
    </row>
    <row r="476" spans="1:24" x14ac:dyDescent="0.25">
      <c r="A476" s="4" t="s">
        <v>2568</v>
      </c>
      <c r="B476" s="4" t="s">
        <v>1157</v>
      </c>
      <c r="C476" s="4" t="s">
        <v>2603</v>
      </c>
      <c r="D476" s="4"/>
      <c r="E476" s="4" t="s">
        <v>1142</v>
      </c>
      <c r="F476" s="2" t="s">
        <v>2435</v>
      </c>
      <c r="G476" s="4" t="s">
        <v>1468</v>
      </c>
      <c r="H476" s="4" t="s">
        <v>2468</v>
      </c>
      <c r="I476" s="4" t="s">
        <v>1238</v>
      </c>
      <c r="J476" s="4"/>
      <c r="K476" s="4"/>
      <c r="L476" s="4"/>
      <c r="M476" s="8"/>
      <c r="N476" s="8"/>
      <c r="O476" s="9" t="str">
        <f>IFERROR(VLOOKUP(A476,dispett,2,FALSE),B476)</f>
        <v>control</v>
      </c>
      <c r="P476" s="9" t="s">
        <v>55</v>
      </c>
      <c r="Q476" s="9" t="str">
        <f t="shared" si="653"/>
        <v>FuelRegion</v>
      </c>
      <c r="R476" s="9" t="str">
        <f t="shared" si="654"/>
        <v xml:space="preserve"> </v>
      </c>
      <c r="S476" s="9" t="str">
        <f t="shared" si="655"/>
        <v xml:space="preserve"> </v>
      </c>
      <c r="T476" s="9" t="str">
        <f t="shared" si="656"/>
        <v xml:space="preserve"> </v>
      </c>
      <c r="U476" s="9" t="str">
        <f t="shared" si="657"/>
        <v xml:space="preserve"> </v>
      </c>
      <c r="V476" s="9" t="str">
        <f t="shared" si="658"/>
        <v xml:space="preserve"> </v>
      </c>
      <c r="W476" s="20" t="str">
        <f t="shared" ref="W476:W478" si="659">LEFT(A476,FIND("(",A476,1)-1)&amp;"_ams"</f>
        <v>FCLSH_ams</v>
      </c>
      <c r="X476" s="9" t="str">
        <f t="shared" si="608"/>
        <v>(PlantType,FuelRegion)</v>
      </c>
    </row>
    <row r="477" spans="1:24" x14ac:dyDescent="0.25">
      <c r="A477" s="4" t="s">
        <v>2569</v>
      </c>
      <c r="B477" s="4" t="s">
        <v>1157</v>
      </c>
      <c r="C477" s="4" t="s">
        <v>2603</v>
      </c>
      <c r="D477" s="4"/>
      <c r="E477" s="4" t="s">
        <v>1142</v>
      </c>
      <c r="F477" s="2" t="s">
        <v>2435</v>
      </c>
      <c r="G477" s="4" t="s">
        <v>1472</v>
      </c>
      <c r="H477" s="4" t="s">
        <v>2468</v>
      </c>
      <c r="I477" s="4" t="s">
        <v>1238</v>
      </c>
      <c r="J477" s="4"/>
      <c r="K477" s="4"/>
      <c r="L477" s="4"/>
      <c r="M477" s="8"/>
      <c r="N477" s="8"/>
      <c r="O477" s="9" t="str">
        <f>IFERROR(VLOOKUP(A477,dispett,2,FALSE),B477)</f>
        <v>control</v>
      </c>
      <c r="P477" s="9" t="s">
        <v>55</v>
      </c>
      <c r="Q477" s="9" t="str">
        <f t="shared" si="653"/>
        <v>FuelRegion</v>
      </c>
      <c r="R477" s="9" t="str">
        <f t="shared" si="654"/>
        <v xml:space="preserve"> </v>
      </c>
      <c r="S477" s="9" t="str">
        <f t="shared" si="655"/>
        <v xml:space="preserve"> </v>
      </c>
      <c r="T477" s="9" t="str">
        <f t="shared" si="656"/>
        <v xml:space="preserve"> </v>
      </c>
      <c r="U477" s="9" t="str">
        <f t="shared" si="657"/>
        <v xml:space="preserve"> </v>
      </c>
      <c r="V477" s="9" t="str">
        <f t="shared" si="658"/>
        <v xml:space="preserve"> </v>
      </c>
      <c r="W477" s="20" t="str">
        <f t="shared" si="659"/>
        <v>FOLSH_ams</v>
      </c>
      <c r="X477" s="9" t="str">
        <f t="shared" si="608"/>
        <v>(PlantType,FuelRegion)</v>
      </c>
    </row>
    <row r="478" spans="1:24" x14ac:dyDescent="0.25">
      <c r="A478" s="4" t="s">
        <v>2570</v>
      </c>
      <c r="B478" s="4" t="s">
        <v>1157</v>
      </c>
      <c r="C478" s="4" t="s">
        <v>2603</v>
      </c>
      <c r="D478" s="4"/>
      <c r="E478" s="4" t="s">
        <v>1142</v>
      </c>
      <c r="F478" s="2" t="s">
        <v>2435</v>
      </c>
      <c r="G478" s="4" t="s">
        <v>1479</v>
      </c>
      <c r="H478" s="4" t="s">
        <v>2468</v>
      </c>
      <c r="I478" s="4" t="s">
        <v>1238</v>
      </c>
      <c r="J478" s="4"/>
      <c r="K478" s="4"/>
      <c r="L478" s="4"/>
      <c r="M478" s="8"/>
      <c r="N478" s="8"/>
      <c r="O478" s="9" t="str">
        <f>IFERROR(VLOOKUP(A478,dispett,2,FALSE),B478)</f>
        <v>control</v>
      </c>
      <c r="P478" s="9" t="s">
        <v>55</v>
      </c>
      <c r="Q478" s="9" t="str">
        <f t="shared" si="653"/>
        <v>FuelRegion</v>
      </c>
      <c r="R478" s="9" t="str">
        <f t="shared" si="654"/>
        <v xml:space="preserve"> </v>
      </c>
      <c r="S478" s="9" t="str">
        <f t="shared" si="655"/>
        <v xml:space="preserve"> </v>
      </c>
      <c r="T478" s="9" t="str">
        <f t="shared" si="656"/>
        <v xml:space="preserve"> </v>
      </c>
      <c r="U478" s="9" t="str">
        <f t="shared" si="657"/>
        <v xml:space="preserve"> </v>
      </c>
      <c r="V478" s="9" t="str">
        <f t="shared" si="658"/>
        <v xml:space="preserve"> </v>
      </c>
      <c r="W478" s="20" t="str">
        <f t="shared" si="659"/>
        <v>FWDSH_ams</v>
      </c>
      <c r="X478" s="9" t="str">
        <f t="shared" si="608"/>
        <v>(PlantType,FuelRegion)</v>
      </c>
    </row>
    <row r="479" spans="1:24" x14ac:dyDescent="0.25">
      <c r="A479" s="4" t="s">
        <v>2394</v>
      </c>
      <c r="B479" s="4" t="s">
        <v>1181</v>
      </c>
      <c r="C479" s="4" t="s">
        <v>1113</v>
      </c>
      <c r="D479" s="4"/>
      <c r="E479" s="4" t="s">
        <v>1142</v>
      </c>
      <c r="F479" s="4"/>
      <c r="G479" s="4" t="s">
        <v>2398</v>
      </c>
      <c r="H479" s="4" t="s">
        <v>1287</v>
      </c>
      <c r="I479" s="4" t="s">
        <v>1117</v>
      </c>
      <c r="J479" s="4" t="s">
        <v>1288</v>
      </c>
      <c r="K479" s="4"/>
      <c r="L479" s="4"/>
      <c r="M479" s="8"/>
      <c r="N479" s="8"/>
      <c r="O479" s="9" t="str">
        <f>IFERROR(VLOOKUP(A479,dispett,2,FALSE),B479)</f>
        <v>uso2grp</v>
      </c>
      <c r="P479" s="9" t="str">
        <f t="shared" ref="P479:P482" si="660">IFERROR(VLOOKUP(H479,EFDLOOK,3,FALSE),"missing ")</f>
        <v>CoalSupplyCurve_Dom</v>
      </c>
      <c r="Q479" s="9" t="str">
        <f t="shared" ref="Q479:Q482" si="661">IFERROR(VLOOKUP(I479,EFDLOOK,2,FALSE),IF(I479&lt;&gt;"","missing"," "))</f>
        <v>MNUMYR</v>
      </c>
      <c r="R479" s="9" t="str">
        <f t="shared" ref="R479:R482" si="662">IFERROR(VLOOKUP(J479,EFDLOOK,3,FALSE),IF(J479&lt;&gt;"","missing"," "))</f>
        <v>CoalDemandRegion</v>
      </c>
      <c r="S479" s="9" t="str">
        <f t="shared" ref="S479:S482" si="663">IFERROR(VLOOKUP(K479,EFDLOOK,2,FALSE),IF(K479&lt;&gt;"","missing"," "))</f>
        <v xml:space="preserve"> </v>
      </c>
      <c r="T479" s="9" t="str">
        <f t="shared" ref="T479:T482" si="664">IFERROR(VLOOKUP(L479,EFDLOOK,3,FALSE),IF(L479&lt;&gt;"","missing"," "))</f>
        <v xml:space="preserve"> </v>
      </c>
      <c r="U479" s="9" t="str">
        <f t="shared" ref="U479:V482" si="665">IFERROR(VLOOKUP(M479,EFDLOOK,2)," ")</f>
        <v xml:space="preserve"> </v>
      </c>
      <c r="V479" s="9" t="str">
        <f t="shared" si="665"/>
        <v xml:space="preserve"> </v>
      </c>
      <c r="W479" s="4" t="s">
        <v>2390</v>
      </c>
      <c r="X479" s="9" t="str">
        <f t="shared" ref="X479:X482" si="666">IF(P479&lt;&gt;" ","("&amp;P479,"")    &amp;    IF(Q479&lt;&gt;" ",   ","&amp;Q479,"")   &amp; IF(R479&lt;&gt;" ",   ","&amp;R479,"")   &amp; IF(S479&lt;&gt;" ",   ","&amp;S479,"")  &amp; IF(T479&lt;&gt;" ",   ","&amp;T479,"")  &amp; IF(U479&lt;&gt;" ",  ","&amp;U479,"") &amp; IF(V479&lt;&gt;" ",  "," &amp; V479,"" )&amp; IF(P479&lt;&gt;" ",")","")</f>
        <v>(CoalSupplyCurve_Dom,MNUMYR,CoalDemandRegion)</v>
      </c>
    </row>
    <row r="480" spans="1:24" x14ac:dyDescent="0.25">
      <c r="A480" s="4" t="s">
        <v>2395</v>
      </c>
      <c r="B480" s="4" t="s">
        <v>1181</v>
      </c>
      <c r="C480" s="4" t="s">
        <v>1113</v>
      </c>
      <c r="D480" s="4"/>
      <c r="E480" s="4" t="s">
        <v>1142</v>
      </c>
      <c r="F480" s="4"/>
      <c r="G480" s="4" t="s">
        <v>2398</v>
      </c>
      <c r="H480" s="4" t="s">
        <v>1287</v>
      </c>
      <c r="I480" s="4" t="s">
        <v>1117</v>
      </c>
      <c r="J480" s="4" t="s">
        <v>1288</v>
      </c>
      <c r="K480" s="4"/>
      <c r="L480" s="4"/>
      <c r="M480" s="8"/>
      <c r="N480" s="8"/>
      <c r="O480" s="9" t="str">
        <f>IFERROR(VLOOKUP(A480,dispett,2,FALSE),B480)</f>
        <v>uso2grp</v>
      </c>
      <c r="P480" s="9" t="str">
        <f t="shared" si="660"/>
        <v>CoalSupplyCurve_Dom</v>
      </c>
      <c r="Q480" s="9" t="str">
        <f t="shared" si="661"/>
        <v>MNUMYR</v>
      </c>
      <c r="R480" s="9" t="str">
        <f t="shared" si="662"/>
        <v>CoalDemandRegion</v>
      </c>
      <c r="S480" s="9" t="str">
        <f t="shared" si="663"/>
        <v xml:space="preserve"> </v>
      </c>
      <c r="T480" s="9" t="str">
        <f t="shared" si="664"/>
        <v xml:space="preserve"> </v>
      </c>
      <c r="U480" s="9" t="str">
        <f t="shared" si="665"/>
        <v xml:space="preserve"> </v>
      </c>
      <c r="V480" s="9" t="str">
        <f t="shared" si="665"/>
        <v xml:space="preserve"> </v>
      </c>
      <c r="W480" s="4" t="s">
        <v>2391</v>
      </c>
      <c r="X480" s="9" t="str">
        <f t="shared" si="666"/>
        <v>(CoalSupplyCurve_Dom,MNUMYR,CoalDemandRegion)</v>
      </c>
    </row>
    <row r="481" spans="1:25" x14ac:dyDescent="0.25">
      <c r="A481" s="4" t="s">
        <v>2396</v>
      </c>
      <c r="B481" s="4" t="s">
        <v>1181</v>
      </c>
      <c r="C481" s="4" t="s">
        <v>1113</v>
      </c>
      <c r="D481" s="4"/>
      <c r="E481" s="4" t="s">
        <v>1142</v>
      </c>
      <c r="F481" s="4"/>
      <c r="G481" s="4" t="s">
        <v>2399</v>
      </c>
      <c r="H481" s="4" t="s">
        <v>1287</v>
      </c>
      <c r="I481" s="4" t="s">
        <v>1926</v>
      </c>
      <c r="J481" s="4" t="s">
        <v>1117</v>
      </c>
      <c r="K481" s="4"/>
      <c r="L481" s="4"/>
      <c r="M481" s="8"/>
      <c r="N481" s="8"/>
      <c r="O481" s="9" t="str">
        <f>IFERROR(VLOOKUP(A481,dispett,2,FALSE),B481)</f>
        <v>uso2grp</v>
      </c>
      <c r="P481" s="9" t="str">
        <f t="shared" si="660"/>
        <v>CoalSupplyCurve_Dom</v>
      </c>
      <c r="Q481" s="9" t="str">
        <f t="shared" si="661"/>
        <v>Eleven</v>
      </c>
      <c r="R481" s="9" t="str">
        <f t="shared" si="662"/>
        <v>MNUMYR</v>
      </c>
      <c r="S481" s="9" t="str">
        <f t="shared" si="663"/>
        <v xml:space="preserve"> </v>
      </c>
      <c r="T481" s="9" t="str">
        <f t="shared" si="664"/>
        <v xml:space="preserve"> </v>
      </c>
      <c r="U481" s="9" t="str">
        <f t="shared" si="665"/>
        <v xml:space="preserve"> </v>
      </c>
      <c r="V481" s="9" t="str">
        <f t="shared" si="665"/>
        <v xml:space="preserve"> </v>
      </c>
      <c r="W481" s="4" t="s">
        <v>2392</v>
      </c>
      <c r="X481" s="9" t="str">
        <f t="shared" si="666"/>
        <v>(CoalSupplyCurve_Dom,Eleven,MNUMYR)</v>
      </c>
    </row>
    <row r="482" spans="1:25" x14ac:dyDescent="0.25">
      <c r="A482" s="2" t="s">
        <v>2397</v>
      </c>
      <c r="B482" s="4" t="s">
        <v>1181</v>
      </c>
      <c r="C482" s="4" t="s">
        <v>1113</v>
      </c>
      <c r="D482" s="4"/>
      <c r="E482" s="4" t="s">
        <v>1142</v>
      </c>
      <c r="F482" s="4"/>
      <c r="G482" s="4" t="s">
        <v>2400</v>
      </c>
      <c r="H482" s="4" t="s">
        <v>1287</v>
      </c>
      <c r="I482" s="4" t="s">
        <v>1117</v>
      </c>
      <c r="J482" s="4"/>
      <c r="K482" s="4"/>
      <c r="L482" s="4"/>
      <c r="M482" s="8"/>
      <c r="N482" s="8"/>
      <c r="O482" s="9" t="str">
        <f>IFERROR(VLOOKUP(A482,dispett,2,FALSE),B482)</f>
        <v>uso2grp</v>
      </c>
      <c r="P482" s="9" t="str">
        <f t="shared" si="660"/>
        <v>CoalSupplyCurve_Dom</v>
      </c>
      <c r="Q482" s="9" t="str">
        <f t="shared" si="661"/>
        <v>MNUMYR</v>
      </c>
      <c r="R482" s="9" t="str">
        <f t="shared" si="662"/>
        <v xml:space="preserve"> </v>
      </c>
      <c r="S482" s="9" t="str">
        <f t="shared" si="663"/>
        <v xml:space="preserve"> </v>
      </c>
      <c r="T482" s="9" t="str">
        <f t="shared" si="664"/>
        <v xml:space="preserve"> </v>
      </c>
      <c r="U482" s="9" t="str">
        <f t="shared" si="665"/>
        <v xml:space="preserve"> </v>
      </c>
      <c r="V482" s="9" t="str">
        <f t="shared" si="665"/>
        <v xml:space="preserve"> </v>
      </c>
      <c r="W482" s="4" t="s">
        <v>2393</v>
      </c>
      <c r="X482" s="9" t="str">
        <f t="shared" si="666"/>
        <v>(CoalSupplyCurve_Dom,MNUMYR)</v>
      </c>
    </row>
    <row r="483" spans="1:25" x14ac:dyDescent="0.25">
      <c r="A483" s="4" t="s">
        <v>2557</v>
      </c>
      <c r="B483" s="4" t="s">
        <v>1290</v>
      </c>
      <c r="C483" s="4" t="s">
        <v>2603</v>
      </c>
      <c r="D483" s="4"/>
      <c r="E483" s="4" t="s">
        <v>1114</v>
      </c>
      <c r="F483" s="4"/>
      <c r="G483" s="4"/>
      <c r="H483" s="4" t="s">
        <v>1659</v>
      </c>
      <c r="I483" s="4" t="s">
        <v>2558</v>
      </c>
      <c r="J483" s="19" t="s">
        <v>2559</v>
      </c>
      <c r="K483" s="4" t="s">
        <v>1117</v>
      </c>
      <c r="L483" s="4"/>
      <c r="M483" s="8"/>
      <c r="N483" s="8"/>
      <c r="O483" s="9" t="str">
        <f>IFERROR(VLOOKUP(A483,dispett,2,FALSE),B483)</f>
        <v>uefdout</v>
      </c>
      <c r="P483" s="9" t="str">
        <f t="shared" ref="P483" si="667">IFERROR(VLOOKUP(H483,EFDLOOK,3,FALSE),"missing ")</f>
        <v>FuelRegion_SUP</v>
      </c>
      <c r="Q483" s="9" t="str">
        <f t="shared" ref="Q483" si="668">IFERROR(VLOOKUP(I483,EFDLOOK,2,FALSE),IF(I483&lt;&gt;"","missing"," "))</f>
        <v>OGSMRegion_SUP</v>
      </c>
      <c r="R483" s="9" t="str">
        <f t="shared" ref="R483" si="669">IFERROR(VLOOKUP(J483,EFDLOOK,3,FALSE),IF(J483&lt;&gt;"","missing"," "))</f>
        <v>Two0</v>
      </c>
      <c r="S483" s="9" t="str">
        <f t="shared" ref="S483" si="670">IFERROR(VLOOKUP(K483,EFDLOOK,2,FALSE),IF(K483&lt;&gt;"","missing"," "))</f>
        <v>MNUMYR</v>
      </c>
      <c r="T483" s="9" t="str">
        <f t="shared" ref="T483" si="671">IFERROR(VLOOKUP(L483,EFDLOOK,3,FALSE),IF(L483&lt;&gt;"","missing"," "))</f>
        <v xml:space="preserve"> </v>
      </c>
      <c r="U483" s="9" t="str">
        <f t="shared" ref="U483" si="672">IFERROR(VLOOKUP(M483,EFDLOOK,2)," ")</f>
        <v xml:space="preserve"> </v>
      </c>
      <c r="V483" s="9" t="str">
        <f t="shared" ref="V483" si="673">IFERROR(VLOOKUP(N483,EFDLOOK,2)," ")</f>
        <v xml:space="preserve"> </v>
      </c>
      <c r="W483" s="9" t="str">
        <f>IF(A483&lt;&gt;"CF",A483,"WWIND_CF")</f>
        <v>CO2_CCS</v>
      </c>
      <c r="X483" s="9" t="str">
        <f t="shared" ref="X483" si="674">IF(P483&lt;&gt;" ","("&amp;P483,"")    &amp;    IF(Q483&lt;&gt;" ",   ","&amp;Q483,"")   &amp; IF(R483&lt;&gt;" ",   ","&amp;R483,"")   &amp; IF(S483&lt;&gt;" ",   ","&amp;S483,"")  &amp; IF(T483&lt;&gt;" ",   ","&amp;T483,"")  &amp; IF(U483&lt;&gt;" ",  ","&amp;U483,"") &amp; IF(V483&lt;&gt;" ",  "," &amp; V483,"" )&amp; IF(P483&lt;&gt;" ",")","")</f>
        <v>(FuelRegion_SUP,OGSMRegion_SUP,Two0,MNUMYR)</v>
      </c>
    </row>
    <row r="484" spans="1:25" x14ac:dyDescent="0.25">
      <c r="A484" s="4" t="s">
        <v>1977</v>
      </c>
      <c r="B484" s="4" t="s">
        <v>1282</v>
      </c>
      <c r="C484" s="4" t="s">
        <v>1113</v>
      </c>
      <c r="D484" s="4"/>
      <c r="E484" s="4" t="s">
        <v>1160</v>
      </c>
      <c r="F484" s="4"/>
      <c r="G484" s="4"/>
      <c r="H484" s="4" t="s">
        <v>2473</v>
      </c>
      <c r="I484" s="4" t="s">
        <v>1161</v>
      </c>
      <c r="J484" s="4" t="s">
        <v>1117</v>
      </c>
      <c r="K484" s="4"/>
      <c r="L484" s="4"/>
      <c r="M484" s="8" t="str">
        <f t="shared" si="598"/>
        <v/>
      </c>
      <c r="N484" s="8" t="str">
        <f t="shared" si="599"/>
        <v/>
      </c>
      <c r="O484" s="9" t="str">
        <f>IFERROR(VLOOKUP(A484,dispett,2,FALSE),B484)</f>
        <v>dispett</v>
      </c>
      <c r="P484" s="9" t="str">
        <f t="shared" ref="P484:P486" si="675">IFERROR(VLOOKUP(H484,EFDLOOK,3,FALSE),"missing ")</f>
        <v>ImportStep</v>
      </c>
      <c r="Q484" s="10" t="s">
        <v>299</v>
      </c>
      <c r="R484" s="9" t="str">
        <f t="shared" ref="R484:R486" si="676">IFERROR(VLOOKUP(J484,EFDLOOK,3,FALSE),IF(J484&lt;&gt;"","missing"," "))</f>
        <v>MNUMYR</v>
      </c>
      <c r="S484" s="9" t="str">
        <f t="shared" ref="S484:S486" si="677">IFERROR(VLOOKUP(K484,EFDLOOK,2,FALSE),IF(K484&lt;&gt;"","missing"," "))</f>
        <v xml:space="preserve"> </v>
      </c>
      <c r="T484" s="9" t="str">
        <f t="shared" ref="T484:T486" si="678">IFERROR(VLOOKUP(L484,EFDLOOK,3,FALSE),IF(L484&lt;&gt;"","missing"," "))</f>
        <v xml:space="preserve"> </v>
      </c>
      <c r="U484" s="9" t="str">
        <f t="shared" ref="U484:U486" si="679">IFERROR(VLOOKUP(M484,EFDLOOK,2)," ")</f>
        <v xml:space="preserve"> </v>
      </c>
      <c r="V484" s="9" t="str">
        <f t="shared" ref="V484:V486" si="680">IFERROR(VLOOKUP(N484,EFDLOOK,2)," ")</f>
        <v xml:space="preserve"> </v>
      </c>
      <c r="W484" s="9" t="str">
        <f t="shared" si="607"/>
        <v>CAN_CST</v>
      </c>
      <c r="X484" s="9" t="str">
        <f t="shared" si="608"/>
        <v>(ImportStep,CanadianSupplyRegion,MNUMYR)</v>
      </c>
    </row>
    <row r="485" spans="1:25" x14ac:dyDescent="0.25">
      <c r="A485" s="4" t="s">
        <v>1978</v>
      </c>
      <c r="B485" s="4" t="s">
        <v>1159</v>
      </c>
      <c r="C485" s="4" t="s">
        <v>1113</v>
      </c>
      <c r="D485" s="4"/>
      <c r="E485" s="4" t="s">
        <v>1142</v>
      </c>
      <c r="F485" s="4"/>
      <c r="G485" s="4" t="s">
        <v>1979</v>
      </c>
      <c r="H485" s="18" t="s">
        <v>2465</v>
      </c>
      <c r="I485" s="4" t="s">
        <v>1354</v>
      </c>
      <c r="J485" s="4"/>
      <c r="K485" s="4"/>
      <c r="L485" s="4"/>
      <c r="M485" s="8" t="str">
        <f t="shared" si="598"/>
        <v/>
      </c>
      <c r="N485" s="8" t="str">
        <f t="shared" si="599"/>
        <v/>
      </c>
      <c r="O485" s="9" t="str">
        <f>IFERROR(VLOOKUP(A485,dispett,2,FALSE),B485)</f>
        <v>dispuse</v>
      </c>
      <c r="P485" s="9" t="str">
        <f>IFERROR(VLOOKUP(H485,EFDLOOK,3,FALSE),"missing ")</f>
        <v>Season_SUP</v>
      </c>
      <c r="Q485" s="9" t="str">
        <f t="shared" ref="Q485:Q486" si="681">IFERROR(VLOOKUP(I485,EFDLOOK,2,FALSE),IF(I485&lt;&gt;"","missing"," "))</f>
        <v>PlantGroupOrd</v>
      </c>
      <c r="R485" s="9" t="str">
        <f t="shared" si="676"/>
        <v xml:space="preserve"> </v>
      </c>
      <c r="S485" s="9" t="str">
        <f t="shared" si="677"/>
        <v xml:space="preserve"> </v>
      </c>
      <c r="T485" s="9" t="str">
        <f t="shared" si="678"/>
        <v xml:space="preserve"> </v>
      </c>
      <c r="U485" s="9" t="str">
        <f t="shared" si="679"/>
        <v xml:space="preserve"> </v>
      </c>
      <c r="V485" s="9" t="str">
        <f t="shared" si="680"/>
        <v xml:space="preserve"> </v>
      </c>
      <c r="W485" s="9" t="s">
        <v>1978</v>
      </c>
      <c r="X485" s="9" t="str">
        <f t="shared" si="608"/>
        <v>(Season_SUP,PlantGroupOrd)</v>
      </c>
      <c r="Y485" s="15"/>
    </row>
    <row r="486" spans="1:25" x14ac:dyDescent="0.25">
      <c r="A486" s="4" t="s">
        <v>1980</v>
      </c>
      <c r="B486" s="4" t="s">
        <v>1159</v>
      </c>
      <c r="C486" s="4" t="s">
        <v>1113</v>
      </c>
      <c r="D486" s="4"/>
      <c r="E486" s="4" t="s">
        <v>1142</v>
      </c>
      <c r="F486" s="4"/>
      <c r="G486" s="4" t="s">
        <v>1981</v>
      </c>
      <c r="H486" s="18" t="s">
        <v>2465</v>
      </c>
      <c r="I486" s="4" t="s">
        <v>2491</v>
      </c>
      <c r="J486" s="4"/>
      <c r="K486" s="4"/>
      <c r="L486" s="4"/>
      <c r="M486" s="8" t="str">
        <f t="shared" ref="M486" si="682">IF(OR($O486="dispout",$O486="bildin",$O486="bildout",$O486="dispin"),"mnumnr","")</f>
        <v/>
      </c>
      <c r="N486" s="8" t="str">
        <f t="shared" ref="N486" si="683">IF(OR($O486="dispout",$O486="bildin",$O486="bildout",$O486="dispett3"),"mnumyr","")</f>
        <v/>
      </c>
      <c r="O486" s="9" t="str">
        <f>IFERROR(VLOOKUP(A486,dispett,2,FALSE),B486)</f>
        <v>dispuse</v>
      </c>
      <c r="P486" s="9" t="str">
        <f t="shared" si="675"/>
        <v>Season_SUP</v>
      </c>
      <c r="Q486" s="9" t="str">
        <f t="shared" si="681"/>
        <v>PlantGroup</v>
      </c>
      <c r="R486" s="9" t="str">
        <f t="shared" si="676"/>
        <v xml:space="preserve"> </v>
      </c>
      <c r="S486" s="9" t="str">
        <f t="shared" si="677"/>
        <v xml:space="preserve"> </v>
      </c>
      <c r="T486" s="9" t="str">
        <f t="shared" si="678"/>
        <v xml:space="preserve"> </v>
      </c>
      <c r="U486" s="9" t="str">
        <f t="shared" si="679"/>
        <v xml:space="preserve"> </v>
      </c>
      <c r="V486" s="9" t="str">
        <f t="shared" si="680"/>
        <v xml:space="preserve"> </v>
      </c>
      <c r="W486" s="9" t="s">
        <v>1980</v>
      </c>
      <c r="X486" s="9" t="str">
        <f t="shared" ref="X486" si="684">IF(P486&lt;&gt;" ","("&amp;P486,"")    &amp;    IF(Q486&lt;&gt;" ",   ","&amp;Q486,"")   &amp; IF(R486&lt;&gt;" ",   ","&amp;R486,"")   &amp; IF(S486&lt;&gt;" ",   ","&amp;S486,"")  &amp; IF(T486&lt;&gt;" ",   ","&amp;T486,"")  &amp; IF(U486&lt;&gt;" ",  ","&amp;U486,"") &amp; IF(V486&lt;&gt;" ",  "," &amp; V486,"" )&amp; IF(P486&lt;&gt;" ",")","")</f>
        <v>(Season_SUP,PlantGroup)</v>
      </c>
      <c r="Y486" s="15"/>
    </row>
    <row r="487" spans="1:25" x14ac:dyDescent="0.25">
      <c r="A487" s="4" t="s">
        <v>1982</v>
      </c>
      <c r="B487" s="4" t="s">
        <v>1216</v>
      </c>
      <c r="C487" s="4" t="s">
        <v>1113</v>
      </c>
      <c r="D487" s="4"/>
      <c r="E487" s="4" t="s">
        <v>1142</v>
      </c>
      <c r="F487" s="4"/>
      <c r="G487" s="4" t="s">
        <v>1983</v>
      </c>
      <c r="H487" s="4" t="s">
        <v>1168</v>
      </c>
      <c r="I487" s="4"/>
      <c r="J487" s="4"/>
      <c r="K487" s="4"/>
      <c r="L487" s="4"/>
      <c r="M487" s="8" t="str">
        <f>IF(OR($O487="dispout",$O487="bildin",$O487="bildout",$O487="dispin"),"mnumnr","")</f>
        <v/>
      </c>
      <c r="N487" s="8" t="str">
        <f>IF(OR($O487="dispout",$O487="bildin",$O487="bildout",$O487="dispett3"),"mnumyr","")</f>
        <v/>
      </c>
      <c r="O487" s="9" t="str">
        <f>IFERROR(VLOOKUP(A487,dispett,2,FALSE),B487)</f>
        <v>ecpcntl</v>
      </c>
      <c r="P487" s="9" t="str">
        <f>IFERROR(VLOOKUP(H487,EFDLOOK,3,FALSE),"missing ")</f>
        <v>SCALARSet</v>
      </c>
      <c r="Q487" s="9" t="str">
        <f>IFERROR(VLOOKUP(I487,EFDLOOK,2,FALSE),IF(I487&lt;&gt;"","missing"," "))</f>
        <v xml:space="preserve"> </v>
      </c>
      <c r="R487" s="9" t="str">
        <f>IFERROR(VLOOKUP(J487,EFDLOOK,3,FALSE),IF(J487&lt;&gt;"","missing"," "))</f>
        <v xml:space="preserve"> </v>
      </c>
      <c r="S487" s="9" t="str">
        <f>IFERROR(VLOOKUP(K487,EFDLOOK,2,FALSE),IF(K487&lt;&gt;"","missing"," "))</f>
        <v xml:space="preserve"> </v>
      </c>
      <c r="T487" s="9" t="str">
        <f>IFERROR(VLOOKUP(L487,EFDLOOK,3,FALSE),IF(L487&lt;&gt;"","missing"," "))</f>
        <v xml:space="preserve"> </v>
      </c>
      <c r="U487" s="9" t="str">
        <f>IFERROR(VLOOKUP(M487,EFDLOOK,2)," ")</f>
        <v xml:space="preserve"> </v>
      </c>
      <c r="V487" s="9" t="str">
        <f>IFERROR(VLOOKUP(N487,EFDLOOK,2)," ")</f>
        <v xml:space="preserve"> </v>
      </c>
      <c r="W487" s="9" t="s">
        <v>1984</v>
      </c>
      <c r="X487" s="9" t="str">
        <f>IF(P487&lt;&gt;" ","("&amp;P487,"")    &amp;    IF(Q487&lt;&gt;" ",   ","&amp;Q487,"")   &amp; IF(R487&lt;&gt;" ",   ","&amp;R487,"")   &amp; IF(S487&lt;&gt;" ",   ","&amp;S487,"")  &amp; IF(T487&lt;&gt;" ",   ","&amp;T487,"")  &amp; IF(U487&lt;&gt;" ",  ","&amp;U487,"") &amp; IF(V487&lt;&gt;" ",  "," &amp; V487,"" )&amp; IF(P487&lt;&gt;" ",")","")</f>
        <v>(SCALARSet)</v>
      </c>
      <c r="Y487" s="15"/>
    </row>
    <row r="488" spans="1:25" x14ac:dyDescent="0.25">
      <c r="A488" t="s">
        <v>1985</v>
      </c>
      <c r="J488" t="s">
        <v>1986</v>
      </c>
      <c r="O488" t="s">
        <v>1987</v>
      </c>
      <c r="P488">
        <f>COUNTIF(AIMDIM1,"missing ")</f>
        <v>0</v>
      </c>
      <c r="Q488">
        <f>COUNTIF(AIMDIM2,"missing ")</f>
        <v>0</v>
      </c>
      <c r="R488">
        <f>COUNTIF(AIMDIM3,"missing ")</f>
        <v>0</v>
      </c>
      <c r="S488">
        <f>COUNTIF(AIMDIM4,"missing ")</f>
        <v>0</v>
      </c>
      <c r="T488">
        <f>COUNTIF(AIMDIM5,"missing ")</f>
        <v>0</v>
      </c>
    </row>
    <row r="491" spans="1:25" x14ac:dyDescent="0.25">
      <c r="A491" s="1" t="s">
        <v>1988</v>
      </c>
      <c r="B491" s="2">
        <f>COUNTA(FORTRANVARIABLE)</f>
        <v>486</v>
      </c>
    </row>
    <row r="492" spans="1:25" x14ac:dyDescent="0.25">
      <c r="A492" t="s">
        <v>1989</v>
      </c>
    </row>
  </sheetData>
  <autoFilter ref="A1:X488"/>
  <pageMargins left="0.7" right="0.7" top="0.75" bottom="0.75" header="0.3" footer="0.3"/>
  <pageSetup orientation="portrait" horizont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/>
  </sheetViews>
  <sheetFormatPr defaultRowHeight="15" x14ac:dyDescent="0.25"/>
  <cols>
    <col min="1" max="1" width="14.7109375" bestFit="1" customWidth="1"/>
    <col min="2" max="2" width="8.28515625" bestFit="1" customWidth="1"/>
  </cols>
  <sheetData>
    <row r="1" spans="1:2" x14ac:dyDescent="0.25">
      <c r="A1" t="s">
        <v>1281</v>
      </c>
      <c r="B1" t="s">
        <v>1990</v>
      </c>
    </row>
    <row r="2" spans="1:2" x14ac:dyDescent="0.25">
      <c r="A2" t="s">
        <v>1283</v>
      </c>
      <c r="B2" t="s">
        <v>1990</v>
      </c>
    </row>
    <row r="3" spans="1:2" x14ac:dyDescent="0.25">
      <c r="A3" t="s">
        <v>1284</v>
      </c>
      <c r="B3" t="s">
        <v>1990</v>
      </c>
    </row>
    <row r="4" spans="1:2" x14ac:dyDescent="0.25">
      <c r="A4" t="s">
        <v>1991</v>
      </c>
      <c r="B4" t="s">
        <v>1990</v>
      </c>
    </row>
    <row r="5" spans="1:2" x14ac:dyDescent="0.25">
      <c r="A5" t="s">
        <v>1476</v>
      </c>
      <c r="B5" t="s">
        <v>1990</v>
      </c>
    </row>
    <row r="6" spans="1:2" x14ac:dyDescent="0.25">
      <c r="A6" t="s">
        <v>1477</v>
      </c>
      <c r="B6" t="s">
        <v>1990</v>
      </c>
    </row>
    <row r="7" spans="1:2" x14ac:dyDescent="0.25">
      <c r="A7" t="s">
        <v>1478</v>
      </c>
      <c r="B7" t="s">
        <v>1990</v>
      </c>
    </row>
    <row r="8" spans="1:2" x14ac:dyDescent="0.25">
      <c r="A8" t="s">
        <v>1992</v>
      </c>
      <c r="B8" t="s">
        <v>1990</v>
      </c>
    </row>
    <row r="9" spans="1:2" x14ac:dyDescent="0.25">
      <c r="A9" t="s">
        <v>1993</v>
      </c>
      <c r="B9" t="s">
        <v>1990</v>
      </c>
    </row>
    <row r="10" spans="1:2" x14ac:dyDescent="0.25">
      <c r="A10" t="s">
        <v>1994</v>
      </c>
      <c r="B10" t="s">
        <v>1990</v>
      </c>
    </row>
    <row r="11" spans="1:2" x14ac:dyDescent="0.25">
      <c r="A11" t="s">
        <v>1995</v>
      </c>
      <c r="B11" t="s">
        <v>1990</v>
      </c>
    </row>
    <row r="12" spans="1:2" x14ac:dyDescent="0.25">
      <c r="A12" t="s">
        <v>1996</v>
      </c>
      <c r="B12" t="s">
        <v>1990</v>
      </c>
    </row>
    <row r="13" spans="1:2" x14ac:dyDescent="0.25">
      <c r="A13" t="s">
        <v>1997</v>
      </c>
      <c r="B13" t="s">
        <v>1990</v>
      </c>
    </row>
    <row r="14" spans="1:2" x14ac:dyDescent="0.25">
      <c r="A14" t="s">
        <v>1998</v>
      </c>
      <c r="B14" t="s">
        <v>1990</v>
      </c>
    </row>
    <row r="15" spans="1:2" x14ac:dyDescent="0.25">
      <c r="A15" t="s">
        <v>1999</v>
      </c>
      <c r="B15" t="s">
        <v>1990</v>
      </c>
    </row>
    <row r="16" spans="1:2" x14ac:dyDescent="0.25">
      <c r="A16" t="s">
        <v>2000</v>
      </c>
      <c r="B16" t="s">
        <v>1990</v>
      </c>
    </row>
    <row r="17" spans="1:2" x14ac:dyDescent="0.25">
      <c r="A17" t="s">
        <v>2001</v>
      </c>
      <c r="B17" t="s">
        <v>1990</v>
      </c>
    </row>
    <row r="18" spans="1:2" x14ac:dyDescent="0.25">
      <c r="A18" t="s">
        <v>2002</v>
      </c>
      <c r="B18" t="s">
        <v>1990</v>
      </c>
    </row>
    <row r="19" spans="1:2" x14ac:dyDescent="0.25">
      <c r="A19" t="s">
        <v>2003</v>
      </c>
      <c r="B19" t="s">
        <v>1990</v>
      </c>
    </row>
    <row r="20" spans="1:2" x14ac:dyDescent="0.25">
      <c r="A20" t="s">
        <v>2004</v>
      </c>
      <c r="B20" t="s">
        <v>1990</v>
      </c>
    </row>
    <row r="21" spans="1:2" x14ac:dyDescent="0.25">
      <c r="A21" t="s">
        <v>2005</v>
      </c>
      <c r="B21" t="s">
        <v>1990</v>
      </c>
    </row>
    <row r="22" spans="1:2" x14ac:dyDescent="0.25">
      <c r="A22" t="s">
        <v>2006</v>
      </c>
      <c r="B22" t="s">
        <v>1990</v>
      </c>
    </row>
    <row r="23" spans="1:2" x14ac:dyDescent="0.25">
      <c r="A23" t="s">
        <v>2007</v>
      </c>
      <c r="B23" t="s">
        <v>1990</v>
      </c>
    </row>
    <row r="24" spans="1:2" x14ac:dyDescent="0.25">
      <c r="A24" t="s">
        <v>2008</v>
      </c>
      <c r="B24" t="s">
        <v>1990</v>
      </c>
    </row>
    <row r="25" spans="1:2" x14ac:dyDescent="0.25">
      <c r="A25" t="s">
        <v>2009</v>
      </c>
      <c r="B25" t="s">
        <v>1990</v>
      </c>
    </row>
    <row r="26" spans="1:2" x14ac:dyDescent="0.25">
      <c r="A26" t="s">
        <v>2010</v>
      </c>
      <c r="B26" t="s">
        <v>1990</v>
      </c>
    </row>
    <row r="27" spans="1:2" x14ac:dyDescent="0.25">
      <c r="A27" t="s">
        <v>2011</v>
      </c>
      <c r="B27" t="s">
        <v>1990</v>
      </c>
    </row>
    <row r="28" spans="1:2" x14ac:dyDescent="0.25">
      <c r="A28" t="s">
        <v>2012</v>
      </c>
      <c r="B28" t="s">
        <v>1990</v>
      </c>
    </row>
    <row r="29" spans="1:2" x14ac:dyDescent="0.25">
      <c r="A29" t="s">
        <v>2013</v>
      </c>
      <c r="B29" t="s">
        <v>1990</v>
      </c>
    </row>
    <row r="30" spans="1:2" x14ac:dyDescent="0.25">
      <c r="A30" t="s">
        <v>2014</v>
      </c>
      <c r="B30" t="s">
        <v>1990</v>
      </c>
    </row>
    <row r="31" spans="1:2" x14ac:dyDescent="0.25">
      <c r="A31" t="s">
        <v>2015</v>
      </c>
      <c r="B31" t="s">
        <v>1990</v>
      </c>
    </row>
    <row r="32" spans="1:2" x14ac:dyDescent="0.25">
      <c r="A32" t="s">
        <v>2016</v>
      </c>
      <c r="B32" t="s">
        <v>1990</v>
      </c>
    </row>
    <row r="33" spans="1:2" x14ac:dyDescent="0.25">
      <c r="A33" t="s">
        <v>2017</v>
      </c>
      <c r="B33" t="s">
        <v>1990</v>
      </c>
    </row>
    <row r="34" spans="1:2" x14ac:dyDescent="0.25">
      <c r="A34" t="s">
        <v>1833</v>
      </c>
      <c r="B34" t="s">
        <v>1990</v>
      </c>
    </row>
    <row r="35" spans="1:2" x14ac:dyDescent="0.25">
      <c r="A35" t="s">
        <v>2018</v>
      </c>
      <c r="B35" t="s">
        <v>1990</v>
      </c>
    </row>
    <row r="36" spans="1:2" x14ac:dyDescent="0.25">
      <c r="A36" t="s">
        <v>2019</v>
      </c>
      <c r="B36" t="s">
        <v>1990</v>
      </c>
    </row>
    <row r="37" spans="1:2" x14ac:dyDescent="0.25">
      <c r="A37" t="s">
        <v>1835</v>
      </c>
      <c r="B37" t="s">
        <v>1990</v>
      </c>
    </row>
    <row r="38" spans="1:2" x14ac:dyDescent="0.25">
      <c r="A38" t="s">
        <v>1849</v>
      </c>
      <c r="B38" t="s">
        <v>1990</v>
      </c>
    </row>
    <row r="39" spans="1:2" x14ac:dyDescent="0.25">
      <c r="A39" t="s">
        <v>2020</v>
      </c>
      <c r="B39" t="s">
        <v>1990</v>
      </c>
    </row>
    <row r="40" spans="1:2" x14ac:dyDescent="0.25">
      <c r="A40" t="s">
        <v>1859</v>
      </c>
      <c r="B40" t="s">
        <v>1990</v>
      </c>
    </row>
    <row r="41" spans="1:2" x14ac:dyDescent="0.25">
      <c r="A41" t="s">
        <v>2021</v>
      </c>
      <c r="B41" t="s">
        <v>1990</v>
      </c>
    </row>
    <row r="42" spans="1:2" x14ac:dyDescent="0.25">
      <c r="A42" t="s">
        <v>1950</v>
      </c>
      <c r="B42" t="s">
        <v>1990</v>
      </c>
    </row>
    <row r="43" spans="1:2" x14ac:dyDescent="0.25">
      <c r="A43" t="s">
        <v>1951</v>
      </c>
      <c r="B43" t="s">
        <v>1990</v>
      </c>
    </row>
    <row r="44" spans="1:2" x14ac:dyDescent="0.25">
      <c r="A44" t="s">
        <v>1952</v>
      </c>
      <c r="B44" t="s">
        <v>1990</v>
      </c>
    </row>
    <row r="45" spans="1:2" x14ac:dyDescent="0.25">
      <c r="A45" t="s">
        <v>2022</v>
      </c>
      <c r="B45" t="s">
        <v>1990</v>
      </c>
    </row>
    <row r="46" spans="1:2" x14ac:dyDescent="0.25">
      <c r="A46" t="s">
        <v>1953</v>
      </c>
      <c r="B46" t="s">
        <v>1990</v>
      </c>
    </row>
    <row r="47" spans="1:2" x14ac:dyDescent="0.25">
      <c r="A47" t="s">
        <v>2023</v>
      </c>
      <c r="B47" t="s">
        <v>1990</v>
      </c>
    </row>
    <row r="48" spans="1:2" x14ac:dyDescent="0.25">
      <c r="A48" t="s">
        <v>1954</v>
      </c>
      <c r="B48" t="s">
        <v>1990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opLeftCell="A19" workbookViewId="0">
      <selection activeCell="E7" sqref="E7"/>
    </sheetView>
  </sheetViews>
  <sheetFormatPr defaultRowHeight="15" x14ac:dyDescent="0.25"/>
  <cols>
    <col min="1" max="1" width="21.140625" bestFit="1" customWidth="1"/>
    <col min="2" max="3" width="22.42578125" bestFit="1" customWidth="1"/>
    <col min="4" max="4" width="91" bestFit="1" customWidth="1"/>
    <col min="5" max="5" width="13.28515625" bestFit="1" customWidth="1"/>
  </cols>
  <sheetData>
    <row r="1" spans="1:5" x14ac:dyDescent="0.25">
      <c r="A1" t="s">
        <v>2024</v>
      </c>
    </row>
    <row r="2" spans="1:5" x14ac:dyDescent="0.25">
      <c r="A2" t="s">
        <v>2025</v>
      </c>
      <c r="B2" t="s">
        <v>2026</v>
      </c>
      <c r="C2" t="s">
        <v>2027</v>
      </c>
      <c r="D2" t="s">
        <v>2028</v>
      </c>
      <c r="E2" t="s">
        <v>2029</v>
      </c>
    </row>
    <row r="3" spans="1:5" x14ac:dyDescent="0.25">
      <c r="A3" s="2" t="s">
        <v>1209</v>
      </c>
      <c r="B3" s="2" t="s">
        <v>2401</v>
      </c>
      <c r="C3" s="2" t="s">
        <v>2401</v>
      </c>
      <c r="D3" s="2"/>
      <c r="E3" s="2"/>
    </row>
    <row r="4" spans="1:5" x14ac:dyDescent="0.25">
      <c r="A4" s="2" t="s">
        <v>1138</v>
      </c>
      <c r="B4" s="2" t="s">
        <v>1139</v>
      </c>
      <c r="C4" s="2" t="s">
        <v>1139</v>
      </c>
      <c r="D4" s="2"/>
      <c r="E4" s="2"/>
    </row>
    <row r="5" spans="1:5" x14ac:dyDescent="0.25">
      <c r="A5" s="2" t="s">
        <v>1406</v>
      </c>
      <c r="B5" s="2" t="s">
        <v>1407</v>
      </c>
      <c r="C5" s="2" t="s">
        <v>1407</v>
      </c>
      <c r="D5" s="2"/>
      <c r="E5" s="2"/>
    </row>
    <row r="6" spans="1:5" x14ac:dyDescent="0.25">
      <c r="A6" s="2" t="s">
        <v>1967</v>
      </c>
      <c r="B6" s="2" t="s">
        <v>1968</v>
      </c>
      <c r="C6" s="2" t="s">
        <v>1968</v>
      </c>
      <c r="D6" s="2"/>
      <c r="E6" s="2"/>
    </row>
    <row r="7" spans="1:5" x14ac:dyDescent="0.25">
      <c r="A7" s="2" t="s">
        <v>1475</v>
      </c>
      <c r="B7" s="2" t="s">
        <v>2590</v>
      </c>
      <c r="C7" s="4" t="s">
        <v>2591</v>
      </c>
      <c r="D7" s="2"/>
      <c r="E7" s="2" t="s">
        <v>2561</v>
      </c>
    </row>
    <row r="8" spans="1:5" x14ac:dyDescent="0.25">
      <c r="A8" s="2" t="s">
        <v>1931</v>
      </c>
      <c r="B8" s="2" t="s">
        <v>1932</v>
      </c>
      <c r="C8" s="2" t="s">
        <v>1932</v>
      </c>
      <c r="D8" s="2"/>
      <c r="E8" s="2"/>
    </row>
    <row r="9" spans="1:5" x14ac:dyDescent="0.25">
      <c r="A9" s="2" t="s">
        <v>1926</v>
      </c>
      <c r="B9" s="2" t="s">
        <v>1927</v>
      </c>
      <c r="C9" s="2" t="s">
        <v>1927</v>
      </c>
      <c r="D9" s="2"/>
      <c r="E9" s="2"/>
    </row>
    <row r="10" spans="1:5" x14ac:dyDescent="0.25">
      <c r="A10" s="2" t="s">
        <v>1299</v>
      </c>
      <c r="B10" s="2" t="s">
        <v>1301</v>
      </c>
      <c r="C10" s="2" t="s">
        <v>1301</v>
      </c>
      <c r="D10" s="2"/>
      <c r="E10" s="2"/>
    </row>
    <row r="11" spans="1:5" x14ac:dyDescent="0.25">
      <c r="A11" s="2" t="s">
        <v>1566</v>
      </c>
      <c r="B11" s="2" t="s">
        <v>1567</v>
      </c>
      <c r="C11" s="2" t="s">
        <v>1567</v>
      </c>
      <c r="D11" s="2"/>
      <c r="E11" s="2"/>
    </row>
    <row r="12" spans="1:5" x14ac:dyDescent="0.25">
      <c r="A12" s="2" t="s">
        <v>1416</v>
      </c>
      <c r="B12" s="2" t="s">
        <v>1417</v>
      </c>
      <c r="C12" s="2" t="s">
        <v>1417</v>
      </c>
      <c r="D12" s="2"/>
      <c r="E12" s="2"/>
    </row>
    <row r="13" spans="1:5" x14ac:dyDescent="0.25">
      <c r="A13" s="2" t="s">
        <v>1300</v>
      </c>
      <c r="B13" s="2" t="s">
        <v>1302</v>
      </c>
      <c r="C13" s="2" t="s">
        <v>1302</v>
      </c>
      <c r="D13" s="2"/>
      <c r="E13" s="2"/>
    </row>
    <row r="14" spans="1:5" x14ac:dyDescent="0.25">
      <c r="A14" s="17" t="s">
        <v>2464</v>
      </c>
      <c r="B14" s="2" t="s">
        <v>1919</v>
      </c>
      <c r="C14" s="2" t="s">
        <v>1919</v>
      </c>
      <c r="D14" s="2"/>
      <c r="E14" s="2"/>
    </row>
    <row r="15" spans="1:5" x14ac:dyDescent="0.25">
      <c r="A15" s="17" t="s">
        <v>2465</v>
      </c>
      <c r="B15" s="2" t="s">
        <v>2579</v>
      </c>
      <c r="C15" s="2" t="s">
        <v>2579</v>
      </c>
      <c r="D15" s="2" t="s">
        <v>2578</v>
      </c>
      <c r="E15" s="2"/>
    </row>
    <row r="16" spans="1:5" x14ac:dyDescent="0.25">
      <c r="A16" s="18" t="s">
        <v>2559</v>
      </c>
      <c r="B16" s="4" t="s">
        <v>2565</v>
      </c>
      <c r="C16" s="4" t="s">
        <v>2565</v>
      </c>
      <c r="D16" s="2"/>
      <c r="E16" s="2"/>
    </row>
    <row r="17" spans="1:5" x14ac:dyDescent="0.25">
      <c r="A17" s="2" t="s">
        <v>1659</v>
      </c>
      <c r="B17" s="2" t="s">
        <v>2560</v>
      </c>
      <c r="C17" s="2" t="s">
        <v>2560</v>
      </c>
      <c r="D17" s="2" t="s">
        <v>2563</v>
      </c>
      <c r="E17" s="2"/>
    </row>
    <row r="18" spans="1:5" x14ac:dyDescent="0.25">
      <c r="A18" s="2" t="s">
        <v>1591</v>
      </c>
      <c r="B18" s="2" t="s">
        <v>2576</v>
      </c>
      <c r="C18" s="2" t="s">
        <v>2576</v>
      </c>
      <c r="D18" s="2" t="s">
        <v>2030</v>
      </c>
      <c r="E18" s="2"/>
    </row>
    <row r="19" spans="1:5" x14ac:dyDescent="0.25">
      <c r="A19" s="2" t="s">
        <v>1592</v>
      </c>
      <c r="B19" s="2" t="s">
        <v>2577</v>
      </c>
      <c r="C19" s="2" t="s">
        <v>2577</v>
      </c>
      <c r="D19" s="2"/>
      <c r="E19" s="2"/>
    </row>
    <row r="20" spans="1:5" x14ac:dyDescent="0.25">
      <c r="A20" s="2" t="s">
        <v>1963</v>
      </c>
      <c r="B20" s="2" t="s">
        <v>474</v>
      </c>
      <c r="C20" s="2" t="s">
        <v>474</v>
      </c>
      <c r="D20" s="2" t="s">
        <v>2031</v>
      </c>
      <c r="E20" s="2"/>
    </row>
    <row r="21" spans="1:5" x14ac:dyDescent="0.25">
      <c r="A21" s="2" t="s">
        <v>2032</v>
      </c>
      <c r="B21" s="2" t="s">
        <v>2590</v>
      </c>
      <c r="C21" s="2" t="s">
        <v>2591</v>
      </c>
      <c r="D21" s="2"/>
      <c r="E21" s="2"/>
    </row>
    <row r="22" spans="1:5" x14ac:dyDescent="0.25">
      <c r="A22" s="2" t="s">
        <v>2466</v>
      </c>
      <c r="B22" s="2" t="s">
        <v>1192</v>
      </c>
      <c r="C22" s="2" t="s">
        <v>1192</v>
      </c>
      <c r="D22" s="2" t="s">
        <v>2033</v>
      </c>
      <c r="E22" s="2"/>
    </row>
    <row r="23" spans="1:5" x14ac:dyDescent="0.25">
      <c r="A23" s="2" t="s">
        <v>2467</v>
      </c>
      <c r="B23" s="2" t="s">
        <v>1551</v>
      </c>
      <c r="C23" s="2" t="s">
        <v>1551</v>
      </c>
      <c r="D23" s="2" t="s">
        <v>2034</v>
      </c>
      <c r="E23" s="2"/>
    </row>
    <row r="24" spans="1:5" x14ac:dyDescent="0.25">
      <c r="A24" s="2" t="s">
        <v>2468</v>
      </c>
      <c r="B24" s="2" t="s">
        <v>141</v>
      </c>
      <c r="C24" s="2" t="s">
        <v>141</v>
      </c>
      <c r="D24" s="2" t="s">
        <v>2035</v>
      </c>
      <c r="E24" s="2"/>
    </row>
    <row r="25" spans="1:5" x14ac:dyDescent="0.25">
      <c r="A25" s="2" t="s">
        <v>2469</v>
      </c>
      <c r="B25" s="2" t="s">
        <v>1377</v>
      </c>
      <c r="C25" s="2" t="s">
        <v>1377</v>
      </c>
      <c r="D25" s="2" t="s">
        <v>2036</v>
      </c>
      <c r="E25" s="2"/>
    </row>
    <row r="26" spans="1:5" x14ac:dyDescent="0.25">
      <c r="A26" s="2" t="s">
        <v>2470</v>
      </c>
      <c r="B26" s="2" t="s">
        <v>1377</v>
      </c>
      <c r="C26" s="2" t="s">
        <v>1377</v>
      </c>
      <c r="D26" s="2" t="s">
        <v>2037</v>
      </c>
      <c r="E26" s="2"/>
    </row>
    <row r="27" spans="1:5" x14ac:dyDescent="0.25">
      <c r="A27" s="2" t="s">
        <v>2471</v>
      </c>
      <c r="B27" s="2" t="s">
        <v>1795</v>
      </c>
      <c r="C27" s="2" t="s">
        <v>1795</v>
      </c>
      <c r="D27" s="2" t="s">
        <v>2038</v>
      </c>
      <c r="E27" s="2"/>
    </row>
    <row r="28" spans="1:5" x14ac:dyDescent="0.25">
      <c r="A28" s="2" t="s">
        <v>2472</v>
      </c>
      <c r="B28" s="2" t="s">
        <v>1653</v>
      </c>
      <c r="C28" s="2" t="s">
        <v>1653</v>
      </c>
      <c r="D28" s="2" t="s">
        <v>2039</v>
      </c>
      <c r="E28" s="2" t="s">
        <v>141</v>
      </c>
    </row>
    <row r="29" spans="1:5" x14ac:dyDescent="0.25">
      <c r="A29" s="2" t="s">
        <v>2473</v>
      </c>
      <c r="B29" s="2" t="s">
        <v>1359</v>
      </c>
      <c r="C29" s="2" t="s">
        <v>1359</v>
      </c>
      <c r="D29" s="2" t="s">
        <v>2040</v>
      </c>
      <c r="E29" s="2"/>
    </row>
    <row r="30" spans="1:5" x14ac:dyDescent="0.25">
      <c r="A30" s="2" t="s">
        <v>2474</v>
      </c>
      <c r="B30" s="2" t="s">
        <v>1876</v>
      </c>
      <c r="C30" s="2" t="s">
        <v>1876</v>
      </c>
      <c r="D30" s="2" t="s">
        <v>2041</v>
      </c>
      <c r="E30" s="2"/>
    </row>
    <row r="31" spans="1:5" x14ac:dyDescent="0.25">
      <c r="A31" s="2" t="s">
        <v>2475</v>
      </c>
      <c r="B31" s="2" t="s">
        <v>299</v>
      </c>
      <c r="C31" s="2" t="s">
        <v>299</v>
      </c>
      <c r="D31" s="2" t="s">
        <v>299</v>
      </c>
      <c r="E31" s="2"/>
    </row>
    <row r="32" spans="1:5" x14ac:dyDescent="0.25">
      <c r="A32" s="2" t="s">
        <v>2476</v>
      </c>
      <c r="B32" s="2" t="s">
        <v>1686</v>
      </c>
      <c r="C32" s="2" t="s">
        <v>1686</v>
      </c>
      <c r="D32" s="2" t="s">
        <v>2042</v>
      </c>
      <c r="E32" s="2"/>
    </row>
    <row r="33" spans="1:5" x14ac:dyDescent="0.25">
      <c r="A33" s="2" t="s">
        <v>2477</v>
      </c>
      <c r="B33" s="2" t="s">
        <v>55</v>
      </c>
      <c r="C33" s="2" t="s">
        <v>55</v>
      </c>
      <c r="D33" s="2" t="s">
        <v>2043</v>
      </c>
      <c r="E33" s="2"/>
    </row>
    <row r="34" spans="1:5" x14ac:dyDescent="0.25">
      <c r="A34" s="2" t="s">
        <v>2478</v>
      </c>
      <c r="B34" s="2" t="s">
        <v>1334</v>
      </c>
      <c r="C34" s="2" t="s">
        <v>1334</v>
      </c>
      <c r="D34" s="2" t="s">
        <v>2044</v>
      </c>
      <c r="E34" s="2"/>
    </row>
    <row r="35" spans="1:5" x14ac:dyDescent="0.25">
      <c r="A35" s="2" t="s">
        <v>2479</v>
      </c>
      <c r="B35" s="2" t="s">
        <v>1267</v>
      </c>
      <c r="C35" s="2" t="s">
        <v>1252</v>
      </c>
      <c r="D35" s="2" t="s">
        <v>2045</v>
      </c>
      <c r="E35" s="2"/>
    </row>
    <row r="36" spans="1:5" x14ac:dyDescent="0.25">
      <c r="A36" s="2" t="s">
        <v>2480</v>
      </c>
      <c r="B36" s="2" t="s">
        <v>1378</v>
      </c>
      <c r="C36" s="2" t="s">
        <v>1308</v>
      </c>
      <c r="D36" s="2" t="s">
        <v>2046</v>
      </c>
      <c r="E36" s="2"/>
    </row>
    <row r="37" spans="1:5" x14ac:dyDescent="0.25">
      <c r="A37" s="14" t="s">
        <v>2481</v>
      </c>
      <c r="B37" s="14" t="s">
        <v>2326</v>
      </c>
      <c r="C37" s="14" t="s">
        <v>2326</v>
      </c>
      <c r="D37" s="14" t="s">
        <v>2327</v>
      </c>
      <c r="E37" s="2"/>
    </row>
    <row r="38" spans="1:5" x14ac:dyDescent="0.25">
      <c r="A38" s="2" t="s">
        <v>2482</v>
      </c>
      <c r="B38" s="2" t="s">
        <v>1313</v>
      </c>
      <c r="C38" s="2" t="s">
        <v>1313</v>
      </c>
      <c r="D38" s="2" t="s">
        <v>2047</v>
      </c>
      <c r="E38" s="2"/>
    </row>
    <row r="39" spans="1:5" x14ac:dyDescent="0.25">
      <c r="A39" s="2" t="s">
        <v>2483</v>
      </c>
      <c r="B39" s="2" t="s">
        <v>153</v>
      </c>
      <c r="C39" s="2" t="s">
        <v>153</v>
      </c>
      <c r="D39" s="2" t="s">
        <v>2048</v>
      </c>
      <c r="E39" s="2" t="s">
        <v>2579</v>
      </c>
    </row>
    <row r="40" spans="1:5" s="13" customFormat="1" x14ac:dyDescent="0.25">
      <c r="A40" s="13" t="s">
        <v>2484</v>
      </c>
      <c r="B40" s="13" t="s">
        <v>2178</v>
      </c>
      <c r="C40" s="13" t="s">
        <v>2178</v>
      </c>
      <c r="D40" s="13" t="s">
        <v>2049</v>
      </c>
    </row>
    <row r="41" spans="1:5" x14ac:dyDescent="0.25">
      <c r="A41" s="2" t="s">
        <v>2485</v>
      </c>
      <c r="B41" s="2" t="s">
        <v>1376</v>
      </c>
      <c r="C41" s="2" t="s">
        <v>1376</v>
      </c>
      <c r="D41" s="2" t="s">
        <v>2050</v>
      </c>
      <c r="E41" s="2"/>
    </row>
    <row r="42" spans="1:5" x14ac:dyDescent="0.25">
      <c r="A42" s="2" t="s">
        <v>2486</v>
      </c>
      <c r="B42" s="2" t="s">
        <v>1456</v>
      </c>
      <c r="C42" s="2" t="s">
        <v>1456</v>
      </c>
      <c r="D42" s="2" t="s">
        <v>2051</v>
      </c>
      <c r="E42" s="2"/>
    </row>
    <row r="43" spans="1:5" x14ac:dyDescent="0.25">
      <c r="A43" s="2" t="s">
        <v>2487</v>
      </c>
      <c r="B43" s="2" t="s">
        <v>1213</v>
      </c>
      <c r="C43" s="2" t="s">
        <v>1213</v>
      </c>
      <c r="D43" s="2" t="s">
        <v>2052</v>
      </c>
      <c r="E43" s="2"/>
    </row>
    <row r="44" spans="1:5" x14ac:dyDescent="0.25">
      <c r="A44" s="2" t="s">
        <v>2488</v>
      </c>
      <c r="B44" s="2" t="s">
        <v>148</v>
      </c>
      <c r="C44" s="2" t="s">
        <v>148</v>
      </c>
      <c r="D44" s="2" t="s">
        <v>2053</v>
      </c>
      <c r="E44" s="2"/>
    </row>
    <row r="45" spans="1:5" s="13" customFormat="1" x14ac:dyDescent="0.25">
      <c r="A45" s="13" t="s">
        <v>2489</v>
      </c>
      <c r="B45" s="13" t="s">
        <v>2179</v>
      </c>
      <c r="C45" s="13" t="s">
        <v>2179</v>
      </c>
      <c r="D45" s="13" t="s">
        <v>2180</v>
      </c>
    </row>
    <row r="46" spans="1:5" s="13" customFormat="1" x14ac:dyDescent="0.25">
      <c r="A46" s="13" t="s">
        <v>2490</v>
      </c>
      <c r="B46" s="13" t="s">
        <v>2181</v>
      </c>
      <c r="C46" s="13" t="s">
        <v>2181</v>
      </c>
      <c r="D46" s="13" t="s">
        <v>2182</v>
      </c>
    </row>
    <row r="47" spans="1:5" x14ac:dyDescent="0.25">
      <c r="A47" s="2" t="s">
        <v>2491</v>
      </c>
      <c r="B47" s="2" t="s">
        <v>152</v>
      </c>
      <c r="C47" s="2" t="s">
        <v>152</v>
      </c>
      <c r="D47" s="2" t="s">
        <v>2054</v>
      </c>
      <c r="E47" s="2"/>
    </row>
    <row r="48" spans="1:5" x14ac:dyDescent="0.25">
      <c r="A48" s="2" t="s">
        <v>2492</v>
      </c>
      <c r="B48" s="2" t="s">
        <v>1239</v>
      </c>
      <c r="C48" s="2" t="s">
        <v>1239</v>
      </c>
      <c r="D48" s="2" t="s">
        <v>2055</v>
      </c>
      <c r="E48" s="2"/>
    </row>
    <row r="49" spans="1:5" x14ac:dyDescent="0.25">
      <c r="A49" s="2" t="s">
        <v>2493</v>
      </c>
      <c r="B49" s="2" t="s">
        <v>1239</v>
      </c>
      <c r="C49" s="2" t="s">
        <v>1239</v>
      </c>
      <c r="D49" s="2" t="s">
        <v>2056</v>
      </c>
      <c r="E49" s="2"/>
    </row>
    <row r="50" spans="1:5" x14ac:dyDescent="0.25">
      <c r="A50" s="2" t="s">
        <v>1268</v>
      </c>
      <c r="B50" s="2" t="s">
        <v>1269</v>
      </c>
      <c r="C50" s="2" t="s">
        <v>1269</v>
      </c>
      <c r="D50" s="2" t="s">
        <v>2057</v>
      </c>
      <c r="E50" s="2"/>
    </row>
    <row r="51" spans="1:5" x14ac:dyDescent="0.25">
      <c r="A51" s="2" t="s">
        <v>1486</v>
      </c>
      <c r="B51" s="2" t="s">
        <v>1487</v>
      </c>
      <c r="C51" s="2" t="s">
        <v>1487</v>
      </c>
      <c r="D51" s="2" t="s">
        <v>2058</v>
      </c>
      <c r="E51" s="2"/>
    </row>
    <row r="52" spans="1:5" x14ac:dyDescent="0.25">
      <c r="A52" s="2" t="s">
        <v>1492</v>
      </c>
      <c r="B52" s="2" t="s">
        <v>1150</v>
      </c>
      <c r="C52" s="2" t="s">
        <v>1150</v>
      </c>
      <c r="D52" s="2">
        <v>3</v>
      </c>
      <c r="E52" s="2"/>
    </row>
    <row r="53" spans="1:5" x14ac:dyDescent="0.25">
      <c r="A53" s="2" t="s">
        <v>1949</v>
      </c>
      <c r="B53" s="2" t="s">
        <v>40</v>
      </c>
      <c r="C53" s="2" t="s">
        <v>40</v>
      </c>
      <c r="D53" s="2" t="s">
        <v>2059</v>
      </c>
      <c r="E53" s="2"/>
    </row>
    <row r="54" spans="1:5" x14ac:dyDescent="0.25">
      <c r="A54" s="2" t="s">
        <v>2060</v>
      </c>
      <c r="B54" s="2" t="s">
        <v>1302</v>
      </c>
      <c r="C54" s="2" t="s">
        <v>1302</v>
      </c>
      <c r="D54" s="2" t="s">
        <v>2061</v>
      </c>
      <c r="E54" s="2"/>
    </row>
    <row r="55" spans="1:5" x14ac:dyDescent="0.25">
      <c r="A55" s="2" t="s">
        <v>1354</v>
      </c>
      <c r="B55" s="2" t="s">
        <v>1355</v>
      </c>
      <c r="C55" s="2" t="s">
        <v>1355</v>
      </c>
      <c r="D55" s="2" t="s">
        <v>2062</v>
      </c>
      <c r="E55" s="2"/>
    </row>
    <row r="56" spans="1:5" s="13" customFormat="1" x14ac:dyDescent="0.25">
      <c r="A56" s="13" t="s">
        <v>1373</v>
      </c>
      <c r="B56" s="13" t="s">
        <v>2179</v>
      </c>
      <c r="C56" s="13" t="s">
        <v>2179</v>
      </c>
      <c r="D56" s="13" t="s">
        <v>2183</v>
      </c>
    </row>
    <row r="57" spans="1:5" s="13" customFormat="1" x14ac:dyDescent="0.25">
      <c r="A57" s="13" t="s">
        <v>1785</v>
      </c>
      <c r="B57" s="13" t="s">
        <v>153</v>
      </c>
      <c r="C57" s="13" t="s">
        <v>153</v>
      </c>
      <c r="D57" s="13" t="s">
        <v>2063</v>
      </c>
      <c r="E57" s="13" t="s">
        <v>2579</v>
      </c>
    </row>
    <row r="58" spans="1:5" s="13" customFormat="1" x14ac:dyDescent="0.25">
      <c r="A58" s="13" t="s">
        <v>1372</v>
      </c>
      <c r="B58" s="13" t="s">
        <v>2181</v>
      </c>
      <c r="C58" s="13" t="s">
        <v>2181</v>
      </c>
      <c r="D58" s="13" t="s">
        <v>2182</v>
      </c>
    </row>
    <row r="59" spans="1:5" s="13" customFormat="1" x14ac:dyDescent="0.25">
      <c r="A59" s="13" t="s">
        <v>1784</v>
      </c>
      <c r="B59" s="13" t="s">
        <v>2178</v>
      </c>
      <c r="C59" s="13" t="s">
        <v>2178</v>
      </c>
      <c r="D59" s="13" t="s">
        <v>2184</v>
      </c>
    </row>
    <row r="60" spans="1:5" s="13" customFormat="1" x14ac:dyDescent="0.25">
      <c r="A60" s="13" t="s">
        <v>2292</v>
      </c>
      <c r="B60" s="13" t="s">
        <v>2178</v>
      </c>
      <c r="C60" s="13" t="s">
        <v>2291</v>
      </c>
      <c r="D60" s="13" t="s">
        <v>2293</v>
      </c>
    </row>
    <row r="61" spans="1:5" x14ac:dyDescent="0.25">
      <c r="A61" s="2" t="s">
        <v>1238</v>
      </c>
      <c r="B61" s="2" t="s">
        <v>276</v>
      </c>
      <c r="C61" s="2" t="s">
        <v>276</v>
      </c>
      <c r="D61" s="2" t="s">
        <v>2064</v>
      </c>
      <c r="E61" s="2" t="s">
        <v>2560</v>
      </c>
    </row>
    <row r="62" spans="1:5" s="13" customFormat="1" x14ac:dyDescent="0.25">
      <c r="A62" s="13" t="s">
        <v>1786</v>
      </c>
      <c r="B62" s="13" t="s">
        <v>2091</v>
      </c>
      <c r="C62" s="13" t="s">
        <v>2091</v>
      </c>
      <c r="D62" s="13" t="s">
        <v>2065</v>
      </c>
    </row>
    <row r="63" spans="1:5" x14ac:dyDescent="0.25">
      <c r="A63" s="2" t="s">
        <v>1517</v>
      </c>
      <c r="B63" s="2" t="s">
        <v>1518</v>
      </c>
      <c r="C63" s="2" t="s">
        <v>1518</v>
      </c>
      <c r="D63" s="2" t="s">
        <v>2066</v>
      </c>
      <c r="E63" s="2"/>
    </row>
    <row r="64" spans="1:5" x14ac:dyDescent="0.25">
      <c r="A64" s="2" t="s">
        <v>1402</v>
      </c>
      <c r="B64" s="2" t="s">
        <v>1403</v>
      </c>
      <c r="C64" s="2" t="s">
        <v>1403</v>
      </c>
      <c r="D64" s="2" t="s">
        <v>2067</v>
      </c>
      <c r="E64" s="2"/>
    </row>
    <row r="65" spans="1:5" x14ac:dyDescent="0.25">
      <c r="A65" s="2" t="s">
        <v>1208</v>
      </c>
      <c r="B65" s="2" t="s">
        <v>1210</v>
      </c>
      <c r="C65" s="2" t="s">
        <v>1210</v>
      </c>
      <c r="D65" s="2" t="s">
        <v>2068</v>
      </c>
      <c r="E65" s="2"/>
    </row>
    <row r="66" spans="1:5" x14ac:dyDescent="0.25">
      <c r="A66" s="2" t="s">
        <v>1276</v>
      </c>
      <c r="B66" s="2" t="s">
        <v>430</v>
      </c>
      <c r="C66" s="2" t="s">
        <v>430</v>
      </c>
      <c r="D66" s="2" t="s">
        <v>2069</v>
      </c>
      <c r="E66" s="2"/>
    </row>
    <row r="67" spans="1:5" x14ac:dyDescent="0.25">
      <c r="A67" s="2" t="s">
        <v>1525</v>
      </c>
      <c r="B67" s="2" t="s">
        <v>41</v>
      </c>
      <c r="C67" s="2" t="s">
        <v>41</v>
      </c>
      <c r="D67" s="2" t="s">
        <v>2070</v>
      </c>
      <c r="E67" s="2" t="s">
        <v>2576</v>
      </c>
    </row>
    <row r="68" spans="1:5" x14ac:dyDescent="0.25">
      <c r="A68" s="2" t="s">
        <v>1161</v>
      </c>
      <c r="B68" s="2" t="s">
        <v>138</v>
      </c>
      <c r="C68" s="2" t="s">
        <v>83</v>
      </c>
      <c r="D68" s="2" t="s">
        <v>2071</v>
      </c>
      <c r="E68" s="2"/>
    </row>
    <row r="69" spans="1:5" x14ac:dyDescent="0.25">
      <c r="A69" s="2" t="s">
        <v>1579</v>
      </c>
      <c r="B69" s="2" t="s">
        <v>1580</v>
      </c>
      <c r="C69" s="2" t="s">
        <v>1580</v>
      </c>
      <c r="D69" s="2" t="s">
        <v>2072</v>
      </c>
      <c r="E69" s="2"/>
    </row>
    <row r="70" spans="1:5" x14ac:dyDescent="0.25">
      <c r="A70" s="2" t="s">
        <v>2494</v>
      </c>
      <c r="B70" s="2" t="s">
        <v>1213</v>
      </c>
      <c r="C70" s="2" t="s">
        <v>1212</v>
      </c>
      <c r="D70" s="2" t="s">
        <v>2073</v>
      </c>
      <c r="E70" s="2"/>
    </row>
    <row r="71" spans="1:5" x14ac:dyDescent="0.25">
      <c r="A71" s="2" t="s">
        <v>1117</v>
      </c>
      <c r="B71" s="2" t="s">
        <v>1117</v>
      </c>
      <c r="C71" s="2" t="s">
        <v>1117</v>
      </c>
      <c r="D71" s="2" t="s">
        <v>2074</v>
      </c>
      <c r="E71" s="2"/>
    </row>
    <row r="72" spans="1:5" x14ac:dyDescent="0.25">
      <c r="A72" s="2" t="s">
        <v>2495</v>
      </c>
      <c r="B72" s="2" t="s">
        <v>1117</v>
      </c>
      <c r="C72" s="2" t="s">
        <v>1117</v>
      </c>
      <c r="D72" s="2"/>
      <c r="E72" s="2"/>
    </row>
    <row r="73" spans="1:5" x14ac:dyDescent="0.25">
      <c r="A73" s="2" t="s">
        <v>2496</v>
      </c>
      <c r="B73" s="2" t="s">
        <v>1117</v>
      </c>
      <c r="C73" s="2" t="s">
        <v>1117</v>
      </c>
      <c r="D73" s="2"/>
      <c r="E73" s="2"/>
    </row>
    <row r="74" spans="1:5" x14ac:dyDescent="0.25">
      <c r="A74" s="2" t="s">
        <v>2075</v>
      </c>
      <c r="B74" s="2" t="s">
        <v>1301</v>
      </c>
      <c r="C74" s="2" t="s">
        <v>1301</v>
      </c>
      <c r="D74" s="2" t="s">
        <v>2076</v>
      </c>
      <c r="E74" s="2"/>
    </row>
    <row r="75" spans="1:5" x14ac:dyDescent="0.25">
      <c r="A75" s="2" t="s">
        <v>1689</v>
      </c>
      <c r="B75" s="2" t="s">
        <v>697</v>
      </c>
      <c r="C75" s="2" t="s">
        <v>697</v>
      </c>
      <c r="D75" s="2" t="s">
        <v>2077</v>
      </c>
      <c r="E75" s="2"/>
    </row>
    <row r="76" spans="1:5" x14ac:dyDescent="0.25">
      <c r="A76" s="2" t="s">
        <v>1413</v>
      </c>
      <c r="B76" s="2" t="s">
        <v>239</v>
      </c>
      <c r="C76" s="2" t="s">
        <v>239</v>
      </c>
      <c r="D76" s="2" t="s">
        <v>2078</v>
      </c>
      <c r="E76" s="2"/>
    </row>
    <row r="77" spans="1:5" x14ac:dyDescent="0.25">
      <c r="A77" s="2" t="s">
        <v>1930</v>
      </c>
      <c r="B77" s="2" t="s">
        <v>2552</v>
      </c>
      <c r="C77" s="2" t="s">
        <v>2552</v>
      </c>
      <c r="D77" s="2" t="s">
        <v>2079</v>
      </c>
      <c r="E77" s="2"/>
    </row>
    <row r="78" spans="1:5" x14ac:dyDescent="0.25">
      <c r="A78" s="2" t="s">
        <v>1287</v>
      </c>
      <c r="B78" s="2" t="s">
        <v>2553</v>
      </c>
      <c r="C78" s="2" t="s">
        <v>2553</v>
      </c>
      <c r="D78" s="2" t="s">
        <v>2080</v>
      </c>
      <c r="E78" s="2" t="s">
        <v>66</v>
      </c>
    </row>
    <row r="79" spans="1:5" x14ac:dyDescent="0.25">
      <c r="A79" s="2" t="s">
        <v>1347</v>
      </c>
      <c r="B79" s="2" t="s">
        <v>66</v>
      </c>
      <c r="C79" s="2" t="s">
        <v>66</v>
      </c>
      <c r="D79" s="2" t="s">
        <v>2081</v>
      </c>
      <c r="E79" s="2"/>
    </row>
    <row r="80" spans="1:5" x14ac:dyDescent="0.25">
      <c r="A80" s="2" t="s">
        <v>1410</v>
      </c>
      <c r="B80" s="2" t="s">
        <v>148</v>
      </c>
      <c r="C80" s="2" t="s">
        <v>148</v>
      </c>
      <c r="D80" s="2"/>
      <c r="E80" s="2"/>
    </row>
    <row r="81" spans="1:5" x14ac:dyDescent="0.25">
      <c r="A81" s="2" t="s">
        <v>1671</v>
      </c>
      <c r="B81" s="2" t="s">
        <v>1672</v>
      </c>
      <c r="C81" s="2" t="s">
        <v>1672</v>
      </c>
      <c r="D81" s="2" t="s">
        <v>2082</v>
      </c>
      <c r="E81" s="2"/>
    </row>
    <row r="82" spans="1:5" x14ac:dyDescent="0.25">
      <c r="A82" s="2" t="s">
        <v>1425</v>
      </c>
      <c r="B82" s="2" t="s">
        <v>152</v>
      </c>
      <c r="C82" s="2" t="s">
        <v>152</v>
      </c>
      <c r="D82" s="2" t="s">
        <v>2083</v>
      </c>
      <c r="E82" s="2"/>
    </row>
    <row r="83" spans="1:5" x14ac:dyDescent="0.25">
      <c r="A83" s="2" t="s">
        <v>1149</v>
      </c>
      <c r="B83" s="2" t="s">
        <v>141</v>
      </c>
      <c r="C83" s="2" t="s">
        <v>141</v>
      </c>
      <c r="D83" s="2"/>
      <c r="E83" s="2"/>
    </row>
    <row r="84" spans="1:5" x14ac:dyDescent="0.25">
      <c r="A84" s="2" t="s">
        <v>1288</v>
      </c>
      <c r="B84" s="2" t="s">
        <v>513</v>
      </c>
      <c r="C84" s="2" t="s">
        <v>513</v>
      </c>
      <c r="D84" s="2"/>
      <c r="E84" s="2" t="s">
        <v>2577</v>
      </c>
    </row>
    <row r="85" spans="1:5" x14ac:dyDescent="0.25">
      <c r="A85" s="2" t="s">
        <v>1501</v>
      </c>
      <c r="B85" s="2" t="s">
        <v>513</v>
      </c>
      <c r="C85" s="2" t="s">
        <v>513</v>
      </c>
      <c r="D85" s="2"/>
      <c r="E85" s="2" t="s">
        <v>2577</v>
      </c>
    </row>
    <row r="86" spans="1:5" x14ac:dyDescent="0.25">
      <c r="A86" s="2" t="s">
        <v>1627</v>
      </c>
      <c r="B86" s="2" t="s">
        <v>213</v>
      </c>
      <c r="C86" s="2" t="s">
        <v>213</v>
      </c>
      <c r="D86" s="2" t="s">
        <v>2084</v>
      </c>
      <c r="E86" s="2"/>
    </row>
    <row r="87" spans="1:5" x14ac:dyDescent="0.25">
      <c r="A87" s="2" t="s">
        <v>2497</v>
      </c>
      <c r="B87" s="2" t="s">
        <v>173</v>
      </c>
      <c r="C87" s="2" t="s">
        <v>173</v>
      </c>
      <c r="D87" s="2"/>
      <c r="E87" s="2"/>
    </row>
    <row r="88" spans="1:5" x14ac:dyDescent="0.25">
      <c r="A88" s="2" t="s">
        <v>2498</v>
      </c>
      <c r="B88" s="2" t="s">
        <v>1652</v>
      </c>
      <c r="C88" s="2" t="s">
        <v>1652</v>
      </c>
      <c r="D88" s="2" t="s">
        <v>2085</v>
      </c>
      <c r="E88" s="2"/>
    </row>
    <row r="89" spans="1:5" x14ac:dyDescent="0.25">
      <c r="A89" s="2" t="s">
        <v>1148</v>
      </c>
      <c r="B89" s="2" t="s">
        <v>1150</v>
      </c>
      <c r="C89" s="2" t="s">
        <v>1150</v>
      </c>
      <c r="D89" s="2"/>
      <c r="E89" s="2"/>
    </row>
    <row r="90" spans="1:5" x14ac:dyDescent="0.25">
      <c r="A90" s="2" t="s">
        <v>1147</v>
      </c>
      <c r="B90" s="2" t="s">
        <v>697</v>
      </c>
      <c r="C90" s="2" t="s">
        <v>697</v>
      </c>
      <c r="D90" s="2" t="s">
        <v>2077</v>
      </c>
      <c r="E90" s="2"/>
    </row>
    <row r="91" spans="1:5" x14ac:dyDescent="0.25">
      <c r="A91" s="2" t="s">
        <v>1305</v>
      </c>
      <c r="B91" s="2" t="s">
        <v>1306</v>
      </c>
      <c r="C91" s="2" t="s">
        <v>1306</v>
      </c>
      <c r="D91" s="2" t="s">
        <v>2086</v>
      </c>
      <c r="E91" s="2"/>
    </row>
    <row r="92" spans="1:5" x14ac:dyDescent="0.25">
      <c r="A92" s="2" t="s">
        <v>1683</v>
      </c>
      <c r="B92" s="2" t="s">
        <v>1306</v>
      </c>
      <c r="C92" s="2" t="s">
        <v>1306</v>
      </c>
      <c r="D92" s="2" t="s">
        <v>2086</v>
      </c>
      <c r="E92" s="2"/>
    </row>
    <row r="93" spans="1:5" x14ac:dyDescent="0.25">
      <c r="A93" s="2" t="s">
        <v>1872</v>
      </c>
      <c r="B93" s="2" t="s">
        <v>48</v>
      </c>
      <c r="C93" s="2" t="s">
        <v>48</v>
      </c>
      <c r="D93" s="2" t="s">
        <v>2087</v>
      </c>
      <c r="E93" s="2"/>
    </row>
    <row r="94" spans="1:5" x14ac:dyDescent="0.25">
      <c r="A94" s="2" t="s">
        <v>1869</v>
      </c>
      <c r="B94" s="2" t="s">
        <v>48</v>
      </c>
      <c r="C94" s="2" t="s">
        <v>48</v>
      </c>
      <c r="D94" s="2" t="s">
        <v>2088</v>
      </c>
      <c r="E94" s="2"/>
    </row>
    <row r="95" spans="1:5" x14ac:dyDescent="0.25">
      <c r="A95" s="2" t="s">
        <v>263</v>
      </c>
      <c r="B95" s="2" t="s">
        <v>263</v>
      </c>
      <c r="C95" s="2" t="s">
        <v>272</v>
      </c>
      <c r="D95" s="2"/>
      <c r="E95" s="2" t="s">
        <v>2561</v>
      </c>
    </row>
    <row r="96" spans="1:5" x14ac:dyDescent="0.25">
      <c r="A96" s="2" t="s">
        <v>2089</v>
      </c>
      <c r="B96" s="2" t="s">
        <v>263</v>
      </c>
      <c r="C96" s="2" t="s">
        <v>263</v>
      </c>
      <c r="D96" s="2"/>
      <c r="E96" s="2"/>
    </row>
    <row r="97" spans="1:5" x14ac:dyDescent="0.25">
      <c r="A97" s="4" t="s">
        <v>2558</v>
      </c>
      <c r="B97" s="4" t="s">
        <v>2561</v>
      </c>
      <c r="C97" s="4" t="s">
        <v>2561</v>
      </c>
      <c r="D97" s="2" t="s">
        <v>2564</v>
      </c>
      <c r="E97" s="2"/>
    </row>
    <row r="98" spans="1:5" x14ac:dyDescent="0.25">
      <c r="A98" s="2" t="s">
        <v>1168</v>
      </c>
      <c r="B98" s="2" t="s">
        <v>1169</v>
      </c>
      <c r="C98" s="2" t="s">
        <v>1169</v>
      </c>
      <c r="D98" s="2" t="s">
        <v>2090</v>
      </c>
      <c r="E98" s="2"/>
    </row>
    <row r="99" spans="1:5" x14ac:dyDescent="0.25">
      <c r="A99" s="2" t="s">
        <v>1794</v>
      </c>
      <c r="B99" s="2" t="s">
        <v>2091</v>
      </c>
      <c r="C99" s="2" t="s">
        <v>2091</v>
      </c>
      <c r="D99" s="2"/>
      <c r="E99" s="2" t="s">
        <v>138</v>
      </c>
    </row>
    <row r="100" spans="1:5" x14ac:dyDescent="0.25">
      <c r="A100" t="s">
        <v>79</v>
      </c>
      <c r="B100" t="s">
        <v>79</v>
      </c>
      <c r="C100" t="s">
        <v>79</v>
      </c>
      <c r="D100" t="s">
        <v>2092</v>
      </c>
    </row>
    <row r="101" spans="1:5" x14ac:dyDescent="0.25">
      <c r="A101" s="1" t="s">
        <v>2093</v>
      </c>
      <c r="B101" s="2">
        <f>ROWS(EFDLOOK)</f>
        <v>97</v>
      </c>
    </row>
    <row r="104" spans="1:5" x14ac:dyDescent="0.25">
      <c r="A104" t="s">
        <v>2094</v>
      </c>
    </row>
    <row r="105" spans="1:5" x14ac:dyDescent="0.25">
      <c r="A105" s="2" t="s">
        <v>2499</v>
      </c>
      <c r="B105" s="2" t="s">
        <v>2095</v>
      </c>
      <c r="C105" s="2" t="s">
        <v>2095</v>
      </c>
      <c r="D105" s="2" t="s">
        <v>2039</v>
      </c>
    </row>
    <row r="106" spans="1:5" x14ac:dyDescent="0.25">
      <c r="A106" s="2" t="s">
        <v>2096</v>
      </c>
      <c r="B106" s="2" t="s">
        <v>2097</v>
      </c>
      <c r="C106" s="2" t="s">
        <v>2097</v>
      </c>
      <c r="D106" s="2" t="s">
        <v>2098</v>
      </c>
    </row>
    <row r="107" spans="1:5" x14ac:dyDescent="0.25">
      <c r="A107" s="2" t="s">
        <v>2498</v>
      </c>
      <c r="B107" s="2" t="s">
        <v>1652</v>
      </c>
      <c r="C107" s="2" t="s">
        <v>1652</v>
      </c>
      <c r="D107" s="2" t="s">
        <v>2099</v>
      </c>
    </row>
    <row r="108" spans="1:5" x14ac:dyDescent="0.25">
      <c r="A108" s="2" t="s">
        <v>2100</v>
      </c>
      <c r="B108" s="2" t="s">
        <v>2101</v>
      </c>
      <c r="C108" s="2" t="s">
        <v>2101</v>
      </c>
      <c r="D108" s="2" t="s">
        <v>2102</v>
      </c>
    </row>
  </sheetData>
  <autoFilter ref="A2:E10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6"/>
  <sheetViews>
    <sheetView workbookViewId="0">
      <selection activeCell="C296" sqref="C296"/>
    </sheetView>
  </sheetViews>
  <sheetFormatPr defaultRowHeight="15" x14ac:dyDescent="0.25"/>
  <cols>
    <col min="1" max="1" width="17.7109375" bestFit="1" customWidth="1"/>
    <col min="2" max="2" width="39.85546875" bestFit="1" customWidth="1"/>
  </cols>
  <sheetData>
    <row r="1" spans="1:3" x14ac:dyDescent="0.25">
      <c r="A1" t="s">
        <v>2103</v>
      </c>
    </row>
    <row r="2" spans="1:3" x14ac:dyDescent="0.25">
      <c r="B2" s="1" t="s">
        <v>2104</v>
      </c>
      <c r="C2" s="2">
        <f>COUNTA(PARAMLIST)</f>
        <v>343</v>
      </c>
    </row>
    <row r="3" spans="1:3" x14ac:dyDescent="0.25">
      <c r="A3" s="1" t="s">
        <v>2105</v>
      </c>
      <c r="B3" s="1" t="s">
        <v>2106</v>
      </c>
    </row>
    <row r="4" spans="1:3" x14ac:dyDescent="0.25">
      <c r="A4" t="s">
        <v>2136</v>
      </c>
      <c r="B4" t="s">
        <v>779</v>
      </c>
    </row>
    <row r="5" spans="1:3" x14ac:dyDescent="0.25">
      <c r="A5" t="s">
        <v>2136</v>
      </c>
      <c r="B5" t="s">
        <v>780</v>
      </c>
    </row>
    <row r="6" spans="1:3" x14ac:dyDescent="0.25">
      <c r="A6" t="s">
        <v>2136</v>
      </c>
      <c r="B6" t="s">
        <v>781</v>
      </c>
    </row>
    <row r="7" spans="1:3" x14ac:dyDescent="0.25">
      <c r="A7" t="s">
        <v>2136</v>
      </c>
      <c r="B7" t="s">
        <v>782</v>
      </c>
    </row>
    <row r="8" spans="1:3" x14ac:dyDescent="0.25">
      <c r="A8" t="s">
        <v>2136</v>
      </c>
      <c r="B8" t="s">
        <v>783</v>
      </c>
    </row>
    <row r="9" spans="1:3" x14ac:dyDescent="0.25">
      <c r="A9" t="s">
        <v>2136</v>
      </c>
      <c r="B9" t="s">
        <v>784</v>
      </c>
    </row>
    <row r="10" spans="1:3" x14ac:dyDescent="0.25">
      <c r="A10" t="s">
        <v>2136</v>
      </c>
      <c r="B10" t="s">
        <v>841</v>
      </c>
    </row>
    <row r="11" spans="1:3" x14ac:dyDescent="0.25">
      <c r="A11" t="s">
        <v>2136</v>
      </c>
      <c r="B11" t="s">
        <v>842</v>
      </c>
    </row>
    <row r="12" spans="1:3" x14ac:dyDescent="0.25">
      <c r="A12" t="s">
        <v>2136</v>
      </c>
      <c r="B12" t="s">
        <v>843</v>
      </c>
    </row>
    <row r="13" spans="1:3" x14ac:dyDescent="0.25">
      <c r="A13" t="s">
        <v>2136</v>
      </c>
      <c r="B13" t="s">
        <v>844</v>
      </c>
    </row>
    <row r="14" spans="1:3" x14ac:dyDescent="0.25">
      <c r="A14" t="s">
        <v>2136</v>
      </c>
      <c r="B14" t="s">
        <v>845</v>
      </c>
    </row>
    <row r="15" spans="1:3" x14ac:dyDescent="0.25">
      <c r="A15" t="s">
        <v>2136</v>
      </c>
      <c r="B15" t="s">
        <v>846</v>
      </c>
    </row>
    <row r="16" spans="1:3" x14ac:dyDescent="0.25">
      <c r="A16" t="s">
        <v>2137</v>
      </c>
      <c r="B16" t="s">
        <v>714</v>
      </c>
    </row>
    <row r="17" spans="1:2" x14ac:dyDescent="0.25">
      <c r="A17" t="s">
        <v>2137</v>
      </c>
      <c r="B17" t="s">
        <v>715</v>
      </c>
    </row>
    <row r="18" spans="1:2" x14ac:dyDescent="0.25">
      <c r="A18" t="s">
        <v>2137</v>
      </c>
      <c r="B18" t="s">
        <v>716</v>
      </c>
    </row>
    <row r="19" spans="1:2" x14ac:dyDescent="0.25">
      <c r="A19" t="s">
        <v>2137</v>
      </c>
      <c r="B19" t="s">
        <v>717</v>
      </c>
    </row>
    <row r="20" spans="1:2" x14ac:dyDescent="0.25">
      <c r="A20" t="s">
        <v>2137</v>
      </c>
      <c r="B20" t="s">
        <v>718</v>
      </c>
    </row>
    <row r="21" spans="1:2" x14ac:dyDescent="0.25">
      <c r="A21" t="s">
        <v>2137</v>
      </c>
      <c r="B21" t="s">
        <v>719</v>
      </c>
    </row>
    <row r="22" spans="1:2" x14ac:dyDescent="0.25">
      <c r="A22" t="s">
        <v>2137</v>
      </c>
      <c r="B22" t="s">
        <v>720</v>
      </c>
    </row>
    <row r="23" spans="1:2" x14ac:dyDescent="0.25">
      <c r="A23" t="s">
        <v>2138</v>
      </c>
      <c r="B23" t="s">
        <v>699</v>
      </c>
    </row>
    <row r="24" spans="1:2" x14ac:dyDescent="0.25">
      <c r="A24" t="s">
        <v>2138</v>
      </c>
      <c r="B24" t="s">
        <v>701</v>
      </c>
    </row>
    <row r="25" spans="1:2" x14ac:dyDescent="0.25">
      <c r="A25" t="s">
        <v>2138</v>
      </c>
      <c r="B25" t="s">
        <v>702</v>
      </c>
    </row>
    <row r="26" spans="1:2" x14ac:dyDescent="0.25">
      <c r="A26" t="s">
        <v>2138</v>
      </c>
      <c r="B26" t="s">
        <v>703</v>
      </c>
    </row>
    <row r="27" spans="1:2" x14ac:dyDescent="0.25">
      <c r="A27" t="s">
        <v>2138</v>
      </c>
      <c r="B27" t="s">
        <v>704</v>
      </c>
    </row>
    <row r="28" spans="1:2" x14ac:dyDescent="0.25">
      <c r="A28" t="s">
        <v>2138</v>
      </c>
      <c r="B28" t="s">
        <v>705</v>
      </c>
    </row>
    <row r="29" spans="1:2" x14ac:dyDescent="0.25">
      <c r="A29" t="s">
        <v>2138</v>
      </c>
      <c r="B29" t="s">
        <v>706</v>
      </c>
    </row>
    <row r="30" spans="1:2" x14ac:dyDescent="0.25">
      <c r="A30" t="s">
        <v>2138</v>
      </c>
      <c r="B30" t="s">
        <v>707</v>
      </c>
    </row>
    <row r="31" spans="1:2" x14ac:dyDescent="0.25">
      <c r="A31" t="s">
        <v>2138</v>
      </c>
      <c r="B31" t="s">
        <v>708</v>
      </c>
    </row>
    <row r="32" spans="1:2" x14ac:dyDescent="0.25">
      <c r="A32" t="s">
        <v>2138</v>
      </c>
      <c r="B32" t="s">
        <v>709</v>
      </c>
    </row>
    <row r="33" spans="1:2" x14ac:dyDescent="0.25">
      <c r="A33" t="s">
        <v>2138</v>
      </c>
      <c r="B33" t="s">
        <v>710</v>
      </c>
    </row>
    <row r="34" spans="1:2" x14ac:dyDescent="0.25">
      <c r="A34" t="s">
        <v>2138</v>
      </c>
      <c r="B34" t="s">
        <v>711</v>
      </c>
    </row>
    <row r="35" spans="1:2" x14ac:dyDescent="0.25">
      <c r="A35" t="s">
        <v>2138</v>
      </c>
      <c r="B35" t="s">
        <v>828</v>
      </c>
    </row>
    <row r="36" spans="1:2" x14ac:dyDescent="0.25">
      <c r="A36" t="s">
        <v>2138</v>
      </c>
      <c r="B36" t="s">
        <v>829</v>
      </c>
    </row>
    <row r="37" spans="1:2" x14ac:dyDescent="0.25">
      <c r="A37" t="s">
        <v>2139</v>
      </c>
      <c r="B37" t="s">
        <v>723</v>
      </c>
    </row>
    <row r="38" spans="1:2" x14ac:dyDescent="0.25">
      <c r="A38" t="s">
        <v>2139</v>
      </c>
      <c r="B38" t="s">
        <v>724</v>
      </c>
    </row>
    <row r="39" spans="1:2" x14ac:dyDescent="0.25">
      <c r="A39" t="s">
        <v>2139</v>
      </c>
      <c r="B39" t="s">
        <v>726</v>
      </c>
    </row>
    <row r="40" spans="1:2" x14ac:dyDescent="0.25">
      <c r="A40" t="s">
        <v>2139</v>
      </c>
      <c r="B40" t="s">
        <v>727</v>
      </c>
    </row>
    <row r="41" spans="1:2" x14ac:dyDescent="0.25">
      <c r="A41" t="s">
        <v>2139</v>
      </c>
      <c r="B41" t="s">
        <v>728</v>
      </c>
    </row>
    <row r="42" spans="1:2" x14ac:dyDescent="0.25">
      <c r="A42" t="s">
        <v>2139</v>
      </c>
      <c r="B42" t="s">
        <v>729</v>
      </c>
    </row>
    <row r="43" spans="1:2" x14ac:dyDescent="0.25">
      <c r="A43" t="s">
        <v>2139</v>
      </c>
      <c r="B43" t="s">
        <v>1074</v>
      </c>
    </row>
    <row r="44" spans="1:2" x14ac:dyDescent="0.25">
      <c r="A44" t="s">
        <v>2139</v>
      </c>
      <c r="B44" t="s">
        <v>1075</v>
      </c>
    </row>
    <row r="45" spans="1:2" x14ac:dyDescent="0.25">
      <c r="A45" t="s">
        <v>2139</v>
      </c>
      <c r="B45" t="s">
        <v>1076</v>
      </c>
    </row>
    <row r="46" spans="1:2" x14ac:dyDescent="0.25">
      <c r="A46" t="s">
        <v>2139</v>
      </c>
      <c r="B46" t="s">
        <v>734</v>
      </c>
    </row>
    <row r="47" spans="1:2" x14ac:dyDescent="0.25">
      <c r="A47" t="s">
        <v>2139</v>
      </c>
      <c r="B47" t="s">
        <v>735</v>
      </c>
    </row>
    <row r="48" spans="1:2" x14ac:dyDescent="0.25">
      <c r="A48" t="s">
        <v>2139</v>
      </c>
      <c r="B48" t="s">
        <v>737</v>
      </c>
    </row>
    <row r="49" spans="1:2" x14ac:dyDescent="0.25">
      <c r="A49" t="s">
        <v>2139</v>
      </c>
      <c r="B49" t="s">
        <v>738</v>
      </c>
    </row>
    <row r="50" spans="1:2" x14ac:dyDescent="0.25">
      <c r="A50" t="s">
        <v>2139</v>
      </c>
      <c r="B50" t="s">
        <v>739</v>
      </c>
    </row>
    <row r="51" spans="1:2" x14ac:dyDescent="0.25">
      <c r="A51" t="s">
        <v>2139</v>
      </c>
      <c r="B51" t="s">
        <v>741</v>
      </c>
    </row>
    <row r="52" spans="1:2" x14ac:dyDescent="0.25">
      <c r="A52" t="s">
        <v>2139</v>
      </c>
      <c r="B52" t="s">
        <v>746</v>
      </c>
    </row>
    <row r="53" spans="1:2" x14ac:dyDescent="0.25">
      <c r="A53" t="s">
        <v>2139</v>
      </c>
      <c r="B53" t="s">
        <v>747</v>
      </c>
    </row>
    <row r="54" spans="1:2" x14ac:dyDescent="0.25">
      <c r="A54" t="s">
        <v>2139</v>
      </c>
      <c r="B54" t="s">
        <v>749</v>
      </c>
    </row>
    <row r="55" spans="1:2" x14ac:dyDescent="0.25">
      <c r="A55" t="s">
        <v>2139</v>
      </c>
      <c r="B55" t="s">
        <v>750</v>
      </c>
    </row>
    <row r="56" spans="1:2" x14ac:dyDescent="0.25">
      <c r="A56" t="s">
        <v>2139</v>
      </c>
      <c r="B56" t="s">
        <v>751</v>
      </c>
    </row>
    <row r="57" spans="1:2" x14ac:dyDescent="0.25">
      <c r="A57" t="s">
        <v>2139</v>
      </c>
      <c r="B57" t="s">
        <v>752</v>
      </c>
    </row>
    <row r="58" spans="1:2" x14ac:dyDescent="0.25">
      <c r="A58" t="s">
        <v>2139</v>
      </c>
      <c r="B58" t="s">
        <v>753</v>
      </c>
    </row>
    <row r="59" spans="1:2" x14ac:dyDescent="0.25">
      <c r="A59" t="s">
        <v>2139</v>
      </c>
      <c r="B59" t="s">
        <v>754</v>
      </c>
    </row>
    <row r="60" spans="1:2" x14ac:dyDescent="0.25">
      <c r="A60" t="s">
        <v>2139</v>
      </c>
      <c r="B60" t="s">
        <v>755</v>
      </c>
    </row>
    <row r="61" spans="1:2" x14ac:dyDescent="0.25">
      <c r="A61" t="s">
        <v>2139</v>
      </c>
      <c r="B61" t="s">
        <v>757</v>
      </c>
    </row>
    <row r="62" spans="1:2" x14ac:dyDescent="0.25">
      <c r="A62" t="s">
        <v>2139</v>
      </c>
      <c r="B62" t="s">
        <v>758</v>
      </c>
    </row>
    <row r="63" spans="1:2" x14ac:dyDescent="0.25">
      <c r="A63" t="s">
        <v>2139</v>
      </c>
      <c r="B63" t="s">
        <v>759</v>
      </c>
    </row>
    <row r="64" spans="1:2" x14ac:dyDescent="0.25">
      <c r="A64" t="s">
        <v>2139</v>
      </c>
      <c r="B64" t="s">
        <v>760</v>
      </c>
    </row>
    <row r="65" spans="1:2" x14ac:dyDescent="0.25">
      <c r="A65" t="s">
        <v>2139</v>
      </c>
      <c r="B65" t="s">
        <v>762</v>
      </c>
    </row>
    <row r="66" spans="1:2" x14ac:dyDescent="0.25">
      <c r="A66" t="s">
        <v>2139</v>
      </c>
      <c r="B66" t="s">
        <v>763</v>
      </c>
    </row>
    <row r="67" spans="1:2" x14ac:dyDescent="0.25">
      <c r="A67" t="s">
        <v>2139</v>
      </c>
      <c r="B67" t="s">
        <v>764</v>
      </c>
    </row>
    <row r="68" spans="1:2" x14ac:dyDescent="0.25">
      <c r="A68" t="s">
        <v>2139</v>
      </c>
      <c r="B68" t="s">
        <v>766</v>
      </c>
    </row>
    <row r="69" spans="1:2" x14ac:dyDescent="0.25">
      <c r="A69" t="s">
        <v>2139</v>
      </c>
      <c r="B69" t="s">
        <v>767</v>
      </c>
    </row>
    <row r="70" spans="1:2" x14ac:dyDescent="0.25">
      <c r="A70" t="s">
        <v>2139</v>
      </c>
      <c r="B70" t="s">
        <v>768</v>
      </c>
    </row>
    <row r="71" spans="1:2" x14ac:dyDescent="0.25">
      <c r="A71" t="s">
        <v>2139</v>
      </c>
      <c r="B71" t="s">
        <v>770</v>
      </c>
    </row>
    <row r="72" spans="1:2" x14ac:dyDescent="0.25">
      <c r="A72" t="s">
        <v>2139</v>
      </c>
      <c r="B72" t="s">
        <v>771</v>
      </c>
    </row>
    <row r="73" spans="1:2" x14ac:dyDescent="0.25">
      <c r="A73" t="s">
        <v>2139</v>
      </c>
      <c r="B73" t="s">
        <v>772</v>
      </c>
    </row>
    <row r="74" spans="1:2" x14ac:dyDescent="0.25">
      <c r="A74" t="s">
        <v>2139</v>
      </c>
      <c r="B74" t="s">
        <v>774</v>
      </c>
    </row>
    <row r="75" spans="1:2" x14ac:dyDescent="0.25">
      <c r="A75" t="s">
        <v>2140</v>
      </c>
      <c r="B75" t="s">
        <v>920</v>
      </c>
    </row>
    <row r="76" spans="1:2" x14ac:dyDescent="0.25">
      <c r="A76" t="s">
        <v>2140</v>
      </c>
      <c r="B76" t="s">
        <v>921</v>
      </c>
    </row>
    <row r="77" spans="1:2" x14ac:dyDescent="0.25">
      <c r="A77" t="s">
        <v>2140</v>
      </c>
      <c r="B77" t="s">
        <v>922</v>
      </c>
    </row>
    <row r="78" spans="1:2" x14ac:dyDescent="0.25">
      <c r="A78" t="s">
        <v>2140</v>
      </c>
      <c r="B78" t="s">
        <v>923</v>
      </c>
    </row>
    <row r="79" spans="1:2" x14ac:dyDescent="0.25">
      <c r="A79" t="s">
        <v>2140</v>
      </c>
      <c r="B79" t="s">
        <v>924</v>
      </c>
    </row>
    <row r="80" spans="1:2" x14ac:dyDescent="0.25">
      <c r="A80" t="s">
        <v>2140</v>
      </c>
      <c r="B80" t="s">
        <v>925</v>
      </c>
    </row>
    <row r="81" spans="1:2" x14ac:dyDescent="0.25">
      <c r="A81" t="s">
        <v>2140</v>
      </c>
      <c r="B81" t="s">
        <v>2127</v>
      </c>
    </row>
    <row r="82" spans="1:2" x14ac:dyDescent="0.25">
      <c r="A82" t="s">
        <v>2140</v>
      </c>
      <c r="B82" t="s">
        <v>2128</v>
      </c>
    </row>
    <row r="83" spans="1:2" x14ac:dyDescent="0.25">
      <c r="A83" t="s">
        <v>2140</v>
      </c>
      <c r="B83" t="s">
        <v>2129</v>
      </c>
    </row>
    <row r="84" spans="1:2" x14ac:dyDescent="0.25">
      <c r="A84" t="s">
        <v>2140</v>
      </c>
      <c r="B84" t="s">
        <v>2130</v>
      </c>
    </row>
    <row r="85" spans="1:2" x14ac:dyDescent="0.25">
      <c r="A85" t="s">
        <v>2140</v>
      </c>
      <c r="B85" t="s">
        <v>2131</v>
      </c>
    </row>
    <row r="86" spans="1:2" x14ac:dyDescent="0.25">
      <c r="A86" t="s">
        <v>2140</v>
      </c>
      <c r="B86" t="s">
        <v>2132</v>
      </c>
    </row>
    <row r="87" spans="1:2" x14ac:dyDescent="0.25">
      <c r="A87" t="s">
        <v>2140</v>
      </c>
      <c r="B87" t="s">
        <v>2133</v>
      </c>
    </row>
    <row r="88" spans="1:2" x14ac:dyDescent="0.25">
      <c r="A88" t="s">
        <v>2140</v>
      </c>
      <c r="B88" t="s">
        <v>926</v>
      </c>
    </row>
    <row r="89" spans="1:2" x14ac:dyDescent="0.25">
      <c r="A89" t="s">
        <v>2140</v>
      </c>
      <c r="B89" t="s">
        <v>927</v>
      </c>
    </row>
    <row r="90" spans="1:2" x14ac:dyDescent="0.25">
      <c r="A90" t="s">
        <v>2140</v>
      </c>
      <c r="B90" t="s">
        <v>928</v>
      </c>
    </row>
    <row r="91" spans="1:2" x14ac:dyDescent="0.25">
      <c r="A91" t="s">
        <v>2140</v>
      </c>
      <c r="B91" t="s">
        <v>929</v>
      </c>
    </row>
    <row r="92" spans="1:2" x14ac:dyDescent="0.25">
      <c r="A92" t="s">
        <v>2140</v>
      </c>
      <c r="B92" t="s">
        <v>930</v>
      </c>
    </row>
    <row r="93" spans="1:2" x14ac:dyDescent="0.25">
      <c r="A93" t="s">
        <v>2140</v>
      </c>
      <c r="B93" t="s">
        <v>931</v>
      </c>
    </row>
    <row r="94" spans="1:2" x14ac:dyDescent="0.25">
      <c r="A94" t="s">
        <v>2140</v>
      </c>
      <c r="B94" t="s">
        <v>932</v>
      </c>
    </row>
    <row r="95" spans="1:2" x14ac:dyDescent="0.25">
      <c r="A95" t="s">
        <v>2140</v>
      </c>
      <c r="B95" t="s">
        <v>933</v>
      </c>
    </row>
    <row r="96" spans="1:2" x14ac:dyDescent="0.25">
      <c r="A96" t="s">
        <v>2140</v>
      </c>
      <c r="B96" t="s">
        <v>934</v>
      </c>
    </row>
    <row r="97" spans="1:2" x14ac:dyDescent="0.25">
      <c r="A97" t="s">
        <v>2140</v>
      </c>
      <c r="B97" t="s">
        <v>935</v>
      </c>
    </row>
    <row r="98" spans="1:2" x14ac:dyDescent="0.25">
      <c r="A98" t="s">
        <v>2140</v>
      </c>
      <c r="B98" t="s">
        <v>989</v>
      </c>
    </row>
    <row r="99" spans="1:2" x14ac:dyDescent="0.25">
      <c r="A99" t="s">
        <v>2141</v>
      </c>
      <c r="B99" t="s">
        <v>1028</v>
      </c>
    </row>
    <row r="100" spans="1:2" x14ac:dyDescent="0.25">
      <c r="A100" t="s">
        <v>2141</v>
      </c>
      <c r="B100" t="s">
        <v>2113</v>
      </c>
    </row>
    <row r="101" spans="1:2" x14ac:dyDescent="0.25">
      <c r="A101" t="s">
        <v>2141</v>
      </c>
      <c r="B101" t="s">
        <v>1030</v>
      </c>
    </row>
    <row r="102" spans="1:2" x14ac:dyDescent="0.25">
      <c r="A102" t="s">
        <v>2142</v>
      </c>
      <c r="B102" t="s">
        <v>696</v>
      </c>
    </row>
    <row r="103" spans="1:2" x14ac:dyDescent="0.25">
      <c r="A103" t="s">
        <v>2142</v>
      </c>
      <c r="B103" t="s">
        <v>698</v>
      </c>
    </row>
    <row r="104" spans="1:2" x14ac:dyDescent="0.25">
      <c r="A104" t="s">
        <v>2142</v>
      </c>
      <c r="B104" t="s">
        <v>721</v>
      </c>
    </row>
    <row r="105" spans="1:2" x14ac:dyDescent="0.25">
      <c r="A105" t="s">
        <v>2142</v>
      </c>
      <c r="B105" t="s">
        <v>722</v>
      </c>
    </row>
    <row r="106" spans="1:2" x14ac:dyDescent="0.25">
      <c r="A106" t="s">
        <v>2142</v>
      </c>
      <c r="B106" t="s">
        <v>776</v>
      </c>
    </row>
    <row r="107" spans="1:2" x14ac:dyDescent="0.25">
      <c r="A107" t="s">
        <v>2142</v>
      </c>
      <c r="B107" t="s">
        <v>777</v>
      </c>
    </row>
    <row r="108" spans="1:2" x14ac:dyDescent="0.25">
      <c r="A108" t="s">
        <v>2142</v>
      </c>
      <c r="B108" t="s">
        <v>778</v>
      </c>
    </row>
    <row r="109" spans="1:2" x14ac:dyDescent="0.25">
      <c r="A109" t="s">
        <v>2142</v>
      </c>
      <c r="B109" t="s">
        <v>785</v>
      </c>
    </row>
    <row r="110" spans="1:2" x14ac:dyDescent="0.25">
      <c r="A110" t="s">
        <v>2142</v>
      </c>
      <c r="B110" t="s">
        <v>786</v>
      </c>
    </row>
    <row r="111" spans="1:2" x14ac:dyDescent="0.25">
      <c r="A111" t="s">
        <v>2142</v>
      </c>
      <c r="B111" t="s">
        <v>787</v>
      </c>
    </row>
    <row r="112" spans="1:2" x14ac:dyDescent="0.25">
      <c r="A112" t="s">
        <v>2142</v>
      </c>
      <c r="B112" t="s">
        <v>788</v>
      </c>
    </row>
    <row r="113" spans="1:2" x14ac:dyDescent="0.25">
      <c r="A113" t="s">
        <v>2142</v>
      </c>
      <c r="B113" t="s">
        <v>789</v>
      </c>
    </row>
    <row r="114" spans="1:2" x14ac:dyDescent="0.25">
      <c r="A114" t="s">
        <v>2142</v>
      </c>
      <c r="B114" t="s">
        <v>790</v>
      </c>
    </row>
    <row r="115" spans="1:2" x14ac:dyDescent="0.25">
      <c r="A115" t="s">
        <v>2142</v>
      </c>
      <c r="B115" t="s">
        <v>791</v>
      </c>
    </row>
    <row r="116" spans="1:2" x14ac:dyDescent="0.25">
      <c r="A116" t="s">
        <v>2142</v>
      </c>
      <c r="B116" t="s">
        <v>792</v>
      </c>
    </row>
    <row r="117" spans="1:2" x14ac:dyDescent="0.25">
      <c r="A117" t="s">
        <v>2142</v>
      </c>
      <c r="B117" t="s">
        <v>793</v>
      </c>
    </row>
    <row r="118" spans="1:2" x14ac:dyDescent="0.25">
      <c r="A118" t="s">
        <v>2142</v>
      </c>
      <c r="B118" t="s">
        <v>794</v>
      </c>
    </row>
    <row r="119" spans="1:2" x14ac:dyDescent="0.25">
      <c r="A119" t="s">
        <v>2142</v>
      </c>
      <c r="B119" t="s">
        <v>795</v>
      </c>
    </row>
    <row r="120" spans="1:2" x14ac:dyDescent="0.25">
      <c r="A120" t="s">
        <v>2142</v>
      </c>
      <c r="B120" t="s">
        <v>796</v>
      </c>
    </row>
    <row r="121" spans="1:2" x14ac:dyDescent="0.25">
      <c r="A121" t="s">
        <v>2142</v>
      </c>
      <c r="B121" t="s">
        <v>797</v>
      </c>
    </row>
    <row r="122" spans="1:2" x14ac:dyDescent="0.25">
      <c r="A122" t="s">
        <v>2142</v>
      </c>
      <c r="B122" t="s">
        <v>798</v>
      </c>
    </row>
    <row r="123" spans="1:2" x14ac:dyDescent="0.25">
      <c r="A123" t="s">
        <v>2142</v>
      </c>
      <c r="B123" t="s">
        <v>801</v>
      </c>
    </row>
    <row r="124" spans="1:2" x14ac:dyDescent="0.25">
      <c r="A124" t="s">
        <v>2142</v>
      </c>
      <c r="B124" t="s">
        <v>802</v>
      </c>
    </row>
    <row r="125" spans="1:2" x14ac:dyDescent="0.25">
      <c r="A125" t="s">
        <v>2142</v>
      </c>
      <c r="B125" t="s">
        <v>821</v>
      </c>
    </row>
    <row r="126" spans="1:2" x14ac:dyDescent="0.25">
      <c r="A126" t="s">
        <v>2142</v>
      </c>
      <c r="B126" t="s">
        <v>822</v>
      </c>
    </row>
    <row r="127" spans="1:2" x14ac:dyDescent="0.25">
      <c r="A127" t="s">
        <v>2142</v>
      </c>
      <c r="B127" t="s">
        <v>900</v>
      </c>
    </row>
    <row r="128" spans="1:2" x14ac:dyDescent="0.25">
      <c r="A128" t="s">
        <v>2142</v>
      </c>
      <c r="B128" t="s">
        <v>901</v>
      </c>
    </row>
    <row r="129" spans="1:2" x14ac:dyDescent="0.25">
      <c r="A129" t="s">
        <v>2142</v>
      </c>
      <c r="B129" t="s">
        <v>915</v>
      </c>
    </row>
    <row r="130" spans="1:2" x14ac:dyDescent="0.25">
      <c r="A130" t="s">
        <v>2142</v>
      </c>
      <c r="B130" t="s">
        <v>916</v>
      </c>
    </row>
    <row r="131" spans="1:2" x14ac:dyDescent="0.25">
      <c r="A131" t="s">
        <v>2142</v>
      </c>
      <c r="B131" t="s">
        <v>917</v>
      </c>
    </row>
    <row r="132" spans="1:2" x14ac:dyDescent="0.25">
      <c r="A132" t="s">
        <v>2142</v>
      </c>
      <c r="B132" t="s">
        <v>972</v>
      </c>
    </row>
    <row r="133" spans="1:2" x14ac:dyDescent="0.25">
      <c r="A133" t="s">
        <v>2142</v>
      </c>
      <c r="B133" t="s">
        <v>978</v>
      </c>
    </row>
    <row r="134" spans="1:2" x14ac:dyDescent="0.25">
      <c r="A134" t="s">
        <v>2142</v>
      </c>
      <c r="B134" t="s">
        <v>982</v>
      </c>
    </row>
    <row r="135" spans="1:2" x14ac:dyDescent="0.25">
      <c r="A135" t="s">
        <v>2142</v>
      </c>
      <c r="B135" t="s">
        <v>986</v>
      </c>
    </row>
    <row r="136" spans="1:2" x14ac:dyDescent="0.25">
      <c r="A136" t="s">
        <v>2143</v>
      </c>
      <c r="B136" t="s">
        <v>847</v>
      </c>
    </row>
    <row r="137" spans="1:2" x14ac:dyDescent="0.25">
      <c r="A137" t="s">
        <v>2143</v>
      </c>
      <c r="B137" t="s">
        <v>848</v>
      </c>
    </row>
    <row r="138" spans="1:2" x14ac:dyDescent="0.25">
      <c r="A138" t="s">
        <v>2143</v>
      </c>
      <c r="B138" t="s">
        <v>849</v>
      </c>
    </row>
    <row r="139" spans="1:2" x14ac:dyDescent="0.25">
      <c r="A139" t="s">
        <v>2143</v>
      </c>
      <c r="B139" t="s">
        <v>850</v>
      </c>
    </row>
    <row r="140" spans="1:2" x14ac:dyDescent="0.25">
      <c r="A140" t="s">
        <v>2143</v>
      </c>
      <c r="B140" t="s">
        <v>851</v>
      </c>
    </row>
    <row r="141" spans="1:2" x14ac:dyDescent="0.25">
      <c r="A141" t="s">
        <v>2143</v>
      </c>
      <c r="B141" t="s">
        <v>852</v>
      </c>
    </row>
    <row r="142" spans="1:2" x14ac:dyDescent="0.25">
      <c r="A142" t="s">
        <v>2143</v>
      </c>
      <c r="B142" t="s">
        <v>853</v>
      </c>
    </row>
    <row r="143" spans="1:2" x14ac:dyDescent="0.25">
      <c r="A143" t="s">
        <v>2144</v>
      </c>
      <c r="B143" t="s">
        <v>2109</v>
      </c>
    </row>
    <row r="144" spans="1:2" x14ac:dyDescent="0.25">
      <c r="A144" t="s">
        <v>2144</v>
      </c>
      <c r="B144" t="s">
        <v>2111</v>
      </c>
    </row>
    <row r="145" spans="1:2" x14ac:dyDescent="0.25">
      <c r="A145" t="s">
        <v>2144</v>
      </c>
      <c r="B145" t="s">
        <v>2112</v>
      </c>
    </row>
    <row r="146" spans="1:2" x14ac:dyDescent="0.25">
      <c r="A146" t="s">
        <v>2144</v>
      </c>
      <c r="B146" t="s">
        <v>2110</v>
      </c>
    </row>
    <row r="147" spans="1:2" x14ac:dyDescent="0.25">
      <c r="A147" t="s">
        <v>2145</v>
      </c>
      <c r="B147" t="s">
        <v>825</v>
      </c>
    </row>
    <row r="148" spans="1:2" x14ac:dyDescent="0.25">
      <c r="A148" t="s">
        <v>2145</v>
      </c>
      <c r="B148" t="s">
        <v>826</v>
      </c>
    </row>
    <row r="149" spans="1:2" x14ac:dyDescent="0.25">
      <c r="A149" t="s">
        <v>2145</v>
      </c>
      <c r="B149" t="s">
        <v>827</v>
      </c>
    </row>
    <row r="150" spans="1:2" x14ac:dyDescent="0.25">
      <c r="A150" t="s">
        <v>2145</v>
      </c>
      <c r="B150" t="s">
        <v>838</v>
      </c>
    </row>
    <row r="151" spans="1:2" x14ac:dyDescent="0.25">
      <c r="A151" t="s">
        <v>2145</v>
      </c>
      <c r="B151" t="s">
        <v>839</v>
      </c>
    </row>
    <row r="152" spans="1:2" x14ac:dyDescent="0.25">
      <c r="A152" t="s">
        <v>2145</v>
      </c>
      <c r="B152" t="s">
        <v>840</v>
      </c>
    </row>
    <row r="153" spans="1:2" x14ac:dyDescent="0.25">
      <c r="A153" t="s">
        <v>2145</v>
      </c>
      <c r="B153" t="s">
        <v>979</v>
      </c>
    </row>
    <row r="154" spans="1:2" x14ac:dyDescent="0.25">
      <c r="A154" t="s">
        <v>2145</v>
      </c>
      <c r="B154" t="s">
        <v>1009</v>
      </c>
    </row>
    <row r="155" spans="1:2" x14ac:dyDescent="0.25">
      <c r="A155" t="s">
        <v>2145</v>
      </c>
      <c r="B155" t="s">
        <v>1010</v>
      </c>
    </row>
    <row r="156" spans="1:2" x14ac:dyDescent="0.25">
      <c r="A156" t="s">
        <v>2145</v>
      </c>
      <c r="B156" t="s">
        <v>1011</v>
      </c>
    </row>
    <row r="157" spans="1:2" x14ac:dyDescent="0.25">
      <c r="A157" t="s">
        <v>2145</v>
      </c>
      <c r="B157" t="s">
        <v>1012</v>
      </c>
    </row>
    <row r="158" spans="1:2" x14ac:dyDescent="0.25">
      <c r="A158" t="s">
        <v>2146</v>
      </c>
      <c r="B158" t="s">
        <v>813</v>
      </c>
    </row>
    <row r="159" spans="1:2" x14ac:dyDescent="0.25">
      <c r="A159" t="s">
        <v>2146</v>
      </c>
      <c r="B159" t="s">
        <v>815</v>
      </c>
    </row>
    <row r="160" spans="1:2" x14ac:dyDescent="0.25">
      <c r="A160" t="s">
        <v>2146</v>
      </c>
      <c r="B160" t="s">
        <v>816</v>
      </c>
    </row>
    <row r="161" spans="1:2" x14ac:dyDescent="0.25">
      <c r="A161" t="s">
        <v>2146</v>
      </c>
      <c r="B161" t="s">
        <v>817</v>
      </c>
    </row>
    <row r="162" spans="1:2" x14ac:dyDescent="0.25">
      <c r="A162" t="s">
        <v>2146</v>
      </c>
      <c r="B162" t="s">
        <v>818</v>
      </c>
    </row>
    <row r="163" spans="1:2" x14ac:dyDescent="0.25">
      <c r="A163" t="s">
        <v>2146</v>
      </c>
      <c r="B163" t="s">
        <v>819</v>
      </c>
    </row>
    <row r="164" spans="1:2" x14ac:dyDescent="0.25">
      <c r="A164" t="s">
        <v>2146</v>
      </c>
      <c r="B164" t="s">
        <v>820</v>
      </c>
    </row>
    <row r="165" spans="1:2" x14ac:dyDescent="0.25">
      <c r="A165" t="s">
        <v>2146</v>
      </c>
      <c r="B165" t="s">
        <v>990</v>
      </c>
    </row>
    <row r="166" spans="1:2" x14ac:dyDescent="0.25">
      <c r="A166" t="s">
        <v>2146</v>
      </c>
      <c r="B166" t="s">
        <v>991</v>
      </c>
    </row>
    <row r="167" spans="1:2" x14ac:dyDescent="0.25">
      <c r="A167" t="s">
        <v>2146</v>
      </c>
      <c r="B167" t="s">
        <v>992</v>
      </c>
    </row>
    <row r="168" spans="1:2" x14ac:dyDescent="0.25">
      <c r="A168" t="s">
        <v>2146</v>
      </c>
      <c r="B168" t="s">
        <v>993</v>
      </c>
    </row>
    <row r="169" spans="1:2" x14ac:dyDescent="0.25">
      <c r="A169" t="s">
        <v>2146</v>
      </c>
      <c r="B169" t="s">
        <v>994</v>
      </c>
    </row>
    <row r="170" spans="1:2" x14ac:dyDescent="0.25">
      <c r="A170" t="s">
        <v>2146</v>
      </c>
      <c r="B170" t="s">
        <v>995</v>
      </c>
    </row>
    <row r="171" spans="1:2" x14ac:dyDescent="0.25">
      <c r="A171" t="s">
        <v>2146</v>
      </c>
      <c r="B171" t="s">
        <v>996</v>
      </c>
    </row>
    <row r="172" spans="1:2" x14ac:dyDescent="0.25">
      <c r="A172" t="s">
        <v>2146</v>
      </c>
      <c r="B172" t="s">
        <v>997</v>
      </c>
    </row>
    <row r="173" spans="1:2" x14ac:dyDescent="0.25">
      <c r="A173" t="s">
        <v>2147</v>
      </c>
      <c r="B173" t="s">
        <v>981</v>
      </c>
    </row>
    <row r="174" spans="1:2" x14ac:dyDescent="0.25">
      <c r="A174" t="s">
        <v>2147</v>
      </c>
      <c r="B174" t="s">
        <v>983</v>
      </c>
    </row>
    <row r="175" spans="1:2" x14ac:dyDescent="0.25">
      <c r="A175" t="s">
        <v>2147</v>
      </c>
      <c r="B175" t="s">
        <v>1000</v>
      </c>
    </row>
    <row r="176" spans="1:2" x14ac:dyDescent="0.25">
      <c r="A176" t="s">
        <v>2147</v>
      </c>
      <c r="B176" t="s">
        <v>1001</v>
      </c>
    </row>
    <row r="177" spans="1:2" x14ac:dyDescent="0.25">
      <c r="A177" t="s">
        <v>2147</v>
      </c>
      <c r="B177" t="s">
        <v>1002</v>
      </c>
    </row>
    <row r="178" spans="1:2" x14ac:dyDescent="0.25">
      <c r="A178" t="s">
        <v>2147</v>
      </c>
      <c r="B178" t="s">
        <v>1003</v>
      </c>
    </row>
    <row r="179" spans="1:2" x14ac:dyDescent="0.25">
      <c r="A179" t="s">
        <v>2147</v>
      </c>
      <c r="B179" t="s">
        <v>1021</v>
      </c>
    </row>
    <row r="180" spans="1:2" x14ac:dyDescent="0.25">
      <c r="A180" t="s">
        <v>2147</v>
      </c>
      <c r="B180" t="s">
        <v>1022</v>
      </c>
    </row>
    <row r="181" spans="1:2" x14ac:dyDescent="0.25">
      <c r="A181" t="s">
        <v>2147</v>
      </c>
      <c r="B181" t="s">
        <v>1023</v>
      </c>
    </row>
    <row r="182" spans="1:2" x14ac:dyDescent="0.25">
      <c r="A182" t="s">
        <v>2148</v>
      </c>
      <c r="B182" t="s">
        <v>902</v>
      </c>
    </row>
    <row r="183" spans="1:2" x14ac:dyDescent="0.25">
      <c r="A183" t="s">
        <v>2148</v>
      </c>
      <c r="B183" t="s">
        <v>903</v>
      </c>
    </row>
    <row r="184" spans="1:2" x14ac:dyDescent="0.25">
      <c r="A184" t="s">
        <v>2148</v>
      </c>
      <c r="B184" t="s">
        <v>904</v>
      </c>
    </row>
    <row r="185" spans="1:2" x14ac:dyDescent="0.25">
      <c r="A185" t="s">
        <v>2148</v>
      </c>
      <c r="B185" t="s">
        <v>905</v>
      </c>
    </row>
    <row r="186" spans="1:2" x14ac:dyDescent="0.25">
      <c r="A186" t="s">
        <v>2148</v>
      </c>
      <c r="B186" t="s">
        <v>969</v>
      </c>
    </row>
    <row r="187" spans="1:2" x14ac:dyDescent="0.25">
      <c r="A187" t="s">
        <v>2148</v>
      </c>
      <c r="B187" t="s">
        <v>980</v>
      </c>
    </row>
    <row r="188" spans="1:2" x14ac:dyDescent="0.25">
      <c r="A188" t="s">
        <v>2149</v>
      </c>
      <c r="B188" t="s">
        <v>973</v>
      </c>
    </row>
    <row r="189" spans="1:2" x14ac:dyDescent="0.25">
      <c r="A189" t="s">
        <v>2149</v>
      </c>
      <c r="B189" t="s">
        <v>974</v>
      </c>
    </row>
    <row r="190" spans="1:2" x14ac:dyDescent="0.25">
      <c r="A190" t="s">
        <v>2150</v>
      </c>
      <c r="B190" t="s">
        <v>970</v>
      </c>
    </row>
    <row r="191" spans="1:2" x14ac:dyDescent="0.25">
      <c r="A191" t="s">
        <v>2150</v>
      </c>
      <c r="B191" t="s">
        <v>975</v>
      </c>
    </row>
    <row r="192" spans="1:2" x14ac:dyDescent="0.25">
      <c r="A192" t="s">
        <v>2150</v>
      </c>
      <c r="B192" t="s">
        <v>977</v>
      </c>
    </row>
    <row r="193" spans="1:2" x14ac:dyDescent="0.25">
      <c r="A193" t="s">
        <v>2150</v>
      </c>
      <c r="B193" t="s">
        <v>987</v>
      </c>
    </row>
    <row r="194" spans="1:2" x14ac:dyDescent="0.25">
      <c r="A194" t="s">
        <v>2150</v>
      </c>
      <c r="B194" t="s">
        <v>1031</v>
      </c>
    </row>
    <row r="195" spans="1:2" x14ac:dyDescent="0.25">
      <c r="A195" t="s">
        <v>2150</v>
      </c>
      <c r="B195" t="s">
        <v>1032</v>
      </c>
    </row>
    <row r="196" spans="1:2" x14ac:dyDescent="0.25">
      <c r="A196" t="s">
        <v>2150</v>
      </c>
      <c r="B196" t="s">
        <v>1033</v>
      </c>
    </row>
    <row r="197" spans="1:2" x14ac:dyDescent="0.25">
      <c r="A197" t="s">
        <v>2150</v>
      </c>
      <c r="B197" t="s">
        <v>1034</v>
      </c>
    </row>
    <row r="198" spans="1:2" x14ac:dyDescent="0.25">
      <c r="A198" t="s">
        <v>2150</v>
      </c>
      <c r="B198" t="s">
        <v>1035</v>
      </c>
    </row>
    <row r="199" spans="1:2" x14ac:dyDescent="0.25">
      <c r="A199" t="s">
        <v>2150</v>
      </c>
      <c r="B199" t="s">
        <v>1038</v>
      </c>
    </row>
    <row r="200" spans="1:2" x14ac:dyDescent="0.25">
      <c r="A200" t="s">
        <v>2150</v>
      </c>
      <c r="B200" t="s">
        <v>1039</v>
      </c>
    </row>
    <row r="201" spans="1:2" x14ac:dyDescent="0.25">
      <c r="A201" t="s">
        <v>2150</v>
      </c>
      <c r="B201" t="s">
        <v>1040</v>
      </c>
    </row>
    <row r="202" spans="1:2" x14ac:dyDescent="0.25">
      <c r="A202" t="s">
        <v>2150</v>
      </c>
      <c r="B202" t="s">
        <v>1042</v>
      </c>
    </row>
    <row r="203" spans="1:2" x14ac:dyDescent="0.25">
      <c r="A203" t="s">
        <v>2151</v>
      </c>
      <c r="B203" t="s">
        <v>799</v>
      </c>
    </row>
    <row r="204" spans="1:2" x14ac:dyDescent="0.25">
      <c r="A204" t="s">
        <v>2151</v>
      </c>
      <c r="B204" t="s">
        <v>984</v>
      </c>
    </row>
    <row r="205" spans="1:2" x14ac:dyDescent="0.25">
      <c r="A205" t="s">
        <v>2151</v>
      </c>
      <c r="B205" t="s">
        <v>998</v>
      </c>
    </row>
    <row r="206" spans="1:2" x14ac:dyDescent="0.25">
      <c r="A206" t="s">
        <v>2152</v>
      </c>
      <c r="B206" t="s">
        <v>869</v>
      </c>
    </row>
    <row r="207" spans="1:2" x14ac:dyDescent="0.25">
      <c r="A207" t="s">
        <v>2152</v>
      </c>
      <c r="B207" t="s">
        <v>870</v>
      </c>
    </row>
    <row r="208" spans="1:2" x14ac:dyDescent="0.25">
      <c r="A208" t="s">
        <v>2152</v>
      </c>
      <c r="B208" t="s">
        <v>871</v>
      </c>
    </row>
    <row r="209" spans="1:2" x14ac:dyDescent="0.25">
      <c r="A209" t="s">
        <v>2152</v>
      </c>
      <c r="B209" t="s">
        <v>872</v>
      </c>
    </row>
    <row r="210" spans="1:2" x14ac:dyDescent="0.25">
      <c r="A210" t="s">
        <v>2152</v>
      </c>
      <c r="B210" t="s">
        <v>874</v>
      </c>
    </row>
    <row r="211" spans="1:2" x14ac:dyDescent="0.25">
      <c r="A211" t="s">
        <v>2152</v>
      </c>
      <c r="B211" t="s">
        <v>876</v>
      </c>
    </row>
    <row r="212" spans="1:2" x14ac:dyDescent="0.25">
      <c r="A212" t="s">
        <v>2152</v>
      </c>
      <c r="B212" t="s">
        <v>878</v>
      </c>
    </row>
    <row r="213" spans="1:2" x14ac:dyDescent="0.25">
      <c r="A213" t="s">
        <v>2152</v>
      </c>
      <c r="B213" t="s">
        <v>879</v>
      </c>
    </row>
    <row r="214" spans="1:2" x14ac:dyDescent="0.25">
      <c r="A214" t="s">
        <v>2152</v>
      </c>
      <c r="B214" t="s">
        <v>880</v>
      </c>
    </row>
    <row r="215" spans="1:2" x14ac:dyDescent="0.25">
      <c r="A215" t="s">
        <v>2152</v>
      </c>
      <c r="B215" t="s">
        <v>881</v>
      </c>
    </row>
    <row r="216" spans="1:2" x14ac:dyDescent="0.25">
      <c r="A216" t="s">
        <v>2152</v>
      </c>
      <c r="B216" t="s">
        <v>882</v>
      </c>
    </row>
    <row r="217" spans="1:2" x14ac:dyDescent="0.25">
      <c r="A217" t="s">
        <v>2152</v>
      </c>
      <c r="B217" t="s">
        <v>883</v>
      </c>
    </row>
    <row r="218" spans="1:2" x14ac:dyDescent="0.25">
      <c r="A218" t="s">
        <v>2152</v>
      </c>
      <c r="B218" t="s">
        <v>884</v>
      </c>
    </row>
    <row r="219" spans="1:2" x14ac:dyDescent="0.25">
      <c r="A219" t="s">
        <v>2152</v>
      </c>
      <c r="B219" t="s">
        <v>885</v>
      </c>
    </row>
    <row r="220" spans="1:2" x14ac:dyDescent="0.25">
      <c r="A220" t="s">
        <v>2152</v>
      </c>
      <c r="B220" t="s">
        <v>1083</v>
      </c>
    </row>
    <row r="221" spans="1:2" x14ac:dyDescent="0.25">
      <c r="A221" t="s">
        <v>2152</v>
      </c>
      <c r="B221" t="s">
        <v>1084</v>
      </c>
    </row>
    <row r="222" spans="1:2" x14ac:dyDescent="0.25">
      <c r="A222" t="s">
        <v>2152</v>
      </c>
      <c r="B222" t="s">
        <v>886</v>
      </c>
    </row>
    <row r="223" spans="1:2" x14ac:dyDescent="0.25">
      <c r="A223" t="s">
        <v>2152</v>
      </c>
      <c r="B223" t="s">
        <v>887</v>
      </c>
    </row>
    <row r="224" spans="1:2" x14ac:dyDescent="0.25">
      <c r="A224" t="s">
        <v>2152</v>
      </c>
      <c r="B224" t="s">
        <v>888</v>
      </c>
    </row>
    <row r="225" spans="1:2" x14ac:dyDescent="0.25">
      <c r="A225" t="s">
        <v>2152</v>
      </c>
      <c r="B225" t="s">
        <v>889</v>
      </c>
    </row>
    <row r="226" spans="1:2" x14ac:dyDescent="0.25">
      <c r="A226" t="s">
        <v>2152</v>
      </c>
      <c r="B226" t="s">
        <v>891</v>
      </c>
    </row>
    <row r="227" spans="1:2" x14ac:dyDescent="0.25">
      <c r="A227" t="s">
        <v>2152</v>
      </c>
      <c r="B227" t="s">
        <v>936</v>
      </c>
    </row>
    <row r="228" spans="1:2" x14ac:dyDescent="0.25">
      <c r="A228" t="s">
        <v>2152</v>
      </c>
      <c r="B228" t="s">
        <v>937</v>
      </c>
    </row>
    <row r="229" spans="1:2" x14ac:dyDescent="0.25">
      <c r="A229" t="s">
        <v>2152</v>
      </c>
      <c r="B229" t="s">
        <v>938</v>
      </c>
    </row>
    <row r="230" spans="1:2" x14ac:dyDescent="0.25">
      <c r="A230" t="s">
        <v>2152</v>
      </c>
      <c r="B230" t="s">
        <v>939</v>
      </c>
    </row>
    <row r="231" spans="1:2" x14ac:dyDescent="0.25">
      <c r="A231" t="s">
        <v>2152</v>
      </c>
      <c r="B231" t="s">
        <v>941</v>
      </c>
    </row>
    <row r="232" spans="1:2" x14ac:dyDescent="0.25">
      <c r="A232" t="s">
        <v>2152</v>
      </c>
      <c r="B232" t="s">
        <v>943</v>
      </c>
    </row>
    <row r="233" spans="1:2" x14ac:dyDescent="0.25">
      <c r="A233" t="s">
        <v>2152</v>
      </c>
      <c r="B233" t="s">
        <v>945</v>
      </c>
    </row>
    <row r="234" spans="1:2" x14ac:dyDescent="0.25">
      <c r="A234" t="s">
        <v>2152</v>
      </c>
      <c r="B234" t="s">
        <v>946</v>
      </c>
    </row>
    <row r="235" spans="1:2" x14ac:dyDescent="0.25">
      <c r="A235" t="s">
        <v>2152</v>
      </c>
      <c r="B235" t="s">
        <v>947</v>
      </c>
    </row>
    <row r="236" spans="1:2" x14ac:dyDescent="0.25">
      <c r="A236" t="s">
        <v>2152</v>
      </c>
      <c r="B236" t="s">
        <v>948</v>
      </c>
    </row>
    <row r="237" spans="1:2" x14ac:dyDescent="0.25">
      <c r="A237" t="s">
        <v>2152</v>
      </c>
      <c r="B237" t="s">
        <v>949</v>
      </c>
    </row>
    <row r="238" spans="1:2" x14ac:dyDescent="0.25">
      <c r="A238" t="s">
        <v>2152</v>
      </c>
      <c r="B238" t="s">
        <v>950</v>
      </c>
    </row>
    <row r="239" spans="1:2" x14ac:dyDescent="0.25">
      <c r="A239" t="s">
        <v>2152</v>
      </c>
      <c r="B239" t="s">
        <v>951</v>
      </c>
    </row>
    <row r="240" spans="1:2" x14ac:dyDescent="0.25">
      <c r="A240" t="s">
        <v>2152</v>
      </c>
      <c r="B240" t="s">
        <v>952</v>
      </c>
    </row>
    <row r="241" spans="1:2" x14ac:dyDescent="0.25">
      <c r="A241" t="s">
        <v>2152</v>
      </c>
      <c r="B241" t="s">
        <v>1085</v>
      </c>
    </row>
    <row r="242" spans="1:2" x14ac:dyDescent="0.25">
      <c r="A242" t="s">
        <v>2152</v>
      </c>
      <c r="B242" t="s">
        <v>1086</v>
      </c>
    </row>
    <row r="243" spans="1:2" x14ac:dyDescent="0.25">
      <c r="A243" t="s">
        <v>2152</v>
      </c>
      <c r="B243" t="s">
        <v>953</v>
      </c>
    </row>
    <row r="244" spans="1:2" x14ac:dyDescent="0.25">
      <c r="A244" t="s">
        <v>2152</v>
      </c>
      <c r="B244" t="s">
        <v>954</v>
      </c>
    </row>
    <row r="245" spans="1:2" x14ac:dyDescent="0.25">
      <c r="A245" t="s">
        <v>2152</v>
      </c>
      <c r="B245" t="s">
        <v>955</v>
      </c>
    </row>
    <row r="246" spans="1:2" x14ac:dyDescent="0.25">
      <c r="A246" t="s">
        <v>2152</v>
      </c>
      <c r="B246" t="s">
        <v>956</v>
      </c>
    </row>
    <row r="247" spans="1:2" x14ac:dyDescent="0.25">
      <c r="A247" t="s">
        <v>2152</v>
      </c>
      <c r="B247" t="s">
        <v>958</v>
      </c>
    </row>
    <row r="248" spans="1:2" x14ac:dyDescent="0.25">
      <c r="A248" t="s">
        <v>2152</v>
      </c>
      <c r="B248" t="s">
        <v>1043</v>
      </c>
    </row>
    <row r="249" spans="1:2" x14ac:dyDescent="0.25">
      <c r="A249" t="s">
        <v>2152</v>
      </c>
      <c r="B249" t="s">
        <v>1044</v>
      </c>
    </row>
    <row r="250" spans="1:2" x14ac:dyDescent="0.25">
      <c r="A250" t="s">
        <v>2152</v>
      </c>
      <c r="B250" t="s">
        <v>1045</v>
      </c>
    </row>
    <row r="251" spans="1:2" x14ac:dyDescent="0.25">
      <c r="A251" t="s">
        <v>2152</v>
      </c>
      <c r="B251" t="s">
        <v>1046</v>
      </c>
    </row>
    <row r="252" spans="1:2" x14ac:dyDescent="0.25">
      <c r="A252" t="s">
        <v>2152</v>
      </c>
      <c r="B252" t="s">
        <v>1048</v>
      </c>
    </row>
    <row r="253" spans="1:2" x14ac:dyDescent="0.25">
      <c r="A253" t="s">
        <v>2152</v>
      </c>
      <c r="B253" t="s">
        <v>1050</v>
      </c>
    </row>
    <row r="254" spans="1:2" x14ac:dyDescent="0.25">
      <c r="A254" t="s">
        <v>2152</v>
      </c>
      <c r="B254" t="s">
        <v>1052</v>
      </c>
    </row>
    <row r="255" spans="1:2" x14ac:dyDescent="0.25">
      <c r="A255" t="s">
        <v>2152</v>
      </c>
      <c r="B255" t="s">
        <v>1053</v>
      </c>
    </row>
    <row r="256" spans="1:2" x14ac:dyDescent="0.25">
      <c r="A256" t="s">
        <v>2152</v>
      </c>
      <c r="B256" t="s">
        <v>1054</v>
      </c>
    </row>
    <row r="257" spans="1:2" x14ac:dyDescent="0.25">
      <c r="A257" t="s">
        <v>2152</v>
      </c>
      <c r="B257" t="s">
        <v>1055</v>
      </c>
    </row>
    <row r="258" spans="1:2" x14ac:dyDescent="0.25">
      <c r="A258" t="s">
        <v>2152</v>
      </c>
      <c r="B258" t="s">
        <v>1056</v>
      </c>
    </row>
    <row r="259" spans="1:2" x14ac:dyDescent="0.25">
      <c r="A259" t="s">
        <v>2152</v>
      </c>
      <c r="B259" t="s">
        <v>1057</v>
      </c>
    </row>
    <row r="260" spans="1:2" x14ac:dyDescent="0.25">
      <c r="A260" t="s">
        <v>2152</v>
      </c>
      <c r="B260" t="s">
        <v>1058</v>
      </c>
    </row>
    <row r="261" spans="1:2" x14ac:dyDescent="0.25">
      <c r="A261" t="s">
        <v>2152</v>
      </c>
      <c r="B261" t="s">
        <v>1059</v>
      </c>
    </row>
    <row r="262" spans="1:2" x14ac:dyDescent="0.25">
      <c r="A262" t="s">
        <v>2152</v>
      </c>
      <c r="B262" t="s">
        <v>1087</v>
      </c>
    </row>
    <row r="263" spans="1:2" x14ac:dyDescent="0.25">
      <c r="A263" t="s">
        <v>2152</v>
      </c>
      <c r="B263" t="s">
        <v>1088</v>
      </c>
    </row>
    <row r="264" spans="1:2" x14ac:dyDescent="0.25">
      <c r="A264" t="s">
        <v>2152</v>
      </c>
      <c r="B264" t="s">
        <v>1060</v>
      </c>
    </row>
    <row r="265" spans="1:2" x14ac:dyDescent="0.25">
      <c r="A265" t="s">
        <v>2152</v>
      </c>
      <c r="B265" t="s">
        <v>1061</v>
      </c>
    </row>
    <row r="266" spans="1:2" x14ac:dyDescent="0.25">
      <c r="A266" t="s">
        <v>2152</v>
      </c>
      <c r="B266" t="s">
        <v>1062</v>
      </c>
    </row>
    <row r="267" spans="1:2" x14ac:dyDescent="0.25">
      <c r="A267" t="s">
        <v>2152</v>
      </c>
      <c r="B267" t="s">
        <v>1063</v>
      </c>
    </row>
    <row r="268" spans="1:2" x14ac:dyDescent="0.25">
      <c r="A268" t="s">
        <v>2152</v>
      </c>
      <c r="B268" t="s">
        <v>1065</v>
      </c>
    </row>
    <row r="269" spans="1:2" x14ac:dyDescent="0.25">
      <c r="A269" t="s">
        <v>2153</v>
      </c>
      <c r="B269" t="s">
        <v>803</v>
      </c>
    </row>
    <row r="270" spans="1:2" x14ac:dyDescent="0.25">
      <c r="A270" t="s">
        <v>2153</v>
      </c>
      <c r="B270" t="s">
        <v>804</v>
      </c>
    </row>
    <row r="271" spans="1:2" x14ac:dyDescent="0.25">
      <c r="A271" t="s">
        <v>2153</v>
      </c>
      <c r="B271" t="s">
        <v>805</v>
      </c>
    </row>
    <row r="272" spans="1:2" x14ac:dyDescent="0.25">
      <c r="A272" t="s">
        <v>2153</v>
      </c>
      <c r="B272" t="s">
        <v>809</v>
      </c>
    </row>
    <row r="273" spans="1:2" x14ac:dyDescent="0.25">
      <c r="A273" t="s">
        <v>2153</v>
      </c>
      <c r="B273" t="s">
        <v>811</v>
      </c>
    </row>
    <row r="274" spans="1:2" x14ac:dyDescent="0.25">
      <c r="A274" t="s">
        <v>2153</v>
      </c>
      <c r="B274" t="s">
        <v>812</v>
      </c>
    </row>
    <row r="275" spans="1:2" x14ac:dyDescent="0.25">
      <c r="A275" t="s">
        <v>2154</v>
      </c>
      <c r="B275" t="s">
        <v>830</v>
      </c>
    </row>
    <row r="276" spans="1:2" x14ac:dyDescent="0.25">
      <c r="A276" t="s">
        <v>2154</v>
      </c>
      <c r="B276" t="s">
        <v>831</v>
      </c>
    </row>
    <row r="277" spans="1:2" x14ac:dyDescent="0.25">
      <c r="A277" t="s">
        <v>2154</v>
      </c>
      <c r="B277" t="s">
        <v>833</v>
      </c>
    </row>
    <row r="278" spans="1:2" x14ac:dyDescent="0.25">
      <c r="A278" t="s">
        <v>2154</v>
      </c>
      <c r="B278" t="s">
        <v>1077</v>
      </c>
    </row>
    <row r="279" spans="1:2" x14ac:dyDescent="0.25">
      <c r="A279" t="s">
        <v>2154</v>
      </c>
      <c r="B279" t="s">
        <v>1078</v>
      </c>
    </row>
    <row r="280" spans="1:2" x14ac:dyDescent="0.25">
      <c r="A280" t="s">
        <v>2154</v>
      </c>
      <c r="B280" t="s">
        <v>834</v>
      </c>
    </row>
    <row r="281" spans="1:2" x14ac:dyDescent="0.25">
      <c r="A281" t="s">
        <v>2154</v>
      </c>
      <c r="B281" t="s">
        <v>835</v>
      </c>
    </row>
    <row r="282" spans="1:2" x14ac:dyDescent="0.25">
      <c r="A282" t="s">
        <v>2154</v>
      </c>
      <c r="B282" t="s">
        <v>836</v>
      </c>
    </row>
    <row r="283" spans="1:2" x14ac:dyDescent="0.25">
      <c r="A283" t="s">
        <v>2154</v>
      </c>
      <c r="B283" t="s">
        <v>837</v>
      </c>
    </row>
    <row r="284" spans="1:2" x14ac:dyDescent="0.25">
      <c r="A284" t="s">
        <v>2154</v>
      </c>
      <c r="B284" t="s">
        <v>854</v>
      </c>
    </row>
    <row r="285" spans="1:2" x14ac:dyDescent="0.25">
      <c r="A285" t="s">
        <v>2154</v>
      </c>
      <c r="B285" t="s">
        <v>855</v>
      </c>
    </row>
    <row r="286" spans="1:2" x14ac:dyDescent="0.25">
      <c r="A286" t="s">
        <v>2154</v>
      </c>
      <c r="B286" t="s">
        <v>856</v>
      </c>
    </row>
    <row r="287" spans="1:2" x14ac:dyDescent="0.25">
      <c r="A287" t="s">
        <v>2154</v>
      </c>
      <c r="B287" t="s">
        <v>857</v>
      </c>
    </row>
    <row r="288" spans="1:2" x14ac:dyDescent="0.25">
      <c r="A288" t="s">
        <v>2154</v>
      </c>
      <c r="B288" t="s">
        <v>1079</v>
      </c>
    </row>
    <row r="289" spans="1:2" x14ac:dyDescent="0.25">
      <c r="A289" t="s">
        <v>2154</v>
      </c>
      <c r="B289" t="s">
        <v>1080</v>
      </c>
    </row>
    <row r="290" spans="1:2" x14ac:dyDescent="0.25">
      <c r="A290" t="s">
        <v>2154</v>
      </c>
      <c r="B290" t="s">
        <v>858</v>
      </c>
    </row>
    <row r="291" spans="1:2" x14ac:dyDescent="0.25">
      <c r="A291" t="s">
        <v>2154</v>
      </c>
      <c r="B291" t="s">
        <v>859</v>
      </c>
    </row>
    <row r="292" spans="1:2" x14ac:dyDescent="0.25">
      <c r="A292" t="s">
        <v>2154</v>
      </c>
      <c r="B292" t="s">
        <v>860</v>
      </c>
    </row>
    <row r="293" spans="1:2" x14ac:dyDescent="0.25">
      <c r="A293" t="s">
        <v>2154</v>
      </c>
      <c r="B293" t="s">
        <v>861</v>
      </c>
    </row>
    <row r="294" spans="1:2" x14ac:dyDescent="0.25">
      <c r="A294" t="s">
        <v>2154</v>
      </c>
      <c r="B294" t="s">
        <v>862</v>
      </c>
    </row>
    <row r="295" spans="1:2" x14ac:dyDescent="0.25">
      <c r="A295" t="s">
        <v>2154</v>
      </c>
      <c r="B295" t="s">
        <v>863</v>
      </c>
    </row>
    <row r="296" spans="1:2" x14ac:dyDescent="0.25">
      <c r="A296" t="s">
        <v>2156</v>
      </c>
      <c r="B296" t="s">
        <v>2114</v>
      </c>
    </row>
    <row r="297" spans="1:2" x14ac:dyDescent="0.25">
      <c r="A297" t="s">
        <v>2156</v>
      </c>
      <c r="B297" t="s">
        <v>2115</v>
      </c>
    </row>
    <row r="298" spans="1:2" x14ac:dyDescent="0.25">
      <c r="A298" t="s">
        <v>2154</v>
      </c>
      <c r="B298" t="s">
        <v>976</v>
      </c>
    </row>
    <row r="299" spans="1:2" x14ac:dyDescent="0.25">
      <c r="A299" t="s">
        <v>2155</v>
      </c>
      <c r="B299" t="s">
        <v>864</v>
      </c>
    </row>
    <row r="300" spans="1:2" x14ac:dyDescent="0.25">
      <c r="A300" t="s">
        <v>2155</v>
      </c>
      <c r="B300" t="s">
        <v>865</v>
      </c>
    </row>
    <row r="301" spans="1:2" x14ac:dyDescent="0.25">
      <c r="A301" t="s">
        <v>2155</v>
      </c>
      <c r="B301" t="s">
        <v>1081</v>
      </c>
    </row>
    <row r="302" spans="1:2" x14ac:dyDescent="0.25">
      <c r="A302" t="s">
        <v>2155</v>
      </c>
      <c r="B302" t="s">
        <v>1082</v>
      </c>
    </row>
    <row r="303" spans="1:2" x14ac:dyDescent="0.25">
      <c r="A303" t="s">
        <v>2155</v>
      </c>
      <c r="B303" t="s">
        <v>866</v>
      </c>
    </row>
    <row r="304" spans="1:2" x14ac:dyDescent="0.25">
      <c r="A304" t="s">
        <v>2155</v>
      </c>
      <c r="B304" t="s">
        <v>867</v>
      </c>
    </row>
    <row r="305" spans="1:2" x14ac:dyDescent="0.25">
      <c r="A305" t="s">
        <v>2155</v>
      </c>
      <c r="B305" t="s">
        <v>868</v>
      </c>
    </row>
    <row r="306" spans="1:2" x14ac:dyDescent="0.25">
      <c r="A306" t="s">
        <v>2156</v>
      </c>
      <c r="B306" t="s">
        <v>892</v>
      </c>
    </row>
    <row r="307" spans="1:2" x14ac:dyDescent="0.25">
      <c r="A307" t="s">
        <v>2156</v>
      </c>
      <c r="B307" t="s">
        <v>893</v>
      </c>
    </row>
    <row r="308" spans="1:2" x14ac:dyDescent="0.25">
      <c r="A308" t="s">
        <v>2156</v>
      </c>
      <c r="B308" t="s">
        <v>894</v>
      </c>
    </row>
    <row r="309" spans="1:2" x14ac:dyDescent="0.25">
      <c r="A309" t="s">
        <v>2156</v>
      </c>
      <c r="B309" t="s">
        <v>895</v>
      </c>
    </row>
    <row r="310" spans="1:2" x14ac:dyDescent="0.25">
      <c r="A310" t="s">
        <v>2156</v>
      </c>
      <c r="B310" t="s">
        <v>896</v>
      </c>
    </row>
    <row r="311" spans="1:2" x14ac:dyDescent="0.25">
      <c r="A311" t="s">
        <v>2156</v>
      </c>
      <c r="B311" t="s">
        <v>897</v>
      </c>
    </row>
    <row r="312" spans="1:2" x14ac:dyDescent="0.25">
      <c r="A312" t="s">
        <v>2156</v>
      </c>
      <c r="B312" t="s">
        <v>898</v>
      </c>
    </row>
    <row r="313" spans="1:2" x14ac:dyDescent="0.25">
      <c r="A313" t="s">
        <v>2156</v>
      </c>
      <c r="B313" t="s">
        <v>899</v>
      </c>
    </row>
    <row r="314" spans="1:2" x14ac:dyDescent="0.25">
      <c r="A314" t="s">
        <v>2156</v>
      </c>
      <c r="B314" t="s">
        <v>959</v>
      </c>
    </row>
    <row r="315" spans="1:2" x14ac:dyDescent="0.25">
      <c r="A315" t="s">
        <v>2156</v>
      </c>
      <c r="B315" t="s">
        <v>960</v>
      </c>
    </row>
    <row r="316" spans="1:2" x14ac:dyDescent="0.25">
      <c r="A316" t="s">
        <v>2156</v>
      </c>
      <c r="B316" t="s">
        <v>961</v>
      </c>
    </row>
    <row r="317" spans="1:2" x14ac:dyDescent="0.25">
      <c r="A317" t="s">
        <v>2156</v>
      </c>
      <c r="B317" t="s">
        <v>962</v>
      </c>
    </row>
    <row r="318" spans="1:2" x14ac:dyDescent="0.25">
      <c r="A318" t="s">
        <v>2156</v>
      </c>
      <c r="B318" t="s">
        <v>963</v>
      </c>
    </row>
    <row r="319" spans="1:2" x14ac:dyDescent="0.25">
      <c r="A319" t="s">
        <v>2156</v>
      </c>
      <c r="B319" t="s">
        <v>964</v>
      </c>
    </row>
    <row r="320" spans="1:2" x14ac:dyDescent="0.25">
      <c r="A320" t="s">
        <v>2156</v>
      </c>
      <c r="B320" t="s">
        <v>965</v>
      </c>
    </row>
    <row r="321" spans="1:2" x14ac:dyDescent="0.25">
      <c r="A321" t="s">
        <v>2156</v>
      </c>
      <c r="B321" t="s">
        <v>966</v>
      </c>
    </row>
    <row r="322" spans="1:2" x14ac:dyDescent="0.25">
      <c r="A322" t="s">
        <v>2156</v>
      </c>
      <c r="B322" t="s">
        <v>967</v>
      </c>
    </row>
    <row r="323" spans="1:2" x14ac:dyDescent="0.25">
      <c r="A323" t="s">
        <v>2156</v>
      </c>
      <c r="B323" t="s">
        <v>968</v>
      </c>
    </row>
    <row r="324" spans="1:2" x14ac:dyDescent="0.25">
      <c r="A324" t="s">
        <v>2156</v>
      </c>
      <c r="B324" t="s">
        <v>969</v>
      </c>
    </row>
    <row r="325" spans="1:2" x14ac:dyDescent="0.25">
      <c r="A325" t="s">
        <v>2156</v>
      </c>
      <c r="B325" t="s">
        <v>1066</v>
      </c>
    </row>
    <row r="326" spans="1:2" x14ac:dyDescent="0.25">
      <c r="A326" t="s">
        <v>2156</v>
      </c>
      <c r="B326" t="s">
        <v>1067</v>
      </c>
    </row>
    <row r="327" spans="1:2" x14ac:dyDescent="0.25">
      <c r="A327" t="s">
        <v>2156</v>
      </c>
      <c r="B327" t="s">
        <v>1068</v>
      </c>
    </row>
    <row r="328" spans="1:2" x14ac:dyDescent="0.25">
      <c r="A328" t="s">
        <v>2156</v>
      </c>
      <c r="B328" t="s">
        <v>1069</v>
      </c>
    </row>
    <row r="329" spans="1:2" x14ac:dyDescent="0.25">
      <c r="A329" t="s">
        <v>2156</v>
      </c>
      <c r="B329" t="s">
        <v>1070</v>
      </c>
    </row>
    <row r="330" spans="1:2" x14ac:dyDescent="0.25">
      <c r="A330" t="s">
        <v>2156</v>
      </c>
      <c r="B330" t="s">
        <v>1071</v>
      </c>
    </row>
    <row r="331" spans="1:2" x14ac:dyDescent="0.25">
      <c r="A331" t="s">
        <v>2156</v>
      </c>
      <c r="B331" t="s">
        <v>1072</v>
      </c>
    </row>
    <row r="332" spans="1:2" x14ac:dyDescent="0.25">
      <c r="A332" t="s">
        <v>2156</v>
      </c>
      <c r="B332" t="s">
        <v>1073</v>
      </c>
    </row>
    <row r="333" spans="1:2" x14ac:dyDescent="0.25">
      <c r="A333" t="s">
        <v>2157</v>
      </c>
      <c r="B333" t="s">
        <v>865</v>
      </c>
    </row>
    <row r="334" spans="1:2" x14ac:dyDescent="0.25">
      <c r="A334" t="s">
        <v>2157</v>
      </c>
      <c r="B334" t="s">
        <v>866</v>
      </c>
    </row>
    <row r="335" spans="1:2" x14ac:dyDescent="0.25">
      <c r="A335" t="s">
        <v>2157</v>
      </c>
      <c r="B335" t="s">
        <v>868</v>
      </c>
    </row>
    <row r="336" spans="1:2" x14ac:dyDescent="0.25">
      <c r="A336" t="s">
        <v>2158</v>
      </c>
      <c r="B336" t="s">
        <v>823</v>
      </c>
    </row>
    <row r="337" spans="1:2" x14ac:dyDescent="0.25">
      <c r="A337" t="s">
        <v>2158</v>
      </c>
      <c r="B337" t="s">
        <v>824</v>
      </c>
    </row>
    <row r="338" spans="1:2" x14ac:dyDescent="0.25">
      <c r="A338" t="s">
        <v>2158</v>
      </c>
      <c r="B338" t="s">
        <v>906</v>
      </c>
    </row>
    <row r="339" spans="1:2" x14ac:dyDescent="0.25">
      <c r="A339" t="s">
        <v>2158</v>
      </c>
      <c r="B339" t="s">
        <v>908</v>
      </c>
    </row>
    <row r="340" spans="1:2" x14ac:dyDescent="0.25">
      <c r="A340" t="s">
        <v>2158</v>
      </c>
      <c r="B340" t="s">
        <v>909</v>
      </c>
    </row>
    <row r="341" spans="1:2" x14ac:dyDescent="0.25">
      <c r="A341" t="s">
        <v>2158</v>
      </c>
      <c r="B341" t="s">
        <v>911</v>
      </c>
    </row>
    <row r="342" spans="1:2" x14ac:dyDescent="0.25">
      <c r="A342" t="s">
        <v>2158</v>
      </c>
      <c r="B342" t="s">
        <v>912</v>
      </c>
    </row>
    <row r="343" spans="1:2" x14ac:dyDescent="0.25">
      <c r="A343" t="s">
        <v>2158</v>
      </c>
      <c r="B343" t="s">
        <v>914</v>
      </c>
    </row>
    <row r="344" spans="1:2" x14ac:dyDescent="0.25">
      <c r="A344" t="s">
        <v>2158</v>
      </c>
      <c r="B344" t="s">
        <v>1024</v>
      </c>
    </row>
    <row r="345" spans="1:2" x14ac:dyDescent="0.25">
      <c r="A345" t="s">
        <v>2158</v>
      </c>
      <c r="B345" t="s">
        <v>1025</v>
      </c>
    </row>
    <row r="346" spans="1:2" x14ac:dyDescent="0.25">
      <c r="A346" t="s">
        <v>2158</v>
      </c>
      <c r="B346" t="s">
        <v>1027</v>
      </c>
    </row>
  </sheetData>
  <pageMargins left="0.7" right="0.7" top="0.75" bottom="0.75" header="0.3" footer="0.3"/>
  <pageSetup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64</vt:i4>
      </vt:variant>
    </vt:vector>
  </HeadingPairs>
  <TitlesOfParts>
    <vt:vector size="71" baseType="lpstr">
      <vt:lpstr>col_row</vt:lpstr>
      <vt:lpstr>needsol</vt:lpstr>
      <vt:lpstr>parameter</vt:lpstr>
      <vt:lpstr>efdTransfer</vt:lpstr>
      <vt:lpstr>dispett3</vt:lpstr>
      <vt:lpstr>efdSetMatch</vt:lpstr>
      <vt:lpstr>ParamBySub</vt:lpstr>
      <vt:lpstr>AIMDAF1</vt:lpstr>
      <vt:lpstr>AIMDAF2</vt:lpstr>
      <vt:lpstr>AIMDIM1</vt:lpstr>
      <vt:lpstr>AIMDIM2</vt:lpstr>
      <vt:lpstr>AIMDIM3</vt:lpstr>
      <vt:lpstr>AIMDIM4</vt:lpstr>
      <vt:lpstr>AIMDIM5</vt:lpstr>
      <vt:lpstr>AIMMS_Set_Name</vt:lpstr>
      <vt:lpstr>AIMMSVARIABLE</vt:lpstr>
      <vt:lpstr>AIMSETDOMAIN</vt:lpstr>
      <vt:lpstr>C_COMMENT</vt:lpstr>
      <vt:lpstr>C_COUNT</vt:lpstr>
      <vt:lpstr>CNEEDSOL</vt:lpstr>
      <vt:lpstr>CODEUSAGE</vt:lpstr>
      <vt:lpstr>COLNAM_AIMMS</vt:lpstr>
      <vt:lpstr>COLNAM_MASK</vt:lpstr>
      <vt:lpstr>CSETNAM1</vt:lpstr>
      <vt:lpstr>CSETNAM2</vt:lpstr>
      <vt:lpstr>CSETNAM3</vt:lpstr>
      <vt:lpstr>CSETNAM4</vt:lpstr>
      <vt:lpstr>CSETNAM5</vt:lpstr>
      <vt:lpstr>DAFDIM1</vt:lpstr>
      <vt:lpstr>DAFDIM2</vt:lpstr>
      <vt:lpstr>EFDLOOK</vt:lpstr>
      <vt:lpstr>EFDLOOKCount</vt:lpstr>
      <vt:lpstr>EMM_Dimension_Parameter</vt:lpstr>
      <vt:lpstr>FORTDESCRIPTION</vt:lpstr>
      <vt:lpstr>FORTDIM1</vt:lpstr>
      <vt:lpstr>FORTDIM2</vt:lpstr>
      <vt:lpstr>FORTDIM3</vt:lpstr>
      <vt:lpstr>FORTDIM4</vt:lpstr>
      <vt:lpstr>FORTDIM5</vt:lpstr>
      <vt:lpstr>FORTRANVARIABLE</vt:lpstr>
      <vt:lpstr>FORTTYPE</vt:lpstr>
      <vt:lpstr>HISTORICALYEARS</vt:lpstr>
      <vt:lpstr>INCLUDEDATA</vt:lpstr>
      <vt:lpstr>INCLUDEFILE</vt:lpstr>
      <vt:lpstr>needsol</vt:lpstr>
      <vt:lpstr>NOGENCODE</vt:lpstr>
      <vt:lpstr>P_COUNT</vt:lpstr>
      <vt:lpstr>PARAMLIST</vt:lpstr>
      <vt:lpstr>PARAMNAME</vt:lpstr>
      <vt:lpstr>PSETNAM1</vt:lpstr>
      <vt:lpstr>PSETNAM2</vt:lpstr>
      <vt:lpstr>PSETNAM3</vt:lpstr>
      <vt:lpstr>PSETNAM4</vt:lpstr>
      <vt:lpstr>PSETNAM5</vt:lpstr>
      <vt:lpstr>PSETNAM6</vt:lpstr>
      <vt:lpstr>PSETNAM7</vt:lpstr>
      <vt:lpstr>PSETNAM8</vt:lpstr>
      <vt:lpstr>R_COMMENT</vt:lpstr>
      <vt:lpstr>R_COUNT</vt:lpstr>
      <vt:lpstr>RNEEDSOL</vt:lpstr>
      <vt:lpstr>ROW_TYPE</vt:lpstr>
      <vt:lpstr>ROWNAM_AIMMS</vt:lpstr>
      <vt:lpstr>ROWNAM_MASK</vt:lpstr>
      <vt:lpstr>RSETNAM1</vt:lpstr>
      <vt:lpstr>RSETNAM2</vt:lpstr>
      <vt:lpstr>RSETNAM3</vt:lpstr>
      <vt:lpstr>RSETNAM4</vt:lpstr>
      <vt:lpstr>RSETNAM5</vt:lpstr>
      <vt:lpstr>SUBCOUNT</vt:lpstr>
      <vt:lpstr>SUBLIST</vt:lpstr>
      <vt:lpstr>TransferCount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Kwon, Augustine</dc:creator>
  <cp:lastModifiedBy>Martin, Laura</cp:lastModifiedBy>
  <dcterms:created xsi:type="dcterms:W3CDTF">2019-06-19T17:47:58Z</dcterms:created>
  <dcterms:modified xsi:type="dcterms:W3CDTF">2022-08-30T11:38:48Z</dcterms:modified>
</cp:coreProperties>
</file>