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main\pkc\aeo2020\"/>
    </mc:Choice>
  </mc:AlternateContent>
  <bookViews>
    <workbookView xWindow="0" yWindow="0" windowWidth="28770" windowHeight="12360" tabRatio="351"/>
  </bookViews>
  <sheets>
    <sheet name="offsets" sheetId="1" r:id="rId1"/>
  </sheets>
  <definedNames>
    <definedName name="_Regression_Int" localSheetId="0" hidden="1">1</definedName>
    <definedName name="BL_CH4COAL">offsets!$C$52:$BK$52</definedName>
    <definedName name="BL_CH4COMB">offsets!$C$54:$BK$54</definedName>
    <definedName name="BL_CH4LAND">offsets!$C$51:$BK$51</definedName>
    <definedName name="BL_CH4NG">offsets!$C$53:$BK$53</definedName>
    <definedName name="BL_CH4OTH">offsets!$C$55:$BK$55</definedName>
    <definedName name="BL_FGASHFC">offsets!$C$65:$BK$65</definedName>
    <definedName name="BL_FGASHFC23">offsets!$C$64:$BK$64</definedName>
    <definedName name="BL_FGASNF3">offsets!$C$68:$BK$68</definedName>
    <definedName name="BL_FGASPFC">offsets!$C$66:$BK$66</definedName>
    <definedName name="BL_FGASSF6">offsets!$C$67:$BK$67</definedName>
    <definedName name="BL_N2OACID">offsets!$C$60:$BK$60</definedName>
    <definedName name="BL_N2OAG">offsets!$C$58:$BK$58</definedName>
    <definedName name="BL_N2OMOB">offsets!$C$59:$BK$59</definedName>
    <definedName name="BL_N2OOTH">offsets!$C$61:$BK$61</definedName>
    <definedName name="BL_N2OTOT">offsets!$C$98:$F$98</definedName>
    <definedName name="BL_NECO2">offsets!$C$70:$BK$70</definedName>
    <definedName name="CL_CH4COAL">offsets!$C$22</definedName>
    <definedName name="CL_CH4COMB">offsets!$C$24</definedName>
    <definedName name="CL_CH4LAND">offsets!$C$21</definedName>
    <definedName name="CL_CH4NG">offsets!$C$23</definedName>
    <definedName name="CL_CH4OTH">offsets!$C$25</definedName>
    <definedName name="CL_FGASHFC">offsets!$C$37</definedName>
    <definedName name="CL_FGASHFC23">offsets!$C$36</definedName>
    <definedName name="CL_FGASPFC">offsets!$C$38</definedName>
    <definedName name="CL_FGASSF6">offsets!$C$39</definedName>
    <definedName name="CL_INTCO2">offsets!$C$43</definedName>
    <definedName name="CL_INTOFF">offsets!$C$42</definedName>
    <definedName name="CL_N2OACID">offsets!$C$32</definedName>
    <definedName name="CL_N2OAG">offsets!$C$30</definedName>
    <definedName name="CL_N2OMOB">offsets!$C$31</definedName>
    <definedName name="CL_N2OOTH">offsets!$C$33</definedName>
    <definedName name="CL_NECO2">offsets!$C$27</definedName>
    <definedName name="CL_SEQUS">offsets!$C$41</definedName>
    <definedName name="IntOpt">offsets!#REF!</definedName>
    <definedName name="MAC_PRICEYR">offsets!$C$124</definedName>
    <definedName name="MACP_CH4COAL">offsets!$C$151:$C$170</definedName>
    <definedName name="MACP_CH4COMB">offsets!$C$197:$C$216</definedName>
    <definedName name="MACP_CH4LAND">offsets!$C$128:$C$147</definedName>
    <definedName name="MACP_CH4NG">offsets!$C$174:$C$193</definedName>
    <definedName name="MACP_CH4OTH">offsets!$C$220:$C$239</definedName>
    <definedName name="MACP_FGASHFC">offsets!$C$360:$C$379</definedName>
    <definedName name="MACP_FGASHFC23">offsets!$C$337:$C$356</definedName>
    <definedName name="MACP_FGASPFC">offsets!$C$383:$C$402</definedName>
    <definedName name="MACP_FGASSF6">offsets!$C$406:$C$425</definedName>
    <definedName name="MACP_INTCO2">offsets!$C$475:$C$494</definedName>
    <definedName name="MACP_INTOFF">offsets!$C$452:$C$471</definedName>
    <definedName name="MACP_N2OACID">offsets!$C$291:$C$310</definedName>
    <definedName name="MACP_N2OAG">offsets!$C$245:$C$264</definedName>
    <definedName name="MACP_N2OCOMB">offsets!$C$268:$C$287</definedName>
    <definedName name="MACP_N2OOTH">offsets!$C$314:$C$333</definedName>
    <definedName name="MACP_SEQUS">offsets!$C$429:$C$448</definedName>
    <definedName name="MACQ_CH4COAL">offsets!$D$151:$M$170</definedName>
    <definedName name="MACQ_CH4COMB">offsets!$D$197:$M$216</definedName>
    <definedName name="MACQ_CH4LAND">offsets!$D$128:$M$147</definedName>
    <definedName name="MACQ_CH4NG">offsets!$D$174:$M$193</definedName>
    <definedName name="MACQ_CH4OTH">offsets!$D$220:$M$239</definedName>
    <definedName name="MACQ_FGASHFC">offsets!$D$360:$M$379</definedName>
    <definedName name="MACQ_FGASHFC23">offsets!$D$337:$M$356</definedName>
    <definedName name="MACQ_FGASPFC">offsets!$D$383:$M$402</definedName>
    <definedName name="MACQ_FGASSF6">offsets!$D$406:$M$425</definedName>
    <definedName name="MACQ_INTCO2">offsets!$D$475:$M$494</definedName>
    <definedName name="MACQ_INTOFF">offsets!$D$452:$M$471</definedName>
    <definedName name="MACQ_N2OACID">offsets!$D$291:$M$310</definedName>
    <definedName name="MACQ_N2OAG">offsets!$D$245:$M$264</definedName>
    <definedName name="MACQ_N2OCOMB">offsets!$D$268:$M$287</definedName>
    <definedName name="MACQ_N2OOTH">offsets!$D$314:$M$333</definedName>
    <definedName name="MACQ_SEQUS">offsets!$D$429:$M$448</definedName>
    <definedName name="_xlnm.Print_Area" localSheetId="0">offsets!#REF!</definedName>
  </definedNames>
  <calcPr calcId="152511"/>
</workbook>
</file>

<file path=xl/calcChain.xml><?xml version="1.0" encoding="utf-8"?>
<calcChain xmlns="http://schemas.openxmlformats.org/spreadsheetml/2006/main">
  <c r="Z48" i="1" l="1"/>
  <c r="AA48" i="1" s="1"/>
  <c r="A363" i="1" l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40" i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M488" i="1" l="1"/>
  <c r="L488" i="1"/>
  <c r="K488" i="1"/>
  <c r="J488" i="1"/>
  <c r="I488" i="1"/>
  <c r="H488" i="1"/>
  <c r="G488" i="1"/>
  <c r="F488" i="1"/>
  <c r="E488" i="1"/>
  <c r="C488" i="1"/>
  <c r="M487" i="1"/>
  <c r="L487" i="1"/>
  <c r="K487" i="1"/>
  <c r="J487" i="1"/>
  <c r="I487" i="1"/>
  <c r="H487" i="1"/>
  <c r="G487" i="1"/>
  <c r="F487" i="1"/>
  <c r="E487" i="1"/>
  <c r="C487" i="1"/>
  <c r="M486" i="1"/>
  <c r="L486" i="1"/>
  <c r="K486" i="1"/>
  <c r="J486" i="1"/>
  <c r="I486" i="1"/>
  <c r="H486" i="1"/>
  <c r="G486" i="1"/>
  <c r="F486" i="1"/>
  <c r="E486" i="1"/>
  <c r="C486" i="1"/>
  <c r="M485" i="1"/>
  <c r="L485" i="1"/>
  <c r="K485" i="1"/>
  <c r="J485" i="1"/>
  <c r="I485" i="1"/>
  <c r="H485" i="1"/>
  <c r="G485" i="1"/>
  <c r="F485" i="1"/>
  <c r="E485" i="1"/>
  <c r="C485" i="1"/>
  <c r="M484" i="1"/>
  <c r="L484" i="1"/>
  <c r="K484" i="1"/>
  <c r="J484" i="1"/>
  <c r="I484" i="1"/>
  <c r="H484" i="1"/>
  <c r="G484" i="1"/>
  <c r="F484" i="1"/>
  <c r="E484" i="1"/>
  <c r="C484" i="1"/>
  <c r="M483" i="1"/>
  <c r="L483" i="1"/>
  <c r="K483" i="1"/>
  <c r="J483" i="1"/>
  <c r="I483" i="1"/>
  <c r="H483" i="1"/>
  <c r="G483" i="1"/>
  <c r="F483" i="1"/>
  <c r="E483" i="1"/>
  <c r="C483" i="1"/>
  <c r="M482" i="1"/>
  <c r="L482" i="1"/>
  <c r="K482" i="1"/>
  <c r="J482" i="1"/>
  <c r="I482" i="1"/>
  <c r="H482" i="1"/>
  <c r="G482" i="1"/>
  <c r="F482" i="1"/>
  <c r="E482" i="1"/>
  <c r="C482" i="1"/>
  <c r="M481" i="1"/>
  <c r="L481" i="1"/>
  <c r="K481" i="1"/>
  <c r="J481" i="1"/>
  <c r="I481" i="1"/>
  <c r="H481" i="1"/>
  <c r="G481" i="1"/>
  <c r="F481" i="1"/>
  <c r="E481" i="1"/>
  <c r="C481" i="1"/>
  <c r="M480" i="1"/>
  <c r="L480" i="1"/>
  <c r="K480" i="1"/>
  <c r="J480" i="1"/>
  <c r="I480" i="1"/>
  <c r="H480" i="1"/>
  <c r="G480" i="1"/>
  <c r="F480" i="1"/>
  <c r="E480" i="1"/>
  <c r="C480" i="1"/>
  <c r="M479" i="1"/>
  <c r="L479" i="1"/>
  <c r="K479" i="1"/>
  <c r="J479" i="1"/>
  <c r="I479" i="1"/>
  <c r="H479" i="1"/>
  <c r="G479" i="1"/>
  <c r="F479" i="1"/>
  <c r="E479" i="1"/>
  <c r="C479" i="1"/>
  <c r="M478" i="1"/>
  <c r="L478" i="1"/>
  <c r="K478" i="1"/>
  <c r="J478" i="1"/>
  <c r="I478" i="1"/>
  <c r="H478" i="1"/>
  <c r="G478" i="1"/>
  <c r="F478" i="1"/>
  <c r="E478" i="1"/>
  <c r="C478" i="1"/>
  <c r="M477" i="1"/>
  <c r="L477" i="1"/>
  <c r="K477" i="1"/>
  <c r="J477" i="1"/>
  <c r="I477" i="1"/>
  <c r="H477" i="1"/>
  <c r="G477" i="1"/>
  <c r="F477" i="1"/>
  <c r="E477" i="1"/>
  <c r="C477" i="1"/>
  <c r="M476" i="1"/>
  <c r="L476" i="1"/>
  <c r="K476" i="1"/>
  <c r="J476" i="1"/>
  <c r="I476" i="1"/>
  <c r="H476" i="1"/>
  <c r="G476" i="1"/>
  <c r="F476" i="1"/>
  <c r="E476" i="1"/>
  <c r="C476" i="1"/>
  <c r="M475" i="1"/>
  <c r="L475" i="1"/>
  <c r="K475" i="1"/>
  <c r="J475" i="1"/>
  <c r="I475" i="1"/>
  <c r="H475" i="1"/>
  <c r="G475" i="1"/>
  <c r="F475" i="1"/>
  <c r="E475" i="1"/>
  <c r="C475" i="1"/>
  <c r="J474" i="1"/>
  <c r="K474" i="1" s="1"/>
  <c r="L474" i="1" s="1"/>
  <c r="M474" i="1" s="1"/>
  <c r="I474" i="1"/>
  <c r="H474" i="1"/>
  <c r="M465" i="1"/>
  <c r="L465" i="1"/>
  <c r="K465" i="1"/>
  <c r="J465" i="1"/>
  <c r="I465" i="1"/>
  <c r="H465" i="1"/>
  <c r="G465" i="1"/>
  <c r="F465" i="1"/>
  <c r="E465" i="1"/>
  <c r="C465" i="1"/>
  <c r="M464" i="1"/>
  <c r="L464" i="1"/>
  <c r="K464" i="1"/>
  <c r="J464" i="1"/>
  <c r="I464" i="1"/>
  <c r="H464" i="1"/>
  <c r="G464" i="1"/>
  <c r="F464" i="1"/>
  <c r="E464" i="1"/>
  <c r="C464" i="1"/>
  <c r="M463" i="1"/>
  <c r="L463" i="1"/>
  <c r="K463" i="1"/>
  <c r="J463" i="1"/>
  <c r="I463" i="1"/>
  <c r="H463" i="1"/>
  <c r="G463" i="1"/>
  <c r="F463" i="1"/>
  <c r="E463" i="1"/>
  <c r="C463" i="1"/>
  <c r="M462" i="1"/>
  <c r="L462" i="1"/>
  <c r="K462" i="1"/>
  <c r="J462" i="1"/>
  <c r="I462" i="1"/>
  <c r="H462" i="1"/>
  <c r="G462" i="1"/>
  <c r="F462" i="1"/>
  <c r="E462" i="1"/>
  <c r="C462" i="1"/>
  <c r="M461" i="1"/>
  <c r="L461" i="1"/>
  <c r="K461" i="1"/>
  <c r="J461" i="1"/>
  <c r="I461" i="1"/>
  <c r="H461" i="1"/>
  <c r="G461" i="1"/>
  <c r="F461" i="1"/>
  <c r="E461" i="1"/>
  <c r="C461" i="1"/>
  <c r="M460" i="1"/>
  <c r="L460" i="1"/>
  <c r="K460" i="1"/>
  <c r="J460" i="1"/>
  <c r="I460" i="1"/>
  <c r="H460" i="1"/>
  <c r="G460" i="1"/>
  <c r="F460" i="1"/>
  <c r="E460" i="1"/>
  <c r="C460" i="1"/>
  <c r="M459" i="1"/>
  <c r="L459" i="1"/>
  <c r="K459" i="1"/>
  <c r="J459" i="1"/>
  <c r="I459" i="1"/>
  <c r="H459" i="1"/>
  <c r="G459" i="1"/>
  <c r="F459" i="1"/>
  <c r="E459" i="1"/>
  <c r="C459" i="1"/>
  <c r="M458" i="1"/>
  <c r="L458" i="1"/>
  <c r="K458" i="1"/>
  <c r="J458" i="1"/>
  <c r="I458" i="1"/>
  <c r="H458" i="1"/>
  <c r="G458" i="1"/>
  <c r="F458" i="1"/>
  <c r="E458" i="1"/>
  <c r="C458" i="1"/>
  <c r="M457" i="1"/>
  <c r="L457" i="1"/>
  <c r="K457" i="1"/>
  <c r="J457" i="1"/>
  <c r="I457" i="1"/>
  <c r="H457" i="1"/>
  <c r="G457" i="1"/>
  <c r="F457" i="1"/>
  <c r="E457" i="1"/>
  <c r="C457" i="1"/>
  <c r="M456" i="1"/>
  <c r="L456" i="1"/>
  <c r="K456" i="1"/>
  <c r="J456" i="1"/>
  <c r="I456" i="1"/>
  <c r="H456" i="1"/>
  <c r="G456" i="1"/>
  <c r="F456" i="1"/>
  <c r="E456" i="1"/>
  <c r="C456" i="1"/>
  <c r="M455" i="1"/>
  <c r="L455" i="1"/>
  <c r="K455" i="1"/>
  <c r="J455" i="1"/>
  <c r="I455" i="1"/>
  <c r="H455" i="1"/>
  <c r="G455" i="1"/>
  <c r="F455" i="1"/>
  <c r="E455" i="1"/>
  <c r="C455" i="1"/>
  <c r="M454" i="1"/>
  <c r="L454" i="1"/>
  <c r="K454" i="1"/>
  <c r="J454" i="1"/>
  <c r="I454" i="1"/>
  <c r="H454" i="1"/>
  <c r="G454" i="1"/>
  <c r="F454" i="1"/>
  <c r="E454" i="1"/>
  <c r="C454" i="1"/>
  <c r="M453" i="1"/>
  <c r="L453" i="1"/>
  <c r="K453" i="1"/>
  <c r="J453" i="1"/>
  <c r="I453" i="1"/>
  <c r="H453" i="1"/>
  <c r="G453" i="1"/>
  <c r="F453" i="1"/>
  <c r="E453" i="1"/>
  <c r="C453" i="1"/>
  <c r="M452" i="1"/>
  <c r="L452" i="1"/>
  <c r="K452" i="1"/>
  <c r="J452" i="1"/>
  <c r="I452" i="1"/>
  <c r="H452" i="1"/>
  <c r="G452" i="1"/>
  <c r="F452" i="1"/>
  <c r="E452" i="1"/>
  <c r="C452" i="1"/>
  <c r="I451" i="1"/>
  <c r="J451" i="1" s="1"/>
  <c r="K451" i="1" s="1"/>
  <c r="L451" i="1" s="1"/>
  <c r="M451" i="1" s="1"/>
  <c r="H451" i="1"/>
  <c r="A432" i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J428" i="1"/>
  <c r="K428" i="1" s="1"/>
  <c r="L428" i="1" s="1"/>
  <c r="M428" i="1" s="1"/>
  <c r="I428" i="1"/>
  <c r="H428" i="1"/>
  <c r="A410" i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09" i="1"/>
  <c r="H405" i="1"/>
  <c r="I405" i="1" s="1"/>
  <c r="J405" i="1" s="1"/>
  <c r="K405" i="1" s="1"/>
  <c r="L405" i="1" s="1"/>
  <c r="M405" i="1" s="1"/>
  <c r="A388" i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387" i="1"/>
  <c r="A386" i="1"/>
  <c r="H382" i="1"/>
  <c r="I382" i="1" s="1"/>
  <c r="J382" i="1" s="1"/>
  <c r="K382" i="1" s="1"/>
  <c r="L382" i="1" s="1"/>
  <c r="M382" i="1" s="1"/>
  <c r="H359" i="1"/>
  <c r="I359" i="1" s="1"/>
  <c r="J359" i="1" s="1"/>
  <c r="K359" i="1" s="1"/>
  <c r="L359" i="1" s="1"/>
  <c r="M359" i="1" s="1"/>
  <c r="H336" i="1"/>
  <c r="I336" i="1" s="1"/>
  <c r="J336" i="1" s="1"/>
  <c r="K336" i="1" s="1"/>
  <c r="L336" i="1" s="1"/>
  <c r="M336" i="1" s="1"/>
  <c r="A317" i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I313" i="1"/>
  <c r="J313" i="1" s="1"/>
  <c r="K313" i="1" s="1"/>
  <c r="L313" i="1" s="1"/>
  <c r="M313" i="1" s="1"/>
  <c r="H313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A294" i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D293" i="1"/>
  <c r="D292" i="1"/>
  <c r="D291" i="1"/>
  <c r="H290" i="1"/>
  <c r="I290" i="1" s="1"/>
  <c r="J290" i="1" s="1"/>
  <c r="K290" i="1" s="1"/>
  <c r="L290" i="1" s="1"/>
  <c r="M290" i="1" s="1"/>
  <c r="A272" i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71" i="1"/>
  <c r="K267" i="1"/>
  <c r="L267" i="1" s="1"/>
  <c r="M267" i="1" s="1"/>
  <c r="J267" i="1"/>
  <c r="I267" i="1"/>
  <c r="H267" i="1"/>
  <c r="A248" i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I244" i="1"/>
  <c r="J244" i="1" s="1"/>
  <c r="K244" i="1" s="1"/>
  <c r="L244" i="1" s="1"/>
  <c r="M244" i="1" s="1"/>
  <c r="H244" i="1"/>
  <c r="A226" i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25" i="1"/>
  <c r="A224" i="1"/>
  <c r="A223" i="1"/>
  <c r="I219" i="1"/>
  <c r="J219" i="1" s="1"/>
  <c r="K219" i="1" s="1"/>
  <c r="L219" i="1" s="1"/>
  <c r="M219" i="1" s="1"/>
  <c r="H219" i="1"/>
  <c r="A201" i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00" i="1"/>
  <c r="I196" i="1"/>
  <c r="J196" i="1" s="1"/>
  <c r="K196" i="1" s="1"/>
  <c r="L196" i="1" s="1"/>
  <c r="M196" i="1" s="1"/>
  <c r="H196" i="1"/>
  <c r="A176" i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H173" i="1"/>
  <c r="I173" i="1" s="1"/>
  <c r="J173" i="1" s="1"/>
  <c r="K173" i="1" s="1"/>
  <c r="L173" i="1" s="1"/>
  <c r="M173" i="1" s="1"/>
  <c r="A153" i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H150" i="1"/>
  <c r="I150" i="1" s="1"/>
  <c r="J150" i="1" s="1"/>
  <c r="K150" i="1" s="1"/>
  <c r="L150" i="1" s="1"/>
  <c r="M150" i="1" s="1"/>
  <c r="A130" i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H127" i="1"/>
  <c r="I127" i="1" s="1"/>
  <c r="J127" i="1" s="1"/>
  <c r="K127" i="1" s="1"/>
  <c r="L127" i="1" s="1"/>
  <c r="M127" i="1" s="1"/>
  <c r="S108" i="1"/>
  <c r="T108" i="1" s="1"/>
  <c r="U108" i="1" s="1"/>
  <c r="V108" i="1" s="1"/>
  <c r="W108" i="1" s="1"/>
  <c r="R108" i="1"/>
  <c r="Q108" i="1"/>
  <c r="P108" i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O108" i="1"/>
  <c r="N108" i="1"/>
  <c r="M108" i="1"/>
  <c r="L108" i="1"/>
  <c r="S107" i="1"/>
  <c r="T107" i="1" s="1"/>
  <c r="U107" i="1" s="1"/>
  <c r="V107" i="1" s="1"/>
  <c r="W107" i="1" s="1"/>
  <c r="R107" i="1"/>
  <c r="Q107" i="1"/>
  <c r="P107" i="1"/>
  <c r="O107" i="1"/>
  <c r="N107" i="1"/>
  <c r="M107" i="1"/>
  <c r="L107" i="1"/>
  <c r="V106" i="1"/>
  <c r="W106" i="1" s="1"/>
  <c r="T106" i="1"/>
  <c r="U106" i="1" s="1"/>
  <c r="S106" i="1"/>
  <c r="R106" i="1"/>
  <c r="Q106" i="1"/>
  <c r="P106" i="1"/>
  <c r="O106" i="1"/>
  <c r="N106" i="1"/>
  <c r="M106" i="1"/>
  <c r="L106" i="1"/>
  <c r="S105" i="1"/>
  <c r="T105" i="1" s="1"/>
  <c r="U105" i="1" s="1"/>
  <c r="V105" i="1" s="1"/>
  <c r="W105" i="1" s="1"/>
  <c r="R105" i="1"/>
  <c r="Q105" i="1"/>
  <c r="P105" i="1"/>
  <c r="O105" i="1"/>
  <c r="N105" i="1"/>
  <c r="M105" i="1"/>
  <c r="L105" i="1"/>
  <c r="T102" i="1"/>
  <c r="U102" i="1" s="1"/>
  <c r="V102" i="1" s="1"/>
  <c r="W102" i="1" s="1"/>
  <c r="S102" i="1"/>
  <c r="R102" i="1"/>
  <c r="Q102" i="1"/>
  <c r="P102" i="1"/>
  <c r="O102" i="1"/>
  <c r="N102" i="1"/>
  <c r="M102" i="1"/>
  <c r="L102" i="1"/>
  <c r="W101" i="1"/>
  <c r="S101" i="1"/>
  <c r="T101" i="1" s="1"/>
  <c r="U101" i="1" s="1"/>
  <c r="V101" i="1" s="1"/>
  <c r="R101" i="1"/>
  <c r="Q101" i="1"/>
  <c r="P101" i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O101" i="1"/>
  <c r="N101" i="1"/>
  <c r="M101" i="1"/>
  <c r="L101" i="1"/>
  <c r="S100" i="1"/>
  <c r="T100" i="1" s="1"/>
  <c r="U100" i="1" s="1"/>
  <c r="V100" i="1" s="1"/>
  <c r="W100" i="1" s="1"/>
  <c r="R100" i="1"/>
  <c r="Q100" i="1"/>
  <c r="P100" i="1"/>
  <c r="O100" i="1"/>
  <c r="N100" i="1"/>
  <c r="M100" i="1"/>
  <c r="L100" i="1"/>
  <c r="T99" i="1"/>
  <c r="U99" i="1" s="1"/>
  <c r="V99" i="1" s="1"/>
  <c r="W99" i="1" s="1"/>
  <c r="S99" i="1"/>
  <c r="R99" i="1"/>
  <c r="Q99" i="1"/>
  <c r="P99" i="1"/>
  <c r="O99" i="1"/>
  <c r="N99" i="1"/>
  <c r="M99" i="1"/>
  <c r="L99" i="1"/>
  <c r="V96" i="1"/>
  <c r="W96" i="1" s="1"/>
  <c r="S96" i="1"/>
  <c r="T96" i="1" s="1"/>
  <c r="U96" i="1" s="1"/>
  <c r="R96" i="1"/>
  <c r="Q96" i="1"/>
  <c r="P96" i="1"/>
  <c r="O96" i="1"/>
  <c r="N96" i="1"/>
  <c r="M96" i="1"/>
  <c r="L96" i="1"/>
  <c r="T95" i="1"/>
  <c r="U95" i="1" s="1"/>
  <c r="V95" i="1" s="1"/>
  <c r="W95" i="1" s="1"/>
  <c r="S95" i="1"/>
  <c r="R95" i="1"/>
  <c r="Q95" i="1"/>
  <c r="P95" i="1"/>
  <c r="O95" i="1"/>
  <c r="N95" i="1"/>
  <c r="M95" i="1"/>
  <c r="L95" i="1"/>
  <c r="S94" i="1"/>
  <c r="T94" i="1" s="1"/>
  <c r="U94" i="1" s="1"/>
  <c r="V94" i="1" s="1"/>
  <c r="W94" i="1" s="1"/>
  <c r="R94" i="1"/>
  <c r="Q94" i="1"/>
  <c r="P94" i="1"/>
  <c r="O94" i="1"/>
  <c r="N94" i="1"/>
  <c r="M94" i="1"/>
  <c r="L94" i="1"/>
  <c r="S93" i="1"/>
  <c r="T93" i="1" s="1"/>
  <c r="U93" i="1" s="1"/>
  <c r="V93" i="1" s="1"/>
  <c r="W93" i="1" s="1"/>
  <c r="R93" i="1"/>
  <c r="Q93" i="1"/>
  <c r="P93" i="1"/>
  <c r="O93" i="1"/>
  <c r="N93" i="1"/>
  <c r="M93" i="1"/>
  <c r="L93" i="1"/>
  <c r="V92" i="1"/>
  <c r="W92" i="1" s="1"/>
  <c r="T92" i="1"/>
  <c r="U92" i="1" s="1"/>
  <c r="S92" i="1"/>
  <c r="R92" i="1"/>
  <c r="Q92" i="1"/>
  <c r="P92" i="1"/>
  <c r="O92" i="1"/>
  <c r="N92" i="1"/>
  <c r="M92" i="1"/>
  <c r="L92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M90" i="1"/>
  <c r="M89" i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X81" i="1"/>
  <c r="V81" i="1"/>
  <c r="T81" i="1"/>
  <c r="P81" i="1"/>
  <c r="O81" i="1"/>
  <c r="M81" i="1"/>
  <c r="K81" i="1"/>
  <c r="H81" i="1"/>
  <c r="F81" i="1"/>
  <c r="D81" i="1"/>
  <c r="Y80" i="1"/>
  <c r="Y81" i="1" s="1"/>
  <c r="X80" i="1"/>
  <c r="W80" i="1"/>
  <c r="W81" i="1" s="1"/>
  <c r="V80" i="1"/>
  <c r="U80" i="1"/>
  <c r="U81" i="1" s="1"/>
  <c r="T80" i="1"/>
  <c r="S80" i="1"/>
  <c r="S81" i="1" s="1"/>
  <c r="R80" i="1"/>
  <c r="R81" i="1" s="1"/>
  <c r="Q80" i="1"/>
  <c r="Q81" i="1" s="1"/>
  <c r="P80" i="1"/>
  <c r="O80" i="1"/>
  <c r="N80" i="1"/>
  <c r="N81" i="1" s="1"/>
  <c r="M80" i="1"/>
  <c r="L80" i="1"/>
  <c r="L81" i="1" s="1"/>
  <c r="K80" i="1"/>
  <c r="J80" i="1"/>
  <c r="J81" i="1" s="1"/>
  <c r="I80" i="1"/>
  <c r="I81" i="1" s="1"/>
  <c r="H80" i="1"/>
  <c r="G80" i="1"/>
  <c r="G81" i="1" s="1"/>
  <c r="F80" i="1"/>
  <c r="E80" i="1"/>
  <c r="E81" i="1" s="1"/>
  <c r="D80" i="1"/>
  <c r="C80" i="1"/>
  <c r="C81" i="1" s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Y74" i="1"/>
  <c r="X74" i="1"/>
  <c r="W74" i="1"/>
  <c r="V74" i="1"/>
  <c r="V77" i="1" s="1"/>
  <c r="U74" i="1"/>
  <c r="U77" i="1" s="1"/>
  <c r="T74" i="1"/>
  <c r="T77" i="1" s="1"/>
  <c r="S74" i="1"/>
  <c r="S77" i="1" s="1"/>
  <c r="R74" i="1"/>
  <c r="Q74" i="1"/>
  <c r="Q77" i="1" s="1"/>
  <c r="P74" i="1"/>
  <c r="P77" i="1" s="1"/>
  <c r="O74" i="1"/>
  <c r="N74" i="1"/>
  <c r="M74" i="1"/>
  <c r="L74" i="1"/>
  <c r="K74" i="1"/>
  <c r="J74" i="1"/>
  <c r="I74" i="1"/>
  <c r="H74" i="1"/>
  <c r="G74" i="1"/>
  <c r="F74" i="1"/>
  <c r="F77" i="1" s="1"/>
  <c r="E74" i="1"/>
  <c r="D74" i="1"/>
  <c r="C74" i="1"/>
  <c r="W68" i="1"/>
  <c r="X68" i="1" s="1"/>
  <c r="Y68" i="1" s="1"/>
  <c r="Z68" i="1" s="1"/>
  <c r="AA68" i="1" s="1"/>
  <c r="R68" i="1"/>
  <c r="S68" i="1" s="1"/>
  <c r="T68" i="1" s="1"/>
  <c r="U68" i="1" s="1"/>
  <c r="V68" i="1" s="1"/>
  <c r="M68" i="1"/>
  <c r="N68" i="1" s="1"/>
  <c r="O68" i="1" s="1"/>
  <c r="P68" i="1" s="1"/>
  <c r="Q68" i="1" s="1"/>
  <c r="H68" i="1"/>
  <c r="I68" i="1" s="1"/>
  <c r="J68" i="1" s="1"/>
  <c r="K68" i="1" s="1"/>
  <c r="L68" i="1" s="1"/>
  <c r="C68" i="1"/>
  <c r="D68" i="1" s="1"/>
  <c r="E68" i="1" s="1"/>
  <c r="F68" i="1" s="1"/>
  <c r="G68" i="1" s="1"/>
  <c r="AC65" i="1"/>
  <c r="AC64" i="1"/>
  <c r="AD64" i="1" s="1"/>
  <c r="AC61" i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AC59" i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AC55" i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AC54" i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AC52" i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AA79" i="1"/>
  <c r="Z79" i="1"/>
  <c r="K77" i="1" l="1"/>
  <c r="G77" i="1"/>
  <c r="H77" i="1"/>
  <c r="N77" i="1"/>
  <c r="L77" i="1"/>
  <c r="C77" i="1"/>
  <c r="W77" i="1"/>
  <c r="M77" i="1"/>
  <c r="X77" i="1"/>
  <c r="D77" i="1"/>
  <c r="R77" i="1"/>
  <c r="E77" i="1"/>
  <c r="Y77" i="1"/>
  <c r="I77" i="1"/>
  <c r="J77" i="1"/>
  <c r="AC66" i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AE64" i="1"/>
  <c r="AC53" i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AD65" i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BJ65" i="1" s="1"/>
  <c r="BK65" i="1" s="1"/>
  <c r="AB48" i="1"/>
  <c r="AA75" i="1"/>
  <c r="AB68" i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Z74" i="1"/>
  <c r="Z77" i="1" s="1"/>
  <c r="O77" i="1"/>
  <c r="AC70" i="1" l="1"/>
  <c r="AB75" i="1"/>
  <c r="AC51" i="1"/>
  <c r="AA74" i="1"/>
  <c r="AA77" i="1" s="1"/>
  <c r="AC48" i="1"/>
  <c r="AB79" i="1"/>
  <c r="AC63" i="1"/>
  <c r="AF64" i="1"/>
  <c r="AE63" i="1"/>
  <c r="AD63" i="1"/>
  <c r="AC79" i="1" l="1"/>
  <c r="AD48" i="1"/>
  <c r="AG64" i="1"/>
  <c r="AF63" i="1"/>
  <c r="AC58" i="1"/>
  <c r="AB74" i="1"/>
  <c r="AB77" i="1" s="1"/>
  <c r="AD51" i="1"/>
  <c r="AC50" i="1"/>
  <c r="AD70" i="1"/>
  <c r="AC75" i="1"/>
  <c r="AE70" i="1" l="1"/>
  <c r="AD75" i="1"/>
  <c r="AC57" i="1"/>
  <c r="AC74" i="1" s="1"/>
  <c r="AC77" i="1" s="1"/>
  <c r="AD58" i="1"/>
  <c r="AD50" i="1"/>
  <c r="AE51" i="1"/>
  <c r="AH64" i="1"/>
  <c r="AG63" i="1"/>
  <c r="AE48" i="1"/>
  <c r="AD79" i="1"/>
  <c r="AE79" i="1" l="1"/>
  <c r="AF48" i="1"/>
  <c r="AI64" i="1"/>
  <c r="AH63" i="1"/>
  <c r="AE50" i="1"/>
  <c r="AF51" i="1"/>
  <c r="AE58" i="1"/>
  <c r="AD57" i="1"/>
  <c r="AD74" i="1" s="1"/>
  <c r="AD77" i="1" s="1"/>
  <c r="AE75" i="1"/>
  <c r="AF70" i="1"/>
  <c r="AG70" i="1" l="1"/>
  <c r="AF75" i="1"/>
  <c r="AF58" i="1"/>
  <c r="AE57" i="1"/>
  <c r="AE74" i="1" s="1"/>
  <c r="AE77" i="1" s="1"/>
  <c r="AF50" i="1"/>
  <c r="AG51" i="1"/>
  <c r="AF79" i="1"/>
  <c r="AG48" i="1"/>
  <c r="AI63" i="1"/>
  <c r="AJ64" i="1"/>
  <c r="AJ63" i="1" l="1"/>
  <c r="AK64" i="1"/>
  <c r="AG50" i="1"/>
  <c r="AH51" i="1"/>
  <c r="AG79" i="1"/>
  <c r="AH48" i="1"/>
  <c r="AG58" i="1"/>
  <c r="AF57" i="1"/>
  <c r="AF74" i="1" s="1"/>
  <c r="AF77" i="1" s="1"/>
  <c r="AH70" i="1"/>
  <c r="AG75" i="1"/>
  <c r="AI70" i="1" l="1"/>
  <c r="AH75" i="1"/>
  <c r="AH79" i="1"/>
  <c r="AI48" i="1"/>
  <c r="AI51" i="1"/>
  <c r="AH50" i="1"/>
  <c r="AK63" i="1"/>
  <c r="AL64" i="1"/>
  <c r="AM64" i="1" s="1"/>
  <c r="AH58" i="1"/>
  <c r="AG57" i="1"/>
  <c r="AG74" i="1" s="1"/>
  <c r="AG77" i="1" s="1"/>
  <c r="AN64" i="1" l="1"/>
  <c r="AM63" i="1"/>
  <c r="AI50" i="1"/>
  <c r="AJ51" i="1"/>
  <c r="AH57" i="1"/>
  <c r="AH74" i="1" s="1"/>
  <c r="AH77" i="1" s="1"/>
  <c r="AI58" i="1"/>
  <c r="AI79" i="1"/>
  <c r="AJ48" i="1"/>
  <c r="AJ70" i="1"/>
  <c r="AI75" i="1"/>
  <c r="AJ75" i="1" l="1"/>
  <c r="AK70" i="1"/>
  <c r="AN63" i="1"/>
  <c r="AL63" i="1"/>
  <c r="AO64" i="1"/>
  <c r="AJ79" i="1"/>
  <c r="AK48" i="1"/>
  <c r="AJ58" i="1"/>
  <c r="AI57" i="1"/>
  <c r="AI74" i="1" s="1"/>
  <c r="AI77" i="1" s="1"/>
  <c r="AK51" i="1"/>
  <c r="AJ50" i="1"/>
  <c r="AJ57" i="1" l="1"/>
  <c r="AJ74" i="1" s="1"/>
  <c r="AJ77" i="1" s="1"/>
  <c r="AK58" i="1"/>
  <c r="AP64" i="1"/>
  <c r="AO63" i="1"/>
  <c r="AK79" i="1"/>
  <c r="AL48" i="1"/>
  <c r="AK75" i="1"/>
  <c r="AL70" i="1"/>
  <c r="AK50" i="1"/>
  <c r="AL51" i="1"/>
  <c r="AP63" i="1" l="1"/>
  <c r="AQ64" i="1"/>
  <c r="AL50" i="1"/>
  <c r="AM51" i="1"/>
  <c r="AL58" i="1"/>
  <c r="AM58" i="1" s="1"/>
  <c r="AK57" i="1"/>
  <c r="AK74" i="1" s="1"/>
  <c r="AK77" i="1" s="1"/>
  <c r="AM70" i="1"/>
  <c r="AL75" i="1"/>
  <c r="AM48" i="1"/>
  <c r="AL79" i="1"/>
  <c r="AN70" i="1" l="1"/>
  <c r="AM75" i="1"/>
  <c r="AM50" i="1"/>
  <c r="AN51" i="1"/>
  <c r="AQ63" i="1"/>
  <c r="AR64" i="1"/>
  <c r="AN48" i="1"/>
  <c r="AM79" i="1"/>
  <c r="AN58" i="1"/>
  <c r="AM57" i="1"/>
  <c r="AM74" i="1" s="1"/>
  <c r="AM77" i="1" s="1"/>
  <c r="AN79" i="1" l="1"/>
  <c r="AO48" i="1"/>
  <c r="AN57" i="1"/>
  <c r="AO58" i="1"/>
  <c r="AL57" i="1"/>
  <c r="AL74" i="1" s="1"/>
  <c r="AL77" i="1" s="1"/>
  <c r="AR63" i="1"/>
  <c r="AS64" i="1"/>
  <c r="AN50" i="1"/>
  <c r="AO51" i="1"/>
  <c r="AO70" i="1"/>
  <c r="AN75" i="1"/>
  <c r="AP58" i="1" l="1"/>
  <c r="AO57" i="1"/>
  <c r="AP48" i="1"/>
  <c r="AO79" i="1"/>
  <c r="AO75" i="1"/>
  <c r="AP70" i="1"/>
  <c r="AO50" i="1"/>
  <c r="AP51" i="1"/>
  <c r="AT64" i="1"/>
  <c r="AS63" i="1"/>
  <c r="AN74" i="1"/>
  <c r="AN77" i="1" s="1"/>
  <c r="AT63" i="1" l="1"/>
  <c r="AU64" i="1"/>
  <c r="AP79" i="1"/>
  <c r="AQ48" i="1"/>
  <c r="AQ58" i="1"/>
  <c r="AP57" i="1"/>
  <c r="AP50" i="1"/>
  <c r="AQ51" i="1"/>
  <c r="AP75" i="1"/>
  <c r="AQ70" i="1"/>
  <c r="AO74" i="1"/>
  <c r="AO77" i="1" s="1"/>
  <c r="AR51" i="1" l="1"/>
  <c r="AQ50" i="1"/>
  <c r="AQ75" i="1"/>
  <c r="AR70" i="1"/>
  <c r="AR58" i="1"/>
  <c r="AQ57" i="1"/>
  <c r="AQ74" i="1" s="1"/>
  <c r="AQ77" i="1" s="1"/>
  <c r="AV64" i="1"/>
  <c r="AU63" i="1"/>
  <c r="AP74" i="1"/>
  <c r="AP77" i="1" s="1"/>
  <c r="AQ79" i="1"/>
  <c r="AR48" i="1"/>
  <c r="AW64" i="1" l="1"/>
  <c r="AV63" i="1"/>
  <c r="AS58" i="1"/>
  <c r="AR57" i="1"/>
  <c r="AR79" i="1"/>
  <c r="AS48" i="1"/>
  <c r="AS70" i="1"/>
  <c r="AR75" i="1"/>
  <c r="AR50" i="1"/>
  <c r="AS51" i="1"/>
  <c r="AT51" i="1" l="1"/>
  <c r="AS50" i="1"/>
  <c r="AR74" i="1"/>
  <c r="AR77" i="1" s="1"/>
  <c r="AT48" i="1"/>
  <c r="AS79" i="1"/>
  <c r="AT70" i="1"/>
  <c r="AS75" i="1"/>
  <c r="AS57" i="1"/>
  <c r="AS74" i="1" s="1"/>
  <c r="AS77" i="1" s="1"/>
  <c r="AT58" i="1"/>
  <c r="AX64" i="1"/>
  <c r="AW63" i="1"/>
  <c r="AX63" i="1" l="1"/>
  <c r="AY64" i="1"/>
  <c r="AT57" i="1"/>
  <c r="AU58" i="1"/>
  <c r="AT79" i="1"/>
  <c r="AU48" i="1"/>
  <c r="AT75" i="1"/>
  <c r="AU70" i="1"/>
  <c r="AU51" i="1"/>
  <c r="AT50" i="1"/>
  <c r="AT74" i="1" l="1"/>
  <c r="AT77" i="1" s="1"/>
  <c r="AV51" i="1"/>
  <c r="AU50" i="1"/>
  <c r="AZ64" i="1"/>
  <c r="AY63" i="1"/>
  <c r="AV70" i="1"/>
  <c r="AU75" i="1"/>
  <c r="AU79" i="1"/>
  <c r="AV48" i="1"/>
  <c r="AU57" i="1"/>
  <c r="AU74" i="1" s="1"/>
  <c r="AU77" i="1" s="1"/>
  <c r="AV58" i="1"/>
  <c r="AW48" i="1" l="1"/>
  <c r="AV79" i="1"/>
  <c r="AW58" i="1"/>
  <c r="AV57" i="1"/>
  <c r="AV50" i="1"/>
  <c r="AW51" i="1"/>
  <c r="AW70" i="1"/>
  <c r="AV75" i="1"/>
  <c r="BA64" i="1"/>
  <c r="AZ63" i="1"/>
  <c r="BB64" i="1" l="1"/>
  <c r="BA63" i="1"/>
  <c r="AV74" i="1"/>
  <c r="AV77" i="1" s="1"/>
  <c r="AX70" i="1"/>
  <c r="AW75" i="1"/>
  <c r="AX51" i="1"/>
  <c r="AW50" i="1"/>
  <c r="AW57" i="1"/>
  <c r="AX58" i="1"/>
  <c r="AX48" i="1"/>
  <c r="AW79" i="1"/>
  <c r="AW74" i="1" l="1"/>
  <c r="AW77" i="1" s="1"/>
  <c r="AX57" i="1"/>
  <c r="AY58" i="1"/>
  <c r="AY70" i="1"/>
  <c r="AX75" i="1"/>
  <c r="AX79" i="1"/>
  <c r="AY48" i="1"/>
  <c r="AY51" i="1"/>
  <c r="AX50" i="1"/>
  <c r="BB63" i="1"/>
  <c r="BC64" i="1"/>
  <c r="BC63" i="1" l="1"/>
  <c r="BD64" i="1"/>
  <c r="AY75" i="1"/>
  <c r="AZ70" i="1"/>
  <c r="AY79" i="1"/>
  <c r="AZ48" i="1"/>
  <c r="AY57" i="1"/>
  <c r="AZ58" i="1"/>
  <c r="AZ51" i="1"/>
  <c r="AY50" i="1"/>
  <c r="AX74" i="1"/>
  <c r="AX77" i="1" s="1"/>
  <c r="AZ79" i="1" l="1"/>
  <c r="BA48" i="1"/>
  <c r="AY74" i="1"/>
  <c r="AY77" i="1" s="1"/>
  <c r="BD63" i="1"/>
  <c r="BE64" i="1"/>
  <c r="BA51" i="1"/>
  <c r="AZ50" i="1"/>
  <c r="AZ57" i="1"/>
  <c r="BA58" i="1"/>
  <c r="BA70" i="1"/>
  <c r="AZ75" i="1"/>
  <c r="AZ74" i="1" l="1"/>
  <c r="BA50" i="1"/>
  <c r="BB51" i="1"/>
  <c r="BB70" i="1"/>
  <c r="BC70" i="1" s="1"/>
  <c r="BD70" i="1" s="1"/>
  <c r="BE70" i="1" s="1"/>
  <c r="BF70" i="1" s="1"/>
  <c r="BG70" i="1" s="1"/>
  <c r="BH70" i="1" s="1"/>
  <c r="BI70" i="1" s="1"/>
  <c r="BJ70" i="1" s="1"/>
  <c r="BK70" i="1" s="1"/>
  <c r="BA75" i="1"/>
  <c r="BA57" i="1"/>
  <c r="BA74" i="1" s="1"/>
  <c r="BA77" i="1" s="1"/>
  <c r="BB58" i="1"/>
  <c r="BA79" i="1"/>
  <c r="BB48" i="1"/>
  <c r="BC48" i="1" s="1"/>
  <c r="BD48" i="1" s="1"/>
  <c r="BE48" i="1" s="1"/>
  <c r="BF48" i="1" s="1"/>
  <c r="BG48" i="1" s="1"/>
  <c r="BH48" i="1" s="1"/>
  <c r="BI48" i="1" s="1"/>
  <c r="BJ48" i="1" s="1"/>
  <c r="BK48" i="1" s="1"/>
  <c r="AZ77" i="1"/>
  <c r="BE63" i="1"/>
  <c r="BF64" i="1"/>
  <c r="BG64" i="1" l="1"/>
  <c r="BF63" i="1"/>
  <c r="BB57" i="1"/>
  <c r="BC58" i="1"/>
  <c r="BC51" i="1"/>
  <c r="BB50" i="1"/>
  <c r="BC50" i="1" l="1"/>
  <c r="BD51" i="1"/>
  <c r="BD58" i="1"/>
  <c r="BC57" i="1"/>
  <c r="BH64" i="1"/>
  <c r="BG63" i="1"/>
  <c r="BH63" i="1" l="1"/>
  <c r="BI64" i="1"/>
  <c r="BE51" i="1"/>
  <c r="BD50" i="1"/>
  <c r="BD57" i="1"/>
  <c r="BE58" i="1"/>
  <c r="BJ64" i="1" l="1"/>
  <c r="BI63" i="1"/>
  <c r="BF58" i="1"/>
  <c r="BE57" i="1"/>
  <c r="BE50" i="1"/>
  <c r="BF51" i="1"/>
  <c r="BG51" i="1" l="1"/>
  <c r="BF50" i="1"/>
  <c r="BG58" i="1"/>
  <c r="BF57" i="1"/>
  <c r="BJ63" i="1"/>
  <c r="BK64" i="1"/>
  <c r="BK63" i="1" s="1"/>
  <c r="BH58" i="1" l="1"/>
  <c r="BG57" i="1"/>
  <c r="BG50" i="1"/>
  <c r="BH51" i="1"/>
  <c r="BH50" i="1" l="1"/>
  <c r="BI51" i="1"/>
  <c r="BH57" i="1"/>
  <c r="BI58" i="1"/>
  <c r="BI50" i="1" l="1"/>
  <c r="BJ51" i="1"/>
  <c r="BJ58" i="1"/>
  <c r="BI57" i="1"/>
  <c r="BK58" i="1" l="1"/>
  <c r="BK57" i="1" s="1"/>
  <c r="BJ57" i="1"/>
  <c r="BJ50" i="1"/>
  <c r="BK51" i="1"/>
  <c r="BK50" i="1" s="1"/>
</calcChain>
</file>

<file path=xl/sharedStrings.xml><?xml version="1.0" encoding="utf-8"?>
<sst xmlns="http://schemas.openxmlformats.org/spreadsheetml/2006/main" count="491" uniqueCount="165">
  <si>
    <t>Input File to epm.f</t>
  </si>
  <si>
    <t xml:space="preserve"> Contains Baseline emissions for Other Greenhouse Gases, along</t>
  </si>
  <si>
    <t xml:space="preserve"> with marginal abatement curves (MACs) for Sectors covered by GHG limits</t>
  </si>
  <si>
    <t xml:space="preserve"> and offsets available from sectors not covered by GHG limits.</t>
  </si>
  <si>
    <t>Red and yellow items have been copied from the indicated sources.</t>
  </si>
  <si>
    <t xml:space="preserve">Marginal Abatement Curves </t>
  </si>
  <si>
    <t xml:space="preserve">  Classification</t>
  </si>
  <si>
    <t xml:space="preserve">     1:  Applies to Covered Sector</t>
  </si>
  <si>
    <t xml:space="preserve">     2:  Non covered Sector, offsets apply</t>
  </si>
  <si>
    <t xml:space="preserve">     3:  US Sequestration, offsets apply</t>
  </si>
  <si>
    <t xml:space="preserve">     4:  International, offsets apply</t>
  </si>
  <si>
    <t>EPA Baseline Data and Forecast (BAU)</t>
  </si>
  <si>
    <t>Classi-</t>
  </si>
  <si>
    <t>Category</t>
  </si>
  <si>
    <t>Range Names</t>
  </si>
  <si>
    <t>fication</t>
  </si>
  <si>
    <t>Number</t>
  </si>
  <si>
    <t>Methane</t>
  </si>
  <si>
    <t xml:space="preserve">    Landfills</t>
  </si>
  <si>
    <t>CL_CH4LAND</t>
  </si>
  <si>
    <t xml:space="preserve">    Coal Mining</t>
  </si>
  <si>
    <t>CL_CH4COAL</t>
  </si>
  <si>
    <t xml:space="preserve">    Natural Gas/Oil Systems</t>
  </si>
  <si>
    <t>CL_CH4NG</t>
  </si>
  <si>
    <t>Adjustments</t>
  </si>
  <si>
    <t>International</t>
  </si>
  <si>
    <t xml:space="preserve">    Stationary/Mobile Combustion</t>
  </si>
  <si>
    <t>CL_CH4COMB</t>
  </si>
  <si>
    <t xml:space="preserve">    Other</t>
  </si>
  <si>
    <t>CL_CH4OTH</t>
  </si>
  <si>
    <t>Non-Energy Carbon Dioxide</t>
  </si>
  <si>
    <t>CL_NECO2</t>
  </si>
  <si>
    <t>Nitrous Oxide</t>
  </si>
  <si>
    <t xml:space="preserve">  Agriculture</t>
  </si>
  <si>
    <t>CL_N2OAG</t>
  </si>
  <si>
    <t xml:space="preserve">  Stationary and Mobile Combustion</t>
  </si>
  <si>
    <t>CL_N2OMOB</t>
  </si>
  <si>
    <t xml:space="preserve">  Adipic and Nitric Acid Production</t>
  </si>
  <si>
    <t>CL_N2OACID</t>
  </si>
  <si>
    <t xml:space="preserve">  Other</t>
  </si>
  <si>
    <t>CL_N2OOTH</t>
  </si>
  <si>
    <t>High GWP Gases</t>
  </si>
  <si>
    <t xml:space="preserve">  HFC-23</t>
  </si>
  <si>
    <t>CL_FGASHFC23</t>
  </si>
  <si>
    <t xml:space="preserve">  Other HFCs and ODS substitutes</t>
  </si>
  <si>
    <t>CL_FGASHFC</t>
  </si>
  <si>
    <t xml:space="preserve">  PFCs </t>
  </si>
  <si>
    <t>CL_FGASPFC</t>
  </si>
  <si>
    <t xml:space="preserve">  SF6 </t>
  </si>
  <si>
    <t>CL_FGASSF6</t>
  </si>
  <si>
    <t>US Ag/For Carb Sequest</t>
  </si>
  <si>
    <t>CL_SEQUS</t>
  </si>
  <si>
    <t>Also, set BIOSEQOK=1 for offsets, 0 for incentive a la Bingaman/s1766</t>
  </si>
  <si>
    <t>Int'l GHG Offsets</t>
  </si>
  <si>
    <t>CL_INTOFF</t>
  </si>
  <si>
    <t>Int'l Allowances, capped sources like CO2</t>
  </si>
  <si>
    <t>CL_INTCO2</t>
  </si>
  <si>
    <t>=</t>
  </si>
  <si>
    <t>Baseline Emissions, MMTCO2E</t>
  </si>
  <si>
    <t>Methane - Total</t>
  </si>
  <si>
    <t>BL_CH4LAND</t>
  </si>
  <si>
    <t>BL_CH4COAL</t>
  </si>
  <si>
    <t>BL_CH4NG</t>
  </si>
  <si>
    <t xml:space="preserve">    Stationary Combustion and Mobile Sources</t>
  </si>
  <si>
    <t>BL_CH4COMB</t>
  </si>
  <si>
    <t>BL_CH4OTH</t>
  </si>
  <si>
    <t>Nitrous Oxide - Total</t>
  </si>
  <si>
    <t>BL_N2OAG</t>
  </si>
  <si>
    <t>BL_N2OMOB</t>
  </si>
  <si>
    <t>BL_N2OACID</t>
  </si>
  <si>
    <t>BL_N2OOTH</t>
  </si>
  <si>
    <t>BL_FGASHFC23</t>
  </si>
  <si>
    <t>BL_FGASHFC</t>
  </si>
  <si>
    <t>BL_FGASPFC</t>
  </si>
  <si>
    <t>BL_FGASSF6</t>
  </si>
  <si>
    <t>BL_FGASNF3</t>
  </si>
  <si>
    <t>BL_NECO2</t>
  </si>
  <si>
    <t xml:space="preserve">    Non-Energy CO2 Growth Factor:</t>
  </si>
  <si>
    <t>The above non-energy co2 baseline is adjusted in NEMS based on endogenous cement and lime CO2 process emissions</t>
  </si>
  <si>
    <t>Total non-co2 gases</t>
  </si>
  <si>
    <t>Non-energy CO2</t>
  </si>
  <si>
    <t>CO2 Energy--history from epmdata.txt</t>
  </si>
  <si>
    <t>Total GHG</t>
  </si>
  <si>
    <t>Excludes International Adjustments</t>
  </si>
  <si>
    <t>preliminary run ref2014.d091613a with history from above</t>
  </si>
  <si>
    <t>co2 units</t>
  </si>
  <si>
    <t>c units</t>
  </si>
  <si>
    <t>Non-CO2 emissions projections from Global NonCO2 Projections, EPA, Dec 2012, Data Annex</t>
  </si>
  <si>
    <t>l:\main\dsa\epm\epa_nonCO2\DataAnannex_Global_NonCO2_Projections_Dec2012_dsa1.xlsx, sheet CountrySum</t>
  </si>
  <si>
    <t>million metric tons carbon dioxide  equivalent</t>
  </si>
  <si>
    <t>Methane - total emissions</t>
  </si>
  <si>
    <t xml:space="preserve">  Landfills</t>
  </si>
  <si>
    <t xml:space="preserve">  Coal mining</t>
  </si>
  <si>
    <t xml:space="preserve">  Natural gas and oil systems</t>
  </si>
  <si>
    <t xml:space="preserve">  Stationary and mobile combustion</t>
  </si>
  <si>
    <t>Nitrous oxide - total emissions</t>
  </si>
  <si>
    <t xml:space="preserve">   Agriculture</t>
  </si>
  <si>
    <t xml:space="preserve">  Adipic and nitric acid</t>
  </si>
  <si>
    <t xml:space="preserve">  HFC-23 (HCFC-22 production)</t>
  </si>
  <si>
    <t>Total Non-CO2</t>
  </si>
  <si>
    <t>Units from HERE down are in million metric tons carbon and $2000/ton-carbon</t>
  </si>
  <si>
    <t xml:space="preserve">     2:  Non covered Sector, </t>
  </si>
  <si>
    <t xml:space="preserve">     3:  US Sequestration</t>
  </si>
  <si>
    <t xml:space="preserve">     4:  International</t>
  </si>
  <si>
    <t>Year for Real $ Prices:</t>
  </si>
  <si>
    <t>MAC_PRICEYR</t>
  </si>
  <si>
    <t>L:\main\dsa\epa_mac\a_US_Summary.xlsm</t>
  </si>
  <si>
    <t>1) Landfill Methane</t>
  </si>
  <si>
    <t>MACQ_CH4LAND</t>
  </si>
  <si>
    <t>Prices</t>
  </si>
  <si>
    <t>MACP_CH4LAND</t>
  </si>
  <si>
    <t>2) Coal-Related Methane</t>
  </si>
  <si>
    <t>MACQ_CH4COAL</t>
  </si>
  <si>
    <t>MACP_CH4COAL</t>
  </si>
  <si>
    <t>3) Natural Gas/Oil System Methane</t>
  </si>
  <si>
    <t>MACQ_CH4NG</t>
  </si>
  <si>
    <t>MACP_CH4NG</t>
  </si>
  <si>
    <t>4) CH4 Combustion (mobile and stationary)</t>
  </si>
  <si>
    <t>MACQ_CH4COMB</t>
  </si>
  <si>
    <t>MACP_CH4COMB</t>
  </si>
  <si>
    <t>5) CH4 Agriculture/Other</t>
  </si>
  <si>
    <t>MACQ_CH4OTH</t>
  </si>
  <si>
    <t>MACP_CH4OTH</t>
  </si>
  <si>
    <t>6) Industrial CO2 abatement is endogenous so reductions will be reflected in the baseline</t>
  </si>
  <si>
    <t>7) N2O Agriculture</t>
  </si>
  <si>
    <t>MACQ_N2OAG</t>
  </si>
  <si>
    <t>MACP_N2OAG</t>
  </si>
  <si>
    <t>8) N2O Mobile and Stationary Combustion</t>
  </si>
  <si>
    <t>MACQ_N2OCOMB</t>
  </si>
  <si>
    <t>MACP_N2OCOMB</t>
  </si>
  <si>
    <t>9) N2O, nitric and adipic acid</t>
  </si>
  <si>
    <t>MACQ_N2OACID</t>
  </si>
  <si>
    <t>MACP_N2OACID</t>
  </si>
  <si>
    <t>10) N2O Other</t>
  </si>
  <si>
    <t>MACQ_N2OOTH</t>
  </si>
  <si>
    <t>MACP_N2OOTH</t>
  </si>
  <si>
    <t>11) F-Gases, HFC-23</t>
  </si>
  <si>
    <t>MACQ_FGASHFC23</t>
  </si>
  <si>
    <t xml:space="preserve"> All US facilities already have the control measures</t>
  </si>
  <si>
    <t>MACP_FGASHFC23</t>
  </si>
  <si>
    <t>12) F-Gases, Other HFCs and ODS substitutes</t>
  </si>
  <si>
    <t>MACQ_FGASHFC</t>
  </si>
  <si>
    <t>MACP_FGASHFC</t>
  </si>
  <si>
    <t xml:space="preserve">13) F-Gases, PFCs </t>
  </si>
  <si>
    <t>MACQ_FGASPFC</t>
  </si>
  <si>
    <t>MACP_FGASPFC</t>
  </si>
  <si>
    <t xml:space="preserve">14) F-Gases, SF6 </t>
  </si>
  <si>
    <t>MACQ_FGASSF6</t>
  </si>
  <si>
    <t>MACP_FGASSF6</t>
  </si>
  <si>
    <t>15) US Ag/Forestry Carbon Sequestration</t>
  </si>
  <si>
    <t>MACQ_SEQUS</t>
  </si>
  <si>
    <t>use runtime option BIOSEQOK=1 if allowed as offset (MOREOPT file)</t>
  </si>
  <si>
    <t>MACP_SEQUS</t>
  </si>
  <si>
    <t>from l:/main/dsa/waxman/summary_waxman_w_group2_for_c50.xls</t>
  </si>
  <si>
    <t>16) International Offsets</t>
  </si>
  <si>
    <t>MACQ_INTOFF</t>
  </si>
  <si>
    <t>MACP_INTOFF</t>
  </si>
  <si>
    <t>17) International Allowances</t>
  </si>
  <si>
    <t>MACQ_INTCO2</t>
  </si>
  <si>
    <t>MACP_INTCO2</t>
  </si>
  <si>
    <t xml:space="preserve">  SF6/NF3</t>
  </si>
  <si>
    <t xml:space="preserve">  SF6</t>
  </si>
  <si>
    <t>I included nf3 in sf6 for the 2014 inventory because EPA included it in the totals this year</t>
  </si>
  <si>
    <t>ghgoffx.xlsx</t>
  </si>
  <si>
    <t>1990-2015 (yellow section below) from EPA GHG Inventory.  Compiled in l:\main\dsa\epm\epm_non_co2\EPA_USA_Inventory_2015_Table_2-1.dsa.xlsx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</si>
</sst>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164" formatCode="0.0"/>
    <numFmt numFmtId="165" formatCode="0.000"/>
    <numFmt numFmtId="166" formatCode="0.0000"/>
    <numFmt numFmtId="167" formatCode="0.0_)"/>
    <numFmt numFmtId="168" formatCode="#,##0.0"/>
    <numFmt numFmtId="169" formatCode="&quot;$&quot;#,##0.0_);\(&quot;$&quot;#,##0.0\)"/>
  </numFmts>
  <fonts count="27" x14ac:knownFonts="1">
    <font>
      <sz val="10"/>
      <name val="Courier"/>
      <family val="3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10"/>
      <name val="Courier"/>
      <family val="3"/>
    </font>
    <font>
      <b/>
      <sz val="10"/>
      <name val="Courier"/>
      <family val="3"/>
    </font>
    <font>
      <sz val="10"/>
      <color indexed="30"/>
      <name val="Courier"/>
      <family val="3"/>
    </font>
    <font>
      <b/>
      <sz val="10"/>
      <color indexed="30"/>
      <name val="Courier"/>
      <family val="3"/>
    </font>
    <font>
      <sz val="10"/>
      <color indexed="12"/>
      <name val="Courier"/>
      <family val="3"/>
    </font>
    <font>
      <b/>
      <sz val="10"/>
      <name val="Arial"/>
      <family val="2"/>
    </font>
    <font>
      <b/>
      <sz val="10"/>
      <name val="Courier"/>
    </font>
    <font>
      <b/>
      <sz val="10"/>
      <color indexed="30"/>
      <name val="Courie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76">
    <xf numFmtId="0" fontId="0" fillId="0" borderId="0" xfId="0"/>
    <xf numFmtId="0" fontId="0" fillId="0" borderId="0" xfId="0" applyAlignment="1" applyProtection="1">
      <alignment horizontal="left"/>
    </xf>
    <xf numFmtId="0" fontId="19" fillId="0" borderId="0" xfId="0" applyFont="1" applyAlignment="1" applyProtection="1">
      <alignment horizontal="left"/>
    </xf>
    <xf numFmtId="0" fontId="0" fillId="0" borderId="0" xfId="0" applyAlignment="1">
      <alignment horizontal="right"/>
    </xf>
    <xf numFmtId="0" fontId="0" fillId="0" borderId="0" xfId="0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/>
    <xf numFmtId="0" fontId="0" fillId="0" borderId="0" xfId="0" applyAlignment="1" applyProtection="1">
      <alignment horizontal="fill"/>
    </xf>
    <xf numFmtId="0" fontId="0" fillId="0" borderId="0" xfId="0" applyFont="1" applyAlignment="1" applyProtection="1">
      <alignment horizontal="left"/>
    </xf>
    <xf numFmtId="164" fontId="0" fillId="0" borderId="0" xfId="0" applyNumberFormat="1"/>
    <xf numFmtId="164" fontId="0" fillId="0" borderId="0" xfId="0" applyNumberFormat="1" applyAlignment="1" applyProtection="1">
      <alignment horizontal="fill"/>
    </xf>
    <xf numFmtId="0" fontId="0" fillId="33" borderId="0" xfId="0" applyFill="1" applyAlignment="1" applyProtection="1">
      <alignment horizontal="left" wrapText="1"/>
    </xf>
    <xf numFmtId="0" fontId="20" fillId="33" borderId="0" xfId="0" applyFont="1" applyFill="1"/>
    <xf numFmtId="0" fontId="0" fillId="33" borderId="0" xfId="0" applyFont="1" applyFill="1"/>
    <xf numFmtId="0" fontId="20" fillId="0" borderId="0" xfId="0" applyFont="1" applyAlignment="1" applyProtection="1">
      <alignment horizontal="left"/>
    </xf>
    <xf numFmtId="0" fontId="0" fillId="0" borderId="0" xfId="0" applyFill="1" applyAlignment="1" applyProtection="1">
      <alignment horizontal="left"/>
    </xf>
    <xf numFmtId="165" fontId="21" fillId="0" borderId="0" xfId="0" applyNumberFormat="1" applyFont="1"/>
    <xf numFmtId="164" fontId="21" fillId="0" borderId="0" xfId="0" applyNumberFormat="1" applyFont="1"/>
    <xf numFmtId="164" fontId="19" fillId="0" borderId="0" xfId="0" applyNumberFormat="1" applyFont="1"/>
    <xf numFmtId="2" fontId="0" fillId="0" borderId="0" xfId="0" applyNumberFormat="1"/>
    <xf numFmtId="0" fontId="20" fillId="0" borderId="0" xfId="0" applyFont="1"/>
    <xf numFmtId="0" fontId="20" fillId="0" borderId="0" xfId="0" applyFont="1" applyFill="1" applyAlignment="1" applyProtection="1">
      <alignment horizontal="left"/>
    </xf>
    <xf numFmtId="164" fontId="22" fillId="0" borderId="0" xfId="0" applyNumberFormat="1" applyFont="1"/>
    <xf numFmtId="164" fontId="20" fillId="0" borderId="0" xfId="0" applyNumberFormat="1" applyFont="1"/>
    <xf numFmtId="164" fontId="20" fillId="33" borderId="0" xfId="0" applyNumberFormat="1" applyFont="1" applyFill="1" applyBorder="1"/>
    <xf numFmtId="164" fontId="21" fillId="0" borderId="0" xfId="0" applyNumberFormat="1" applyFont="1" applyAlignment="1" applyProtection="1">
      <alignment horizontal="right"/>
    </xf>
    <xf numFmtId="0" fontId="19" fillId="0" borderId="0" xfId="0" applyFont="1" applyAlignment="1" applyProtection="1">
      <alignment horizontal="left" wrapText="1"/>
    </xf>
    <xf numFmtId="166" fontId="0" fillId="0" borderId="0" xfId="0" applyNumberFormat="1" applyProtection="1"/>
    <xf numFmtId="164" fontId="23" fillId="0" borderId="0" xfId="0" applyNumberFormat="1" applyFont="1"/>
    <xf numFmtId="164" fontId="19" fillId="0" borderId="0" xfId="0" applyNumberFormat="1" applyFont="1" applyProtection="1"/>
    <xf numFmtId="2" fontId="0" fillId="0" borderId="0" xfId="0" applyNumberFormat="1" applyProtection="1"/>
    <xf numFmtId="1" fontId="24" fillId="0" borderId="0" xfId="42" applyNumberFormat="1" applyFont="1" applyFill="1"/>
    <xf numFmtId="0" fontId="0" fillId="33" borderId="0" xfId="0" applyFill="1" applyAlignment="1">
      <alignment wrapText="1"/>
    </xf>
    <xf numFmtId="167" fontId="0" fillId="0" borderId="0" xfId="0" applyNumberFormat="1" applyProtection="1"/>
    <xf numFmtId="0" fontId="24" fillId="33" borderId="0" xfId="0" applyFont="1" applyFill="1"/>
    <xf numFmtId="164" fontId="24" fillId="33" borderId="0" xfId="0" applyNumberFormat="1" applyFont="1" applyFill="1"/>
    <xf numFmtId="164" fontId="18" fillId="33" borderId="0" xfId="0" applyNumberFormat="1" applyFont="1" applyFill="1"/>
    <xf numFmtId="166" fontId="0" fillId="0" borderId="0" xfId="0" applyNumberFormat="1"/>
    <xf numFmtId="0" fontId="0" fillId="33" borderId="0" xfId="0" applyFill="1"/>
    <xf numFmtId="165" fontId="24" fillId="33" borderId="0" xfId="0" applyNumberFormat="1" applyFont="1" applyFill="1"/>
    <xf numFmtId="2" fontId="24" fillId="33" borderId="0" xfId="0" applyNumberFormat="1" applyFont="1" applyFill="1"/>
    <xf numFmtId="0" fontId="24" fillId="0" borderId="0" xfId="0" applyFont="1" applyAlignment="1">
      <alignment horizontal="right"/>
    </xf>
    <xf numFmtId="0" fontId="0" fillId="0" borderId="0" xfId="0" applyAlignment="1">
      <alignment horizontal="left" indent="1"/>
    </xf>
    <xf numFmtId="168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0" fillId="34" borderId="0" xfId="0" applyFill="1" applyAlignment="1" applyProtection="1">
      <alignment horizontal="left"/>
    </xf>
    <xf numFmtId="0" fontId="0" fillId="35" borderId="0" xfId="0" applyFill="1" applyAlignment="1" applyProtection="1">
      <alignment horizontal="left"/>
    </xf>
    <xf numFmtId="167" fontId="0" fillId="35" borderId="0" xfId="0" applyNumberFormat="1" applyFill="1" applyProtection="1"/>
    <xf numFmtId="167" fontId="0" fillId="34" borderId="0" xfId="0" applyNumberFormat="1" applyFill="1" applyProtection="1"/>
    <xf numFmtId="165" fontId="0" fillId="34" borderId="0" xfId="0" applyNumberFormat="1" applyFill="1"/>
    <xf numFmtId="165" fontId="0" fillId="34" borderId="0" xfId="0" applyNumberFormat="1" applyFill="1" applyProtection="1"/>
    <xf numFmtId="0" fontId="0" fillId="0" borderId="0" xfId="0" applyFill="1"/>
    <xf numFmtId="0" fontId="0" fillId="33" borderId="0" xfId="0" applyFill="1" applyProtection="1"/>
    <xf numFmtId="0" fontId="0" fillId="0" borderId="0" xfId="0" applyFill="1" applyAlignment="1" applyProtection="1">
      <alignment horizontal="fill"/>
    </xf>
    <xf numFmtId="0" fontId="24" fillId="0" borderId="0" xfId="0" applyFont="1"/>
    <xf numFmtId="164" fontId="0" fillId="34" borderId="0" xfId="0" applyNumberFormat="1" applyFill="1" applyProtection="1"/>
    <xf numFmtId="38" fontId="0" fillId="0" borderId="0" xfId="0" applyNumberFormat="1"/>
    <xf numFmtId="169" fontId="0" fillId="0" borderId="0" xfId="0" applyNumberFormat="1"/>
    <xf numFmtId="5" fontId="0" fillId="0" borderId="0" xfId="0" applyNumberFormat="1"/>
    <xf numFmtId="38" fontId="20" fillId="0" borderId="0" xfId="0" applyNumberFormat="1" applyFont="1"/>
    <xf numFmtId="2" fontId="0" fillId="0" borderId="0" xfId="0" applyNumberFormat="1" applyAlignment="1" applyProtection="1">
      <alignment horizontal="right"/>
    </xf>
    <xf numFmtId="164" fontId="0" fillId="0" borderId="0" xfId="0" applyNumberFormat="1" applyProtection="1"/>
    <xf numFmtId="164" fontId="0" fillId="0" borderId="0" xfId="0" applyNumberFormat="1" applyAlignment="1"/>
    <xf numFmtId="164" fontId="0" fillId="33" borderId="0" xfId="0" applyNumberFormat="1" applyFill="1"/>
    <xf numFmtId="0" fontId="20" fillId="0" borderId="0" xfId="0" applyFont="1" applyFill="1"/>
    <xf numFmtId="0" fontId="20" fillId="0" borderId="0" xfId="0" applyFont="1" applyFill="1" applyAlignment="1" applyProtection="1">
      <alignment horizontal="fill"/>
    </xf>
    <xf numFmtId="0" fontId="0" fillId="0" borderId="0" xfId="0" applyFont="1" applyFill="1" applyAlignment="1" applyProtection="1">
      <alignment horizontal="fill"/>
    </xf>
    <xf numFmtId="164" fontId="25" fillId="33" borderId="0" xfId="0" applyNumberFormat="1" applyFont="1" applyFill="1"/>
    <xf numFmtId="164" fontId="26" fillId="33" borderId="0" xfId="0" applyNumberFormat="1" applyFont="1" applyFill="1"/>
    <xf numFmtId="164" fontId="19" fillId="0" borderId="0" xfId="0" applyNumberFormat="1" applyFont="1" applyBorder="1"/>
    <xf numFmtId="2" fontId="0" fillId="0" borderId="0" xfId="0" applyNumberFormat="1" applyBorder="1"/>
    <xf numFmtId="164" fontId="0" fillId="0" borderId="0" xfId="0" applyNumberFormat="1" applyBorder="1"/>
    <xf numFmtId="0" fontId="20" fillId="0" borderId="0" xfId="0" applyFont="1" applyBorder="1"/>
    <xf numFmtId="0" fontId="20" fillId="0" borderId="0" xfId="0" applyFont="1" applyFill="1" applyBorder="1" applyAlignment="1" applyProtection="1">
      <alignment horizontal="left"/>
    </xf>
    <xf numFmtId="164" fontId="20" fillId="0" borderId="0" xfId="0" applyNumberFormat="1" applyFont="1" applyFill="1" applyBorder="1"/>
    <xf numFmtId="164" fontId="22" fillId="33" borderId="0" xfId="0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DM511"/>
  <sheetViews>
    <sheetView showGridLines="0" tabSelected="1" topLeftCell="A36" zoomScaleNormal="100" workbookViewId="0">
      <selection activeCell="C36" sqref="C36"/>
    </sheetView>
  </sheetViews>
  <sheetFormatPr defaultColWidth="9.625" defaultRowHeight="12" customHeight="1" x14ac:dyDescent="0.15"/>
  <cols>
    <col min="1" max="1" width="45.75" customWidth="1"/>
    <col min="2" max="2" width="16" customWidth="1"/>
    <col min="3" max="3" width="10.625" customWidth="1"/>
    <col min="4" max="6" width="8.75" customWidth="1"/>
    <col min="14" max="14" width="10.625" customWidth="1"/>
    <col min="33" max="33" width="10.875" customWidth="1"/>
  </cols>
  <sheetData>
    <row r="1" spans="1:1" ht="12" customHeight="1" x14ac:dyDescent="0.15">
      <c r="A1" s="1" t="s">
        <v>163</v>
      </c>
    </row>
    <row r="2" spans="1:1" ht="12" customHeight="1" x14ac:dyDescent="0.15">
      <c r="A2" s="1" t="s">
        <v>0</v>
      </c>
    </row>
    <row r="4" spans="1:1" ht="12" customHeight="1" x14ac:dyDescent="0.15">
      <c r="A4" s="1" t="s">
        <v>1</v>
      </c>
    </row>
    <row r="5" spans="1:1" ht="12" customHeight="1" x14ac:dyDescent="0.15">
      <c r="A5" s="1" t="s">
        <v>2</v>
      </c>
    </row>
    <row r="6" spans="1:1" ht="12" customHeight="1" x14ac:dyDescent="0.15">
      <c r="A6" s="1" t="s">
        <v>3</v>
      </c>
    </row>
    <row r="7" spans="1:1" ht="12" customHeight="1" x14ac:dyDescent="0.15">
      <c r="A7" s="2" t="s">
        <v>4</v>
      </c>
    </row>
    <row r="8" spans="1:1" ht="12" customHeight="1" x14ac:dyDescent="0.15">
      <c r="A8" s="1"/>
    </row>
    <row r="9" spans="1:1" ht="12" customHeight="1" x14ac:dyDescent="0.15">
      <c r="A9" s="1"/>
    </row>
    <row r="10" spans="1:1" ht="12" customHeight="1" x14ac:dyDescent="0.15">
      <c r="A10" s="1" t="s">
        <v>5</v>
      </c>
    </row>
    <row r="11" spans="1:1" ht="12" customHeight="1" x14ac:dyDescent="0.15">
      <c r="A11" s="1" t="s">
        <v>6</v>
      </c>
    </row>
    <row r="12" spans="1:1" ht="12" customHeight="1" x14ac:dyDescent="0.15">
      <c r="A12" s="1" t="s">
        <v>7</v>
      </c>
    </row>
    <row r="13" spans="1:1" ht="12" customHeight="1" x14ac:dyDescent="0.15">
      <c r="A13" s="1" t="s">
        <v>8</v>
      </c>
    </row>
    <row r="14" spans="1:1" ht="12" customHeight="1" x14ac:dyDescent="0.15">
      <c r="A14" s="1" t="s">
        <v>9</v>
      </c>
    </row>
    <row r="15" spans="1:1" ht="12" customHeight="1" x14ac:dyDescent="0.15">
      <c r="A15" s="1" t="s">
        <v>10</v>
      </c>
    </row>
    <row r="17" spans="1:112" ht="12" customHeight="1" x14ac:dyDescent="0.15">
      <c r="A17" s="1" t="s">
        <v>11</v>
      </c>
      <c r="C17" s="1" t="s">
        <v>12</v>
      </c>
      <c r="D17" s="1" t="s">
        <v>13</v>
      </c>
    </row>
    <row r="18" spans="1:112" ht="12" customHeight="1" x14ac:dyDescent="0.15">
      <c r="B18" s="1" t="s">
        <v>14</v>
      </c>
      <c r="C18" s="1" t="s">
        <v>15</v>
      </c>
      <c r="D18" s="1" t="s">
        <v>16</v>
      </c>
    </row>
    <row r="20" spans="1:112" ht="12" customHeight="1" x14ac:dyDescent="0.15">
      <c r="A20" s="1" t="s">
        <v>17</v>
      </c>
      <c r="E20" s="3"/>
    </row>
    <row r="21" spans="1:112" ht="12" customHeight="1" x14ac:dyDescent="0.15">
      <c r="A21" s="1" t="s">
        <v>18</v>
      </c>
      <c r="B21" s="1" t="s">
        <v>19</v>
      </c>
      <c r="C21" s="4">
        <v>0</v>
      </c>
      <c r="D21" s="4">
        <v>1</v>
      </c>
      <c r="E21" s="4"/>
    </row>
    <row r="22" spans="1:112" ht="12" customHeight="1" x14ac:dyDescent="0.15">
      <c r="A22" s="1" t="s">
        <v>20</v>
      </c>
      <c r="B22" s="1" t="s">
        <v>21</v>
      </c>
      <c r="C22" s="4">
        <v>0</v>
      </c>
      <c r="D22" s="4">
        <v>2</v>
      </c>
      <c r="E22" s="4"/>
    </row>
    <row r="23" spans="1:112" ht="12" customHeight="1" x14ac:dyDescent="0.15">
      <c r="A23" s="1" t="s">
        <v>22</v>
      </c>
      <c r="B23" s="1" t="s">
        <v>23</v>
      </c>
      <c r="C23" s="4">
        <v>0</v>
      </c>
      <c r="D23" s="4">
        <v>3</v>
      </c>
      <c r="E23" s="4"/>
      <c r="BZ23" s="1" t="s">
        <v>24</v>
      </c>
      <c r="CH23" s="1" t="s">
        <v>24</v>
      </c>
      <c r="CR23" s="1" t="s">
        <v>25</v>
      </c>
      <c r="CZ23" s="1" t="s">
        <v>25</v>
      </c>
      <c r="DH23" s="1" t="s">
        <v>25</v>
      </c>
    </row>
    <row r="24" spans="1:112" ht="12" customHeight="1" x14ac:dyDescent="0.15">
      <c r="A24" s="5" t="s">
        <v>26</v>
      </c>
      <c r="B24" s="5" t="s">
        <v>27</v>
      </c>
      <c r="C24" s="4">
        <v>0</v>
      </c>
      <c r="D24" s="4">
        <v>4</v>
      </c>
      <c r="E24" s="4"/>
      <c r="BZ24" s="1"/>
      <c r="CH24" s="1"/>
      <c r="CR24" s="1"/>
      <c r="CZ24" s="1"/>
      <c r="DH24" s="1"/>
    </row>
    <row r="25" spans="1:112" ht="12" customHeight="1" x14ac:dyDescent="0.15">
      <c r="A25" s="5" t="s">
        <v>28</v>
      </c>
      <c r="B25" s="5" t="s">
        <v>29</v>
      </c>
      <c r="C25" s="4">
        <v>0</v>
      </c>
      <c r="D25" s="4">
        <v>5</v>
      </c>
      <c r="E25" s="4"/>
    </row>
    <row r="26" spans="1:112" ht="12" customHeight="1" x14ac:dyDescent="0.15">
      <c r="A26" s="6"/>
      <c r="B26" s="6"/>
    </row>
    <row r="27" spans="1:112" ht="12" customHeight="1" x14ac:dyDescent="0.15">
      <c r="A27" s="5" t="s">
        <v>30</v>
      </c>
      <c r="B27" s="5" t="s">
        <v>31</v>
      </c>
      <c r="C27" s="4">
        <v>0</v>
      </c>
      <c r="D27" s="4">
        <v>6</v>
      </c>
      <c r="E27" s="4"/>
    </row>
    <row r="28" spans="1:112" ht="12" customHeight="1" x14ac:dyDescent="0.15">
      <c r="A28" s="6"/>
      <c r="B28" s="6"/>
    </row>
    <row r="29" spans="1:112" ht="12" customHeight="1" x14ac:dyDescent="0.15">
      <c r="A29" s="5" t="s">
        <v>32</v>
      </c>
      <c r="B29" s="6"/>
    </row>
    <row r="30" spans="1:112" ht="12" customHeight="1" x14ac:dyDescent="0.15">
      <c r="A30" s="5" t="s">
        <v>33</v>
      </c>
      <c r="B30" s="5" t="s">
        <v>34</v>
      </c>
      <c r="C30" s="4">
        <v>0</v>
      </c>
      <c r="D30" s="4">
        <v>7</v>
      </c>
      <c r="E30" s="4"/>
    </row>
    <row r="31" spans="1:112" ht="12" customHeight="1" x14ac:dyDescent="0.15">
      <c r="A31" s="5" t="s">
        <v>35</v>
      </c>
      <c r="B31" s="5" t="s">
        <v>36</v>
      </c>
      <c r="C31" s="4">
        <v>0</v>
      </c>
      <c r="D31" s="4">
        <v>8</v>
      </c>
      <c r="E31" s="4"/>
    </row>
    <row r="32" spans="1:112" ht="12" customHeight="1" x14ac:dyDescent="0.15">
      <c r="A32" s="5" t="s">
        <v>37</v>
      </c>
      <c r="B32" s="5" t="s">
        <v>38</v>
      </c>
      <c r="C32" s="4">
        <v>0</v>
      </c>
      <c r="D32" s="4">
        <v>9</v>
      </c>
      <c r="E32" s="4"/>
    </row>
    <row r="33" spans="1:117" ht="12" customHeight="1" x14ac:dyDescent="0.15">
      <c r="A33" s="5" t="s">
        <v>39</v>
      </c>
      <c r="B33" s="5" t="s">
        <v>40</v>
      </c>
      <c r="C33" s="4">
        <v>0</v>
      </c>
      <c r="D33" s="4">
        <v>10</v>
      </c>
      <c r="E33" s="4"/>
    </row>
    <row r="34" spans="1:117" ht="12" customHeight="1" x14ac:dyDescent="0.15">
      <c r="A34" s="6"/>
      <c r="B34" s="6"/>
    </row>
    <row r="35" spans="1:117" ht="12" customHeight="1" x14ac:dyDescent="0.15">
      <c r="A35" s="5" t="s">
        <v>41</v>
      </c>
      <c r="B35" s="6"/>
      <c r="C35" s="4"/>
      <c r="D35" s="4"/>
      <c r="E35" s="4"/>
      <c r="F35" s="1"/>
      <c r="CQ35" s="4">
        <v>30</v>
      </c>
      <c r="CS35" s="4">
        <v>30</v>
      </c>
      <c r="CU35" s="4">
        <v>30</v>
      </c>
      <c r="CW35" s="4">
        <v>30</v>
      </c>
      <c r="CY35" s="4">
        <v>30</v>
      </c>
      <c r="DA35" s="4">
        <v>30</v>
      </c>
      <c r="DC35" s="4">
        <v>30</v>
      </c>
      <c r="DE35" s="4">
        <v>30</v>
      </c>
      <c r="DG35" s="4">
        <v>30</v>
      </c>
      <c r="DI35" s="4">
        <v>30</v>
      </c>
      <c r="DK35" s="4">
        <v>30</v>
      </c>
      <c r="DM35" s="4">
        <v>30</v>
      </c>
    </row>
    <row r="36" spans="1:117" ht="12" customHeight="1" x14ac:dyDescent="0.15">
      <c r="A36" s="5" t="s">
        <v>42</v>
      </c>
      <c r="B36" s="5" t="s">
        <v>43</v>
      </c>
      <c r="C36" s="4">
        <v>0</v>
      </c>
      <c r="D36" s="4">
        <v>11</v>
      </c>
      <c r="E36" s="4"/>
      <c r="CQ36" s="4"/>
      <c r="CS36" s="4"/>
      <c r="CU36" s="4"/>
      <c r="CW36" s="4"/>
      <c r="CY36" s="4"/>
      <c r="DA36" s="4"/>
      <c r="DC36" s="4"/>
      <c r="DE36" s="4"/>
      <c r="DG36" s="4"/>
      <c r="DI36" s="4"/>
      <c r="DK36" s="4"/>
      <c r="DM36" s="4"/>
    </row>
    <row r="37" spans="1:117" ht="12" customHeight="1" x14ac:dyDescent="0.15">
      <c r="A37" s="5" t="s">
        <v>44</v>
      </c>
      <c r="B37" s="5" t="s">
        <v>45</v>
      </c>
      <c r="C37" s="4">
        <v>0</v>
      </c>
      <c r="D37" s="4">
        <v>12</v>
      </c>
      <c r="E37" s="4"/>
      <c r="CQ37" s="4"/>
      <c r="CS37" s="4"/>
      <c r="CU37" s="4"/>
      <c r="CW37" s="4"/>
      <c r="CY37" s="4"/>
      <c r="DA37" s="4"/>
      <c r="DC37" s="4"/>
      <c r="DE37" s="4"/>
      <c r="DG37" s="4"/>
      <c r="DI37" s="4"/>
      <c r="DK37" s="4"/>
      <c r="DM37" s="4"/>
    </row>
    <row r="38" spans="1:117" ht="12" customHeight="1" x14ac:dyDescent="0.15">
      <c r="A38" s="5" t="s">
        <v>46</v>
      </c>
      <c r="B38" s="5" t="s">
        <v>47</v>
      </c>
      <c r="C38" s="4">
        <v>0</v>
      </c>
      <c r="D38" s="4">
        <v>13</v>
      </c>
      <c r="E38" s="4"/>
      <c r="CQ38" s="4"/>
      <c r="CS38" s="4"/>
      <c r="CU38" s="4"/>
      <c r="CW38" s="4"/>
      <c r="CY38" s="4"/>
      <c r="DA38" s="4"/>
      <c r="DC38" s="4"/>
      <c r="DE38" s="4"/>
      <c r="DG38" s="4"/>
      <c r="DI38" s="4"/>
      <c r="DK38" s="4"/>
      <c r="DM38" s="4"/>
    </row>
    <row r="39" spans="1:117" ht="12" customHeight="1" x14ac:dyDescent="0.15">
      <c r="A39" s="5" t="s">
        <v>48</v>
      </c>
      <c r="B39" s="5" t="s">
        <v>49</v>
      </c>
      <c r="C39" s="4">
        <v>0</v>
      </c>
      <c r="D39" s="4">
        <v>14</v>
      </c>
      <c r="E39" s="4"/>
      <c r="CQ39" s="4"/>
      <c r="CS39" s="4"/>
      <c r="CU39" s="4"/>
      <c r="CW39" s="4"/>
      <c r="CY39" s="4"/>
      <c r="DA39" s="4"/>
      <c r="DC39" s="4"/>
      <c r="DE39" s="4"/>
      <c r="DG39" s="4"/>
      <c r="DI39" s="4"/>
      <c r="DK39" s="4"/>
      <c r="DM39" s="4"/>
    </row>
    <row r="41" spans="1:117" ht="12" customHeight="1" x14ac:dyDescent="0.15">
      <c r="A41" s="1" t="s">
        <v>50</v>
      </c>
      <c r="B41" s="1" t="s">
        <v>51</v>
      </c>
      <c r="C41" s="4">
        <v>0</v>
      </c>
      <c r="D41" s="4">
        <v>15</v>
      </c>
      <c r="E41" t="s">
        <v>52</v>
      </c>
    </row>
    <row r="42" spans="1:117" ht="12" customHeight="1" x14ac:dyDescent="0.15">
      <c r="A42" s="1" t="s">
        <v>53</v>
      </c>
      <c r="B42" s="1" t="s">
        <v>54</v>
      </c>
      <c r="C42" s="4">
        <v>0</v>
      </c>
      <c r="D42" s="4">
        <v>16</v>
      </c>
    </row>
    <row r="43" spans="1:117" ht="12" customHeight="1" x14ac:dyDescent="0.15">
      <c r="A43" s="1" t="s">
        <v>55</v>
      </c>
      <c r="B43" s="1" t="s">
        <v>56</v>
      </c>
      <c r="C43" s="4">
        <v>0</v>
      </c>
      <c r="D43" s="4">
        <v>17</v>
      </c>
      <c r="E43" s="4"/>
    </row>
    <row r="45" spans="1:117" ht="12" customHeight="1" x14ac:dyDescent="0.15">
      <c r="A45" s="7" t="s">
        <v>57</v>
      </c>
      <c r="B45" s="7" t="s">
        <v>57</v>
      </c>
      <c r="C45" s="7" t="s">
        <v>57</v>
      </c>
      <c r="D45" s="7" t="s">
        <v>57</v>
      </c>
      <c r="E45" s="7" t="s">
        <v>57</v>
      </c>
      <c r="F45" s="7" t="s">
        <v>57</v>
      </c>
      <c r="G45" s="7" t="s">
        <v>57</v>
      </c>
      <c r="H45" s="7" t="s">
        <v>57</v>
      </c>
      <c r="I45" s="7" t="s">
        <v>57</v>
      </c>
      <c r="J45" s="7" t="s">
        <v>57</v>
      </c>
    </row>
    <row r="46" spans="1:117" ht="12" customHeight="1" x14ac:dyDescent="0.15">
      <c r="A46" s="1" t="s">
        <v>58</v>
      </c>
      <c r="B46" s="8"/>
      <c r="C46" s="9"/>
      <c r="D46" s="10"/>
      <c r="E46" s="10"/>
      <c r="F46" s="10"/>
      <c r="G46" s="10"/>
      <c r="H46" s="10"/>
      <c r="I46" s="10"/>
      <c r="J46" s="10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117" ht="63.75" customHeight="1" x14ac:dyDescent="0.15">
      <c r="A47" s="11" t="s">
        <v>164</v>
      </c>
      <c r="B47" s="8"/>
      <c r="C47" s="9"/>
      <c r="D47" s="10"/>
      <c r="E47" s="10"/>
      <c r="F47" s="10"/>
      <c r="G47" s="10"/>
      <c r="H47" s="10"/>
      <c r="I47" s="10"/>
      <c r="J47" s="10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117" ht="12" customHeight="1" x14ac:dyDescent="0.15">
      <c r="B48" s="7"/>
      <c r="C48" s="64">
        <v>1990</v>
      </c>
      <c r="D48" s="64">
        <v>1991</v>
      </c>
      <c r="E48" s="64">
        <v>1992</v>
      </c>
      <c r="F48" s="64">
        <v>1993</v>
      </c>
      <c r="G48" s="64">
        <v>1994</v>
      </c>
      <c r="H48" s="64">
        <v>1995</v>
      </c>
      <c r="I48" s="64">
        <v>1996</v>
      </c>
      <c r="J48" s="64">
        <v>1997</v>
      </c>
      <c r="K48" s="64">
        <v>1998</v>
      </c>
      <c r="L48" s="64">
        <v>1999</v>
      </c>
      <c r="M48" s="64">
        <v>2000</v>
      </c>
      <c r="N48" s="64">
        <v>2001</v>
      </c>
      <c r="O48" s="64">
        <v>2002</v>
      </c>
      <c r="P48" s="64">
        <v>2003</v>
      </c>
      <c r="Q48" s="64">
        <v>2004</v>
      </c>
      <c r="R48" s="64">
        <v>2005</v>
      </c>
      <c r="S48" s="64">
        <v>2006</v>
      </c>
      <c r="T48" s="64">
        <v>2007</v>
      </c>
      <c r="U48" s="64">
        <v>2008</v>
      </c>
      <c r="V48" s="64">
        <v>2009</v>
      </c>
      <c r="W48" s="64">
        <v>2010</v>
      </c>
      <c r="X48" s="64">
        <v>2011</v>
      </c>
      <c r="Y48" s="64">
        <v>2012</v>
      </c>
      <c r="Z48">
        <f t="shared" ref="Z48:BK48" si="0">+Y48+1</f>
        <v>2013</v>
      </c>
      <c r="AA48">
        <f t="shared" si="0"/>
        <v>2014</v>
      </c>
      <c r="AB48">
        <f t="shared" si="0"/>
        <v>2015</v>
      </c>
      <c r="AC48">
        <f t="shared" si="0"/>
        <v>2016</v>
      </c>
      <c r="AD48">
        <f t="shared" si="0"/>
        <v>2017</v>
      </c>
      <c r="AE48">
        <f t="shared" si="0"/>
        <v>2018</v>
      </c>
      <c r="AF48">
        <f t="shared" si="0"/>
        <v>2019</v>
      </c>
      <c r="AG48">
        <f t="shared" si="0"/>
        <v>2020</v>
      </c>
      <c r="AH48">
        <f t="shared" si="0"/>
        <v>2021</v>
      </c>
      <c r="AI48">
        <f t="shared" si="0"/>
        <v>2022</v>
      </c>
      <c r="AJ48">
        <f t="shared" si="0"/>
        <v>2023</v>
      </c>
      <c r="AK48">
        <f t="shared" si="0"/>
        <v>2024</v>
      </c>
      <c r="AL48">
        <f t="shared" si="0"/>
        <v>2025</v>
      </c>
      <c r="AM48">
        <f t="shared" si="0"/>
        <v>2026</v>
      </c>
      <c r="AN48">
        <f t="shared" si="0"/>
        <v>2027</v>
      </c>
      <c r="AO48">
        <f t="shared" si="0"/>
        <v>2028</v>
      </c>
      <c r="AP48">
        <f t="shared" si="0"/>
        <v>2029</v>
      </c>
      <c r="AQ48">
        <f t="shared" si="0"/>
        <v>2030</v>
      </c>
      <c r="AR48">
        <f t="shared" si="0"/>
        <v>2031</v>
      </c>
      <c r="AS48">
        <f t="shared" si="0"/>
        <v>2032</v>
      </c>
      <c r="AT48">
        <f t="shared" si="0"/>
        <v>2033</v>
      </c>
      <c r="AU48">
        <f t="shared" si="0"/>
        <v>2034</v>
      </c>
      <c r="AV48">
        <f t="shared" si="0"/>
        <v>2035</v>
      </c>
      <c r="AW48">
        <f t="shared" si="0"/>
        <v>2036</v>
      </c>
      <c r="AX48">
        <f t="shared" si="0"/>
        <v>2037</v>
      </c>
      <c r="AY48">
        <f t="shared" si="0"/>
        <v>2038</v>
      </c>
      <c r="AZ48">
        <f t="shared" si="0"/>
        <v>2039</v>
      </c>
      <c r="BA48">
        <f t="shared" si="0"/>
        <v>2040</v>
      </c>
      <c r="BB48">
        <f t="shared" si="0"/>
        <v>2041</v>
      </c>
      <c r="BC48">
        <f t="shared" si="0"/>
        <v>2042</v>
      </c>
      <c r="BD48">
        <f t="shared" si="0"/>
        <v>2043</v>
      </c>
      <c r="BE48">
        <f t="shared" si="0"/>
        <v>2044</v>
      </c>
      <c r="BF48">
        <f t="shared" si="0"/>
        <v>2045</v>
      </c>
      <c r="BG48">
        <f t="shared" si="0"/>
        <v>2046</v>
      </c>
      <c r="BH48">
        <f t="shared" si="0"/>
        <v>2047</v>
      </c>
      <c r="BI48">
        <f t="shared" si="0"/>
        <v>2048</v>
      </c>
      <c r="BJ48">
        <f t="shared" si="0"/>
        <v>2049</v>
      </c>
      <c r="BK48">
        <f t="shared" si="0"/>
        <v>2050</v>
      </c>
    </row>
    <row r="49" spans="1:65" ht="12" customHeight="1" x14ac:dyDescent="0.15">
      <c r="B49" s="7"/>
      <c r="C49" s="65"/>
      <c r="D49" s="66"/>
      <c r="E49" s="66"/>
      <c r="F49" s="66"/>
      <c r="G49" s="66"/>
      <c r="H49" s="66"/>
      <c r="I49" s="66"/>
      <c r="J49" s="6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65" ht="12" customHeight="1" x14ac:dyDescent="0.15">
      <c r="A50" s="14" t="s">
        <v>59</v>
      </c>
      <c r="B50" s="7"/>
      <c r="C50" s="12">
        <v>780.8</v>
      </c>
      <c r="D50" s="12">
        <v>785.3</v>
      </c>
      <c r="E50" s="12">
        <v>784.3</v>
      </c>
      <c r="F50" s="12">
        <v>769.1</v>
      </c>
      <c r="G50" s="12">
        <v>772.9</v>
      </c>
      <c r="H50" s="12">
        <v>765.1</v>
      </c>
      <c r="I50" s="12">
        <v>756.5</v>
      </c>
      <c r="J50" s="12">
        <v>740.5</v>
      </c>
      <c r="K50" s="12">
        <v>725.8</v>
      </c>
      <c r="L50" s="12">
        <v>713.9</v>
      </c>
      <c r="M50" s="12">
        <v>704.2</v>
      </c>
      <c r="N50" s="12">
        <v>695.8</v>
      </c>
      <c r="O50" s="12">
        <v>684.2</v>
      </c>
      <c r="P50" s="12">
        <v>684.4</v>
      </c>
      <c r="Q50" s="12">
        <v>675.8</v>
      </c>
      <c r="R50" s="12">
        <v>680.9</v>
      </c>
      <c r="S50" s="12">
        <v>682.1</v>
      </c>
      <c r="T50" s="12">
        <v>686</v>
      </c>
      <c r="U50" s="12">
        <v>695.1</v>
      </c>
      <c r="V50" s="12">
        <v>690.4</v>
      </c>
      <c r="W50" s="12">
        <v>692.1</v>
      </c>
      <c r="X50" s="12">
        <v>672.1</v>
      </c>
      <c r="Y50" s="12">
        <v>666.1</v>
      </c>
      <c r="Z50" s="67">
        <v>658.8</v>
      </c>
      <c r="AA50" s="67">
        <v>659.1</v>
      </c>
      <c r="AB50" s="67">
        <v>655.7</v>
      </c>
      <c r="AC50" s="9">
        <f t="shared" ref="AC50:BK50" si="1">SUM(AC51:AC55)</f>
        <v>660.10968494870349</v>
      </c>
      <c r="AD50" s="9">
        <f t="shared" si="1"/>
        <v>664.58471265884418</v>
      </c>
      <c r="AE50" s="9">
        <f t="shared" si="1"/>
        <v>669.12617021894221</v>
      </c>
      <c r="AF50" s="9">
        <f t="shared" si="1"/>
        <v>673.73516353538184</v>
      </c>
      <c r="AG50" s="9">
        <f t="shared" si="1"/>
        <v>678.41281766022746</v>
      </c>
      <c r="AH50" s="9">
        <f t="shared" si="1"/>
        <v>683.66661299633461</v>
      </c>
      <c r="AI50" s="9">
        <f t="shared" si="1"/>
        <v>688.99457683088087</v>
      </c>
      <c r="AJ50" s="9">
        <f t="shared" si="1"/>
        <v>694.39793351615253</v>
      </c>
      <c r="AK50" s="9">
        <f t="shared" si="1"/>
        <v>699.87792857930231</v>
      </c>
      <c r="AL50" s="9">
        <f t="shared" si="1"/>
        <v>705.43582909269855</v>
      </c>
      <c r="AM50" s="9">
        <f t="shared" si="1"/>
        <v>708.20845339985817</v>
      </c>
      <c r="AN50" s="9">
        <f t="shared" si="1"/>
        <v>711.00124237593946</v>
      </c>
      <c r="AO50" s="9">
        <f t="shared" si="1"/>
        <v>713.81441097979314</v>
      </c>
      <c r="AP50" s="9">
        <f t="shared" si="1"/>
        <v>716.64817700698359</v>
      </c>
      <c r="AQ50" s="9">
        <f t="shared" si="1"/>
        <v>719.50276112971278</v>
      </c>
      <c r="AR50" s="9">
        <f t="shared" si="1"/>
        <v>722.37838693731806</v>
      </c>
      <c r="AS50" s="9">
        <f t="shared" si="1"/>
        <v>725.27528097735012</v>
      </c>
      <c r="AT50" s="9">
        <f t="shared" si="1"/>
        <v>728.19367279724065</v>
      </c>
      <c r="AU50" s="9">
        <f t="shared" si="1"/>
        <v>731.13379498656673</v>
      </c>
      <c r="AV50" s="9">
        <f t="shared" si="1"/>
        <v>734.09588321992237</v>
      </c>
      <c r="AW50" s="9">
        <f t="shared" si="1"/>
        <v>737.08017630040547</v>
      </c>
      <c r="AX50" s="9">
        <f t="shared" si="1"/>
        <v>740.08691620372701</v>
      </c>
      <c r="AY50" s="9">
        <f t="shared" si="1"/>
        <v>743.11634812295483</v>
      </c>
      <c r="AZ50" s="9">
        <f t="shared" si="1"/>
        <v>746.16872051389828</v>
      </c>
      <c r="BA50" s="9">
        <f t="shared" si="1"/>
        <v>749.24428514114493</v>
      </c>
      <c r="BB50" s="9">
        <f t="shared" si="1"/>
        <v>752.34329712475756</v>
      </c>
      <c r="BC50" s="9">
        <f t="shared" si="1"/>
        <v>755.46601498764085</v>
      </c>
      <c r="BD50" s="9">
        <f t="shared" si="1"/>
        <v>758.61270070358887</v>
      </c>
      <c r="BE50" s="9">
        <f t="shared" si="1"/>
        <v>761.78361974602092</v>
      </c>
      <c r="BF50" s="9">
        <f t="shared" si="1"/>
        <v>764.97904113741833</v>
      </c>
      <c r="BG50" s="9">
        <f t="shared" si="1"/>
        <v>768.19923749946986</v>
      </c>
      <c r="BH50" s="9">
        <f t="shared" si="1"/>
        <v>771.44448510393704</v>
      </c>
      <c r="BI50" s="9">
        <f t="shared" si="1"/>
        <v>774.71506392425022</v>
      </c>
      <c r="BJ50" s="9">
        <f t="shared" si="1"/>
        <v>778.01125768784505</v>
      </c>
      <c r="BK50" s="9">
        <f t="shared" si="1"/>
        <v>781.33335392925028</v>
      </c>
      <c r="BL50" s="9"/>
      <c r="BM50" s="9"/>
    </row>
    <row r="51" spans="1:65" ht="12" customHeight="1" x14ac:dyDescent="0.15">
      <c r="A51" s="1" t="s">
        <v>18</v>
      </c>
      <c r="B51" s="1" t="s">
        <v>60</v>
      </c>
      <c r="C51" s="13">
        <v>179.6</v>
      </c>
      <c r="D51" s="13">
        <v>181.7</v>
      </c>
      <c r="E51" s="13">
        <v>181.4</v>
      </c>
      <c r="F51" s="13">
        <v>179.2</v>
      </c>
      <c r="G51" s="13">
        <v>179</v>
      </c>
      <c r="H51" s="13">
        <v>174.2</v>
      </c>
      <c r="I51" s="13">
        <v>170.6</v>
      </c>
      <c r="J51" s="13">
        <v>161.1</v>
      </c>
      <c r="K51" s="13">
        <v>151.4</v>
      </c>
      <c r="L51" s="13">
        <v>144.69999999999999</v>
      </c>
      <c r="M51" s="13">
        <v>141.4</v>
      </c>
      <c r="N51" s="13">
        <v>136.80000000000001</v>
      </c>
      <c r="O51" s="13">
        <v>134.9</v>
      </c>
      <c r="P51" s="13">
        <v>137.4</v>
      </c>
      <c r="Q51" s="13">
        <v>134.9</v>
      </c>
      <c r="R51" s="13">
        <v>134.30000000000001</v>
      </c>
      <c r="S51" s="13">
        <v>132.30000000000001</v>
      </c>
      <c r="T51" s="13">
        <v>130.30000000000001</v>
      </c>
      <c r="U51" s="13">
        <v>128.4</v>
      </c>
      <c r="V51" s="13">
        <v>126.5</v>
      </c>
      <c r="W51" s="13">
        <v>127.6</v>
      </c>
      <c r="X51" s="13">
        <v>119</v>
      </c>
      <c r="Y51" s="13">
        <v>120.8</v>
      </c>
      <c r="Z51" s="63">
        <v>116.7</v>
      </c>
      <c r="AA51" s="63">
        <v>116.6</v>
      </c>
      <c r="AB51" s="63">
        <v>115.7</v>
      </c>
      <c r="AC51" s="9">
        <f t="shared" ref="AC51:AG55" si="2">+AB51*$Q92</f>
        <v>115.58048953824495</v>
      </c>
      <c r="AD51" s="9">
        <f t="shared" si="2"/>
        <v>115.46110252290708</v>
      </c>
      <c r="AE51" s="9">
        <f t="shared" si="2"/>
        <v>115.34183882647442</v>
      </c>
      <c r="AF51" s="9">
        <f t="shared" si="2"/>
        <v>115.22269832156665</v>
      </c>
      <c r="AG51" s="9">
        <f t="shared" si="2"/>
        <v>115.10368088093507</v>
      </c>
      <c r="AH51" s="9">
        <f t="shared" ref="AH51:AL55" si="3">+AG51*$R92</f>
        <v>115.14978579270236</v>
      </c>
      <c r="AI51" s="9">
        <f t="shared" si="3"/>
        <v>115.19590917184509</v>
      </c>
      <c r="AJ51" s="9">
        <f t="shared" si="3"/>
        <v>115.24205102576038</v>
      </c>
      <c r="AK51" s="9">
        <f t="shared" si="3"/>
        <v>115.28821136184833</v>
      </c>
      <c r="AL51" s="9">
        <f t="shared" si="3"/>
        <v>115.33439018751199</v>
      </c>
      <c r="AM51" s="9">
        <f t="shared" ref="AM51:AQ55" si="4">+AL51*$S92</f>
        <v>115.33439018751199</v>
      </c>
      <c r="AN51" s="9">
        <f t="shared" si="4"/>
        <v>115.33439018751199</v>
      </c>
      <c r="AO51" s="9">
        <f t="shared" si="4"/>
        <v>115.33439018751199</v>
      </c>
      <c r="AP51" s="9">
        <f t="shared" si="4"/>
        <v>115.33439018751199</v>
      </c>
      <c r="AQ51" s="9">
        <f t="shared" si="4"/>
        <v>115.33439018751199</v>
      </c>
      <c r="AR51" s="9">
        <f t="shared" ref="AR51:AV55" si="5">+AQ51*$T92</f>
        <v>115.33439018751199</v>
      </c>
      <c r="AS51" s="9">
        <f t="shared" si="5"/>
        <v>115.33439018751199</v>
      </c>
      <c r="AT51" s="9">
        <f t="shared" si="5"/>
        <v>115.33439018751199</v>
      </c>
      <c r="AU51" s="9">
        <f t="shared" si="5"/>
        <v>115.33439018751199</v>
      </c>
      <c r="AV51" s="9">
        <f t="shared" si="5"/>
        <v>115.33439018751199</v>
      </c>
      <c r="AW51" s="9">
        <f t="shared" ref="AW51:BA55" si="6">+AV51*$U92</f>
        <v>115.33439018751199</v>
      </c>
      <c r="AX51" s="9">
        <f t="shared" si="6"/>
        <v>115.33439018751199</v>
      </c>
      <c r="AY51" s="9">
        <f t="shared" si="6"/>
        <v>115.33439018751199</v>
      </c>
      <c r="AZ51" s="9">
        <f t="shared" si="6"/>
        <v>115.33439018751199</v>
      </c>
      <c r="BA51" s="9">
        <f t="shared" si="6"/>
        <v>115.33439018751199</v>
      </c>
      <c r="BB51" s="9">
        <f t="shared" ref="BB51:BF55" si="7">+BA51*$V92</f>
        <v>115.33439018751199</v>
      </c>
      <c r="BC51" s="9">
        <f t="shared" si="7"/>
        <v>115.33439018751199</v>
      </c>
      <c r="BD51" s="9">
        <f t="shared" si="7"/>
        <v>115.33439018751199</v>
      </c>
      <c r="BE51" s="9">
        <f t="shared" si="7"/>
        <v>115.33439018751199</v>
      </c>
      <c r="BF51" s="9">
        <f t="shared" si="7"/>
        <v>115.33439018751199</v>
      </c>
      <c r="BG51" s="9">
        <f t="shared" ref="BG51:BK55" si="8">+BF51*$W92</f>
        <v>115.33439018751199</v>
      </c>
      <c r="BH51" s="9">
        <f t="shared" si="8"/>
        <v>115.33439018751199</v>
      </c>
      <c r="BI51" s="9">
        <f t="shared" si="8"/>
        <v>115.33439018751199</v>
      </c>
      <c r="BJ51" s="9">
        <f t="shared" si="8"/>
        <v>115.33439018751199</v>
      </c>
      <c r="BK51" s="9">
        <f t="shared" si="8"/>
        <v>115.33439018751199</v>
      </c>
      <c r="BL51" s="9"/>
      <c r="BM51" s="9"/>
    </row>
    <row r="52" spans="1:65" ht="12" customHeight="1" x14ac:dyDescent="0.15">
      <c r="A52" s="1" t="s">
        <v>20</v>
      </c>
      <c r="B52" s="1" t="s">
        <v>61</v>
      </c>
      <c r="C52" s="13">
        <v>96.5</v>
      </c>
      <c r="D52" s="13">
        <v>93.2</v>
      </c>
      <c r="E52" s="13">
        <v>90.7</v>
      </c>
      <c r="F52" s="13">
        <v>77.3</v>
      </c>
      <c r="G52" s="13">
        <v>77.599999999999994</v>
      </c>
      <c r="H52" s="13">
        <v>76.400000000000006</v>
      </c>
      <c r="I52" s="13">
        <v>76</v>
      </c>
      <c r="J52" s="13">
        <v>75.400000000000006</v>
      </c>
      <c r="K52" s="13">
        <v>75.7</v>
      </c>
      <c r="L52" s="13">
        <v>71.2</v>
      </c>
      <c r="M52" s="13">
        <v>68.3</v>
      </c>
      <c r="N52" s="13">
        <v>68</v>
      </c>
      <c r="O52" s="13">
        <v>63.8</v>
      </c>
      <c r="P52" s="13">
        <v>64</v>
      </c>
      <c r="Q52" s="13">
        <v>65.3</v>
      </c>
      <c r="R52" s="13">
        <v>64.099999999999994</v>
      </c>
      <c r="S52" s="13">
        <v>65.599999999999994</v>
      </c>
      <c r="T52" s="13">
        <v>64.8</v>
      </c>
      <c r="U52" s="13">
        <v>75.599999999999994</v>
      </c>
      <c r="V52" s="13">
        <v>79.900000000000006</v>
      </c>
      <c r="W52" s="13">
        <v>82.3</v>
      </c>
      <c r="X52" s="13">
        <v>71.2</v>
      </c>
      <c r="Y52" s="13">
        <v>66.5</v>
      </c>
      <c r="Z52" s="63">
        <v>64.599999999999994</v>
      </c>
      <c r="AA52" s="63">
        <v>64.8</v>
      </c>
      <c r="AB52" s="63">
        <v>60.9</v>
      </c>
      <c r="AC52" s="9">
        <f t="shared" si="2"/>
        <v>60.983513950942914</v>
      </c>
      <c r="AD52" s="9">
        <f t="shared" si="2"/>
        <v>61.067142427009017</v>
      </c>
      <c r="AE52" s="9">
        <f t="shared" si="2"/>
        <v>61.150885585249959</v>
      </c>
      <c r="AF52" s="9">
        <f t="shared" si="2"/>
        <v>61.234743582932758</v>
      </c>
      <c r="AG52" s="9">
        <f t="shared" si="2"/>
        <v>61.318716577540101</v>
      </c>
      <c r="AH52" s="9">
        <f t="shared" si="3"/>
        <v>61.704630492856545</v>
      </c>
      <c r="AI52" s="9">
        <f t="shared" si="3"/>
        <v>62.092973186176629</v>
      </c>
      <c r="AJ52" s="9">
        <f t="shared" si="3"/>
        <v>62.483759943195828</v>
      </c>
      <c r="AK52" s="9">
        <f t="shared" si="3"/>
        <v>62.877006145811293</v>
      </c>
      <c r="AL52" s="9">
        <f t="shared" si="3"/>
        <v>63.27272727272728</v>
      </c>
      <c r="AM52" s="9">
        <f t="shared" si="4"/>
        <v>64.185778928422877</v>
      </c>
      <c r="AN52" s="9">
        <f t="shared" si="4"/>
        <v>65.112006297603614</v>
      </c>
      <c r="AO52" s="9">
        <f t="shared" si="4"/>
        <v>66.051599511271121</v>
      </c>
      <c r="AP52" s="9">
        <f t="shared" si="4"/>
        <v>67.004751444096115</v>
      </c>
      <c r="AQ52" s="9">
        <f t="shared" si="4"/>
        <v>67.971657754010693</v>
      </c>
      <c r="AR52" s="9">
        <f t="shared" si="5"/>
        <v>68.952516922371913</v>
      </c>
      <c r="AS52" s="9">
        <f t="shared" si="5"/>
        <v>69.947530294705032</v>
      </c>
      <c r="AT52" s="9">
        <f t="shared" si="5"/>
        <v>70.956902122034606</v>
      </c>
      <c r="AU52" s="9">
        <f t="shared" si="5"/>
        <v>71.98083960281204</v>
      </c>
      <c r="AV52" s="9">
        <f t="shared" si="5"/>
        <v>73.01955292544821</v>
      </c>
      <c r="AW52" s="9">
        <f t="shared" si="6"/>
        <v>74.073255311459789</v>
      </c>
      <c r="AX52" s="9">
        <f t="shared" si="6"/>
        <v>75.142163059238243</v>
      </c>
      <c r="AY52" s="9">
        <f t="shared" si="6"/>
        <v>76.226495588450376</v>
      </c>
      <c r="AZ52" s="9">
        <f t="shared" si="6"/>
        <v>77.326475485079669</v>
      </c>
      <c r="BA52" s="9">
        <f t="shared" si="6"/>
        <v>78.442328547117498</v>
      </c>
      <c r="BB52" s="9">
        <f t="shared" si="7"/>
        <v>79.574283830913757</v>
      </c>
      <c r="BC52" s="9">
        <f t="shared" si="7"/>
        <v>80.722573698196342</v>
      </c>
      <c r="BD52" s="9">
        <f t="shared" si="7"/>
        <v>81.88743386376909</v>
      </c>
      <c r="BE52" s="9">
        <f t="shared" si="7"/>
        <v>83.069103443898058</v>
      </c>
      <c r="BF52" s="9">
        <f t="shared" si="7"/>
        <v>84.267825005396048</v>
      </c>
      <c r="BG52" s="9">
        <f t="shared" si="8"/>
        <v>85.483844615415421</v>
      </c>
      <c r="BH52" s="9">
        <f t="shared" si="8"/>
        <v>86.717411891959429</v>
      </c>
      <c r="BI52" s="9">
        <f t="shared" si="8"/>
        <v>87.968780055122494</v>
      </c>
      <c r="BJ52" s="9">
        <f t="shared" si="8"/>
        <v>89.238205979069861</v>
      </c>
      <c r="BK52" s="9">
        <f t="shared" si="8"/>
        <v>90.52595024476733</v>
      </c>
      <c r="BL52" s="9"/>
      <c r="BM52" s="9"/>
    </row>
    <row r="53" spans="1:65" ht="12" customHeight="1" x14ac:dyDescent="0.15">
      <c r="A53" s="1" t="s">
        <v>22</v>
      </c>
      <c r="B53" s="1" t="s">
        <v>62</v>
      </c>
      <c r="C53" s="13">
        <v>249.6</v>
      </c>
      <c r="D53" s="13">
        <v>252</v>
      </c>
      <c r="E53" s="13">
        <v>249.10000000000002</v>
      </c>
      <c r="F53" s="13">
        <v>245.4</v>
      </c>
      <c r="G53" s="13">
        <v>244</v>
      </c>
      <c r="H53" s="13">
        <v>235.8</v>
      </c>
      <c r="I53" s="13">
        <v>232.3</v>
      </c>
      <c r="J53" s="13">
        <v>229.6</v>
      </c>
      <c r="K53" s="13">
        <v>223.5</v>
      </c>
      <c r="L53" s="13">
        <v>220.2</v>
      </c>
      <c r="M53" s="13">
        <v>217</v>
      </c>
      <c r="N53" s="13">
        <v>216.9</v>
      </c>
      <c r="O53" s="13">
        <v>209.9</v>
      </c>
      <c r="P53" s="13">
        <v>208.60000000000002</v>
      </c>
      <c r="Q53" s="13">
        <v>206.2</v>
      </c>
      <c r="R53" s="13">
        <v>205.7</v>
      </c>
      <c r="S53" s="13">
        <v>208.5</v>
      </c>
      <c r="T53" s="13">
        <v>206</v>
      </c>
      <c r="U53" s="13">
        <v>209.7</v>
      </c>
      <c r="V53" s="13">
        <v>202.3</v>
      </c>
      <c r="W53" s="13">
        <v>199.3</v>
      </c>
      <c r="X53" s="13">
        <v>202.5</v>
      </c>
      <c r="Y53" s="13">
        <v>202.6</v>
      </c>
      <c r="Z53" s="63">
        <v>203.7</v>
      </c>
      <c r="AA53" s="63">
        <v>205.5</v>
      </c>
      <c r="AB53" s="63">
        <v>202.3</v>
      </c>
      <c r="AC53" s="9">
        <f t="shared" si="2"/>
        <v>205.83089736091327</v>
      </c>
      <c r="AD53" s="9">
        <f t="shared" si="2"/>
        <v>209.42342218684533</v>
      </c>
      <c r="AE53" s="9">
        <f t="shared" si="2"/>
        <v>213.07865010930186</v>
      </c>
      <c r="AF53" s="9">
        <f t="shared" si="2"/>
        <v>216.79767553361177</v>
      </c>
      <c r="AG53" s="9">
        <f t="shared" si="2"/>
        <v>220.5816119666012</v>
      </c>
      <c r="AH53" s="9">
        <f t="shared" si="3"/>
        <v>224.45774910284399</v>
      </c>
      <c r="AI53" s="9">
        <f t="shared" si="3"/>
        <v>228.4019990748078</v>
      </c>
      <c r="AJ53" s="9">
        <f t="shared" si="3"/>
        <v>232.41555878503425</v>
      </c>
      <c r="AK53" s="9">
        <f t="shared" si="3"/>
        <v>236.49964616845446</v>
      </c>
      <c r="AL53" s="9">
        <f t="shared" si="3"/>
        <v>240.65550056197765</v>
      </c>
      <c r="AM53" s="9">
        <f t="shared" si="4"/>
        <v>241.55943419413902</v>
      </c>
      <c r="AN53" s="9">
        <f t="shared" si="4"/>
        <v>242.46676311961153</v>
      </c>
      <c r="AO53" s="9">
        <f t="shared" si="4"/>
        <v>243.37750009156233</v>
      </c>
      <c r="AP53" s="9">
        <f t="shared" si="4"/>
        <v>244.29165791106107</v>
      </c>
      <c r="AQ53" s="9">
        <f t="shared" si="4"/>
        <v>245.20924942725995</v>
      </c>
      <c r="AR53" s="9">
        <f t="shared" si="5"/>
        <v>246.13028753757425</v>
      </c>
      <c r="AS53" s="9">
        <f t="shared" si="5"/>
        <v>247.05478518786362</v>
      </c>
      <c r="AT53" s="9">
        <f t="shared" si="5"/>
        <v>247.98275537261406</v>
      </c>
      <c r="AU53" s="9">
        <f t="shared" si="5"/>
        <v>248.91421113512061</v>
      </c>
      <c r="AV53" s="9">
        <f t="shared" si="5"/>
        <v>249.84916556767055</v>
      </c>
      <c r="AW53" s="9">
        <f t="shared" si="6"/>
        <v>250.78763181172761</v>
      </c>
      <c r="AX53" s="9">
        <f t="shared" si="6"/>
        <v>251.72962305811652</v>
      </c>
      <c r="AY53" s="9">
        <f t="shared" si="6"/>
        <v>252.67515254720846</v>
      </c>
      <c r="AZ53" s="9">
        <f t="shared" si="6"/>
        <v>253.62423356910725</v>
      </c>
      <c r="BA53" s="9">
        <f t="shared" si="6"/>
        <v>254.57687946383601</v>
      </c>
      <c r="BB53" s="9">
        <f t="shared" si="7"/>
        <v>255.53310362152479</v>
      </c>
      <c r="BC53" s="9">
        <f t="shared" si="7"/>
        <v>256.49291948259872</v>
      </c>
      <c r="BD53" s="9">
        <f t="shared" si="7"/>
        <v>257.45634053796692</v>
      </c>
      <c r="BE53" s="9">
        <f t="shared" si="7"/>
        <v>258.42338032921208</v>
      </c>
      <c r="BF53" s="9">
        <f t="shared" si="7"/>
        <v>259.39405244878094</v>
      </c>
      <c r="BG53" s="9">
        <f t="shared" si="8"/>
        <v>260.36837054017519</v>
      </c>
      <c r="BH53" s="9">
        <f t="shared" si="8"/>
        <v>261.34634829814337</v>
      </c>
      <c r="BI53" s="9">
        <f t="shared" si="8"/>
        <v>262.32799946887326</v>
      </c>
      <c r="BJ53" s="9">
        <f t="shared" si="8"/>
        <v>263.31333785018506</v>
      </c>
      <c r="BK53" s="9">
        <f t="shared" si="8"/>
        <v>264.30237729172546</v>
      </c>
      <c r="BL53" s="9"/>
      <c r="BM53" s="9"/>
    </row>
    <row r="54" spans="1:65" ht="12" customHeight="1" x14ac:dyDescent="0.15">
      <c r="A54" s="1" t="s">
        <v>63</v>
      </c>
      <c r="B54" s="5" t="s">
        <v>64</v>
      </c>
      <c r="C54" s="13">
        <v>14.1</v>
      </c>
      <c r="D54" s="13">
        <v>14.2</v>
      </c>
      <c r="E54" s="13">
        <v>14.5</v>
      </c>
      <c r="F54" s="13">
        <v>13.8</v>
      </c>
      <c r="G54" s="13">
        <v>13.5</v>
      </c>
      <c r="H54" s="13">
        <v>13.399999999999999</v>
      </c>
      <c r="I54" s="13">
        <v>13.5</v>
      </c>
      <c r="J54" s="13">
        <v>12.5</v>
      </c>
      <c r="K54" s="13">
        <v>11.6</v>
      </c>
      <c r="L54" s="13">
        <v>11.2</v>
      </c>
      <c r="M54" s="13">
        <v>11.2</v>
      </c>
      <c r="N54" s="13">
        <v>10.5</v>
      </c>
      <c r="O54" s="13">
        <v>10.199999999999999</v>
      </c>
      <c r="P54" s="13">
        <v>10.199999999999999</v>
      </c>
      <c r="Q54" s="13">
        <v>10.3</v>
      </c>
      <c r="R54" s="13">
        <v>10.199999999999999</v>
      </c>
      <c r="S54" s="13">
        <v>9.6000000000000014</v>
      </c>
      <c r="T54" s="13">
        <v>9.6999999999999993</v>
      </c>
      <c r="U54" s="13">
        <v>9.8000000000000007</v>
      </c>
      <c r="V54" s="13">
        <v>9.6999999999999993</v>
      </c>
      <c r="W54" s="13">
        <v>9.3999999999999986</v>
      </c>
      <c r="X54" s="13">
        <v>9.3999999999999986</v>
      </c>
      <c r="Y54" s="13">
        <v>8.8000000000000007</v>
      </c>
      <c r="Z54" s="63">
        <v>10.1</v>
      </c>
      <c r="AA54" s="63">
        <v>10.199999999999999</v>
      </c>
      <c r="AB54" s="63">
        <v>9</v>
      </c>
      <c r="AC54" s="9">
        <f t="shared" si="2"/>
        <v>8.9668630556001965</v>
      </c>
      <c r="AD54" s="9">
        <f t="shared" si="2"/>
        <v>8.9338481175430768</v>
      </c>
      <c r="AE54" s="9">
        <f t="shared" si="2"/>
        <v>8.9009547366155974</v>
      </c>
      <c r="AF54" s="9">
        <f t="shared" si="2"/>
        <v>8.8681824652586627</v>
      </c>
      <c r="AG54" s="9">
        <f t="shared" si="2"/>
        <v>8.8355308575610412</v>
      </c>
      <c r="AH54" s="9">
        <f t="shared" si="3"/>
        <v>8.804508322526063</v>
      </c>
      <c r="AI54" s="9">
        <f t="shared" si="3"/>
        <v>8.7735947110742298</v>
      </c>
      <c r="AJ54" s="9">
        <f t="shared" si="3"/>
        <v>8.7427896407626839</v>
      </c>
      <c r="AK54" s="9">
        <f t="shared" si="3"/>
        <v>8.7120927304913671</v>
      </c>
      <c r="AL54" s="9">
        <f t="shared" si="3"/>
        <v>8.6815036004983046</v>
      </c>
      <c r="AM54" s="9">
        <f t="shared" si="4"/>
        <v>8.6522905320486796</v>
      </c>
      <c r="AN54" s="9">
        <f t="shared" si="4"/>
        <v>8.6231757649311174</v>
      </c>
      <c r="AO54" s="9">
        <f t="shared" si="4"/>
        <v>8.5941589683638018</v>
      </c>
      <c r="AP54" s="9">
        <f t="shared" si="4"/>
        <v>8.5652398126779872</v>
      </c>
      <c r="AQ54" s="9">
        <f t="shared" si="4"/>
        <v>8.5364179693142574</v>
      </c>
      <c r="AR54" s="9">
        <f t="shared" si="5"/>
        <v>8.5076931108187921</v>
      </c>
      <c r="AS54" s="9">
        <f t="shared" si="5"/>
        <v>8.4790649108396448</v>
      </c>
      <c r="AT54" s="9">
        <f t="shared" si="5"/>
        <v>8.450533044123036</v>
      </c>
      <c r="AU54" s="9">
        <f t="shared" si="5"/>
        <v>8.4220971865096601</v>
      </c>
      <c r="AV54" s="9">
        <f t="shared" si="5"/>
        <v>8.3937570149309977</v>
      </c>
      <c r="AW54" s="9">
        <f t="shared" si="6"/>
        <v>8.3655122074056489</v>
      </c>
      <c r="AX54" s="9">
        <f t="shared" si="6"/>
        <v>8.3373624430356745</v>
      </c>
      <c r="AY54" s="9">
        <f t="shared" si="6"/>
        <v>8.3093074020029487</v>
      </c>
      <c r="AZ54" s="9">
        <f t="shared" si="6"/>
        <v>8.2813467655655284</v>
      </c>
      <c r="BA54" s="9">
        <f t="shared" si="6"/>
        <v>8.2534802160540295</v>
      </c>
      <c r="BB54" s="9">
        <f t="shared" si="7"/>
        <v>8.2257074368680172</v>
      </c>
      <c r="BC54" s="9">
        <f t="shared" si="7"/>
        <v>8.1980281124724108</v>
      </c>
      <c r="BD54" s="9">
        <f t="shared" si="7"/>
        <v>8.1704419283938989</v>
      </c>
      <c r="BE54" s="9">
        <f t="shared" si="7"/>
        <v>8.1429485712173655</v>
      </c>
      <c r="BF54" s="9">
        <f t="shared" si="7"/>
        <v>8.1155477285823299</v>
      </c>
      <c r="BG54" s="9">
        <f t="shared" si="8"/>
        <v>8.088239089179396</v>
      </c>
      <c r="BH54" s="9">
        <f t="shared" si="8"/>
        <v>8.0610223427467194</v>
      </c>
      <c r="BI54" s="9">
        <f t="shared" si="8"/>
        <v>8.0338971800664787</v>
      </c>
      <c r="BJ54" s="9">
        <f t="shared" si="8"/>
        <v>8.0068632929613628</v>
      </c>
      <c r="BK54" s="9">
        <f t="shared" si="8"/>
        <v>7.9799203742910709</v>
      </c>
      <c r="BL54" s="9"/>
      <c r="BM54" s="9"/>
    </row>
    <row r="55" spans="1:65" ht="12" customHeight="1" x14ac:dyDescent="0.15">
      <c r="A55" s="1" t="s">
        <v>28</v>
      </c>
      <c r="B55" s="5" t="s">
        <v>65</v>
      </c>
      <c r="C55" s="13">
        <v>240.99999999999989</v>
      </c>
      <c r="D55" s="13">
        <v>244.19999999999993</v>
      </c>
      <c r="E55" s="13">
        <v>248.59999999999991</v>
      </c>
      <c r="F55" s="13">
        <v>253.40000000000009</v>
      </c>
      <c r="G55" s="13">
        <v>258.79999999999995</v>
      </c>
      <c r="H55" s="13">
        <v>265.30000000000007</v>
      </c>
      <c r="I55" s="13">
        <v>264.10000000000002</v>
      </c>
      <c r="J55" s="13">
        <v>261.89999999999998</v>
      </c>
      <c r="K55" s="13">
        <v>263.59999999999991</v>
      </c>
      <c r="L55" s="13">
        <v>266.60000000000002</v>
      </c>
      <c r="M55" s="13">
        <v>266.30000000000007</v>
      </c>
      <c r="N55" s="13">
        <v>263.59999999999991</v>
      </c>
      <c r="O55" s="13">
        <v>265.40000000000003</v>
      </c>
      <c r="P55" s="13">
        <v>264.2</v>
      </c>
      <c r="Q55" s="13">
        <v>259.09999999999997</v>
      </c>
      <c r="R55" s="13">
        <v>266.59999999999997</v>
      </c>
      <c r="S55" s="13">
        <v>266.10000000000002</v>
      </c>
      <c r="T55" s="13">
        <v>275.2</v>
      </c>
      <c r="U55" s="13">
        <v>271.60000000000002</v>
      </c>
      <c r="V55" s="13">
        <v>271.99999999999994</v>
      </c>
      <c r="W55" s="13">
        <v>273.50000000000006</v>
      </c>
      <c r="X55" s="13">
        <v>270.00000000000006</v>
      </c>
      <c r="Y55" s="13">
        <v>267.40000000000003</v>
      </c>
      <c r="Z55" s="63">
        <v>263.69999999999993</v>
      </c>
      <c r="AA55" s="63">
        <v>262.00000000000006</v>
      </c>
      <c r="AB55" s="63">
        <v>267.80000000000007</v>
      </c>
      <c r="AC55" s="9">
        <f t="shared" si="2"/>
        <v>268.74792104300218</v>
      </c>
      <c r="AD55" s="9">
        <f t="shared" si="2"/>
        <v>269.69919740453963</v>
      </c>
      <c r="AE55" s="9">
        <f t="shared" si="2"/>
        <v>270.65384096130043</v>
      </c>
      <c r="AF55" s="9">
        <f t="shared" si="2"/>
        <v>271.61186363201199</v>
      </c>
      <c r="AG55" s="9">
        <f t="shared" si="2"/>
        <v>272.57327737759005</v>
      </c>
      <c r="AH55" s="9">
        <f t="shared" si="3"/>
        <v>273.54993928540569</v>
      </c>
      <c r="AI55" s="9">
        <f t="shared" si="3"/>
        <v>274.53010068697711</v>
      </c>
      <c r="AJ55" s="9">
        <f t="shared" si="3"/>
        <v>275.51377412139942</v>
      </c>
      <c r="AK55" s="9">
        <f t="shared" si="3"/>
        <v>276.50097217269678</v>
      </c>
      <c r="AL55" s="9">
        <f t="shared" si="3"/>
        <v>277.49170746998334</v>
      </c>
      <c r="AM55" s="9">
        <f t="shared" si="4"/>
        <v>278.47655955773564</v>
      </c>
      <c r="AN55" s="9">
        <f t="shared" si="4"/>
        <v>279.46490700628118</v>
      </c>
      <c r="AO55" s="9">
        <f t="shared" si="4"/>
        <v>280.45676222108398</v>
      </c>
      <c r="AP55" s="9">
        <f t="shared" si="4"/>
        <v>281.45213765163646</v>
      </c>
      <c r="AQ55" s="9">
        <f t="shared" si="4"/>
        <v>282.45104579161591</v>
      </c>
      <c r="AR55" s="9">
        <f t="shared" si="5"/>
        <v>283.4534991790411</v>
      </c>
      <c r="AS55" s="9">
        <f t="shared" si="5"/>
        <v>284.45951039642989</v>
      </c>
      <c r="AT55" s="9">
        <f t="shared" si="5"/>
        <v>285.46909207095695</v>
      </c>
      <c r="AU55" s="9">
        <f t="shared" si="5"/>
        <v>286.48225687461235</v>
      </c>
      <c r="AV55" s="9">
        <f t="shared" si="5"/>
        <v>287.49901752436068</v>
      </c>
      <c r="AW55" s="9">
        <f t="shared" si="6"/>
        <v>288.5193867823005</v>
      </c>
      <c r="AX55" s="9">
        <f t="shared" si="6"/>
        <v>289.54337745582467</v>
      </c>
      <c r="AY55" s="9">
        <f t="shared" si="6"/>
        <v>290.57100239778106</v>
      </c>
      <c r="AZ55" s="9">
        <f t="shared" si="6"/>
        <v>291.60227450663382</v>
      </c>
      <c r="BA55" s="9">
        <f t="shared" si="6"/>
        <v>292.63720672662544</v>
      </c>
      <c r="BB55" s="9">
        <f t="shared" si="7"/>
        <v>293.67581204793902</v>
      </c>
      <c r="BC55" s="9">
        <f t="shared" si="7"/>
        <v>294.71810350686144</v>
      </c>
      <c r="BD55" s="9">
        <f t="shared" si="7"/>
        <v>295.76409418594693</v>
      </c>
      <c r="BE55" s="9">
        <f t="shared" si="7"/>
        <v>296.81379721418142</v>
      </c>
      <c r="BF55" s="9">
        <f t="shared" si="7"/>
        <v>297.86722576714703</v>
      </c>
      <c r="BG55" s="9">
        <f t="shared" si="8"/>
        <v>298.92439306718785</v>
      </c>
      <c r="BH55" s="9">
        <f t="shared" si="8"/>
        <v>299.98531238357555</v>
      </c>
      <c r="BI55" s="9">
        <f t="shared" si="8"/>
        <v>301.04999703267606</v>
      </c>
      <c r="BJ55" s="9">
        <f t="shared" si="8"/>
        <v>302.11846037811682</v>
      </c>
      <c r="BK55" s="9">
        <f t="shared" si="8"/>
        <v>303.19071583095439</v>
      </c>
      <c r="BL55" s="9"/>
      <c r="BM55" s="9"/>
    </row>
    <row r="56" spans="1:65" ht="12" customHeight="1" x14ac:dyDescent="0.15"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38"/>
      <c r="AA56" s="38"/>
      <c r="AB56" s="38"/>
    </row>
    <row r="57" spans="1:65" ht="12" customHeight="1" x14ac:dyDescent="0.15">
      <c r="A57" s="14" t="s">
        <v>66</v>
      </c>
      <c r="B57" s="6"/>
      <c r="C57" s="12">
        <v>359.5</v>
      </c>
      <c r="D57" s="12">
        <v>358.7</v>
      </c>
      <c r="E57" s="12">
        <v>361.9</v>
      </c>
      <c r="F57" s="12">
        <v>373.9</v>
      </c>
      <c r="G57" s="12">
        <v>364.9</v>
      </c>
      <c r="H57" s="12">
        <v>377</v>
      </c>
      <c r="I57" s="12">
        <v>383.4</v>
      </c>
      <c r="J57" s="12">
        <v>374.2</v>
      </c>
      <c r="K57" s="12">
        <v>388.7</v>
      </c>
      <c r="L57" s="12">
        <v>363</v>
      </c>
      <c r="M57" s="12">
        <v>361.9</v>
      </c>
      <c r="N57" s="12">
        <v>363.8</v>
      </c>
      <c r="O57" s="12">
        <v>362.2</v>
      </c>
      <c r="P57" s="12">
        <v>366</v>
      </c>
      <c r="Q57" s="12">
        <v>385.9</v>
      </c>
      <c r="R57" s="12">
        <v>361.6</v>
      </c>
      <c r="S57" s="12">
        <v>371.1</v>
      </c>
      <c r="T57" s="12">
        <v>378.8</v>
      </c>
      <c r="U57" s="12">
        <v>361.6</v>
      </c>
      <c r="V57" s="12">
        <v>362.3</v>
      </c>
      <c r="W57" s="12">
        <v>370.5</v>
      </c>
      <c r="X57" s="12">
        <v>364</v>
      </c>
      <c r="Y57" s="12">
        <v>340.7</v>
      </c>
      <c r="Z57" s="67">
        <v>335.5</v>
      </c>
      <c r="AA57" s="67">
        <v>335.5</v>
      </c>
      <c r="AB57" s="67">
        <v>334.8</v>
      </c>
      <c r="AC57" s="9">
        <f t="shared" ref="AC57:AK57" si="9">SUM(AC58:AC61)</f>
        <v>338.73759591497077</v>
      </c>
      <c r="AD57" s="9">
        <f t="shared" si="9"/>
        <v>342.73178274348044</v>
      </c>
      <c r="AE57" s="9">
        <f t="shared" si="9"/>
        <v>346.78335981514653</v>
      </c>
      <c r="AF57" s="9">
        <f t="shared" si="9"/>
        <v>350.89313789702089</v>
      </c>
      <c r="AG57" s="9">
        <f t="shared" si="9"/>
        <v>355.06193935772285</v>
      </c>
      <c r="AH57" s="9">
        <f t="shared" si="9"/>
        <v>359.05498939135742</v>
      </c>
      <c r="AI57" s="9">
        <f t="shared" si="9"/>
        <v>363.10190759148173</v>
      </c>
      <c r="AJ57" s="9">
        <f t="shared" si="9"/>
        <v>367.20340847619207</v>
      </c>
      <c r="AK57" s="9">
        <f t="shared" si="9"/>
        <v>371.3602161533322</v>
      </c>
      <c r="AL57" s="9">
        <f>SUM(AN58:AN61)</f>
        <v>383.70065232498104</v>
      </c>
      <c r="AM57" s="9">
        <f t="shared" ref="AM57:BK57" si="10">SUM(AM58:AM61)</f>
        <v>379.61121787326545</v>
      </c>
      <c r="AN57" s="9">
        <f t="shared" si="10"/>
        <v>383.70065232498104</v>
      </c>
      <c r="AO57" s="9">
        <f t="shared" si="10"/>
        <v>387.84200831809926</v>
      </c>
      <c r="AP57" s="9">
        <f t="shared" si="10"/>
        <v>392.03593445322008</v>
      </c>
      <c r="AQ57" s="9">
        <f t="shared" si="10"/>
        <v>396.28308752051254</v>
      </c>
      <c r="AR57" s="9">
        <f t="shared" si="10"/>
        <v>400.58413260338648</v>
      </c>
      <c r="AS57" s="9">
        <f t="shared" si="10"/>
        <v>404.93974318347836</v>
      </c>
      <c r="AT57" s="9">
        <f t="shared" si="10"/>
        <v>409.35060124696963</v>
      </c>
      <c r="AU57" s="9">
        <f t="shared" si="10"/>
        <v>413.81739739225338</v>
      </c>
      <c r="AV57" s="9">
        <f t="shared" si="10"/>
        <v>418.34083093896641</v>
      </c>
      <c r="AW57" s="9">
        <f t="shared" si="10"/>
        <v>422.92161003840505</v>
      </c>
      <c r="AX57" s="9">
        <f t="shared" si="10"/>
        <v>427.56045178534123</v>
      </c>
      <c r="AY57" s="9">
        <f t="shared" si="10"/>
        <v>432.2580823312565</v>
      </c>
      <c r="AZ57" s="9">
        <f t="shared" si="10"/>
        <v>437.01523699901395</v>
      </c>
      <c r="BA57" s="9">
        <f t="shared" si="10"/>
        <v>441.83266039898331</v>
      </c>
      <c r="BB57" s="9">
        <f t="shared" si="10"/>
        <v>446.71110654663931</v>
      </c>
      <c r="BC57" s="9">
        <f t="shared" si="10"/>
        <v>451.65133898165334</v>
      </c>
      <c r="BD57" s="9">
        <f t="shared" si="10"/>
        <v>456.65413088849425</v>
      </c>
      <c r="BE57" s="9">
        <f t="shared" si="10"/>
        <v>461.7202652185598</v>
      </c>
      <c r="BF57" s="9">
        <f t="shared" si="10"/>
        <v>466.85053481385785</v>
      </c>
      <c r="BG57" s="9">
        <f t="shared" si="10"/>
        <v>472.0457425322561</v>
      </c>
      <c r="BH57" s="9">
        <f t="shared" si="10"/>
        <v>477.30670137432099</v>
      </c>
      <c r="BI57" s="9">
        <f t="shared" si="10"/>
        <v>482.63423461176609</v>
      </c>
      <c r="BJ57" s="9">
        <f t="shared" si="10"/>
        <v>488.02917591752953</v>
      </c>
      <c r="BK57" s="9">
        <f t="shared" si="10"/>
        <v>493.49236949750241</v>
      </c>
      <c r="BL57" s="9"/>
      <c r="BM57" s="9"/>
    </row>
    <row r="58" spans="1:65" ht="12" customHeight="1" x14ac:dyDescent="0.15">
      <c r="A58" s="1" t="s">
        <v>33</v>
      </c>
      <c r="B58" s="5" t="s">
        <v>67</v>
      </c>
      <c r="C58" s="13">
        <v>256.60000000000002</v>
      </c>
      <c r="D58" s="13">
        <v>254.1</v>
      </c>
      <c r="E58" s="13">
        <v>255.7</v>
      </c>
      <c r="F58" s="13">
        <v>263.89999999999998</v>
      </c>
      <c r="G58" s="13">
        <v>251.5</v>
      </c>
      <c r="H58" s="13">
        <v>258.2</v>
      </c>
      <c r="I58" s="13">
        <v>262.8</v>
      </c>
      <c r="J58" s="13">
        <v>259.10000000000002</v>
      </c>
      <c r="K58" s="13">
        <v>277.5</v>
      </c>
      <c r="L58" s="13">
        <v>254.4</v>
      </c>
      <c r="M58" s="13">
        <v>252.8</v>
      </c>
      <c r="N58" s="13">
        <v>261.2</v>
      </c>
      <c r="O58" s="13">
        <v>258.89999999999998</v>
      </c>
      <c r="P58" s="13">
        <v>263.7</v>
      </c>
      <c r="Q58" s="13">
        <v>286.60000000000002</v>
      </c>
      <c r="R58" s="13">
        <v>259.8</v>
      </c>
      <c r="S58" s="13">
        <v>269.3</v>
      </c>
      <c r="T58" s="13">
        <v>277.10000000000002</v>
      </c>
      <c r="U58" s="13">
        <v>272.2</v>
      </c>
      <c r="V58" s="13">
        <v>276.39999999999998</v>
      </c>
      <c r="W58" s="13">
        <v>280.3</v>
      </c>
      <c r="X58" s="13">
        <v>270.10000000000002</v>
      </c>
      <c r="Y58" s="13">
        <v>254.1</v>
      </c>
      <c r="Z58" s="63">
        <v>250.5</v>
      </c>
      <c r="AA58" s="63">
        <v>250</v>
      </c>
      <c r="AB58" s="63">
        <v>251.3</v>
      </c>
      <c r="AC58" s="9">
        <f t="shared" ref="AC58:AG61" si="11">+AB58*$Q99</f>
        <v>254.93365502528235</v>
      </c>
      <c r="AD58" s="9">
        <f t="shared" si="11"/>
        <v>258.6198506348972</v>
      </c>
      <c r="AE58" s="9">
        <f t="shared" si="11"/>
        <v>262.35934653580154</v>
      </c>
      <c r="AF58" s="9">
        <f t="shared" si="11"/>
        <v>266.15291341988274</v>
      </c>
      <c r="AG58" s="9">
        <f t="shared" si="11"/>
        <v>270.00133312279434</v>
      </c>
      <c r="AH58" s="9">
        <f t="shared" ref="AH58:AL61" si="12">+AG58*$R99</f>
        <v>273.66018044603436</v>
      </c>
      <c r="AI58" s="9">
        <f t="shared" si="12"/>
        <v>277.36860961237102</v>
      </c>
      <c r="AJ58" s="9">
        <f t="shared" si="12"/>
        <v>281.12729251624199</v>
      </c>
      <c r="AK58" s="9">
        <f t="shared" si="12"/>
        <v>284.93691015707401</v>
      </c>
      <c r="AL58" s="9">
        <f t="shared" si="12"/>
        <v>288.79815276266646</v>
      </c>
      <c r="AM58" s="9">
        <f t="shared" ref="AM58:AQ61" si="13">+AL58*$S99</f>
        <v>292.47279509597979</v>
      </c>
      <c r="AN58" s="9">
        <f t="shared" si="13"/>
        <v>296.19419325563274</v>
      </c>
      <c r="AO58" s="9">
        <f t="shared" si="13"/>
        <v>299.96294215865356</v>
      </c>
      <c r="AP58" s="9">
        <f t="shared" si="13"/>
        <v>303.7796442917425</v>
      </c>
      <c r="AQ58" s="9">
        <f t="shared" si="13"/>
        <v>307.64490980758762</v>
      </c>
      <c r="AR58" s="9">
        <f t="shared" ref="AR58:AV61" si="14">+AQ58*$T99</f>
        <v>311.55935662240626</v>
      </c>
      <c r="AS58" s="9">
        <f t="shared" si="14"/>
        <v>315.52361051472741</v>
      </c>
      <c r="AT58" s="9">
        <f t="shared" si="14"/>
        <v>319.53830522543115</v>
      </c>
      <c r="AU58" s="9">
        <f t="shared" si="14"/>
        <v>323.60408255906083</v>
      </c>
      <c r="AV58" s="9">
        <f t="shared" si="14"/>
        <v>327.72159248642441</v>
      </c>
      <c r="AW58" s="9">
        <f t="shared" ref="AW58:BA61" si="15">+AV58*$U99</f>
        <v>331.89149324850143</v>
      </c>
      <c r="AX58" s="9">
        <f t="shared" si="15"/>
        <v>336.11445146167176</v>
      </c>
      <c r="AY58" s="9">
        <f t="shared" si="15"/>
        <v>340.39114222428356</v>
      </c>
      <c r="AZ58" s="9">
        <f t="shared" si="15"/>
        <v>344.72224922457713</v>
      </c>
      <c r="BA58" s="9">
        <f t="shared" si="15"/>
        <v>349.10846484998183</v>
      </c>
      <c r="BB58" s="9">
        <f t="shared" ref="BB58:BF61" si="16">+BA58*$V99</f>
        <v>353.55049029780389</v>
      </c>
      <c r="BC58" s="9">
        <f t="shared" si="16"/>
        <v>358.04903568732254</v>
      </c>
      <c r="BD58" s="9">
        <f t="shared" si="16"/>
        <v>362.60482017331231</v>
      </c>
      <c r="BE58" s="9">
        <f t="shared" si="16"/>
        <v>367.21857206100987</v>
      </c>
      <c r="BF58" s="9">
        <f t="shared" si="16"/>
        <v>371.89102892254385</v>
      </c>
      <c r="BG58" s="9">
        <f t="shared" ref="BG58:BK61" si="17">+BF58*$W99</f>
        <v>376.62293771484582</v>
      </c>
      <c r="BH58" s="9">
        <f t="shared" si="17"/>
        <v>381.41505489906177</v>
      </c>
      <c r="BI58" s="9">
        <f t="shared" si="17"/>
        <v>386.26814656148292</v>
      </c>
      <c r="BJ58" s="9">
        <f t="shared" si="17"/>
        <v>391.1829885360151</v>
      </c>
      <c r="BK58" s="9">
        <f t="shared" si="17"/>
        <v>396.16036652820662</v>
      </c>
      <c r="BL58" s="9"/>
      <c r="BM58" s="9"/>
    </row>
    <row r="59" spans="1:65" ht="12" customHeight="1" x14ac:dyDescent="0.15">
      <c r="A59" s="1" t="s">
        <v>35</v>
      </c>
      <c r="B59" s="5" t="s">
        <v>68</v>
      </c>
      <c r="C59" s="13">
        <v>53.1</v>
      </c>
      <c r="D59" s="13">
        <v>54.900000000000006</v>
      </c>
      <c r="E59" s="13">
        <v>58.1</v>
      </c>
      <c r="F59" s="13">
        <v>60.400000000000006</v>
      </c>
      <c r="G59" s="13">
        <v>62.4</v>
      </c>
      <c r="H59" s="13">
        <v>63.800000000000004</v>
      </c>
      <c r="I59" s="13">
        <v>65</v>
      </c>
      <c r="J59" s="13">
        <v>65.900000000000006</v>
      </c>
      <c r="K59" s="13">
        <v>66.2</v>
      </c>
      <c r="L59" s="13">
        <v>63.7</v>
      </c>
      <c r="M59" s="13">
        <v>63.3</v>
      </c>
      <c r="N59" s="13">
        <v>60.4</v>
      </c>
      <c r="O59" s="13">
        <v>59.6</v>
      </c>
      <c r="P59" s="13">
        <v>58.3</v>
      </c>
      <c r="Q59" s="13">
        <v>57.6</v>
      </c>
      <c r="R59" s="13">
        <v>55.900000000000006</v>
      </c>
      <c r="S59" s="13">
        <v>53.9</v>
      </c>
      <c r="T59" s="13">
        <v>49.7</v>
      </c>
      <c r="U59" s="13">
        <v>47.400000000000006</v>
      </c>
      <c r="V59" s="13">
        <v>45.4</v>
      </c>
      <c r="W59" s="13">
        <v>46.3</v>
      </c>
      <c r="X59" s="13">
        <v>44.1</v>
      </c>
      <c r="Y59" s="13">
        <v>41.8</v>
      </c>
      <c r="Z59" s="63">
        <v>41.4</v>
      </c>
      <c r="AA59" s="63">
        <v>40</v>
      </c>
      <c r="AB59" s="63">
        <v>38.200000000000003</v>
      </c>
      <c r="AC59" s="9">
        <f t="shared" si="11"/>
        <v>38.107028403922079</v>
      </c>
      <c r="AD59" s="9">
        <f t="shared" si="11"/>
        <v>38.014283083176018</v>
      </c>
      <c r="AE59" s="9">
        <f t="shared" si="11"/>
        <v>37.921763487050342</v>
      </c>
      <c r="AF59" s="9">
        <f t="shared" si="11"/>
        <v>37.829469066173885</v>
      </c>
      <c r="AG59" s="9">
        <f t="shared" si="11"/>
        <v>37.737399272512562</v>
      </c>
      <c r="AH59" s="9">
        <f t="shared" si="12"/>
        <v>37.650866917188118</v>
      </c>
      <c r="AI59" s="9">
        <f t="shared" si="12"/>
        <v>37.564532981698171</v>
      </c>
      <c r="AJ59" s="9">
        <f t="shared" si="12"/>
        <v>37.478397011063421</v>
      </c>
      <c r="AK59" s="9">
        <f t="shared" si="12"/>
        <v>37.392458551347836</v>
      </c>
      <c r="AL59" s="9">
        <f t="shared" si="12"/>
        <v>37.306717149656265</v>
      </c>
      <c r="AM59" s="9">
        <f t="shared" si="13"/>
        <v>37.225661275142159</v>
      </c>
      <c r="AN59" s="9">
        <f t="shared" si="13"/>
        <v>37.144781509792708</v>
      </c>
      <c r="AO59" s="9">
        <f t="shared" si="13"/>
        <v>37.064077470977558</v>
      </c>
      <c r="AP59" s="9">
        <f t="shared" si="13"/>
        <v>36.983548776897699</v>
      </c>
      <c r="AQ59" s="9">
        <f t="shared" si="13"/>
        <v>36.903195046583633</v>
      </c>
      <c r="AR59" s="9">
        <f t="shared" si="14"/>
        <v>36.823015899893612</v>
      </c>
      <c r="AS59" s="9">
        <f t="shared" si="14"/>
        <v>36.7430109575118</v>
      </c>
      <c r="AT59" s="9">
        <f t="shared" si="14"/>
        <v>36.663179840946512</v>
      </c>
      <c r="AU59" s="9">
        <f t="shared" si="14"/>
        <v>36.58352217252839</v>
      </c>
      <c r="AV59" s="9">
        <f t="shared" si="14"/>
        <v>36.504037575408653</v>
      </c>
      <c r="AW59" s="9">
        <f t="shared" si="15"/>
        <v>36.424725673557276</v>
      </c>
      <c r="AX59" s="9">
        <f t="shared" si="15"/>
        <v>36.345586091761248</v>
      </c>
      <c r="AY59" s="9">
        <f t="shared" si="15"/>
        <v>36.266618455622762</v>
      </c>
      <c r="AZ59" s="9">
        <f t="shared" si="15"/>
        <v>36.187822391557475</v>
      </c>
      <c r="BA59" s="9">
        <f t="shared" si="15"/>
        <v>36.10919752679272</v>
      </c>
      <c r="BB59" s="9">
        <f t="shared" si="16"/>
        <v>36.03074348936574</v>
      </c>
      <c r="BC59" s="9">
        <f t="shared" si="16"/>
        <v>35.952459908121959</v>
      </c>
      <c r="BD59" s="9">
        <f t="shared" si="16"/>
        <v>35.874346412713187</v>
      </c>
      <c r="BE59" s="9">
        <f t="shared" si="16"/>
        <v>35.796402633595889</v>
      </c>
      <c r="BF59" s="9">
        <f t="shared" si="16"/>
        <v>35.718628202029429</v>
      </c>
      <c r="BG59" s="9">
        <f t="shared" si="17"/>
        <v>35.641022750074342</v>
      </c>
      <c r="BH59" s="9">
        <f t="shared" si="17"/>
        <v>35.563585910590568</v>
      </c>
      <c r="BI59" s="9">
        <f t="shared" si="17"/>
        <v>35.486317317235738</v>
      </c>
      <c r="BJ59" s="9">
        <f t="shared" si="17"/>
        <v>35.409216604463424</v>
      </c>
      <c r="BK59" s="9">
        <f t="shared" si="17"/>
        <v>35.332283407521416</v>
      </c>
      <c r="BL59" s="9"/>
      <c r="BM59" s="9"/>
    </row>
    <row r="60" spans="1:65" ht="12" customHeight="1" x14ac:dyDescent="0.15">
      <c r="A60" s="1" t="s">
        <v>37</v>
      </c>
      <c r="B60" s="5" t="s">
        <v>69</v>
      </c>
      <c r="C60" s="13">
        <v>27.299999999999997</v>
      </c>
      <c r="D60" s="13">
        <v>27</v>
      </c>
      <c r="E60" s="13">
        <v>25.4</v>
      </c>
      <c r="F60" s="13">
        <v>26.5</v>
      </c>
      <c r="G60" s="13">
        <v>26.8</v>
      </c>
      <c r="H60" s="13">
        <v>30.4</v>
      </c>
      <c r="I60" s="13">
        <v>30.799999999999997</v>
      </c>
      <c r="J60" s="13">
        <v>23.8</v>
      </c>
      <c r="K60" s="13">
        <v>19.299999999999997</v>
      </c>
      <c r="L60" s="13">
        <v>18.399999999999999</v>
      </c>
      <c r="M60" s="13">
        <v>18.600000000000001</v>
      </c>
      <c r="N60" s="13">
        <v>15.3</v>
      </c>
      <c r="O60" s="13">
        <v>16.600000000000001</v>
      </c>
      <c r="P60" s="13">
        <v>16.5</v>
      </c>
      <c r="Q60" s="13">
        <v>14.600000000000001</v>
      </c>
      <c r="R60" s="13">
        <v>18.399999999999999</v>
      </c>
      <c r="S60" s="13">
        <v>19.7</v>
      </c>
      <c r="T60" s="13">
        <v>23.5</v>
      </c>
      <c r="U60" s="13">
        <v>13.8</v>
      </c>
      <c r="V60" s="13">
        <v>12.3</v>
      </c>
      <c r="W60" s="13">
        <v>15.7</v>
      </c>
      <c r="X60" s="13">
        <v>21.1</v>
      </c>
      <c r="Y60" s="13">
        <v>16</v>
      </c>
      <c r="Z60" s="63">
        <v>14.6</v>
      </c>
      <c r="AA60" s="63">
        <v>16.3</v>
      </c>
      <c r="AB60" s="63">
        <v>15.899999999999999</v>
      </c>
      <c r="AC60" s="9">
        <f t="shared" si="11"/>
        <v>16.099097953632363</v>
      </c>
      <c r="AD60" s="9">
        <f t="shared" si="11"/>
        <v>16.300688988720111</v>
      </c>
      <c r="AE60" s="9">
        <f t="shared" si="11"/>
        <v>16.504804323339719</v>
      </c>
      <c r="AF60" s="9">
        <f t="shared" si="11"/>
        <v>16.711475566476796</v>
      </c>
      <c r="AG60" s="9">
        <f t="shared" si="11"/>
        <v>16.920734722920997</v>
      </c>
      <c r="AH60" s="9">
        <f t="shared" si="12"/>
        <v>17.132614198222228</v>
      </c>
      <c r="AI60" s="9">
        <f t="shared" si="12"/>
        <v>17.347146803708942</v>
      </c>
      <c r="AJ60" s="9">
        <f t="shared" si="12"/>
        <v>17.564365761569231</v>
      </c>
      <c r="AK60" s="9">
        <f t="shared" si="12"/>
        <v>17.784304709995567</v>
      </c>
      <c r="AL60" s="9">
        <f t="shared" si="12"/>
        <v>18.006997708393961</v>
      </c>
      <c r="AM60" s="9">
        <f t="shared" si="13"/>
        <v>18.232479242658354</v>
      </c>
      <c r="AN60" s="9">
        <f t="shared" si="13"/>
        <v>18.460784230511042</v>
      </c>
      <c r="AO60" s="9">
        <f t="shared" si="13"/>
        <v>18.691948026909991</v>
      </c>
      <c r="AP60" s="9">
        <f t="shared" si="13"/>
        <v>18.926006429523841</v>
      </c>
      <c r="AQ60" s="9">
        <f t="shared" si="13"/>
        <v>19.162995684275483</v>
      </c>
      <c r="AR60" s="9">
        <f t="shared" si="14"/>
        <v>19.402952490955045</v>
      </c>
      <c r="AS60" s="9">
        <f t="shared" si="14"/>
        <v>19.645914008903162</v>
      </c>
      <c r="AT60" s="9">
        <f t="shared" si="14"/>
        <v>19.891917862765421</v>
      </c>
      <c r="AU60" s="9">
        <f t="shared" si="14"/>
        <v>20.141002148318854</v>
      </c>
      <c r="AV60" s="9">
        <f t="shared" si="14"/>
        <v>20.393205438371385</v>
      </c>
      <c r="AW60" s="9">
        <f t="shared" si="15"/>
        <v>20.648566788735163</v>
      </c>
      <c r="AX60" s="9">
        <f t="shared" si="15"/>
        <v>20.90712574427468</v>
      </c>
      <c r="AY60" s="9">
        <f t="shared" si="15"/>
        <v>21.168922345030627</v>
      </c>
      <c r="AZ60" s="9">
        <f t="shared" si="15"/>
        <v>21.433997132420433</v>
      </c>
      <c r="BA60" s="9">
        <f t="shared" si="15"/>
        <v>21.702391155516459</v>
      </c>
      <c r="BB60" s="9">
        <f t="shared" si="16"/>
        <v>21.97414597740277</v>
      </c>
      <c r="BC60" s="9">
        <f t="shared" si="16"/>
        <v>22.249303681611554</v>
      </c>
      <c r="BD60" s="9">
        <f t="shared" si="16"/>
        <v>22.527906878640096</v>
      </c>
      <c r="BE60" s="9">
        <f t="shared" si="16"/>
        <v>22.80999871254938</v>
      </c>
      <c r="BF60" s="9">
        <f t="shared" si="16"/>
        <v>23.095622867645314</v>
      </c>
      <c r="BG60" s="9">
        <f t="shared" si="17"/>
        <v>23.384823575243612</v>
      </c>
      <c r="BH60" s="9">
        <f t="shared" si="17"/>
        <v>23.677645620519385</v>
      </c>
      <c r="BI60" s="9">
        <f t="shared" si="17"/>
        <v>23.974134349442508</v>
      </c>
      <c r="BJ60" s="9">
        <f t="shared" si="17"/>
        <v>24.274335675799822</v>
      </c>
      <c r="BK60" s="9">
        <f t="shared" si="17"/>
        <v>24.578296088305279</v>
      </c>
      <c r="BL60" s="9"/>
      <c r="BM60" s="9"/>
    </row>
    <row r="61" spans="1:65" ht="12" customHeight="1" x14ac:dyDescent="0.15">
      <c r="A61" s="1" t="s">
        <v>39</v>
      </c>
      <c r="B61" s="5" t="s">
        <v>70</v>
      </c>
      <c r="C61" s="13">
        <v>22.499999999999943</v>
      </c>
      <c r="D61" s="13">
        <v>22.699999999999989</v>
      </c>
      <c r="E61" s="13">
        <v>22.699999999999989</v>
      </c>
      <c r="F61" s="13">
        <v>23.100000000000023</v>
      </c>
      <c r="G61" s="13">
        <v>24.199999999999989</v>
      </c>
      <c r="H61" s="13">
        <v>24.600000000000023</v>
      </c>
      <c r="I61" s="13">
        <v>24.799999999999955</v>
      </c>
      <c r="J61" s="13">
        <v>25.399999999999977</v>
      </c>
      <c r="K61" s="13">
        <v>25.699999999999989</v>
      </c>
      <c r="L61" s="13">
        <v>26.5</v>
      </c>
      <c r="M61" s="13">
        <v>27.199999999999932</v>
      </c>
      <c r="N61" s="13">
        <v>26.900000000000034</v>
      </c>
      <c r="O61" s="13">
        <v>27.099999999999966</v>
      </c>
      <c r="P61" s="13">
        <v>27.5</v>
      </c>
      <c r="Q61" s="13">
        <v>27.099999999999909</v>
      </c>
      <c r="R61" s="13">
        <v>27.5</v>
      </c>
      <c r="S61" s="13">
        <v>28.200000000000045</v>
      </c>
      <c r="T61" s="13">
        <v>28.5</v>
      </c>
      <c r="U61" s="13">
        <v>28.199999999999989</v>
      </c>
      <c r="V61" s="13">
        <v>28.200000000000045</v>
      </c>
      <c r="W61" s="13">
        <v>28.199999999999989</v>
      </c>
      <c r="X61" s="13">
        <v>28.699999999999932</v>
      </c>
      <c r="Y61" s="13">
        <v>28.800000000000011</v>
      </c>
      <c r="Z61" s="63">
        <v>29</v>
      </c>
      <c r="AA61" s="63">
        <v>29.199999999999989</v>
      </c>
      <c r="AB61" s="63">
        <v>29.400000000000034</v>
      </c>
      <c r="AC61" s="9">
        <f t="shared" si="11"/>
        <v>29.597814532134024</v>
      </c>
      <c r="AD61" s="9">
        <f t="shared" si="11"/>
        <v>29.796960036687178</v>
      </c>
      <c r="AE61" s="9">
        <f t="shared" si="11"/>
        <v>29.99744546895495</v>
      </c>
      <c r="AF61" s="9">
        <f t="shared" si="11"/>
        <v>30.199279844487474</v>
      </c>
      <c r="AG61" s="9">
        <f t="shared" si="11"/>
        <v>30.402472239494983</v>
      </c>
      <c r="AH61" s="9">
        <f t="shared" si="12"/>
        <v>30.611327829912693</v>
      </c>
      <c r="AI61" s="9">
        <f t="shared" si="12"/>
        <v>30.821618193703603</v>
      </c>
      <c r="AJ61" s="9">
        <f t="shared" si="12"/>
        <v>31.03335318731747</v>
      </c>
      <c r="AK61" s="9">
        <f t="shared" si="12"/>
        <v>31.246542734914808</v>
      </c>
      <c r="AL61" s="9">
        <f t="shared" si="12"/>
        <v>31.461196828832048</v>
      </c>
      <c r="AM61" s="9">
        <f t="shared" si="13"/>
        <v>31.6802822594851</v>
      </c>
      <c r="AN61" s="9">
        <f t="shared" si="13"/>
        <v>31.900893329044568</v>
      </c>
      <c r="AO61" s="9">
        <f t="shared" si="13"/>
        <v>32.123040661558178</v>
      </c>
      <c r="AP61" s="9">
        <f t="shared" si="13"/>
        <v>32.34673495505605</v>
      </c>
      <c r="AQ61" s="9">
        <f t="shared" si="13"/>
        <v>32.571986982065845</v>
      </c>
      <c r="AR61" s="9">
        <f t="shared" si="14"/>
        <v>32.798807590131581</v>
      </c>
      <c r="AS61" s="9">
        <f t="shared" si="14"/>
        <v>33.027207702336</v>
      </c>
      <c r="AT61" s="9">
        <f t="shared" si="14"/>
        <v>33.2571983178266</v>
      </c>
      <c r="AU61" s="9">
        <f t="shared" si="14"/>
        <v>33.488790512345332</v>
      </c>
      <c r="AV61" s="9">
        <f t="shared" si="14"/>
        <v>33.721995438761965</v>
      </c>
      <c r="AW61" s="9">
        <f t="shared" si="15"/>
        <v>33.956824327611194</v>
      </c>
      <c r="AX61" s="9">
        <f t="shared" si="15"/>
        <v>34.193288487633453</v>
      </c>
      <c r="AY61" s="9">
        <f t="shared" si="15"/>
        <v>34.431399306319534</v>
      </c>
      <c r="AZ61" s="9">
        <f t="shared" si="15"/>
        <v>34.671168250458976</v>
      </c>
      <c r="BA61" s="9">
        <f t="shared" si="15"/>
        <v>34.912606866692265</v>
      </c>
      <c r="BB61" s="9">
        <f t="shared" si="16"/>
        <v>35.155726782066886</v>
      </c>
      <c r="BC61" s="9">
        <f t="shared" si="16"/>
        <v>35.400539704597271</v>
      </c>
      <c r="BD61" s="9">
        <f t="shared" si="16"/>
        <v>35.64705742382862</v>
      </c>
      <c r="BE61" s="9">
        <f t="shared" si="16"/>
        <v>35.895291811404633</v>
      </c>
      <c r="BF61" s="9">
        <f t="shared" si="16"/>
        <v>36.145254821639249</v>
      </c>
      <c r="BG61" s="9">
        <f t="shared" si="17"/>
        <v>36.39695849209231</v>
      </c>
      <c r="BH61" s="9">
        <f t="shared" si="17"/>
        <v>36.650414944149269</v>
      </c>
      <c r="BI61" s="9">
        <f t="shared" si="17"/>
        <v>36.905636383604914</v>
      </c>
      <c r="BJ61" s="9">
        <f t="shared" si="17"/>
        <v>37.162635101251198</v>
      </c>
      <c r="BK61" s="9">
        <f t="shared" si="17"/>
        <v>37.421423473469083</v>
      </c>
      <c r="BL61" s="9"/>
      <c r="BM61" s="9"/>
    </row>
    <row r="62" spans="1:65" ht="12" customHeight="1" x14ac:dyDescent="0.15">
      <c r="B62" s="6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63"/>
      <c r="AA62" s="63"/>
      <c r="AB62" s="63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spans="1:65" ht="12" customHeight="1" x14ac:dyDescent="0.15">
      <c r="A63" s="14" t="s">
        <v>41</v>
      </c>
      <c r="B63" s="5"/>
      <c r="C63" s="12">
        <v>99.7</v>
      </c>
      <c r="D63" s="12">
        <v>90.7</v>
      </c>
      <c r="E63" s="12">
        <v>95.3</v>
      </c>
      <c r="F63" s="12">
        <v>94.999999999999986</v>
      </c>
      <c r="G63" s="12">
        <v>97.899999999999991</v>
      </c>
      <c r="H63" s="12">
        <v>116.49999999999999</v>
      </c>
      <c r="I63" s="12">
        <v>126.99999999999999</v>
      </c>
      <c r="J63" s="12">
        <v>134</v>
      </c>
      <c r="K63" s="12">
        <v>149.1</v>
      </c>
      <c r="L63" s="12">
        <v>145.5</v>
      </c>
      <c r="M63" s="12">
        <v>146.39999999999998</v>
      </c>
      <c r="N63" s="12">
        <v>132.69999999999999</v>
      </c>
      <c r="O63" s="12">
        <v>140.6</v>
      </c>
      <c r="P63" s="12">
        <v>130.4</v>
      </c>
      <c r="Q63" s="12">
        <v>137.4</v>
      </c>
      <c r="R63" s="12">
        <v>138.9</v>
      </c>
      <c r="S63" s="12">
        <v>141.9</v>
      </c>
      <c r="T63" s="12">
        <v>153.69999999999999</v>
      </c>
      <c r="U63" s="12">
        <v>155.6</v>
      </c>
      <c r="V63" s="12">
        <v>151.70000000000002</v>
      </c>
      <c r="W63" s="12">
        <v>163</v>
      </c>
      <c r="X63" s="12">
        <v>171.1</v>
      </c>
      <c r="Y63" s="12">
        <v>169.3</v>
      </c>
      <c r="Z63" s="67">
        <v>171.8</v>
      </c>
      <c r="AA63" s="67">
        <v>179.6</v>
      </c>
      <c r="AB63" s="67">
        <v>184.79999999999998</v>
      </c>
      <c r="AC63" s="9">
        <f t="shared" ref="AC63:AK63" si="18">SUM(AC64:AC68)</f>
        <v>194.68759358170126</v>
      </c>
      <c r="AD63" s="9">
        <f t="shared" si="18"/>
        <v>205.15846332790451</v>
      </c>
      <c r="AE63" s="9">
        <f t="shared" si="18"/>
        <v>216.24664872171167</v>
      </c>
      <c r="AF63" s="9">
        <f t="shared" si="18"/>
        <v>227.98818627769342</v>
      </c>
      <c r="AG63" s="9">
        <f t="shared" si="18"/>
        <v>240.42122660171242</v>
      </c>
      <c r="AH63" s="9">
        <f t="shared" si="18"/>
        <v>252.85176331293374</v>
      </c>
      <c r="AI63" s="9">
        <f t="shared" si="18"/>
        <v>266.00118225871404</v>
      </c>
      <c r="AJ63" s="9">
        <f t="shared" si="18"/>
        <v>279.90755100810145</v>
      </c>
      <c r="AK63" s="9">
        <f t="shared" si="18"/>
        <v>294.61116019559984</v>
      </c>
      <c r="AL63" s="9">
        <f>SUM(AN64:AN68)</f>
        <v>326.00121962499747</v>
      </c>
      <c r="AM63" s="9">
        <f t="shared" ref="AM63:BK63" si="19">SUM(AM64:AM68)</f>
        <v>317.96166812565451</v>
      </c>
      <c r="AN63" s="9">
        <f t="shared" si="19"/>
        <v>326.00121962499747</v>
      </c>
      <c r="AO63" s="9">
        <f t="shared" si="19"/>
        <v>334.27989638819008</v>
      </c>
      <c r="AP63" s="9">
        <f t="shared" si="19"/>
        <v>342.80459681105179</v>
      </c>
      <c r="AQ63" s="9">
        <f t="shared" si="19"/>
        <v>351.58252840143894</v>
      </c>
      <c r="AR63" s="9">
        <f t="shared" si="19"/>
        <v>360.62122064478388</v>
      </c>
      <c r="AS63" s="9">
        <f t="shared" si="19"/>
        <v>369.92853875643135</v>
      </c>
      <c r="AT63" s="9">
        <f t="shared" si="19"/>
        <v>379.51269837028406</v>
      </c>
      <c r="AU63" s="9">
        <f t="shared" si="19"/>
        <v>389.38228121698239</v>
      </c>
      <c r="AV63" s="9">
        <f t="shared" si="19"/>
        <v>399.54625184877449</v>
      </c>
      <c r="AW63" s="9">
        <f t="shared" si="19"/>
        <v>410.01397547242243</v>
      </c>
      <c r="AX63" s="9">
        <f t="shared" si="19"/>
        <v>420.7952369559377</v>
      </c>
      <c r="AY63" s="9">
        <f t="shared" si="19"/>
        <v>431.90026107967509</v>
      </c>
      <c r="AZ63" s="9">
        <f t="shared" si="19"/>
        <v>443.33973410735518</v>
      </c>
      <c r="BA63" s="9">
        <f t="shared" si="19"/>
        <v>455.12482675795155</v>
      </c>
      <c r="BB63" s="9">
        <f t="shared" si="19"/>
        <v>467.26721866509496</v>
      </c>
      <c r="BC63" s="9">
        <f t="shared" si="19"/>
        <v>479.77912441674204</v>
      </c>
      <c r="BD63" s="9">
        <f t="shared" si="19"/>
        <v>492.67332127434315</v>
      </c>
      <c r="BE63" s="9">
        <f t="shared" si="19"/>
        <v>505.96317867767368</v>
      </c>
      <c r="BF63" s="9">
        <f t="shared" si="19"/>
        <v>519.66268964886649</v>
      </c>
      <c r="BG63" s="9">
        <f t="shared" si="19"/>
        <v>533.78650421706482</v>
      </c>
      <c r="BH63" s="9">
        <f t="shared" si="19"/>
        <v>548.34996499350518</v>
      </c>
      <c r="BI63" s="9">
        <f t="shared" si="19"/>
        <v>563.36914503580749</v>
      </c>
      <c r="BJ63" s="9">
        <f t="shared" si="19"/>
        <v>578.86088814981076</v>
      </c>
      <c r="BK63" s="9">
        <f t="shared" si="19"/>
        <v>594.84285178749224</v>
      </c>
      <c r="BL63" s="9"/>
      <c r="BM63" s="9"/>
    </row>
    <row r="64" spans="1:65" ht="12" customHeight="1" x14ac:dyDescent="0.15">
      <c r="A64" s="1" t="s">
        <v>42</v>
      </c>
      <c r="B64" s="5" t="s">
        <v>71</v>
      </c>
      <c r="C64" s="13">
        <v>46.1</v>
      </c>
      <c r="D64" s="13">
        <v>41.4</v>
      </c>
      <c r="E64" s="13">
        <v>46</v>
      </c>
      <c r="F64" s="13">
        <v>41.9</v>
      </c>
      <c r="G64" s="13">
        <v>39.9</v>
      </c>
      <c r="H64" s="13">
        <v>41.7</v>
      </c>
      <c r="I64" s="13">
        <v>39.4</v>
      </c>
      <c r="J64" s="13">
        <v>38.1</v>
      </c>
      <c r="K64" s="13">
        <v>49.9</v>
      </c>
      <c r="L64" s="13">
        <v>38.5</v>
      </c>
      <c r="M64" s="13">
        <v>36.200000000000003</v>
      </c>
      <c r="N64" s="13">
        <v>25</v>
      </c>
      <c r="O64" s="13">
        <v>26.7</v>
      </c>
      <c r="P64" s="13">
        <v>15.6</v>
      </c>
      <c r="Q64" s="13">
        <v>21.8</v>
      </c>
      <c r="R64" s="13">
        <v>20</v>
      </c>
      <c r="S64" s="13">
        <v>17.5</v>
      </c>
      <c r="T64" s="13">
        <v>21.5</v>
      </c>
      <c r="U64" s="13">
        <v>17.2</v>
      </c>
      <c r="V64" s="13">
        <v>6.8</v>
      </c>
      <c r="W64" s="13">
        <v>8</v>
      </c>
      <c r="X64" s="13">
        <v>8.8000000000000007</v>
      </c>
      <c r="Y64" s="13">
        <v>5.5</v>
      </c>
      <c r="Z64" s="63">
        <v>4.0999999999999996</v>
      </c>
      <c r="AA64" s="63">
        <v>5</v>
      </c>
      <c r="AB64" s="63">
        <v>4.3</v>
      </c>
      <c r="AC64" s="9">
        <f t="shared" ref="AC64:AG68" si="20">+AB64*$Q105</f>
        <v>4.3103715515207082</v>
      </c>
      <c r="AD64" s="9">
        <f t="shared" si="20"/>
        <v>4.3207681191067531</v>
      </c>
      <c r="AE64" s="9">
        <f t="shared" si="20"/>
        <v>4.3311897630966021</v>
      </c>
      <c r="AF64" s="9">
        <f t="shared" si="20"/>
        <v>4.3416365439742579</v>
      </c>
      <c r="AG64" s="9">
        <f t="shared" si="20"/>
        <v>4.352108522369611</v>
      </c>
      <c r="AH64" s="9">
        <f t="shared" ref="AH64:AL68" si="21">+AG64*$R105</f>
        <v>4.090970991696393</v>
      </c>
      <c r="AI64" s="9">
        <f t="shared" si="21"/>
        <v>3.8455023740513314</v>
      </c>
      <c r="AJ64" s="9">
        <f t="shared" si="21"/>
        <v>3.6147624949797965</v>
      </c>
      <c r="AK64" s="9">
        <f t="shared" si="21"/>
        <v>3.3978675928749138</v>
      </c>
      <c r="AL64" s="9">
        <f t="shared" si="21"/>
        <v>3.1939869340638629</v>
      </c>
      <c r="AM64" s="9">
        <f t="shared" ref="AM64:AQ68" si="22">+AL64*$S105</f>
        <v>3.0262773267794443</v>
      </c>
      <c r="AN64" s="9">
        <f t="shared" si="22"/>
        <v>2.8673738019731738</v>
      </c>
      <c r="AO64" s="9">
        <f t="shared" si="22"/>
        <v>2.7168139705794063</v>
      </c>
      <c r="AP64" s="9">
        <f t="shared" si="22"/>
        <v>2.5741597226201116</v>
      </c>
      <c r="AQ64" s="9">
        <f t="shared" si="22"/>
        <v>2.4389959523605071</v>
      </c>
      <c r="AR64" s="9">
        <f t="shared" ref="AR64:AV68" si="23">+AQ64*$T105</f>
        <v>2.3109293504041171</v>
      </c>
      <c r="AS64" s="9">
        <f t="shared" si="23"/>
        <v>2.1895872592124062</v>
      </c>
      <c r="AT64" s="9">
        <f t="shared" si="23"/>
        <v>2.0746165887186936</v>
      </c>
      <c r="AU64" s="9">
        <f t="shared" si="23"/>
        <v>1.9656827888809278</v>
      </c>
      <c r="AV64" s="9">
        <f t="shared" si="23"/>
        <v>1.8624688761835726</v>
      </c>
      <c r="AW64" s="9">
        <f t="shared" ref="AW64:BA68" si="24">+AV64*$U105</f>
        <v>1.7646745112558562</v>
      </c>
      <c r="AX64" s="9">
        <f t="shared" si="24"/>
        <v>1.672015124922366</v>
      </c>
      <c r="AY64" s="9">
        <f t="shared" si="24"/>
        <v>1.5842210901429077</v>
      </c>
      <c r="AZ64" s="9">
        <f t="shared" si="24"/>
        <v>1.5010369374320789</v>
      </c>
      <c r="BA64" s="9">
        <f t="shared" si="24"/>
        <v>1.4222206114755285</v>
      </c>
      <c r="BB64" s="9">
        <f t="shared" ref="BB64:BF68" si="25">+BA64*$V105</f>
        <v>1.3475427667797502</v>
      </c>
      <c r="BC64" s="9">
        <f t="shared" si="25"/>
        <v>1.2767861003058378</v>
      </c>
      <c r="BD64" s="9">
        <f t="shared" si="25"/>
        <v>1.2097447191452551</v>
      </c>
      <c r="BE64" s="9">
        <f t="shared" si="25"/>
        <v>1.146223541397634</v>
      </c>
      <c r="BF64" s="9">
        <f t="shared" si="25"/>
        <v>1.0860377285072331</v>
      </c>
      <c r="BG64" s="9">
        <f t="shared" ref="BG64:BK68" si="26">+BF64*$W105</f>
        <v>1.0290121474062279</v>
      </c>
      <c r="BH64" s="9">
        <f t="shared" si="26"/>
        <v>0.97498086089973646</v>
      </c>
      <c r="BI64" s="9">
        <f t="shared" si="26"/>
        <v>0.92378664480966843</v>
      </c>
      <c r="BJ64" s="9">
        <f t="shared" si="26"/>
        <v>0.87528053047234455</v>
      </c>
      <c r="BK64" s="9">
        <f t="shared" si="26"/>
        <v>0.82932137125861449</v>
      </c>
      <c r="BL64" s="9"/>
      <c r="BM64" s="9"/>
    </row>
    <row r="65" spans="1:65" ht="12" customHeight="1" x14ac:dyDescent="0.15">
      <c r="A65" s="1" t="s">
        <v>44</v>
      </c>
      <c r="B65" s="5" t="s">
        <v>72</v>
      </c>
      <c r="C65" s="13">
        <v>0.5</v>
      </c>
      <c r="D65" s="13">
        <v>0.8</v>
      </c>
      <c r="E65" s="13">
        <v>2</v>
      </c>
      <c r="F65" s="13">
        <v>6.2</v>
      </c>
      <c r="G65" s="13">
        <v>13.9</v>
      </c>
      <c r="H65" s="13">
        <v>31.299999999999997</v>
      </c>
      <c r="I65" s="13">
        <v>43.3</v>
      </c>
      <c r="J65" s="13">
        <v>54.9</v>
      </c>
      <c r="K65" s="13">
        <v>62.2</v>
      </c>
      <c r="L65" s="13">
        <v>70.400000000000006</v>
      </c>
      <c r="M65" s="13">
        <v>77.5</v>
      </c>
      <c r="N65" s="13">
        <v>83.9</v>
      </c>
      <c r="O65" s="13">
        <v>88.8</v>
      </c>
      <c r="P65" s="13">
        <v>92.3</v>
      </c>
      <c r="Q65" s="13">
        <v>95.9</v>
      </c>
      <c r="R65" s="13">
        <v>99.9</v>
      </c>
      <c r="S65" s="13">
        <v>106.8</v>
      </c>
      <c r="T65" s="13">
        <v>114.5</v>
      </c>
      <c r="U65" s="13">
        <v>123.3</v>
      </c>
      <c r="V65" s="13">
        <v>132.69999999999999</v>
      </c>
      <c r="W65" s="13">
        <v>141.39999999999998</v>
      </c>
      <c r="X65" s="13">
        <v>145.5</v>
      </c>
      <c r="Y65" s="13">
        <v>150.39999999999998</v>
      </c>
      <c r="Z65" s="63">
        <v>154.89999999999998</v>
      </c>
      <c r="AA65" s="63">
        <v>161.70000000000002</v>
      </c>
      <c r="AB65" s="63">
        <v>168.9</v>
      </c>
      <c r="AC65" s="9">
        <f t="shared" si="20"/>
        <v>178.80347119410385</v>
      </c>
      <c r="AD65" s="9">
        <f t="shared" si="20"/>
        <v>189.28763357644004</v>
      </c>
      <c r="AE65" s="9">
        <f t="shared" si="20"/>
        <v>200.38653604254043</v>
      </c>
      <c r="AF65" s="9">
        <f t="shared" si="20"/>
        <v>212.13622394889654</v>
      </c>
      <c r="AG65" s="9">
        <f t="shared" si="20"/>
        <v>224.57485617568076</v>
      </c>
      <c r="AH65" s="9">
        <f t="shared" si="21"/>
        <v>237.07783624063205</v>
      </c>
      <c r="AI65" s="9">
        <f t="shared" si="21"/>
        <v>250.27690719111988</v>
      </c>
      <c r="AJ65" s="9">
        <f t="shared" si="21"/>
        <v>264.2108231896247</v>
      </c>
      <c r="AK65" s="9">
        <f t="shared" si="21"/>
        <v>278.92049599778642</v>
      </c>
      <c r="AL65" s="9">
        <f t="shared" si="21"/>
        <v>294.44911509857553</v>
      </c>
      <c r="AM65" s="9">
        <f t="shared" si="22"/>
        <v>301.97687609487298</v>
      </c>
      <c r="AN65" s="9">
        <f t="shared" si="22"/>
        <v>309.69708863105166</v>
      </c>
      <c r="AO65" s="9">
        <f t="shared" si="22"/>
        <v>317.61467284142782</v>
      </c>
      <c r="AP65" s="9">
        <f t="shared" si="22"/>
        <v>325.73467464638162</v>
      </c>
      <c r="AQ65" s="9">
        <f t="shared" si="22"/>
        <v>334.06226896815019</v>
      </c>
      <c r="AR65" s="9">
        <f t="shared" si="23"/>
        <v>342.60276302883426</v>
      </c>
      <c r="AS65" s="9">
        <f t="shared" si="23"/>
        <v>351.36159973272038</v>
      </c>
      <c r="AT65" s="9">
        <f t="shared" si="23"/>
        <v>360.34436113507394</v>
      </c>
      <c r="AU65" s="9">
        <f t="shared" si="23"/>
        <v>369.55677199961406</v>
      </c>
      <c r="AV65" s="9">
        <f t="shared" si="23"/>
        <v>379.00470344693713</v>
      </c>
      <c r="AW65" s="9">
        <f t="shared" si="24"/>
        <v>388.69417669621481</v>
      </c>
      <c r="AX65" s="9">
        <f t="shared" si="24"/>
        <v>398.63136690255033</v>
      </c>
      <c r="AY65" s="9">
        <f t="shared" si="24"/>
        <v>408.822607092439</v>
      </c>
      <c r="AZ65" s="9">
        <f t="shared" si="24"/>
        <v>419.27439219984137</v>
      </c>
      <c r="BA65" s="9">
        <f t="shared" si="24"/>
        <v>429.99338320544064</v>
      </c>
      <c r="BB65" s="9">
        <f t="shared" si="25"/>
        <v>440.98641138172252</v>
      </c>
      <c r="BC65" s="9">
        <f t="shared" si="25"/>
        <v>452.26048264658323</v>
      </c>
      <c r="BD65" s="9">
        <f t="shared" si="25"/>
        <v>463.82278202823989</v>
      </c>
      <c r="BE65" s="9">
        <f t="shared" si="25"/>
        <v>475.68067824428886</v>
      </c>
      <c r="BF65" s="9">
        <f t="shared" si="25"/>
        <v>487.84172839783031</v>
      </c>
      <c r="BG65" s="9">
        <f t="shared" si="26"/>
        <v>500.31368279365211</v>
      </c>
      <c r="BH65" s="9">
        <f t="shared" si="26"/>
        <v>513.10448987754205</v>
      </c>
      <c r="BI65" s="9">
        <f t="shared" si="26"/>
        <v>526.22230130187654</v>
      </c>
      <c r="BJ65" s="9">
        <f t="shared" si="26"/>
        <v>539.67547712071371</v>
      </c>
      <c r="BK65" s="9">
        <f t="shared" si="26"/>
        <v>553.47259111770256</v>
      </c>
      <c r="BL65" s="9"/>
      <c r="BM65" s="9"/>
    </row>
    <row r="66" spans="1:65" ht="12" customHeight="1" x14ac:dyDescent="0.15">
      <c r="A66" s="1" t="s">
        <v>46</v>
      </c>
      <c r="B66" s="5" t="s">
        <v>73</v>
      </c>
      <c r="C66" s="13">
        <v>24.3</v>
      </c>
      <c r="D66" s="13">
        <v>20.9</v>
      </c>
      <c r="E66" s="13">
        <v>19.5</v>
      </c>
      <c r="F66" s="13">
        <v>19.5</v>
      </c>
      <c r="G66" s="13">
        <v>18</v>
      </c>
      <c r="H66" s="13">
        <v>18.600000000000001</v>
      </c>
      <c r="I66" s="13">
        <v>19.899999999999999</v>
      </c>
      <c r="J66" s="13">
        <v>18.3</v>
      </c>
      <c r="K66" s="13">
        <v>17</v>
      </c>
      <c r="L66" s="13">
        <v>16.899999999999999</v>
      </c>
      <c r="M66" s="13">
        <v>15.9</v>
      </c>
      <c r="N66" s="13">
        <v>8.1999999999999993</v>
      </c>
      <c r="O66" s="13">
        <v>10.199999999999999</v>
      </c>
      <c r="P66" s="13">
        <v>8.1999999999999993</v>
      </c>
      <c r="Q66" s="13">
        <v>6.8</v>
      </c>
      <c r="R66" s="13">
        <v>6.7</v>
      </c>
      <c r="S66" s="13">
        <v>6.4</v>
      </c>
      <c r="T66" s="13">
        <v>7.8</v>
      </c>
      <c r="U66" s="13">
        <v>6.1</v>
      </c>
      <c r="V66" s="13">
        <v>3.9</v>
      </c>
      <c r="W66" s="13">
        <v>4.5999999999999996</v>
      </c>
      <c r="X66" s="13">
        <v>6.9</v>
      </c>
      <c r="Y66" s="13">
        <v>6</v>
      </c>
      <c r="Z66" s="63">
        <v>5.8</v>
      </c>
      <c r="AA66" s="63">
        <v>5.8</v>
      </c>
      <c r="AB66" s="63">
        <v>5.2</v>
      </c>
      <c r="AC66" s="9">
        <f t="shared" si="20"/>
        <v>5.2729327573267799</v>
      </c>
      <c r="AD66" s="9">
        <f t="shared" si="20"/>
        <v>5.3468884352480384</v>
      </c>
      <c r="AE66" s="9">
        <f t="shared" si="20"/>
        <v>5.4218813807675215</v>
      </c>
      <c r="AF66" s="9">
        <f t="shared" si="20"/>
        <v>5.497926142113311</v>
      </c>
      <c r="AG66" s="9">
        <f t="shared" si="20"/>
        <v>5.5750374715601012</v>
      </c>
      <c r="AH66" s="9">
        <f t="shared" si="21"/>
        <v>5.7740537932204372</v>
      </c>
      <c r="AI66" s="9">
        <f t="shared" si="21"/>
        <v>5.9801745507682913</v>
      </c>
      <c r="AJ66" s="9">
        <f t="shared" si="21"/>
        <v>6.1936533566152425</v>
      </c>
      <c r="AK66" s="9">
        <f t="shared" si="21"/>
        <v>6.4147528765665989</v>
      </c>
      <c r="AL66" s="9">
        <f t="shared" si="21"/>
        <v>6.6437451530072256</v>
      </c>
      <c r="AM66" s="9">
        <f t="shared" si="22"/>
        <v>7.0994203311728326</v>
      </c>
      <c r="AN66" s="9">
        <f t="shared" si="22"/>
        <v>7.5863489459490046</v>
      </c>
      <c r="AO66" s="9">
        <f t="shared" si="22"/>
        <v>8.106674579753161</v>
      </c>
      <c r="AP66" s="9">
        <f t="shared" si="22"/>
        <v>8.6626878370930456</v>
      </c>
      <c r="AQ66" s="9">
        <f t="shared" si="22"/>
        <v>9.2568364283847622</v>
      </c>
      <c r="AR66" s="9">
        <f t="shared" si="23"/>
        <v>9.8917359453905913</v>
      </c>
      <c r="AS66" s="9">
        <f t="shared" si="23"/>
        <v>10.570181375712789</v>
      </c>
      <c r="AT66" s="9">
        <f t="shared" si="23"/>
        <v>11.295159407033049</v>
      </c>
      <c r="AU66" s="9">
        <f t="shared" si="23"/>
        <v>12.069861575264023</v>
      </c>
      <c r="AV66" s="9">
        <f t="shared" si="23"/>
        <v>12.897698314494328</v>
      </c>
      <c r="AW66" s="9">
        <f t="shared" si="24"/>
        <v>13.782313970578489</v>
      </c>
      <c r="AX66" s="9">
        <f t="shared" si="24"/>
        <v>14.727602844465379</v>
      </c>
      <c r="AY66" s="9">
        <f t="shared" si="24"/>
        <v>15.737726335891956</v>
      </c>
      <c r="AZ66" s="9">
        <f t="shared" si="24"/>
        <v>16.817131262913144</v>
      </c>
      <c r="BA66" s="9">
        <f t="shared" si="24"/>
        <v>17.970569437915039</v>
      </c>
      <c r="BB66" s="9">
        <f t="shared" si="25"/>
        <v>19.203118586290003</v>
      </c>
      <c r="BC66" s="9">
        <f t="shared" si="25"/>
        <v>20.520204699862887</v>
      </c>
      <c r="BD66" s="9">
        <f t="shared" si="25"/>
        <v>21.927625923473837</v>
      </c>
      <c r="BE66" s="9">
        <f t="shared" si="25"/>
        <v>23.431578079872402</v>
      </c>
      <c r="BF66" s="9">
        <f t="shared" si="25"/>
        <v>25.038681945289976</v>
      </c>
      <c r="BG66" s="9">
        <f t="shared" si="26"/>
        <v>26.756012395764522</v>
      </c>
      <c r="BH66" s="9">
        <f t="shared" si="26"/>
        <v>28.591129552527011</v>
      </c>
      <c r="BI66" s="9">
        <f t="shared" si="26"/>
        <v>30.552112063559449</v>
      </c>
      <c r="BJ66" s="9">
        <f t="shared" si="26"/>
        <v>32.647592667838268</v>
      </c>
      <c r="BK66" s="9">
        <f t="shared" si="26"/>
        <v>34.886796198825841</v>
      </c>
      <c r="BL66" s="9"/>
      <c r="BM66" s="9"/>
    </row>
    <row r="67" spans="1:65" ht="12" customHeight="1" x14ac:dyDescent="0.15">
      <c r="A67" s="1" t="s">
        <v>160</v>
      </c>
      <c r="B67" s="5" t="s">
        <v>74</v>
      </c>
      <c r="C67" s="13">
        <v>28.8</v>
      </c>
      <c r="D67" s="13">
        <v>27.6</v>
      </c>
      <c r="E67" s="13">
        <v>27.8</v>
      </c>
      <c r="F67" s="13">
        <v>27.400000000000002</v>
      </c>
      <c r="G67" s="13">
        <v>26.1</v>
      </c>
      <c r="H67" s="13">
        <v>24.900000000000002</v>
      </c>
      <c r="I67" s="13">
        <v>24.400000000000002</v>
      </c>
      <c r="J67" s="13">
        <v>22.700000000000003</v>
      </c>
      <c r="K67" s="13">
        <v>20</v>
      </c>
      <c r="L67" s="13">
        <v>19.700000000000003</v>
      </c>
      <c r="M67" s="13">
        <v>16.8</v>
      </c>
      <c r="N67" s="13">
        <v>15.6</v>
      </c>
      <c r="O67" s="13">
        <v>14.9</v>
      </c>
      <c r="P67" s="13">
        <v>14.3</v>
      </c>
      <c r="Q67" s="13">
        <v>12.9</v>
      </c>
      <c r="R67" s="13">
        <v>12.2</v>
      </c>
      <c r="S67" s="13">
        <v>11.1</v>
      </c>
      <c r="T67" s="13">
        <v>9.7999999999999989</v>
      </c>
      <c r="U67" s="13">
        <v>8.9</v>
      </c>
      <c r="V67" s="13">
        <v>8.4</v>
      </c>
      <c r="W67" s="13">
        <v>8.9</v>
      </c>
      <c r="X67" s="13">
        <v>9.8999999999999986</v>
      </c>
      <c r="Y67" s="13">
        <v>7.3999999999999995</v>
      </c>
      <c r="Z67" s="63">
        <v>7</v>
      </c>
      <c r="AA67" s="63">
        <v>7.1</v>
      </c>
      <c r="AB67" s="63">
        <v>6.3999999999999995</v>
      </c>
      <c r="AC67" s="9">
        <f t="shared" si="20"/>
        <v>6.3008180787499173</v>
      </c>
      <c r="AD67" s="9">
        <f t="shared" si="20"/>
        <v>6.2031731971096562</v>
      </c>
      <c r="AE67" s="9">
        <f t="shared" si="20"/>
        <v>6.1070415353071015</v>
      </c>
      <c r="AF67" s="9">
        <f t="shared" si="20"/>
        <v>6.0123996427093189</v>
      </c>
      <c r="AG67" s="9">
        <f t="shared" si="20"/>
        <v>5.9192244321019407</v>
      </c>
      <c r="AH67" s="9">
        <f t="shared" si="21"/>
        <v>5.9089022873848576</v>
      </c>
      <c r="AI67" s="9">
        <f t="shared" si="21"/>
        <v>5.8985981427745084</v>
      </c>
      <c r="AJ67" s="9">
        <f t="shared" si="21"/>
        <v>5.8883119668816954</v>
      </c>
      <c r="AK67" s="9">
        <f t="shared" si="21"/>
        <v>5.8780437283719582</v>
      </c>
      <c r="AL67" s="9">
        <f t="shared" si="21"/>
        <v>5.8677933959654789</v>
      </c>
      <c r="AM67" s="9">
        <f t="shared" si="22"/>
        <v>5.8590943728292473</v>
      </c>
      <c r="AN67" s="9">
        <f t="shared" si="22"/>
        <v>5.8504082460236155</v>
      </c>
      <c r="AO67" s="9">
        <f t="shared" si="22"/>
        <v>5.8417349964297305</v>
      </c>
      <c r="AP67" s="9">
        <f t="shared" si="22"/>
        <v>5.8330746049570834</v>
      </c>
      <c r="AQ67" s="9">
        <f t="shared" si="22"/>
        <v>5.8244270525434665</v>
      </c>
      <c r="AR67" s="9">
        <f t="shared" si="23"/>
        <v>5.8157923201549329</v>
      </c>
      <c r="AS67" s="9">
        <f t="shared" si="23"/>
        <v>5.8071703887857522</v>
      </c>
      <c r="AT67" s="9">
        <f t="shared" si="23"/>
        <v>5.7985612394583717</v>
      </c>
      <c r="AU67" s="9">
        <f t="shared" si="23"/>
        <v>5.7899648532233714</v>
      </c>
      <c r="AV67" s="9">
        <f t="shared" si="23"/>
        <v>5.7813812111594247</v>
      </c>
      <c r="AW67" s="9">
        <f t="shared" si="24"/>
        <v>5.7728102943732562</v>
      </c>
      <c r="AX67" s="9">
        <f t="shared" si="24"/>
        <v>5.7642520839995992</v>
      </c>
      <c r="AY67" s="9">
        <f t="shared" si="24"/>
        <v>5.7557065612011549</v>
      </c>
      <c r="AZ67" s="9">
        <f t="shared" si="24"/>
        <v>5.7471737071685514</v>
      </c>
      <c r="BA67" s="9">
        <f t="shared" si="24"/>
        <v>5.7386535031203012</v>
      </c>
      <c r="BB67" s="9">
        <f t="shared" si="25"/>
        <v>5.7301459303027604</v>
      </c>
      <c r="BC67" s="9">
        <f t="shared" si="25"/>
        <v>5.7216509699900886</v>
      </c>
      <c r="BD67" s="9">
        <f t="shared" si="25"/>
        <v>5.7131686034842044</v>
      </c>
      <c r="BE67" s="9">
        <f t="shared" si="25"/>
        <v>5.7046988121147484</v>
      </c>
      <c r="BF67" s="9">
        <f t="shared" si="25"/>
        <v>5.6962415772390385</v>
      </c>
      <c r="BG67" s="9">
        <f t="shared" si="26"/>
        <v>5.6877968802420318</v>
      </c>
      <c r="BH67" s="9">
        <f t="shared" si="26"/>
        <v>5.6793647025362812</v>
      </c>
      <c r="BI67" s="9">
        <f t="shared" si="26"/>
        <v>5.6709450255618963</v>
      </c>
      <c r="BJ67" s="9">
        <f t="shared" si="26"/>
        <v>5.6625378307865013</v>
      </c>
      <c r="BK67" s="9">
        <f t="shared" si="26"/>
        <v>5.6541430997051947</v>
      </c>
      <c r="BL67" s="9"/>
      <c r="BM67" s="9"/>
    </row>
    <row r="68" spans="1:65" ht="12" customHeight="1" x14ac:dyDescent="0.15">
      <c r="A68" s="1"/>
      <c r="B68" s="15" t="s">
        <v>75</v>
      </c>
      <c r="C68" s="16">
        <f>B109</f>
        <v>0</v>
      </c>
      <c r="D68" s="16">
        <f>C68*$L109</f>
        <v>0</v>
      </c>
      <c r="E68" s="16">
        <f>D68*$L109</f>
        <v>0</v>
      </c>
      <c r="F68" s="16">
        <f>E68*$L109</f>
        <v>0</v>
      </c>
      <c r="G68" s="16">
        <f>F68*$L109</f>
        <v>0</v>
      </c>
      <c r="H68" s="16">
        <f>C109</f>
        <v>0</v>
      </c>
      <c r="I68" s="16">
        <f>H68*$M109</f>
        <v>0</v>
      </c>
      <c r="J68" s="16">
        <f>I68*$M109</f>
        <v>0</v>
      </c>
      <c r="K68" s="16">
        <f>J68*$M109</f>
        <v>0</v>
      </c>
      <c r="L68" s="16">
        <f>K68*$M109</f>
        <v>0</v>
      </c>
      <c r="M68" s="16">
        <f>D109</f>
        <v>0</v>
      </c>
      <c r="N68" s="16">
        <f>M68*N109</f>
        <v>0</v>
      </c>
      <c r="O68" s="16">
        <f>N68*O109</f>
        <v>0</v>
      </c>
      <c r="P68" s="16">
        <f>O68*P109</f>
        <v>0</v>
      </c>
      <c r="Q68" s="16">
        <f>P68*Q109</f>
        <v>0</v>
      </c>
      <c r="R68" s="16">
        <f>E109</f>
        <v>0</v>
      </c>
      <c r="S68" s="16">
        <f>R68*O$109</f>
        <v>0</v>
      </c>
      <c r="T68" s="16">
        <f>S68*P$109</f>
        <v>0</v>
      </c>
      <c r="U68" s="16">
        <f>T68*Q$109</f>
        <v>0</v>
      </c>
      <c r="V68" s="16">
        <f>U68*R$109</f>
        <v>0</v>
      </c>
      <c r="W68" s="16">
        <f>F109</f>
        <v>0</v>
      </c>
      <c r="X68" s="17">
        <f>+W68*$P109</f>
        <v>0</v>
      </c>
      <c r="Y68" s="17">
        <f>+X68*$P109</f>
        <v>0</v>
      </c>
      <c r="Z68" s="17">
        <f t="shared" ref="Z68:AB68" si="27">+Y68*$P109</f>
        <v>0</v>
      </c>
      <c r="AA68" s="17">
        <f t="shared" si="27"/>
        <v>0</v>
      </c>
      <c r="AB68" s="17">
        <f t="shared" si="27"/>
        <v>0</v>
      </c>
      <c r="AC68" s="17">
        <f t="shared" si="20"/>
        <v>0</v>
      </c>
      <c r="AD68" s="17">
        <f t="shared" si="20"/>
        <v>0</v>
      </c>
      <c r="AE68" s="17">
        <f t="shared" si="20"/>
        <v>0</v>
      </c>
      <c r="AF68" s="17">
        <f t="shared" si="20"/>
        <v>0</v>
      </c>
      <c r="AG68" s="17">
        <f t="shared" si="20"/>
        <v>0</v>
      </c>
      <c r="AH68" s="17">
        <f t="shared" si="21"/>
        <v>0</v>
      </c>
      <c r="AI68" s="17">
        <f t="shared" si="21"/>
        <v>0</v>
      </c>
      <c r="AJ68" s="17">
        <f t="shared" si="21"/>
        <v>0</v>
      </c>
      <c r="AK68" s="17">
        <f t="shared" si="21"/>
        <v>0</v>
      </c>
      <c r="AL68" s="17">
        <f t="shared" si="21"/>
        <v>0</v>
      </c>
      <c r="AM68" s="17">
        <f t="shared" si="22"/>
        <v>0</v>
      </c>
      <c r="AN68" s="17">
        <f t="shared" si="22"/>
        <v>0</v>
      </c>
      <c r="AO68" s="17">
        <f t="shared" si="22"/>
        <v>0</v>
      </c>
      <c r="AP68" s="17">
        <f t="shared" si="22"/>
        <v>0</v>
      </c>
      <c r="AQ68" s="17">
        <f t="shared" si="22"/>
        <v>0</v>
      </c>
      <c r="AR68" s="17">
        <f t="shared" si="23"/>
        <v>0</v>
      </c>
      <c r="AS68" s="17">
        <f t="shared" si="23"/>
        <v>0</v>
      </c>
      <c r="AT68" s="17">
        <f t="shared" si="23"/>
        <v>0</v>
      </c>
      <c r="AU68" s="17">
        <f t="shared" si="23"/>
        <v>0</v>
      </c>
      <c r="AV68" s="17">
        <f t="shared" si="23"/>
        <v>0</v>
      </c>
      <c r="AW68" s="17">
        <f t="shared" si="24"/>
        <v>0</v>
      </c>
      <c r="AX68" s="17">
        <f t="shared" si="24"/>
        <v>0</v>
      </c>
      <c r="AY68" s="17">
        <f t="shared" si="24"/>
        <v>0</v>
      </c>
      <c r="AZ68" s="17">
        <f t="shared" si="24"/>
        <v>0</v>
      </c>
      <c r="BA68" s="17">
        <f t="shared" si="24"/>
        <v>0</v>
      </c>
      <c r="BB68" s="17">
        <f t="shared" si="25"/>
        <v>0</v>
      </c>
      <c r="BC68" s="17">
        <f t="shared" si="25"/>
        <v>0</v>
      </c>
      <c r="BD68" s="17">
        <f t="shared" si="25"/>
        <v>0</v>
      </c>
      <c r="BE68" s="17">
        <f t="shared" si="25"/>
        <v>0</v>
      </c>
      <c r="BF68" s="17">
        <f t="shared" si="25"/>
        <v>0</v>
      </c>
      <c r="BG68" s="17">
        <f t="shared" si="26"/>
        <v>0</v>
      </c>
      <c r="BH68" s="17">
        <f t="shared" si="26"/>
        <v>0</v>
      </c>
      <c r="BI68" s="17">
        <f t="shared" si="26"/>
        <v>0</v>
      </c>
      <c r="BJ68" s="17">
        <f t="shared" si="26"/>
        <v>0</v>
      </c>
      <c r="BK68" s="17">
        <f t="shared" si="26"/>
        <v>0</v>
      </c>
      <c r="BL68" s="9"/>
      <c r="BM68" s="9"/>
    </row>
    <row r="69" spans="1:65" ht="12" customHeight="1" x14ac:dyDescent="0.15">
      <c r="A69" s="1" t="s">
        <v>162</v>
      </c>
      <c r="B69" s="1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70"/>
      <c r="U69" s="71"/>
      <c r="V69" s="71"/>
      <c r="W69" s="71"/>
      <c r="X69" s="71"/>
      <c r="Y69" s="71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</row>
    <row r="70" spans="1:65" s="20" customFormat="1" ht="12" customHeight="1" x14ac:dyDescent="0.15">
      <c r="A70" s="14" t="s">
        <v>30</v>
      </c>
      <c r="B70" s="73" t="s">
        <v>76</v>
      </c>
      <c r="C70" s="24">
        <v>265.10000000000002</v>
      </c>
      <c r="D70" s="24">
        <v>255.60000000000008</v>
      </c>
      <c r="E70" s="24">
        <v>259.7000000000001</v>
      </c>
      <c r="F70" s="24">
        <v>261.10000000000002</v>
      </c>
      <c r="G70" s="24">
        <v>270.19999999999993</v>
      </c>
      <c r="H70" s="24">
        <v>281.2</v>
      </c>
      <c r="I70" s="24">
        <v>280.20000000000005</v>
      </c>
      <c r="J70" s="24">
        <v>284.3</v>
      </c>
      <c r="K70" s="24">
        <v>270.5</v>
      </c>
      <c r="L70" s="24">
        <v>270.5</v>
      </c>
      <c r="M70" s="24">
        <v>267.39999999999992</v>
      </c>
      <c r="N70" s="24">
        <v>246.09999999999997</v>
      </c>
      <c r="O70" s="24">
        <v>248</v>
      </c>
      <c r="P70" s="24">
        <v>241.99999999999997</v>
      </c>
      <c r="Q70" s="24">
        <v>249.09999999999997</v>
      </c>
      <c r="R70" s="24">
        <v>246.00000000000003</v>
      </c>
      <c r="S70" s="24">
        <v>251.1</v>
      </c>
      <c r="T70" s="24">
        <v>254.7</v>
      </c>
      <c r="U70" s="24">
        <v>241</v>
      </c>
      <c r="V70" s="24">
        <v>196.29999999999998</v>
      </c>
      <c r="W70" s="24">
        <v>226.39999999999995</v>
      </c>
      <c r="X70" s="24">
        <v>232.7</v>
      </c>
      <c r="Y70" s="24">
        <v>230.70000000000002</v>
      </c>
      <c r="Z70" s="68">
        <v>233.8</v>
      </c>
      <c r="AA70" s="68">
        <v>244.20000000000002</v>
      </c>
      <c r="AB70" s="75">
        <v>236.20000000000002</v>
      </c>
      <c r="AC70" s="22">
        <f t="shared" ref="AC70:BK70" si="28">AB70*$B$71</f>
        <v>238.56200000000001</v>
      </c>
      <c r="AD70" s="22">
        <f t="shared" si="28"/>
        <v>240.94762</v>
      </c>
      <c r="AE70" s="22">
        <f t="shared" si="28"/>
        <v>243.3570962</v>
      </c>
      <c r="AF70" s="22">
        <f t="shared" si="28"/>
        <v>245.79066716200001</v>
      </c>
      <c r="AG70" s="22">
        <f t="shared" si="28"/>
        <v>248.24857383362001</v>
      </c>
      <c r="AH70" s="22">
        <f t="shared" si="28"/>
        <v>250.73105957195622</v>
      </c>
      <c r="AI70" s="22">
        <f t="shared" si="28"/>
        <v>253.23837016767578</v>
      </c>
      <c r="AJ70" s="22">
        <f t="shared" si="28"/>
        <v>255.77075386935255</v>
      </c>
      <c r="AK70" s="22">
        <f t="shared" si="28"/>
        <v>258.32846140804605</v>
      </c>
      <c r="AL70" s="22">
        <f t="shared" si="28"/>
        <v>260.91174602212652</v>
      </c>
      <c r="AM70" s="22">
        <f t="shared" si="28"/>
        <v>263.52086348234781</v>
      </c>
      <c r="AN70" s="22">
        <f t="shared" si="28"/>
        <v>266.15607211717128</v>
      </c>
      <c r="AO70" s="22">
        <f t="shared" si="28"/>
        <v>268.817632838343</v>
      </c>
      <c r="AP70" s="22">
        <f t="shared" si="28"/>
        <v>271.50580916672641</v>
      </c>
      <c r="AQ70" s="22">
        <f t="shared" si="28"/>
        <v>274.2208672583937</v>
      </c>
      <c r="AR70" s="22">
        <f t="shared" si="28"/>
        <v>276.96307593097765</v>
      </c>
      <c r="AS70" s="22">
        <f t="shared" si="28"/>
        <v>279.73270669028744</v>
      </c>
      <c r="AT70" s="22">
        <f t="shared" si="28"/>
        <v>282.53003375719032</v>
      </c>
      <c r="AU70" s="22">
        <f t="shared" si="28"/>
        <v>285.35533409476221</v>
      </c>
      <c r="AV70" s="22">
        <f t="shared" si="28"/>
        <v>288.20888743570981</v>
      </c>
      <c r="AW70" s="22">
        <f t="shared" si="28"/>
        <v>291.09097631006694</v>
      </c>
      <c r="AX70" s="22">
        <f t="shared" si="28"/>
        <v>294.00188607316761</v>
      </c>
      <c r="AY70" s="22">
        <f t="shared" si="28"/>
        <v>296.94190493389931</v>
      </c>
      <c r="AZ70" s="22">
        <f t="shared" si="28"/>
        <v>299.91132398323833</v>
      </c>
      <c r="BA70" s="22">
        <f t="shared" si="28"/>
        <v>302.91043722307074</v>
      </c>
      <c r="BB70" s="22">
        <f t="shared" si="28"/>
        <v>305.93954159530148</v>
      </c>
      <c r="BC70" s="22">
        <f t="shared" si="28"/>
        <v>308.9989370112545</v>
      </c>
      <c r="BD70" s="22">
        <f t="shared" si="28"/>
        <v>312.08892638136706</v>
      </c>
      <c r="BE70" s="22">
        <f t="shared" si="28"/>
        <v>315.20981564518075</v>
      </c>
      <c r="BF70" s="22">
        <f t="shared" si="28"/>
        <v>318.36191380163257</v>
      </c>
      <c r="BG70" s="22">
        <f t="shared" si="28"/>
        <v>321.54553293964892</v>
      </c>
      <c r="BH70" s="22">
        <f t="shared" si="28"/>
        <v>324.76098826904541</v>
      </c>
      <c r="BI70" s="22">
        <f t="shared" si="28"/>
        <v>328.0085981517359</v>
      </c>
      <c r="BJ70" s="22">
        <f t="shared" si="28"/>
        <v>331.28868413325324</v>
      </c>
      <c r="BK70" s="22">
        <f t="shared" si="28"/>
        <v>334.6015709745858</v>
      </c>
      <c r="BL70" s="23"/>
      <c r="BM70" s="23"/>
    </row>
    <row r="71" spans="1:65" s="20" customFormat="1" ht="12" customHeight="1" x14ac:dyDescent="0.15">
      <c r="A71" s="14" t="s">
        <v>77</v>
      </c>
      <c r="B71" s="21">
        <v>1.01</v>
      </c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2"/>
      <c r="Z71" s="23" t="s">
        <v>78</v>
      </c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</row>
    <row r="72" spans="1:65" s="20" customFormat="1" ht="12" customHeight="1" x14ac:dyDescent="0.15">
      <c r="A72" s="14"/>
      <c r="B72" s="21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</row>
    <row r="73" spans="1:65" ht="12" customHeight="1" x14ac:dyDescent="0.15">
      <c r="A73" s="1"/>
      <c r="B73" s="1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</row>
    <row r="74" spans="1:65" ht="12" customHeight="1" x14ac:dyDescent="0.15">
      <c r="A74" s="1" t="s">
        <v>79</v>
      </c>
      <c r="B74" s="18"/>
      <c r="C74" s="17">
        <f t="shared" ref="C74:AH74" si="29">+C63+C57+C50</f>
        <v>1240</v>
      </c>
      <c r="D74" s="17">
        <f t="shared" si="29"/>
        <v>1234.6999999999998</v>
      </c>
      <c r="E74" s="17">
        <f t="shared" si="29"/>
        <v>1241.5</v>
      </c>
      <c r="F74" s="17">
        <f t="shared" si="29"/>
        <v>1238</v>
      </c>
      <c r="G74" s="17">
        <f t="shared" si="29"/>
        <v>1235.6999999999998</v>
      </c>
      <c r="H74" s="17">
        <f t="shared" si="29"/>
        <v>1258.5999999999999</v>
      </c>
      <c r="I74" s="17">
        <f t="shared" si="29"/>
        <v>1266.9000000000001</v>
      </c>
      <c r="J74" s="17">
        <f t="shared" si="29"/>
        <v>1248.7</v>
      </c>
      <c r="K74" s="17">
        <f t="shared" si="29"/>
        <v>1263.5999999999999</v>
      </c>
      <c r="L74" s="17">
        <f t="shared" si="29"/>
        <v>1222.4000000000001</v>
      </c>
      <c r="M74" s="17">
        <f t="shared" si="29"/>
        <v>1212.5</v>
      </c>
      <c r="N74" s="17">
        <f t="shared" si="29"/>
        <v>1192.3</v>
      </c>
      <c r="O74" s="17">
        <f t="shared" si="29"/>
        <v>1187</v>
      </c>
      <c r="P74" s="17">
        <f t="shared" si="29"/>
        <v>1180.8</v>
      </c>
      <c r="Q74" s="17">
        <f t="shared" si="29"/>
        <v>1199.0999999999999</v>
      </c>
      <c r="R74" s="17">
        <f t="shared" si="29"/>
        <v>1181.4000000000001</v>
      </c>
      <c r="S74" s="17">
        <f t="shared" si="29"/>
        <v>1195.0999999999999</v>
      </c>
      <c r="T74" s="17">
        <f t="shared" si="29"/>
        <v>1218.5</v>
      </c>
      <c r="U74" s="17">
        <f t="shared" si="29"/>
        <v>1212.3000000000002</v>
      </c>
      <c r="V74" s="17">
        <f t="shared" si="29"/>
        <v>1204.4000000000001</v>
      </c>
      <c r="W74" s="17">
        <f t="shared" si="29"/>
        <v>1225.5999999999999</v>
      </c>
      <c r="X74" s="17">
        <f t="shared" si="29"/>
        <v>1207.2</v>
      </c>
      <c r="Y74" s="17">
        <f t="shared" si="29"/>
        <v>1176.0999999999999</v>
      </c>
      <c r="Z74" s="17">
        <f t="shared" si="29"/>
        <v>1166.0999999999999</v>
      </c>
      <c r="AA74" s="17">
        <f t="shared" si="29"/>
        <v>1174.2</v>
      </c>
      <c r="AB74" s="17">
        <f t="shared" si="29"/>
        <v>1175.3000000000002</v>
      </c>
      <c r="AC74" s="17">
        <f t="shared" si="29"/>
        <v>1193.5348744453754</v>
      </c>
      <c r="AD74" s="17">
        <f t="shared" si="29"/>
        <v>1212.474958730229</v>
      </c>
      <c r="AE74" s="17">
        <f t="shared" si="29"/>
        <v>1232.1561787558003</v>
      </c>
      <c r="AF74" s="17">
        <f t="shared" si="29"/>
        <v>1252.6164877100962</v>
      </c>
      <c r="AG74" s="17">
        <f t="shared" si="29"/>
        <v>1273.8959836196627</v>
      </c>
      <c r="AH74" s="17">
        <f t="shared" si="29"/>
        <v>1295.5733657006258</v>
      </c>
      <c r="AI74" s="17">
        <f t="shared" ref="AI74:BA74" si="30">+AI63+AI57+AI50</f>
        <v>1318.0976666810766</v>
      </c>
      <c r="AJ74" s="17">
        <f t="shared" si="30"/>
        <v>1341.5088930004461</v>
      </c>
      <c r="AK74" s="17">
        <f t="shared" si="30"/>
        <v>1365.8493049282342</v>
      </c>
      <c r="AL74" s="17">
        <f t="shared" si="30"/>
        <v>1415.1377010426772</v>
      </c>
      <c r="AM74" s="17">
        <f t="shared" si="30"/>
        <v>1405.7813393987781</v>
      </c>
      <c r="AN74" s="17">
        <f t="shared" si="30"/>
        <v>1420.703114325918</v>
      </c>
      <c r="AO74" s="17">
        <f t="shared" si="30"/>
        <v>1435.9363156860825</v>
      </c>
      <c r="AP74" s="17">
        <f t="shared" si="30"/>
        <v>1451.4887082712555</v>
      </c>
      <c r="AQ74" s="17">
        <f t="shared" si="30"/>
        <v>1467.3683770516643</v>
      </c>
      <c r="AR74" s="17">
        <f t="shared" si="30"/>
        <v>1483.5837401854883</v>
      </c>
      <c r="AS74" s="17">
        <f t="shared" si="30"/>
        <v>1500.1435629172597</v>
      </c>
      <c r="AT74" s="17">
        <f t="shared" si="30"/>
        <v>1517.0569724144943</v>
      </c>
      <c r="AU74" s="17">
        <f t="shared" si="30"/>
        <v>1534.3334735958024</v>
      </c>
      <c r="AV74" s="17">
        <f t="shared" si="30"/>
        <v>1551.9829660076632</v>
      </c>
      <c r="AW74" s="17">
        <f t="shared" si="30"/>
        <v>1570.015761811233</v>
      </c>
      <c r="AX74" s="17">
        <f t="shared" si="30"/>
        <v>1588.442604945006</v>
      </c>
      <c r="AY74" s="17">
        <f t="shared" si="30"/>
        <v>1607.2746915338864</v>
      </c>
      <c r="AZ74" s="17">
        <f t="shared" si="30"/>
        <v>1626.5236916202675</v>
      </c>
      <c r="BA74" s="17">
        <f t="shared" si="30"/>
        <v>1646.2017722980797</v>
      </c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</row>
    <row r="75" spans="1:65" ht="12" customHeight="1" x14ac:dyDescent="0.15">
      <c r="A75" s="1" t="s">
        <v>80</v>
      </c>
      <c r="B75" s="7"/>
      <c r="C75" s="17">
        <f t="shared" ref="C75:AH75" si="31">C70</f>
        <v>265.10000000000002</v>
      </c>
      <c r="D75" s="17">
        <f t="shared" si="31"/>
        <v>255.60000000000008</v>
      </c>
      <c r="E75" s="17">
        <f t="shared" si="31"/>
        <v>259.7000000000001</v>
      </c>
      <c r="F75" s="17">
        <f t="shared" si="31"/>
        <v>261.10000000000002</v>
      </c>
      <c r="G75" s="17">
        <f t="shared" si="31"/>
        <v>270.19999999999993</v>
      </c>
      <c r="H75" s="17">
        <f t="shared" si="31"/>
        <v>281.2</v>
      </c>
      <c r="I75" s="17">
        <f t="shared" si="31"/>
        <v>280.20000000000005</v>
      </c>
      <c r="J75" s="17">
        <f t="shared" si="31"/>
        <v>284.3</v>
      </c>
      <c r="K75" s="17">
        <f t="shared" si="31"/>
        <v>270.5</v>
      </c>
      <c r="L75" s="17">
        <f t="shared" si="31"/>
        <v>270.5</v>
      </c>
      <c r="M75" s="17">
        <f t="shared" si="31"/>
        <v>267.39999999999992</v>
      </c>
      <c r="N75" s="17">
        <f t="shared" si="31"/>
        <v>246.09999999999997</v>
      </c>
      <c r="O75" s="17">
        <f t="shared" si="31"/>
        <v>248</v>
      </c>
      <c r="P75" s="17">
        <f t="shared" si="31"/>
        <v>241.99999999999997</v>
      </c>
      <c r="Q75" s="17">
        <f t="shared" si="31"/>
        <v>249.09999999999997</v>
      </c>
      <c r="R75" s="17">
        <f t="shared" si="31"/>
        <v>246.00000000000003</v>
      </c>
      <c r="S75" s="17">
        <f t="shared" si="31"/>
        <v>251.1</v>
      </c>
      <c r="T75" s="17">
        <f t="shared" si="31"/>
        <v>254.7</v>
      </c>
      <c r="U75" s="17">
        <f t="shared" si="31"/>
        <v>241</v>
      </c>
      <c r="V75" s="25">
        <f t="shared" si="31"/>
        <v>196.29999999999998</v>
      </c>
      <c r="W75" s="25">
        <f t="shared" si="31"/>
        <v>226.39999999999995</v>
      </c>
      <c r="X75" s="25">
        <f t="shared" si="31"/>
        <v>232.7</v>
      </c>
      <c r="Y75" s="25">
        <f t="shared" si="31"/>
        <v>230.70000000000002</v>
      </c>
      <c r="Z75" s="25">
        <f t="shared" si="31"/>
        <v>233.8</v>
      </c>
      <c r="AA75" s="25">
        <f t="shared" si="31"/>
        <v>244.20000000000002</v>
      </c>
      <c r="AB75" s="25">
        <f t="shared" si="31"/>
        <v>236.20000000000002</v>
      </c>
      <c r="AC75" s="25">
        <f t="shared" si="31"/>
        <v>238.56200000000001</v>
      </c>
      <c r="AD75" s="25">
        <f t="shared" si="31"/>
        <v>240.94762</v>
      </c>
      <c r="AE75" s="25">
        <f t="shared" si="31"/>
        <v>243.3570962</v>
      </c>
      <c r="AF75" s="25">
        <f t="shared" si="31"/>
        <v>245.79066716200001</v>
      </c>
      <c r="AG75" s="25">
        <f t="shared" si="31"/>
        <v>248.24857383362001</v>
      </c>
      <c r="AH75" s="25">
        <f t="shared" si="31"/>
        <v>250.73105957195622</v>
      </c>
      <c r="AI75" s="25">
        <f t="shared" ref="AI75:BA75" si="32">AI70</f>
        <v>253.23837016767578</v>
      </c>
      <c r="AJ75" s="25">
        <f t="shared" si="32"/>
        <v>255.77075386935255</v>
      </c>
      <c r="AK75" s="25">
        <f t="shared" si="32"/>
        <v>258.32846140804605</v>
      </c>
      <c r="AL75" s="25">
        <f t="shared" si="32"/>
        <v>260.91174602212652</v>
      </c>
      <c r="AM75" s="25">
        <f t="shared" si="32"/>
        <v>263.52086348234781</v>
      </c>
      <c r="AN75" s="25">
        <f t="shared" si="32"/>
        <v>266.15607211717128</v>
      </c>
      <c r="AO75" s="25">
        <f t="shared" si="32"/>
        <v>268.817632838343</v>
      </c>
      <c r="AP75" s="25">
        <f t="shared" si="32"/>
        <v>271.50580916672641</v>
      </c>
      <c r="AQ75" s="25">
        <f t="shared" si="32"/>
        <v>274.2208672583937</v>
      </c>
      <c r="AR75" s="25">
        <f t="shared" si="32"/>
        <v>276.96307593097765</v>
      </c>
      <c r="AS75" s="25">
        <f t="shared" si="32"/>
        <v>279.73270669028744</v>
      </c>
      <c r="AT75" s="25">
        <f t="shared" si="32"/>
        <v>282.53003375719032</v>
      </c>
      <c r="AU75" s="25">
        <f t="shared" si="32"/>
        <v>285.35533409476221</v>
      </c>
      <c r="AV75" s="25">
        <f t="shared" si="32"/>
        <v>288.20888743570981</v>
      </c>
      <c r="AW75" s="25">
        <f t="shared" si="32"/>
        <v>291.09097631006694</v>
      </c>
      <c r="AX75" s="25">
        <f t="shared" si="32"/>
        <v>294.00188607316761</v>
      </c>
      <c r="AY75" s="25">
        <f t="shared" si="32"/>
        <v>296.94190493389931</v>
      </c>
      <c r="AZ75" s="25">
        <f t="shared" si="32"/>
        <v>299.91132398323833</v>
      </c>
      <c r="BA75" s="25">
        <f t="shared" si="32"/>
        <v>302.91043722307074</v>
      </c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</row>
    <row r="76" spans="1:65" ht="12" customHeight="1" x14ac:dyDescent="0.15">
      <c r="A76" s="2" t="s">
        <v>81</v>
      </c>
      <c r="B76" s="7"/>
      <c r="C76" s="18">
        <v>5038.6233333333339</v>
      </c>
      <c r="D76" s="18">
        <v>4992.6066666666666</v>
      </c>
      <c r="E76" s="18">
        <v>5087.0233333333335</v>
      </c>
      <c r="F76" s="18">
        <v>5188.7366666666667</v>
      </c>
      <c r="G76" s="18">
        <v>5261.5933333333332</v>
      </c>
      <c r="H76" s="18">
        <v>5322.6066666666666</v>
      </c>
      <c r="I76" s="18">
        <v>5509.8266666666668</v>
      </c>
      <c r="J76" s="18">
        <v>5584.1133333333337</v>
      </c>
      <c r="K76" s="18">
        <v>5635.4466666666667</v>
      </c>
      <c r="L76" s="18">
        <v>5687.9533333333338</v>
      </c>
      <c r="M76" s="18">
        <v>5867.62</v>
      </c>
      <c r="N76" s="18">
        <v>5761.03</v>
      </c>
      <c r="O76" s="18">
        <v>5804.333333333333</v>
      </c>
      <c r="P76" s="18">
        <v>5855.0433333333322</v>
      </c>
      <c r="Q76" s="18">
        <v>5974.5400000000009</v>
      </c>
      <c r="R76" s="18">
        <v>5999.18</v>
      </c>
      <c r="S76" s="18">
        <v>5919.7233333333343</v>
      </c>
      <c r="T76" s="18">
        <v>6023.4533333333338</v>
      </c>
      <c r="U76" s="18">
        <v>5841.3666666666659</v>
      </c>
      <c r="V76" s="18">
        <v>5424.43</v>
      </c>
      <c r="W76" s="18">
        <v>5623.1266666666661</v>
      </c>
      <c r="X76" s="18">
        <v>5498.13</v>
      </c>
      <c r="Y76" s="18">
        <v>5289.8633333333337</v>
      </c>
      <c r="Z76" s="17">
        <f t="shared" ref="Z76:BA76" si="33">Z80</f>
        <v>5450.3442379999997</v>
      </c>
      <c r="AA76" s="17">
        <f t="shared" si="33"/>
        <v>5417.5996089999999</v>
      </c>
      <c r="AB76" s="17">
        <f t="shared" si="33"/>
        <v>5356.8178710000002</v>
      </c>
      <c r="AC76" s="17">
        <f t="shared" si="33"/>
        <v>5323.2597660000001</v>
      </c>
      <c r="AD76" s="17">
        <f t="shared" si="33"/>
        <v>5349.3964839999999</v>
      </c>
      <c r="AE76" s="17">
        <f t="shared" si="33"/>
        <v>5375.1669920000004</v>
      </c>
      <c r="AF76" s="17">
        <f t="shared" si="33"/>
        <v>5411.654297</v>
      </c>
      <c r="AG76" s="17">
        <f t="shared" si="33"/>
        <v>5421.4658200000003</v>
      </c>
      <c r="AH76" s="17">
        <f t="shared" si="33"/>
        <v>5426.8837890000004</v>
      </c>
      <c r="AI76" s="17">
        <f t="shared" si="33"/>
        <v>5440.2773440000001</v>
      </c>
      <c r="AJ76" s="17">
        <f t="shared" si="33"/>
        <v>5447.0253910000001</v>
      </c>
      <c r="AK76" s="17">
        <f t="shared" si="33"/>
        <v>5448.8125</v>
      </c>
      <c r="AL76" s="17">
        <f t="shared" si="33"/>
        <v>5466.580078</v>
      </c>
      <c r="AM76" s="17">
        <f t="shared" si="33"/>
        <v>5463.7783200000003</v>
      </c>
      <c r="AN76" s="17">
        <f t="shared" si="33"/>
        <v>5462.4887699999999</v>
      </c>
      <c r="AO76" s="17">
        <f t="shared" si="33"/>
        <v>5461.4814450000003</v>
      </c>
      <c r="AP76" s="17">
        <f t="shared" si="33"/>
        <v>5454.1914059999999</v>
      </c>
      <c r="AQ76" s="17">
        <f t="shared" si="33"/>
        <v>5453.0908200000003</v>
      </c>
      <c r="AR76" s="17">
        <f t="shared" si="33"/>
        <v>5452.4960940000001</v>
      </c>
      <c r="AS76" s="17">
        <f t="shared" si="33"/>
        <v>5454.2509769999997</v>
      </c>
      <c r="AT76" s="17">
        <f t="shared" si="33"/>
        <v>5454.671875</v>
      </c>
      <c r="AU76" s="17">
        <f t="shared" si="33"/>
        <v>5462.1972660000001</v>
      </c>
      <c r="AV76" s="17">
        <f t="shared" si="33"/>
        <v>5471.8071289999998</v>
      </c>
      <c r="AW76" s="17">
        <f t="shared" si="33"/>
        <v>5477.7294920000004</v>
      </c>
      <c r="AX76" s="17">
        <f t="shared" si="33"/>
        <v>5489.673828</v>
      </c>
      <c r="AY76" s="17">
        <f t="shared" si="33"/>
        <v>5504.5927730000003</v>
      </c>
      <c r="AZ76" s="17">
        <f t="shared" si="33"/>
        <v>5513.9052730000003</v>
      </c>
      <c r="BA76" s="17">
        <f t="shared" si="33"/>
        <v>5526.2314450000003</v>
      </c>
      <c r="BB76" s="9"/>
      <c r="BC76" s="9"/>
      <c r="BD76" s="9"/>
      <c r="BE76" s="9"/>
      <c r="BF76" s="9"/>
      <c r="BG76" s="9"/>
      <c r="BH76" s="9"/>
      <c r="BI76" s="9"/>
      <c r="BJ76" s="9"/>
      <c r="BK76" s="9"/>
    </row>
    <row r="77" spans="1:65" ht="12" customHeight="1" x14ac:dyDescent="0.15">
      <c r="A77" s="1" t="s">
        <v>82</v>
      </c>
      <c r="B77" s="7"/>
      <c r="C77" s="17">
        <f t="shared" ref="C77:AH77" si="34">SUM(C74:C76)</f>
        <v>6543.7233333333334</v>
      </c>
      <c r="D77" s="17">
        <f t="shared" si="34"/>
        <v>6482.9066666666668</v>
      </c>
      <c r="E77" s="17">
        <f t="shared" si="34"/>
        <v>6588.2233333333334</v>
      </c>
      <c r="F77" s="17">
        <f t="shared" si="34"/>
        <v>6687.8366666666661</v>
      </c>
      <c r="G77" s="17">
        <f t="shared" si="34"/>
        <v>6767.4933333333329</v>
      </c>
      <c r="H77" s="17">
        <f t="shared" si="34"/>
        <v>6862.4066666666668</v>
      </c>
      <c r="I77" s="17">
        <f t="shared" si="34"/>
        <v>7056.9266666666672</v>
      </c>
      <c r="J77" s="17">
        <f t="shared" si="34"/>
        <v>7117.1133333333337</v>
      </c>
      <c r="K77" s="17">
        <f t="shared" si="34"/>
        <v>7169.5466666666671</v>
      </c>
      <c r="L77" s="17">
        <f t="shared" si="34"/>
        <v>7180.8533333333344</v>
      </c>
      <c r="M77" s="17">
        <f t="shared" si="34"/>
        <v>7347.5199999999995</v>
      </c>
      <c r="N77" s="17">
        <f t="shared" si="34"/>
        <v>7199.4299999999994</v>
      </c>
      <c r="O77" s="17">
        <f t="shared" si="34"/>
        <v>7239.333333333333</v>
      </c>
      <c r="P77" s="17">
        <f t="shared" si="34"/>
        <v>7277.8433333333323</v>
      </c>
      <c r="Q77" s="17">
        <f t="shared" si="34"/>
        <v>7422.7400000000007</v>
      </c>
      <c r="R77" s="17">
        <f t="shared" si="34"/>
        <v>7426.58</v>
      </c>
      <c r="S77" s="17">
        <f t="shared" si="34"/>
        <v>7365.9233333333341</v>
      </c>
      <c r="T77" s="17">
        <f t="shared" si="34"/>
        <v>7496.6533333333336</v>
      </c>
      <c r="U77" s="17">
        <f t="shared" si="34"/>
        <v>7294.6666666666661</v>
      </c>
      <c r="V77" s="17">
        <f t="shared" si="34"/>
        <v>6825.13</v>
      </c>
      <c r="W77" s="17">
        <f t="shared" si="34"/>
        <v>7075.1266666666661</v>
      </c>
      <c r="X77" s="17">
        <f t="shared" si="34"/>
        <v>6938.0300000000007</v>
      </c>
      <c r="Y77" s="17">
        <f t="shared" si="34"/>
        <v>6696.6633333333339</v>
      </c>
      <c r="Z77" s="17">
        <f t="shared" si="34"/>
        <v>6850.2442379999993</v>
      </c>
      <c r="AA77" s="17">
        <f t="shared" si="34"/>
        <v>6835.9996090000004</v>
      </c>
      <c r="AB77" s="17">
        <f t="shared" si="34"/>
        <v>6768.3178710000002</v>
      </c>
      <c r="AC77" s="17">
        <f t="shared" si="34"/>
        <v>6755.3566404453759</v>
      </c>
      <c r="AD77" s="17">
        <f t="shared" si="34"/>
        <v>6802.8190627302283</v>
      </c>
      <c r="AE77" s="17">
        <f t="shared" si="34"/>
        <v>6850.6802669558001</v>
      </c>
      <c r="AF77" s="17">
        <f t="shared" si="34"/>
        <v>6910.0614518720959</v>
      </c>
      <c r="AG77" s="17">
        <f t="shared" si="34"/>
        <v>6943.610377453283</v>
      </c>
      <c r="AH77" s="17">
        <f t="shared" si="34"/>
        <v>6973.1882142725826</v>
      </c>
      <c r="AI77" s="17">
        <f t="shared" ref="AI77:BA77" si="35">SUM(AI74:AI76)</f>
        <v>7011.6133808487521</v>
      </c>
      <c r="AJ77" s="17">
        <f t="shared" si="35"/>
        <v>7044.305037869799</v>
      </c>
      <c r="AK77" s="17">
        <f t="shared" si="35"/>
        <v>7072.99026633628</v>
      </c>
      <c r="AL77" s="17">
        <f t="shared" si="35"/>
        <v>7142.6295250648036</v>
      </c>
      <c r="AM77" s="17">
        <f t="shared" si="35"/>
        <v>7133.0805228811259</v>
      </c>
      <c r="AN77" s="17">
        <f t="shared" si="35"/>
        <v>7149.3479564430891</v>
      </c>
      <c r="AO77" s="17">
        <f t="shared" si="35"/>
        <v>7166.2353935244264</v>
      </c>
      <c r="AP77" s="17">
        <f t="shared" si="35"/>
        <v>7177.1859234379817</v>
      </c>
      <c r="AQ77" s="17">
        <f t="shared" si="35"/>
        <v>7194.6800643100578</v>
      </c>
      <c r="AR77" s="17">
        <f t="shared" si="35"/>
        <v>7213.0429101164664</v>
      </c>
      <c r="AS77" s="17">
        <f t="shared" si="35"/>
        <v>7234.127246607547</v>
      </c>
      <c r="AT77" s="17">
        <f t="shared" si="35"/>
        <v>7254.2588811716851</v>
      </c>
      <c r="AU77" s="17">
        <f t="shared" si="35"/>
        <v>7281.8860736905644</v>
      </c>
      <c r="AV77" s="17">
        <f t="shared" si="35"/>
        <v>7311.9989824433724</v>
      </c>
      <c r="AW77" s="17">
        <f t="shared" si="35"/>
        <v>7338.8362301213001</v>
      </c>
      <c r="AX77" s="17">
        <f t="shared" si="35"/>
        <v>7372.1183190181737</v>
      </c>
      <c r="AY77" s="17">
        <f t="shared" si="35"/>
        <v>7408.8093694677864</v>
      </c>
      <c r="AZ77" s="17">
        <f t="shared" si="35"/>
        <v>7440.3402886035065</v>
      </c>
      <c r="BA77" s="17">
        <f t="shared" si="35"/>
        <v>7475.3436545211507</v>
      </c>
      <c r="BB77" s="18"/>
      <c r="BC77" s="18"/>
      <c r="BD77" s="18"/>
      <c r="BE77" s="18"/>
      <c r="BF77" s="18"/>
      <c r="BG77" s="18"/>
      <c r="BH77" s="18"/>
      <c r="BI77" s="18"/>
      <c r="BJ77" s="18"/>
      <c r="BK77" s="18"/>
    </row>
    <row r="78" spans="1:65" ht="12" customHeight="1" x14ac:dyDescent="0.15">
      <c r="A78" s="8" t="s">
        <v>83</v>
      </c>
      <c r="B78" s="7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</row>
    <row r="79" spans="1:65" ht="12" customHeight="1" x14ac:dyDescent="0.15">
      <c r="A79" s="1"/>
      <c r="B79" s="7"/>
      <c r="C79">
        <f t="shared" ref="C79:AH79" si="36">+C48</f>
        <v>1990</v>
      </c>
      <c r="D79">
        <f t="shared" si="36"/>
        <v>1991</v>
      </c>
      <c r="E79">
        <f t="shared" si="36"/>
        <v>1992</v>
      </c>
      <c r="F79">
        <f t="shared" si="36"/>
        <v>1993</v>
      </c>
      <c r="G79">
        <f t="shared" si="36"/>
        <v>1994</v>
      </c>
      <c r="H79">
        <f t="shared" si="36"/>
        <v>1995</v>
      </c>
      <c r="I79">
        <f t="shared" si="36"/>
        <v>1996</v>
      </c>
      <c r="J79">
        <f t="shared" si="36"/>
        <v>1997</v>
      </c>
      <c r="K79">
        <f t="shared" si="36"/>
        <v>1998</v>
      </c>
      <c r="L79">
        <f t="shared" si="36"/>
        <v>1999</v>
      </c>
      <c r="M79">
        <f t="shared" si="36"/>
        <v>2000</v>
      </c>
      <c r="N79">
        <f t="shared" si="36"/>
        <v>2001</v>
      </c>
      <c r="O79">
        <f t="shared" si="36"/>
        <v>2002</v>
      </c>
      <c r="P79">
        <f t="shared" si="36"/>
        <v>2003</v>
      </c>
      <c r="Q79">
        <f t="shared" si="36"/>
        <v>2004</v>
      </c>
      <c r="R79">
        <f t="shared" si="36"/>
        <v>2005</v>
      </c>
      <c r="S79">
        <f t="shared" si="36"/>
        <v>2006</v>
      </c>
      <c r="T79">
        <f t="shared" si="36"/>
        <v>2007</v>
      </c>
      <c r="U79">
        <f t="shared" si="36"/>
        <v>2008</v>
      </c>
      <c r="V79">
        <f t="shared" si="36"/>
        <v>2009</v>
      </c>
      <c r="W79">
        <f t="shared" si="36"/>
        <v>2010</v>
      </c>
      <c r="X79">
        <f t="shared" si="36"/>
        <v>2011</v>
      </c>
      <c r="Y79">
        <f t="shared" si="36"/>
        <v>2012</v>
      </c>
      <c r="Z79">
        <f t="shared" si="36"/>
        <v>2013</v>
      </c>
      <c r="AA79">
        <f t="shared" si="36"/>
        <v>2014</v>
      </c>
      <c r="AB79">
        <f t="shared" si="36"/>
        <v>2015</v>
      </c>
      <c r="AC79">
        <f t="shared" si="36"/>
        <v>2016</v>
      </c>
      <c r="AD79">
        <f t="shared" si="36"/>
        <v>2017</v>
      </c>
      <c r="AE79">
        <f t="shared" si="36"/>
        <v>2018</v>
      </c>
      <c r="AF79">
        <f t="shared" si="36"/>
        <v>2019</v>
      </c>
      <c r="AG79">
        <f t="shared" si="36"/>
        <v>2020</v>
      </c>
      <c r="AH79">
        <f t="shared" si="36"/>
        <v>2021</v>
      </c>
      <c r="AI79">
        <f t="shared" ref="AI79:BA79" si="37">+AI48</f>
        <v>2022</v>
      </c>
      <c r="AJ79">
        <f t="shared" si="37"/>
        <v>2023</v>
      </c>
      <c r="AK79">
        <f t="shared" si="37"/>
        <v>2024</v>
      </c>
      <c r="AL79">
        <f t="shared" si="37"/>
        <v>2025</v>
      </c>
      <c r="AM79">
        <f t="shared" si="37"/>
        <v>2026</v>
      </c>
      <c r="AN79">
        <f t="shared" si="37"/>
        <v>2027</v>
      </c>
      <c r="AO79">
        <f t="shared" si="37"/>
        <v>2028</v>
      </c>
      <c r="AP79">
        <f t="shared" si="37"/>
        <v>2029</v>
      </c>
      <c r="AQ79">
        <f t="shared" si="37"/>
        <v>2030</v>
      </c>
      <c r="AR79">
        <f t="shared" si="37"/>
        <v>2031</v>
      </c>
      <c r="AS79">
        <f t="shared" si="37"/>
        <v>2032</v>
      </c>
      <c r="AT79">
        <f t="shared" si="37"/>
        <v>2033</v>
      </c>
      <c r="AU79">
        <f t="shared" si="37"/>
        <v>2034</v>
      </c>
      <c r="AV79">
        <f t="shared" si="37"/>
        <v>2035</v>
      </c>
      <c r="AW79">
        <f t="shared" si="37"/>
        <v>2036</v>
      </c>
      <c r="AX79">
        <f t="shared" si="37"/>
        <v>2037</v>
      </c>
      <c r="AY79">
        <f t="shared" si="37"/>
        <v>2038</v>
      </c>
      <c r="AZ79">
        <f t="shared" si="37"/>
        <v>2039</v>
      </c>
      <c r="BA79">
        <f t="shared" si="37"/>
        <v>2040</v>
      </c>
    </row>
    <row r="80" spans="1:65" ht="23.25" customHeight="1" x14ac:dyDescent="0.15">
      <c r="A80" s="26" t="s">
        <v>84</v>
      </c>
      <c r="B80" s="27" t="s">
        <v>85</v>
      </c>
      <c r="C80" s="28">
        <f t="shared" ref="C80:Y80" si="38">+C76</f>
        <v>5038.6233333333339</v>
      </c>
      <c r="D80" s="28">
        <f t="shared" si="38"/>
        <v>4992.6066666666666</v>
      </c>
      <c r="E80" s="28">
        <f t="shared" si="38"/>
        <v>5087.0233333333335</v>
      </c>
      <c r="F80" s="28">
        <f t="shared" si="38"/>
        <v>5188.7366666666667</v>
      </c>
      <c r="G80" s="28">
        <f t="shared" si="38"/>
        <v>5261.5933333333332</v>
      </c>
      <c r="H80" s="28">
        <f t="shared" si="38"/>
        <v>5322.6066666666666</v>
      </c>
      <c r="I80" s="28">
        <f t="shared" si="38"/>
        <v>5509.8266666666668</v>
      </c>
      <c r="J80" s="28">
        <f t="shared" si="38"/>
        <v>5584.1133333333337</v>
      </c>
      <c r="K80" s="28">
        <f t="shared" si="38"/>
        <v>5635.4466666666667</v>
      </c>
      <c r="L80" s="28">
        <f t="shared" si="38"/>
        <v>5687.9533333333338</v>
      </c>
      <c r="M80" s="28">
        <f t="shared" si="38"/>
        <v>5867.62</v>
      </c>
      <c r="N80" s="28">
        <f t="shared" si="38"/>
        <v>5761.03</v>
      </c>
      <c r="O80" s="28">
        <f t="shared" si="38"/>
        <v>5804.333333333333</v>
      </c>
      <c r="P80" s="28">
        <f t="shared" si="38"/>
        <v>5855.0433333333322</v>
      </c>
      <c r="Q80" s="28">
        <f t="shared" si="38"/>
        <v>5974.5400000000009</v>
      </c>
      <c r="R80" s="28">
        <f t="shared" si="38"/>
        <v>5999.18</v>
      </c>
      <c r="S80" s="28">
        <f t="shared" si="38"/>
        <v>5919.7233333333343</v>
      </c>
      <c r="T80" s="28">
        <f t="shared" si="38"/>
        <v>6023.4533333333338</v>
      </c>
      <c r="U80" s="28">
        <f t="shared" si="38"/>
        <v>5841.3666666666659</v>
      </c>
      <c r="V80" s="28">
        <f t="shared" si="38"/>
        <v>5424.43</v>
      </c>
      <c r="W80" s="28">
        <f t="shared" si="38"/>
        <v>5623.1266666666661</v>
      </c>
      <c r="X80" s="28">
        <f t="shared" si="38"/>
        <v>5498.13</v>
      </c>
      <c r="Y80" s="28">
        <f t="shared" si="38"/>
        <v>5289.8633333333337</v>
      </c>
      <c r="Z80" s="29">
        <v>5450.3442379999997</v>
      </c>
      <c r="AA80" s="29">
        <v>5417.5996089999999</v>
      </c>
      <c r="AB80" s="29">
        <v>5356.8178710000002</v>
      </c>
      <c r="AC80" s="29">
        <v>5323.2597660000001</v>
      </c>
      <c r="AD80" s="29">
        <v>5349.3964839999999</v>
      </c>
      <c r="AE80" s="29">
        <v>5375.1669920000004</v>
      </c>
      <c r="AF80" s="29">
        <v>5411.654297</v>
      </c>
      <c r="AG80" s="29">
        <v>5421.4658200000003</v>
      </c>
      <c r="AH80" s="29">
        <v>5426.8837890000004</v>
      </c>
      <c r="AI80" s="29">
        <v>5440.2773440000001</v>
      </c>
      <c r="AJ80" s="29">
        <v>5447.0253910000001</v>
      </c>
      <c r="AK80" s="29">
        <v>5448.8125</v>
      </c>
      <c r="AL80" s="29">
        <v>5466.580078</v>
      </c>
      <c r="AM80" s="29">
        <v>5463.7783200000003</v>
      </c>
      <c r="AN80" s="29">
        <v>5462.4887699999999</v>
      </c>
      <c r="AO80" s="29">
        <v>5461.4814450000003</v>
      </c>
      <c r="AP80" s="29">
        <v>5454.1914059999999</v>
      </c>
      <c r="AQ80" s="29">
        <v>5453.0908200000003</v>
      </c>
      <c r="AR80" s="29">
        <v>5452.4960940000001</v>
      </c>
      <c r="AS80" s="29">
        <v>5454.2509769999997</v>
      </c>
      <c r="AT80" s="29">
        <v>5454.671875</v>
      </c>
      <c r="AU80" s="29">
        <v>5462.1972660000001</v>
      </c>
      <c r="AV80" s="29">
        <v>5471.8071289999998</v>
      </c>
      <c r="AW80" s="29">
        <v>5477.7294920000004</v>
      </c>
      <c r="AX80" s="29">
        <v>5489.673828</v>
      </c>
      <c r="AY80" s="29">
        <v>5504.5927730000003</v>
      </c>
      <c r="AZ80" s="29">
        <v>5513.9052730000003</v>
      </c>
      <c r="BA80" s="29">
        <v>5526.2314450000003</v>
      </c>
    </row>
    <row r="81" spans="1:53" ht="12" customHeight="1" x14ac:dyDescent="0.15">
      <c r="A81" s="7"/>
      <c r="B81" t="s">
        <v>86</v>
      </c>
      <c r="C81" s="9">
        <f t="shared" ref="C81:AH81" si="39">+C80*12/44</f>
        <v>1374.1700000000003</v>
      </c>
      <c r="D81" s="9">
        <f t="shared" si="39"/>
        <v>1361.62</v>
      </c>
      <c r="E81" s="9">
        <f t="shared" si="39"/>
        <v>1387.37</v>
      </c>
      <c r="F81" s="9">
        <f t="shared" si="39"/>
        <v>1415.11</v>
      </c>
      <c r="G81" s="9">
        <f t="shared" si="39"/>
        <v>1434.9799999999998</v>
      </c>
      <c r="H81" s="9">
        <f t="shared" si="39"/>
        <v>1451.62</v>
      </c>
      <c r="I81" s="9">
        <f t="shared" si="39"/>
        <v>1502.68</v>
      </c>
      <c r="J81" s="9">
        <f t="shared" si="39"/>
        <v>1522.94</v>
      </c>
      <c r="K81" s="9">
        <f t="shared" si="39"/>
        <v>1536.94</v>
      </c>
      <c r="L81" s="9">
        <f t="shared" si="39"/>
        <v>1551.26</v>
      </c>
      <c r="M81" s="9">
        <f t="shared" si="39"/>
        <v>1600.26</v>
      </c>
      <c r="N81" s="9">
        <f t="shared" si="39"/>
        <v>1571.19</v>
      </c>
      <c r="O81" s="9">
        <f t="shared" si="39"/>
        <v>1583</v>
      </c>
      <c r="P81" s="9">
        <f t="shared" si="39"/>
        <v>1596.8299999999997</v>
      </c>
      <c r="Q81" s="9">
        <f t="shared" si="39"/>
        <v>1629.4200000000003</v>
      </c>
      <c r="R81" s="9">
        <f t="shared" si="39"/>
        <v>1636.14</v>
      </c>
      <c r="S81" s="9">
        <f t="shared" si="39"/>
        <v>1614.4700000000003</v>
      </c>
      <c r="T81" s="9">
        <f t="shared" si="39"/>
        <v>1642.76</v>
      </c>
      <c r="U81" s="9">
        <f t="shared" si="39"/>
        <v>1593.1</v>
      </c>
      <c r="V81" s="9">
        <f t="shared" si="39"/>
        <v>1479.39</v>
      </c>
      <c r="W81" s="9">
        <f t="shared" si="39"/>
        <v>1533.5799999999997</v>
      </c>
      <c r="X81" s="9">
        <f t="shared" si="39"/>
        <v>1499.49</v>
      </c>
      <c r="Y81" s="9">
        <f t="shared" si="39"/>
        <v>1442.69</v>
      </c>
      <c r="Z81" s="9">
        <f t="shared" si="39"/>
        <v>1486.4575194545453</v>
      </c>
      <c r="AA81" s="9">
        <f t="shared" si="39"/>
        <v>1477.5271660909091</v>
      </c>
      <c r="AB81" s="9">
        <f t="shared" si="39"/>
        <v>1460.9503284545456</v>
      </c>
      <c r="AC81" s="9">
        <f t="shared" si="39"/>
        <v>1451.7981180000002</v>
      </c>
      <c r="AD81" s="9">
        <f t="shared" si="39"/>
        <v>1458.9263138181816</v>
      </c>
      <c r="AE81" s="9">
        <f t="shared" si="39"/>
        <v>1465.9546341818184</v>
      </c>
      <c r="AF81" s="9">
        <f t="shared" si="39"/>
        <v>1475.9057173636363</v>
      </c>
      <c r="AG81" s="9">
        <f t="shared" si="39"/>
        <v>1478.5815872727273</v>
      </c>
      <c r="AH81" s="9">
        <f t="shared" si="39"/>
        <v>1480.0592151818184</v>
      </c>
      <c r="AI81" s="9">
        <f t="shared" ref="AI81:BA81" si="40">+AI80*12/44</f>
        <v>1483.7120029090909</v>
      </c>
      <c r="AJ81" s="9">
        <f t="shared" si="40"/>
        <v>1485.5523793636364</v>
      </c>
      <c r="AK81" s="9">
        <f t="shared" si="40"/>
        <v>1486.0397727272727</v>
      </c>
      <c r="AL81" s="9">
        <f t="shared" si="40"/>
        <v>1490.8854758181819</v>
      </c>
      <c r="AM81" s="9">
        <f t="shared" si="40"/>
        <v>1490.1213600000001</v>
      </c>
      <c r="AN81" s="9">
        <f t="shared" si="40"/>
        <v>1489.7696645454546</v>
      </c>
      <c r="AO81" s="9">
        <f t="shared" si="40"/>
        <v>1489.4949395454546</v>
      </c>
      <c r="AP81" s="9">
        <f t="shared" si="40"/>
        <v>1487.5067470909091</v>
      </c>
      <c r="AQ81" s="9">
        <f t="shared" si="40"/>
        <v>1487.2065872727273</v>
      </c>
      <c r="AR81" s="9">
        <f t="shared" si="40"/>
        <v>1487.0443892727274</v>
      </c>
      <c r="AS81" s="9">
        <f t="shared" si="40"/>
        <v>1487.5229937272727</v>
      </c>
      <c r="AT81" s="9">
        <f t="shared" si="40"/>
        <v>1487.637784090909</v>
      </c>
      <c r="AU81" s="9">
        <f t="shared" si="40"/>
        <v>1489.6901634545457</v>
      </c>
      <c r="AV81" s="9">
        <f t="shared" si="40"/>
        <v>1492.3110351818179</v>
      </c>
      <c r="AW81" s="9">
        <f t="shared" si="40"/>
        <v>1493.9262250909094</v>
      </c>
      <c r="AX81" s="9">
        <f t="shared" si="40"/>
        <v>1497.1837712727274</v>
      </c>
      <c r="AY81" s="9">
        <f t="shared" si="40"/>
        <v>1501.2525744545455</v>
      </c>
      <c r="AZ81" s="9">
        <f t="shared" si="40"/>
        <v>1503.7923471818183</v>
      </c>
      <c r="BA81" s="9">
        <f t="shared" si="40"/>
        <v>1507.1540304545454</v>
      </c>
    </row>
    <row r="82" spans="1:53" ht="12" customHeight="1" x14ac:dyDescent="0.15">
      <c r="A82" s="2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</row>
    <row r="83" spans="1:53" ht="12" customHeight="1" x14ac:dyDescent="0.15">
      <c r="A83" s="1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</row>
    <row r="84" spans="1:53" ht="37.5" customHeight="1" x14ac:dyDescent="0.2">
      <c r="A84" s="11" t="s">
        <v>87</v>
      </c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</row>
    <row r="85" spans="1:53" ht="45" customHeight="1" x14ac:dyDescent="0.15">
      <c r="A85" s="32" t="s">
        <v>88</v>
      </c>
    </row>
    <row r="86" spans="1:53" ht="12" customHeight="1" x14ac:dyDescent="0.15">
      <c r="A86" s="1" t="s">
        <v>89</v>
      </c>
    </row>
    <row r="88" spans="1:53" ht="12" customHeight="1" x14ac:dyDescent="0.15">
      <c r="A88" s="1"/>
    </row>
    <row r="89" spans="1:53" ht="12" customHeight="1" x14ac:dyDescent="0.15">
      <c r="A89" s="1"/>
      <c r="B89">
        <v>1990</v>
      </c>
      <c r="C89" s="4">
        <v>1995</v>
      </c>
      <c r="D89" s="4">
        <v>2000</v>
      </c>
      <c r="E89" s="4">
        <v>2005</v>
      </c>
      <c r="F89" s="4">
        <v>2010</v>
      </c>
      <c r="G89" s="4">
        <v>2015</v>
      </c>
      <c r="H89" s="4">
        <v>2020</v>
      </c>
      <c r="I89" s="4">
        <v>2025</v>
      </c>
      <c r="J89" s="4">
        <v>2030</v>
      </c>
      <c r="L89">
        <v>1990</v>
      </c>
      <c r="M89">
        <f t="shared" ref="M89:W89" si="41">L89+5</f>
        <v>1995</v>
      </c>
      <c r="N89">
        <f t="shared" si="41"/>
        <v>2000</v>
      </c>
      <c r="O89">
        <f t="shared" si="41"/>
        <v>2005</v>
      </c>
      <c r="P89">
        <f t="shared" si="41"/>
        <v>2010</v>
      </c>
      <c r="Q89">
        <f t="shared" si="41"/>
        <v>2015</v>
      </c>
      <c r="R89">
        <f t="shared" si="41"/>
        <v>2020</v>
      </c>
      <c r="S89">
        <f t="shared" si="41"/>
        <v>2025</v>
      </c>
      <c r="T89">
        <f t="shared" si="41"/>
        <v>2030</v>
      </c>
      <c r="U89">
        <f t="shared" si="41"/>
        <v>2035</v>
      </c>
      <c r="V89">
        <f t="shared" si="41"/>
        <v>2040</v>
      </c>
      <c r="W89">
        <f t="shared" si="41"/>
        <v>2045</v>
      </c>
    </row>
    <row r="90" spans="1:53" ht="12" customHeight="1" x14ac:dyDescent="0.15">
      <c r="C90" s="33"/>
      <c r="D90" s="33"/>
      <c r="E90" s="33"/>
      <c r="F90" s="33"/>
      <c r="L90">
        <v>1995</v>
      </c>
      <c r="M90">
        <f t="shared" ref="M90:W90" si="42">L90+5</f>
        <v>2000</v>
      </c>
      <c r="N90">
        <f t="shared" si="42"/>
        <v>2005</v>
      </c>
      <c r="O90">
        <f t="shared" si="42"/>
        <v>2010</v>
      </c>
      <c r="P90">
        <f t="shared" si="42"/>
        <v>2015</v>
      </c>
      <c r="Q90">
        <f t="shared" si="42"/>
        <v>2020</v>
      </c>
      <c r="R90">
        <f t="shared" si="42"/>
        <v>2025</v>
      </c>
      <c r="S90">
        <f t="shared" si="42"/>
        <v>2030</v>
      </c>
      <c r="T90">
        <f t="shared" si="42"/>
        <v>2035</v>
      </c>
      <c r="U90">
        <f t="shared" si="42"/>
        <v>2040</v>
      </c>
      <c r="V90">
        <f t="shared" si="42"/>
        <v>2045</v>
      </c>
      <c r="W90">
        <f t="shared" si="42"/>
        <v>2050</v>
      </c>
    </row>
    <row r="91" spans="1:53" ht="12" customHeight="1" x14ac:dyDescent="0.2">
      <c r="A91" s="34" t="s">
        <v>90</v>
      </c>
      <c r="B91" s="35">
        <v>670.5540874136517</v>
      </c>
      <c r="C91" s="36">
        <v>666.38911999337461</v>
      </c>
      <c r="D91" s="36">
        <v>642.03648216843874</v>
      </c>
      <c r="E91" s="36">
        <v>618.8490977079955</v>
      </c>
      <c r="F91" s="36">
        <v>682.74682255755761</v>
      </c>
      <c r="G91" s="36">
        <v>699.35644588355035</v>
      </c>
      <c r="H91" s="36">
        <v>726.67634639354242</v>
      </c>
      <c r="I91" s="36">
        <v>759.10084659888093</v>
      </c>
      <c r="J91" s="36">
        <v>774.64987416627105</v>
      </c>
      <c r="P91" s="27"/>
    </row>
    <row r="92" spans="1:53" ht="12" customHeight="1" x14ac:dyDescent="0.2">
      <c r="A92" s="34" t="s">
        <v>91</v>
      </c>
      <c r="B92" s="35">
        <v>147.38595393404043</v>
      </c>
      <c r="C92" s="35">
        <v>139.37131009552925</v>
      </c>
      <c r="D92" s="35">
        <v>111.66402665767231</v>
      </c>
      <c r="E92" s="35">
        <v>112.51224075589008</v>
      </c>
      <c r="F92" s="35">
        <v>129.72980367033199</v>
      </c>
      <c r="G92" s="35">
        <v>128.40575977314649</v>
      </c>
      <c r="H92" s="35">
        <v>127.74395502335578</v>
      </c>
      <c r="I92" s="35">
        <v>128</v>
      </c>
      <c r="J92" s="35">
        <v>128</v>
      </c>
      <c r="L92" s="27">
        <f t="shared" ref="L92:S96" si="43">+((C92/B92)^0.2)</f>
        <v>0.98887968972548002</v>
      </c>
      <c r="M92" s="27">
        <f t="shared" si="43"/>
        <v>0.95663877608333359</v>
      </c>
      <c r="N92" s="27">
        <f t="shared" si="43"/>
        <v>1.0015146301830866</v>
      </c>
      <c r="O92" s="27">
        <f t="shared" si="43"/>
        <v>1.0288877519995165</v>
      </c>
      <c r="P92" s="27">
        <f t="shared" si="43"/>
        <v>0.99795038215830556</v>
      </c>
      <c r="Q92" s="27">
        <f t="shared" si="43"/>
        <v>0.9989670660176746</v>
      </c>
      <c r="R92" s="27">
        <f t="shared" si="43"/>
        <v>1.0004005511501841</v>
      </c>
      <c r="S92" s="27">
        <f t="shared" si="43"/>
        <v>1</v>
      </c>
      <c r="T92" s="37">
        <f t="shared" ref="T92:W96" si="44">S92</f>
        <v>1</v>
      </c>
      <c r="U92" s="37">
        <f t="shared" si="44"/>
        <v>1</v>
      </c>
      <c r="V92" s="37">
        <f t="shared" si="44"/>
        <v>1</v>
      </c>
      <c r="W92" s="37">
        <f t="shared" si="44"/>
        <v>1</v>
      </c>
    </row>
    <row r="93" spans="1:53" ht="12" customHeight="1" x14ac:dyDescent="0.2">
      <c r="A93" s="34" t="s">
        <v>92</v>
      </c>
      <c r="B93" s="35">
        <v>84.064844886084103</v>
      </c>
      <c r="C93" s="35">
        <v>67.053632562807664</v>
      </c>
      <c r="D93" s="35">
        <v>60.414780572231606</v>
      </c>
      <c r="E93" s="35">
        <v>56.906900063618217</v>
      </c>
      <c r="F93" s="35">
        <v>67.466576630932906</v>
      </c>
      <c r="G93" s="35">
        <v>69.979198740008854</v>
      </c>
      <c r="H93" s="35">
        <v>70.460339143874464</v>
      </c>
      <c r="I93" s="35">
        <v>72.705661028580622</v>
      </c>
      <c r="J93" s="35">
        <v>78.105125560850212</v>
      </c>
      <c r="L93" s="27">
        <f t="shared" si="43"/>
        <v>0.95578801155465876</v>
      </c>
      <c r="M93" s="27">
        <f t="shared" si="43"/>
        <v>0.97936409582459405</v>
      </c>
      <c r="N93" s="27">
        <f t="shared" si="43"/>
        <v>0.9881078401535428</v>
      </c>
      <c r="O93" s="27">
        <f t="shared" si="43"/>
        <v>1.0346292425566774</v>
      </c>
      <c r="P93" s="27">
        <f t="shared" si="43"/>
        <v>1.0073399509098284</v>
      </c>
      <c r="Q93" s="27">
        <f t="shared" si="43"/>
        <v>1.0013713292437261</v>
      </c>
      <c r="R93" s="27">
        <f t="shared" si="43"/>
        <v>1.0062935745699837</v>
      </c>
      <c r="S93" s="27">
        <f t="shared" si="43"/>
        <v>1.0144304140986373</v>
      </c>
      <c r="T93" s="37">
        <f t="shared" si="44"/>
        <v>1.0144304140986373</v>
      </c>
      <c r="U93" s="37">
        <f t="shared" si="44"/>
        <v>1.0144304140986373</v>
      </c>
      <c r="V93" s="37">
        <f t="shared" si="44"/>
        <v>1.0144304140986373</v>
      </c>
      <c r="W93" s="37">
        <f t="shared" si="44"/>
        <v>1.0144304140986373</v>
      </c>
    </row>
    <row r="94" spans="1:53" ht="12" customHeight="1" x14ac:dyDescent="0.2">
      <c r="A94" s="34" t="s">
        <v>93</v>
      </c>
      <c r="B94" s="35">
        <v>225.17581717898821</v>
      </c>
      <c r="C94" s="35">
        <v>231.78975209287799</v>
      </c>
      <c r="D94" s="35">
        <v>240.84187722588211</v>
      </c>
      <c r="E94" s="35">
        <v>219.81498838802159</v>
      </c>
      <c r="F94" s="35">
        <v>247.80281864766346</v>
      </c>
      <c r="G94" s="35">
        <v>258.27551767074192</v>
      </c>
      <c r="H94" s="35">
        <v>281.61557102976099</v>
      </c>
      <c r="I94" s="35">
        <v>307.24381605514731</v>
      </c>
      <c r="J94" s="35">
        <v>313.05756714522806</v>
      </c>
      <c r="L94" s="27">
        <f t="shared" si="43"/>
        <v>1.0058066361448272</v>
      </c>
      <c r="M94" s="27">
        <f t="shared" si="43"/>
        <v>1.0076914055116502</v>
      </c>
      <c r="N94" s="27">
        <f t="shared" si="43"/>
        <v>0.98189502524526462</v>
      </c>
      <c r="O94" s="27">
        <f t="shared" si="43"/>
        <v>1.0242589982644665</v>
      </c>
      <c r="P94" s="27">
        <f t="shared" si="43"/>
        <v>1.0083130771649857</v>
      </c>
      <c r="Q94" s="27">
        <f t="shared" si="43"/>
        <v>1.0174537684671936</v>
      </c>
      <c r="R94" s="27">
        <f t="shared" si="43"/>
        <v>1.0175723493072926</v>
      </c>
      <c r="S94" s="27">
        <f t="shared" si="43"/>
        <v>1.0037561311918926</v>
      </c>
      <c r="T94" s="37">
        <f t="shared" si="44"/>
        <v>1.0037561311918926</v>
      </c>
      <c r="U94" s="37">
        <f t="shared" si="44"/>
        <v>1.0037561311918926</v>
      </c>
      <c r="V94" s="37">
        <f t="shared" si="44"/>
        <v>1.0037561311918926</v>
      </c>
      <c r="W94" s="37">
        <f t="shared" si="44"/>
        <v>1.0037561311918926</v>
      </c>
    </row>
    <row r="95" spans="1:53" ht="12" customHeight="1" x14ac:dyDescent="0.2">
      <c r="A95" s="34" t="s">
        <v>94</v>
      </c>
      <c r="B95" s="35">
        <v>7.3051820416164865</v>
      </c>
      <c r="C95" s="35">
        <v>6.8194859357107349</v>
      </c>
      <c r="D95" s="35">
        <v>5.9898198573751857</v>
      </c>
      <c r="E95" s="35">
        <v>5.0852239806667328</v>
      </c>
      <c r="F95" s="35">
        <v>4.6694037754414808</v>
      </c>
      <c r="G95" s="35">
        <v>4.5794481011345614</v>
      </c>
      <c r="H95" s="35">
        <v>4.4957616675748575</v>
      </c>
      <c r="I95" s="35">
        <v>4.4173883531438669</v>
      </c>
      <c r="J95" s="35">
        <v>4.3435647844519005</v>
      </c>
      <c r="L95" s="27">
        <f t="shared" si="43"/>
        <v>0.98633426132308755</v>
      </c>
      <c r="M95" s="27">
        <f t="shared" si="43"/>
        <v>0.9743891169666612</v>
      </c>
      <c r="N95" s="27">
        <f t="shared" si="43"/>
        <v>0.96778584335598961</v>
      </c>
      <c r="O95" s="27">
        <f t="shared" si="43"/>
        <v>0.98308318707034692</v>
      </c>
      <c r="P95" s="27">
        <f t="shared" si="43"/>
        <v>0.99611697782570507</v>
      </c>
      <c r="Q95" s="27">
        <f t="shared" si="43"/>
        <v>0.99631811728891062</v>
      </c>
      <c r="R95" s="27">
        <f t="shared" si="43"/>
        <v>0.99648888838315464</v>
      </c>
      <c r="S95" s="27">
        <f t="shared" si="43"/>
        <v>0.99663502201992427</v>
      </c>
      <c r="T95" s="37">
        <f t="shared" si="44"/>
        <v>0.99663502201992427</v>
      </c>
      <c r="U95" s="37">
        <f t="shared" si="44"/>
        <v>0.99663502201992427</v>
      </c>
      <c r="V95" s="37">
        <f t="shared" si="44"/>
        <v>0.99663502201992427</v>
      </c>
      <c r="W95" s="37">
        <f t="shared" si="44"/>
        <v>0.99663502201992427</v>
      </c>
    </row>
    <row r="96" spans="1:53" ht="12" customHeight="1" x14ac:dyDescent="0.2">
      <c r="A96" s="34" t="s">
        <v>39</v>
      </c>
      <c r="B96" s="35">
        <v>206.62228937292244</v>
      </c>
      <c r="C96" s="35">
        <v>221.35493930644898</v>
      </c>
      <c r="D96" s="35">
        <v>223.12597785527734</v>
      </c>
      <c r="E96" s="35">
        <v>224.52974451979887</v>
      </c>
      <c r="F96" s="35">
        <v>233.0782198331878</v>
      </c>
      <c r="G96" s="35">
        <v>238.11652159851855</v>
      </c>
      <c r="H96" s="35">
        <v>242.36071952897643</v>
      </c>
      <c r="I96" s="35">
        <v>246.73398116200914</v>
      </c>
      <c r="J96" s="35">
        <v>251.1436166757409</v>
      </c>
      <c r="L96" s="27">
        <f t="shared" si="43"/>
        <v>1.0138703197362535</v>
      </c>
      <c r="M96" s="27">
        <f t="shared" si="43"/>
        <v>1.0015950831292233</v>
      </c>
      <c r="N96" s="27">
        <f t="shared" si="43"/>
        <v>1.0012551181283285</v>
      </c>
      <c r="O96" s="27">
        <f t="shared" si="43"/>
        <v>1.007501176715262</v>
      </c>
      <c r="P96" s="27">
        <f t="shared" si="43"/>
        <v>1.0042863674548841</v>
      </c>
      <c r="Q96" s="27">
        <f t="shared" si="43"/>
        <v>1.0035396603547502</v>
      </c>
      <c r="R96" s="27">
        <f t="shared" si="43"/>
        <v>1.0035831168675522</v>
      </c>
      <c r="S96" s="27">
        <f t="shared" si="43"/>
        <v>1.0035491225908393</v>
      </c>
      <c r="T96" s="37">
        <f t="shared" si="44"/>
        <v>1.0035491225908393</v>
      </c>
      <c r="U96" s="37">
        <f t="shared" si="44"/>
        <v>1.0035491225908393</v>
      </c>
      <c r="V96" s="37">
        <f t="shared" si="44"/>
        <v>1.0035491225908393</v>
      </c>
      <c r="W96" s="37">
        <f t="shared" si="44"/>
        <v>1.0035491225908393</v>
      </c>
    </row>
    <row r="97" spans="1:23" ht="12" customHeight="1" x14ac:dyDescent="0.2">
      <c r="A97" s="38"/>
      <c r="B97" s="36"/>
      <c r="C97" s="36"/>
      <c r="D97" s="36"/>
      <c r="E97" s="36"/>
      <c r="F97" s="36"/>
      <c r="G97" s="36"/>
      <c r="H97" s="36"/>
      <c r="I97" s="36"/>
      <c r="J97" s="36"/>
    </row>
    <row r="98" spans="1:23" ht="12" customHeight="1" x14ac:dyDescent="0.2">
      <c r="A98" s="34" t="s">
        <v>95</v>
      </c>
      <c r="B98" s="35">
        <v>315.91076770821508</v>
      </c>
      <c r="C98" s="35">
        <v>338.62746921611051</v>
      </c>
      <c r="D98" s="35">
        <v>331.6179082964934</v>
      </c>
      <c r="E98" s="35">
        <v>315.70996740719011</v>
      </c>
      <c r="F98" s="35">
        <v>349.28279321664468</v>
      </c>
      <c r="G98" s="35">
        <v>382.13403069599775</v>
      </c>
      <c r="H98" s="35">
        <v>405.30297678748974</v>
      </c>
      <c r="I98" s="35">
        <v>428.80099133708148</v>
      </c>
      <c r="J98" s="35">
        <v>452.57605406432856</v>
      </c>
    </row>
    <row r="99" spans="1:23" ht="12" customHeight="1" x14ac:dyDescent="0.2">
      <c r="A99" s="34" t="s">
        <v>96</v>
      </c>
      <c r="B99" s="35">
        <v>202.2760222939902</v>
      </c>
      <c r="C99" s="35">
        <v>208.39088330817975</v>
      </c>
      <c r="D99" s="35">
        <v>210.73286368520104</v>
      </c>
      <c r="E99" s="35">
        <v>214.06730801040192</v>
      </c>
      <c r="F99" s="35">
        <v>246.3304360960224</v>
      </c>
      <c r="G99" s="35">
        <v>276.67773932715448</v>
      </c>
      <c r="H99" s="35">
        <v>297.26764211592797</v>
      </c>
      <c r="I99" s="35">
        <v>317.96267420705425</v>
      </c>
      <c r="J99" s="35">
        <v>338.71268667357612</v>
      </c>
      <c r="L99" s="27">
        <f t="shared" ref="L99:S102" si="45">+((C99/B99)^0.2)</f>
        <v>1.0059742452710927</v>
      </c>
      <c r="M99" s="27">
        <f t="shared" si="45"/>
        <v>1.0022376437310145</v>
      </c>
      <c r="N99" s="27">
        <f t="shared" si="45"/>
        <v>1.0031447757666347</v>
      </c>
      <c r="O99" s="27">
        <f t="shared" si="45"/>
        <v>1.0284745410777174</v>
      </c>
      <c r="P99" s="27">
        <f t="shared" si="45"/>
        <v>1.0235079693356171</v>
      </c>
      <c r="Q99" s="27">
        <f t="shared" si="45"/>
        <v>1.0144594310596193</v>
      </c>
      <c r="R99" s="27">
        <f t="shared" si="45"/>
        <v>1.0135512194733349</v>
      </c>
      <c r="S99" s="27">
        <f t="shared" si="45"/>
        <v>1.0127239121793592</v>
      </c>
      <c r="T99" s="37">
        <f t="shared" ref="T99:W102" si="46">S99</f>
        <v>1.0127239121793592</v>
      </c>
      <c r="U99" s="37">
        <f t="shared" si="46"/>
        <v>1.0127239121793592</v>
      </c>
      <c r="V99" s="37">
        <f t="shared" si="46"/>
        <v>1.0127239121793592</v>
      </c>
      <c r="W99" s="37">
        <f t="shared" si="46"/>
        <v>1.0127239121793592</v>
      </c>
    </row>
    <row r="100" spans="1:23" ht="12" customHeight="1" x14ac:dyDescent="0.2">
      <c r="A100" s="34" t="s">
        <v>94</v>
      </c>
      <c r="B100" s="35">
        <v>54.624713124752986</v>
      </c>
      <c r="C100" s="35">
        <v>65.013973415926429</v>
      </c>
      <c r="D100" s="35">
        <v>65.460103519745516</v>
      </c>
      <c r="E100" s="35">
        <v>49.534922777972263</v>
      </c>
      <c r="F100" s="35">
        <v>42.399513799995326</v>
      </c>
      <c r="G100" s="35">
        <v>41.851137529941688</v>
      </c>
      <c r="H100" s="35">
        <v>41.344321648592789</v>
      </c>
      <c r="I100" s="35">
        <v>40.872475136672747</v>
      </c>
      <c r="J100" s="35">
        <v>40.430384586095158</v>
      </c>
      <c r="L100" s="27">
        <f t="shared" si="45"/>
        <v>1.035436590297532</v>
      </c>
      <c r="M100" s="27">
        <f t="shared" si="45"/>
        <v>1.0013686613773198</v>
      </c>
      <c r="N100" s="27">
        <f t="shared" si="45"/>
        <v>0.94577310653197644</v>
      </c>
      <c r="O100" s="27">
        <f t="shared" si="45"/>
        <v>0.96937067445725511</v>
      </c>
      <c r="P100" s="27">
        <f t="shared" si="45"/>
        <v>0.99739980288333896</v>
      </c>
      <c r="Q100" s="27">
        <f t="shared" si="45"/>
        <v>0.99756618858434754</v>
      </c>
      <c r="R100" s="27">
        <f t="shared" si="45"/>
        <v>0.99770698678253988</v>
      </c>
      <c r="S100" s="27">
        <f t="shared" si="45"/>
        <v>0.99782731152170401</v>
      </c>
      <c r="T100" s="37">
        <f t="shared" si="46"/>
        <v>0.99782731152170401</v>
      </c>
      <c r="U100" s="37">
        <f t="shared" si="46"/>
        <v>0.99782731152170401</v>
      </c>
      <c r="V100" s="37">
        <f t="shared" si="46"/>
        <v>0.99782731152170401</v>
      </c>
      <c r="W100" s="37">
        <f t="shared" si="46"/>
        <v>0.99782731152170401</v>
      </c>
    </row>
    <row r="101" spans="1:23" ht="12" customHeight="1" x14ac:dyDescent="0.2">
      <c r="A101" s="34" t="s">
        <v>97</v>
      </c>
      <c r="B101" s="35">
        <v>33.459683658547206</v>
      </c>
      <c r="C101" s="35">
        <v>37.311411805540658</v>
      </c>
      <c r="D101" s="35">
        <v>24.940567674142812</v>
      </c>
      <c r="E101" s="35">
        <v>21.454370541939269</v>
      </c>
      <c r="F101" s="35">
        <v>28.645619621357039</v>
      </c>
      <c r="G101" s="35">
        <v>30.467992462148601</v>
      </c>
      <c r="H101" s="35">
        <v>32.423950817105236</v>
      </c>
      <c r="I101" s="35">
        <v>34.505476128633624</v>
      </c>
      <c r="J101" s="35">
        <v>36.720629437779358</v>
      </c>
      <c r="L101" s="27">
        <f t="shared" si="45"/>
        <v>1.0220307680352894</v>
      </c>
      <c r="M101" s="27">
        <f t="shared" si="45"/>
        <v>0.92259889555464303</v>
      </c>
      <c r="N101" s="27">
        <f t="shared" si="45"/>
        <v>0.97033542875578049</v>
      </c>
      <c r="O101" s="27">
        <f t="shared" si="45"/>
        <v>1.0595183645903197</v>
      </c>
      <c r="P101" s="27">
        <f t="shared" si="45"/>
        <v>1.0124116260613636</v>
      </c>
      <c r="Q101" s="27">
        <f t="shared" si="45"/>
        <v>1.0125218838762493</v>
      </c>
      <c r="R101" s="27">
        <f t="shared" si="45"/>
        <v>1.0125218838762491</v>
      </c>
      <c r="S101" s="27">
        <f t="shared" si="45"/>
        <v>1.0125218838762491</v>
      </c>
      <c r="T101" s="37">
        <f t="shared" si="46"/>
        <v>1.0125218838762491</v>
      </c>
      <c r="U101" s="37">
        <f t="shared" si="46"/>
        <v>1.0125218838762491</v>
      </c>
      <c r="V101" s="37">
        <f t="shared" si="46"/>
        <v>1.0125218838762491</v>
      </c>
      <c r="W101" s="37">
        <f t="shared" si="46"/>
        <v>1.0125218838762491</v>
      </c>
    </row>
    <row r="102" spans="1:23" ht="12" customHeight="1" x14ac:dyDescent="0.2">
      <c r="A102" s="34" t="s">
        <v>39</v>
      </c>
      <c r="B102" s="35">
        <v>25.550348630924717</v>
      </c>
      <c r="C102" s="35">
        <v>27.911200686463651</v>
      </c>
      <c r="D102" s="35">
        <v>30.484373417403994</v>
      </c>
      <c r="E102" s="35">
        <v>30.653366076876591</v>
      </c>
      <c r="F102" s="35">
        <v>31.907223699269881</v>
      </c>
      <c r="G102" s="35">
        <v>33.137161376752914</v>
      </c>
      <c r="H102" s="35">
        <v>34.26706220586378</v>
      </c>
      <c r="I102" s="35">
        <v>35.460365864720863</v>
      </c>
      <c r="J102" s="35">
        <v>36.712353366877878</v>
      </c>
      <c r="L102" s="27">
        <f t="shared" si="45"/>
        <v>1.0178325556872587</v>
      </c>
      <c r="M102" s="27">
        <f t="shared" si="45"/>
        <v>1.0177936821125781</v>
      </c>
      <c r="N102" s="27">
        <f t="shared" si="45"/>
        <v>1.0011062662749213</v>
      </c>
      <c r="O102" s="27">
        <f t="shared" si="45"/>
        <v>1.0080502207680859</v>
      </c>
      <c r="P102" s="27">
        <f t="shared" si="45"/>
        <v>1.0075932678318877</v>
      </c>
      <c r="Q102" s="27">
        <f t="shared" si="45"/>
        <v>1.0067283854467344</v>
      </c>
      <c r="R102" s="27">
        <f t="shared" si="45"/>
        <v>1.0068696910163244</v>
      </c>
      <c r="S102" s="27">
        <f t="shared" si="45"/>
        <v>1.0069636712120333</v>
      </c>
      <c r="T102" s="37">
        <f t="shared" si="46"/>
        <v>1.0069636712120333</v>
      </c>
      <c r="U102" s="37">
        <f t="shared" si="46"/>
        <v>1.0069636712120333</v>
      </c>
      <c r="V102" s="37">
        <f t="shared" si="46"/>
        <v>1.0069636712120333</v>
      </c>
      <c r="W102" s="37">
        <f t="shared" si="46"/>
        <v>1.0069636712120333</v>
      </c>
    </row>
    <row r="103" spans="1:23" ht="12" customHeight="1" x14ac:dyDescent="0.2">
      <c r="A103" s="38"/>
      <c r="B103" s="36"/>
      <c r="C103" s="36"/>
      <c r="D103" s="36"/>
      <c r="E103" s="36"/>
      <c r="F103" s="36"/>
      <c r="G103" s="36"/>
      <c r="H103" s="36"/>
      <c r="I103" s="36"/>
      <c r="J103" s="36"/>
    </row>
    <row r="104" spans="1:23" ht="12" customHeight="1" x14ac:dyDescent="0.2">
      <c r="A104" s="34" t="s">
        <v>41</v>
      </c>
      <c r="B104" s="35">
        <v>91.765203960173025</v>
      </c>
      <c r="C104" s="35">
        <v>106.80216519888266</v>
      </c>
      <c r="D104" s="35">
        <v>136.60835851043529</v>
      </c>
      <c r="E104" s="35">
        <v>145.78331243877119</v>
      </c>
      <c r="F104" s="35">
        <v>164.63273538008872</v>
      </c>
      <c r="G104" s="35">
        <v>217.07421728625147</v>
      </c>
      <c r="H104" s="35">
        <v>277.81218039157199</v>
      </c>
      <c r="I104" s="35">
        <v>353.00518189883178</v>
      </c>
      <c r="J104" s="35">
        <v>397.95199666530675</v>
      </c>
      <c r="L104" s="27"/>
      <c r="M104" s="27"/>
      <c r="N104" s="27"/>
      <c r="O104" s="27"/>
      <c r="P104" s="27"/>
      <c r="Q104" s="27"/>
      <c r="R104" s="27"/>
      <c r="S104" s="27"/>
    </row>
    <row r="105" spans="1:23" ht="12" customHeight="1" x14ac:dyDescent="0.2">
      <c r="A105" s="34" t="s">
        <v>98</v>
      </c>
      <c r="B105" s="35">
        <v>36.422617145362096</v>
      </c>
      <c r="C105" s="35">
        <v>32.9748285170716</v>
      </c>
      <c r="D105" s="35">
        <v>28.616007364977701</v>
      </c>
      <c r="E105" s="35">
        <v>15.8426894387755</v>
      </c>
      <c r="F105" s="35">
        <v>11.780000851778885</v>
      </c>
      <c r="G105" s="35">
        <v>10.631682964541053</v>
      </c>
      <c r="H105" s="35">
        <v>10.760520473746723</v>
      </c>
      <c r="I105" s="35">
        <v>7.8970829013612729</v>
      </c>
      <c r="J105" s="35">
        <v>6.0303794691385519</v>
      </c>
      <c r="L105" s="27">
        <f t="shared" ref="L105:S108" si="47">+((C105/B105)^0.2)</f>
        <v>0.98030739637927533</v>
      </c>
      <c r="M105" s="27">
        <f t="shared" si="47"/>
        <v>0.9720426005325904</v>
      </c>
      <c r="N105" s="27">
        <f t="shared" si="47"/>
        <v>0.8884724671235984</v>
      </c>
      <c r="O105" s="27">
        <f t="shared" si="47"/>
        <v>0.94246077190326294</v>
      </c>
      <c r="P105" s="27">
        <f t="shared" si="47"/>
        <v>0.97969600961310588</v>
      </c>
      <c r="Q105" s="27">
        <f t="shared" si="47"/>
        <v>1.0024119887257461</v>
      </c>
      <c r="R105" s="27">
        <f t="shared" si="47"/>
        <v>0.93999746804773265</v>
      </c>
      <c r="S105" s="27">
        <f t="shared" si="47"/>
        <v>0.94749208098010795</v>
      </c>
      <c r="T105" s="37">
        <f t="shared" ref="T105:W108" si="48">S105</f>
        <v>0.94749208098010795</v>
      </c>
      <c r="U105" s="37">
        <f t="shared" si="48"/>
        <v>0.94749208098010795</v>
      </c>
      <c r="V105" s="37">
        <f t="shared" si="48"/>
        <v>0.94749208098010795</v>
      </c>
      <c r="W105" s="37">
        <f t="shared" si="48"/>
        <v>0.94749208098010795</v>
      </c>
    </row>
    <row r="106" spans="1:23" ht="12" customHeight="1" x14ac:dyDescent="0.2">
      <c r="A106" s="34" t="s">
        <v>44</v>
      </c>
      <c r="B106" s="35">
        <v>0.17044303306316</v>
      </c>
      <c r="C106" s="35">
        <v>28.845763338187499</v>
      </c>
      <c r="D106" s="35">
        <v>73.569355892418614</v>
      </c>
      <c r="E106" s="35">
        <v>103.44067946118875</v>
      </c>
      <c r="F106" s="35">
        <v>131.3556992735802</v>
      </c>
      <c r="G106" s="35">
        <v>185.61481087258025</v>
      </c>
      <c r="H106" s="35">
        <v>246.79940471158019</v>
      </c>
      <c r="I106" s="35">
        <v>323.58861344358013</v>
      </c>
      <c r="J106" s="35">
        <v>367.12199451858021</v>
      </c>
      <c r="L106" s="27">
        <f t="shared" si="47"/>
        <v>2.7906190617872602</v>
      </c>
      <c r="M106" s="27">
        <f t="shared" si="47"/>
        <v>1.2059324554096853</v>
      </c>
      <c r="N106" s="27">
        <f t="shared" si="47"/>
        <v>1.0705300983824846</v>
      </c>
      <c r="O106" s="27">
        <f t="shared" si="47"/>
        <v>1.048942087358683</v>
      </c>
      <c r="P106" s="27">
        <f t="shared" si="47"/>
        <v>1.0716000896969295</v>
      </c>
      <c r="Q106" s="27">
        <f t="shared" si="47"/>
        <v>1.0586351166021541</v>
      </c>
      <c r="R106" s="27">
        <f t="shared" si="47"/>
        <v>1.055673997872542</v>
      </c>
      <c r="S106" s="27">
        <f t="shared" si="47"/>
        <v>1.0255655752056763</v>
      </c>
      <c r="T106" s="37">
        <f t="shared" si="48"/>
        <v>1.0255655752056763</v>
      </c>
      <c r="U106" s="37">
        <f t="shared" si="48"/>
        <v>1.0255655752056763</v>
      </c>
      <c r="V106" s="37">
        <f t="shared" si="48"/>
        <v>1.0255655752056763</v>
      </c>
      <c r="W106" s="37">
        <f t="shared" si="48"/>
        <v>1.0255655752056763</v>
      </c>
    </row>
    <row r="107" spans="1:23" ht="12" customHeight="1" x14ac:dyDescent="0.2">
      <c r="A107" s="34" t="s">
        <v>46</v>
      </c>
      <c r="B107" s="35">
        <v>20.759929976610721</v>
      </c>
      <c r="C107" s="35">
        <v>15.58625701851286</v>
      </c>
      <c r="D107" s="35">
        <v>13.477155416764475</v>
      </c>
      <c r="E107" s="35">
        <v>6.2055571734222843</v>
      </c>
      <c r="F107" s="35">
        <v>6.5666534342748228</v>
      </c>
      <c r="G107" s="35">
        <v>6.7176692757762559</v>
      </c>
      <c r="H107" s="35">
        <v>7.2021649873078148</v>
      </c>
      <c r="I107" s="35">
        <v>8.5827851327777065</v>
      </c>
      <c r="J107" s="35">
        <v>11.958531858816679</v>
      </c>
      <c r="L107" s="27">
        <f t="shared" si="47"/>
        <v>0.94428521500277318</v>
      </c>
      <c r="M107" s="27">
        <f t="shared" si="47"/>
        <v>0.97134001604532738</v>
      </c>
      <c r="N107" s="27">
        <f t="shared" si="47"/>
        <v>0.85632083110742063</v>
      </c>
      <c r="O107" s="27">
        <f t="shared" si="47"/>
        <v>1.0113760452298675</v>
      </c>
      <c r="P107" s="27">
        <f t="shared" si="47"/>
        <v>1.0045577407331923</v>
      </c>
      <c r="Q107" s="27">
        <f t="shared" si="47"/>
        <v>1.01402553025515</v>
      </c>
      <c r="R107" s="27">
        <f t="shared" si="47"/>
        <v>1.03569775497933</v>
      </c>
      <c r="S107" s="27">
        <f t="shared" si="47"/>
        <v>1.0685870947291454</v>
      </c>
      <c r="T107" s="37">
        <f t="shared" si="48"/>
        <v>1.0685870947291454</v>
      </c>
      <c r="U107" s="37">
        <f t="shared" si="48"/>
        <v>1.0685870947291454</v>
      </c>
      <c r="V107" s="37">
        <f t="shared" si="48"/>
        <v>1.0685870947291454</v>
      </c>
      <c r="W107" s="37">
        <f t="shared" si="48"/>
        <v>1.0685870947291454</v>
      </c>
    </row>
    <row r="108" spans="1:23" ht="12" customHeight="1" x14ac:dyDescent="0.2">
      <c r="A108" s="34" t="s">
        <v>161</v>
      </c>
      <c r="B108" s="35">
        <v>34.412213805137036</v>
      </c>
      <c r="C108" s="35">
        <v>29.395316325110713</v>
      </c>
      <c r="D108" s="35">
        <v>20.945839836274509</v>
      </c>
      <c r="E108" s="35">
        <v>20.294386365384643</v>
      </c>
      <c r="F108" s="35">
        <v>14.930381820454803</v>
      </c>
      <c r="G108" s="35">
        <v>14.110054173353884</v>
      </c>
      <c r="H108" s="35">
        <v>13.050090218937232</v>
      </c>
      <c r="I108" s="35">
        <v>12.936700421112674</v>
      </c>
      <c r="J108" s="35">
        <v>12.841090818771288</v>
      </c>
      <c r="L108" s="27">
        <f t="shared" si="47"/>
        <v>0.96897618897857118</v>
      </c>
      <c r="M108" s="27">
        <f t="shared" si="47"/>
        <v>0.93446691148532035</v>
      </c>
      <c r="N108" s="27">
        <f t="shared" si="47"/>
        <v>0.99370077647534494</v>
      </c>
      <c r="O108" s="27">
        <f t="shared" si="47"/>
        <v>0.94045711838945723</v>
      </c>
      <c r="P108" s="27">
        <f t="shared" si="47"/>
        <v>0.9887615129634626</v>
      </c>
      <c r="Q108" s="27">
        <f t="shared" si="47"/>
        <v>0.98450282480467466</v>
      </c>
      <c r="R108" s="27">
        <f t="shared" si="47"/>
        <v>0.99825616601710476</v>
      </c>
      <c r="S108" s="27">
        <f t="shared" si="47"/>
        <v>0.99851749668926437</v>
      </c>
      <c r="T108" s="37">
        <f t="shared" si="48"/>
        <v>0.99851749668926437</v>
      </c>
      <c r="U108" s="37">
        <f t="shared" si="48"/>
        <v>0.99851749668926437</v>
      </c>
      <c r="V108" s="37">
        <f t="shared" si="48"/>
        <v>0.99851749668926437</v>
      </c>
      <c r="W108" s="37">
        <f t="shared" si="48"/>
        <v>0.99851749668926437</v>
      </c>
    </row>
    <row r="109" spans="1:23" ht="12" customHeight="1" x14ac:dyDescent="0.2">
      <c r="A109" s="34"/>
      <c r="B109" s="39"/>
      <c r="C109" s="39"/>
      <c r="D109" s="40"/>
      <c r="E109" s="40"/>
      <c r="F109" s="35"/>
      <c r="G109" s="35"/>
      <c r="H109" s="35"/>
      <c r="I109" s="35"/>
      <c r="J109" s="35"/>
      <c r="L109" s="27"/>
      <c r="M109" s="27"/>
      <c r="N109" s="27"/>
      <c r="O109" s="27"/>
      <c r="P109" s="27"/>
      <c r="Q109" s="27"/>
      <c r="R109" s="27"/>
      <c r="S109" s="27"/>
      <c r="T109" s="37"/>
      <c r="U109" s="37"/>
      <c r="V109" s="37"/>
      <c r="W109" s="37"/>
    </row>
    <row r="110" spans="1:23" ht="12" customHeight="1" x14ac:dyDescent="0.1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L110" s="27"/>
    </row>
    <row r="111" spans="1:23" ht="12" customHeight="1" x14ac:dyDescent="0.2">
      <c r="A111" s="34" t="s">
        <v>99</v>
      </c>
      <c r="B111" s="35">
        <v>1078.2300590820398</v>
      </c>
      <c r="C111" s="35">
        <v>1111.8187544083678</v>
      </c>
      <c r="D111" s="35">
        <v>1110.2627489753675</v>
      </c>
      <c r="E111" s="35">
        <v>1080.3423775539568</v>
      </c>
      <c r="F111" s="35">
        <v>1196.6623511542909</v>
      </c>
      <c r="G111" s="35">
        <v>1298.5646938657997</v>
      </c>
      <c r="H111" s="35">
        <v>1409.7915035726041</v>
      </c>
      <c r="I111" s="35">
        <v>1540.9070198347943</v>
      </c>
      <c r="J111" s="35">
        <v>1625.1779248959062</v>
      </c>
      <c r="K111" s="41"/>
      <c r="L111" s="27"/>
    </row>
    <row r="112" spans="1:23" ht="12" customHeight="1" x14ac:dyDescent="0.15">
      <c r="A112" s="42"/>
      <c r="B112" s="62"/>
      <c r="C112" s="62"/>
      <c r="D112" s="62"/>
      <c r="E112" s="62"/>
      <c r="F112" s="62"/>
      <c r="G112" s="62"/>
      <c r="H112" s="62"/>
      <c r="I112" s="62"/>
      <c r="J112" s="62"/>
      <c r="K112" s="43"/>
      <c r="L112" s="27"/>
    </row>
    <row r="113" spans="1:15" ht="12" customHeight="1" x14ac:dyDescent="0.15">
      <c r="A113" s="42"/>
      <c r="B113" s="62"/>
      <c r="C113" s="62"/>
      <c r="D113" s="62"/>
      <c r="E113" s="62"/>
      <c r="F113" s="62"/>
      <c r="G113" s="62"/>
      <c r="H113" s="62"/>
      <c r="I113" s="62"/>
      <c r="J113" s="62"/>
      <c r="K113" s="43"/>
      <c r="L113" s="27"/>
    </row>
    <row r="115" spans="1:15" ht="12" customHeight="1" x14ac:dyDescent="0.15">
      <c r="A115" s="7" t="s">
        <v>57</v>
      </c>
      <c r="B115" s="7" t="s">
        <v>57</v>
      </c>
      <c r="C115" s="7" t="s">
        <v>57</v>
      </c>
      <c r="D115" s="7" t="s">
        <v>57</v>
      </c>
      <c r="E115" s="7" t="s">
        <v>57</v>
      </c>
      <c r="F115" s="7" t="s">
        <v>57</v>
      </c>
      <c r="G115" s="7" t="s">
        <v>57</v>
      </c>
      <c r="H115" s="7" t="s">
        <v>57</v>
      </c>
      <c r="I115" s="7" t="s">
        <v>57</v>
      </c>
      <c r="J115" s="7" t="s">
        <v>57</v>
      </c>
      <c r="K115" s="7" t="s">
        <v>57</v>
      </c>
      <c r="L115" s="7" t="s">
        <v>57</v>
      </c>
      <c r="M115" s="7" t="s">
        <v>57</v>
      </c>
      <c r="N115" s="7" t="s">
        <v>57</v>
      </c>
      <c r="O115" s="7" t="s">
        <v>57</v>
      </c>
    </row>
    <row r="116" spans="1:15" ht="12" customHeight="1" x14ac:dyDescent="0.15">
      <c r="A116" s="14" t="s">
        <v>100</v>
      </c>
    </row>
    <row r="117" spans="1:15" ht="12" customHeight="1" x14ac:dyDescent="0.15">
      <c r="A117" s="1" t="s">
        <v>5</v>
      </c>
    </row>
    <row r="118" spans="1:15" ht="12" customHeight="1" x14ac:dyDescent="0.15">
      <c r="A118" s="1" t="s">
        <v>6</v>
      </c>
    </row>
    <row r="119" spans="1:15" ht="12" customHeight="1" x14ac:dyDescent="0.15">
      <c r="A119" s="1" t="s">
        <v>7</v>
      </c>
    </row>
    <row r="120" spans="1:15" ht="12" customHeight="1" x14ac:dyDescent="0.15">
      <c r="A120" s="1" t="s">
        <v>101</v>
      </c>
    </row>
    <row r="121" spans="1:15" ht="12" customHeight="1" x14ac:dyDescent="0.15">
      <c r="A121" s="1" t="s">
        <v>102</v>
      </c>
    </row>
    <row r="122" spans="1:15" ht="12" customHeight="1" x14ac:dyDescent="0.15">
      <c r="A122" s="1" t="s">
        <v>103</v>
      </c>
    </row>
    <row r="123" spans="1:15" ht="12" customHeight="1" x14ac:dyDescent="0.15">
      <c r="A123" s="7" t="s">
        <v>57</v>
      </c>
      <c r="B123" s="7" t="s">
        <v>57</v>
      </c>
      <c r="C123" s="7" t="s">
        <v>57</v>
      </c>
      <c r="D123" s="7" t="s">
        <v>57</v>
      </c>
      <c r="E123" s="7" t="s">
        <v>57</v>
      </c>
      <c r="F123" s="7" t="s">
        <v>57</v>
      </c>
      <c r="G123" s="7" t="s">
        <v>57</v>
      </c>
      <c r="H123" s="7" t="s">
        <v>57</v>
      </c>
      <c r="I123" s="7" t="s">
        <v>57</v>
      </c>
      <c r="J123" s="7" t="s">
        <v>57</v>
      </c>
      <c r="K123" s="7" t="s">
        <v>57</v>
      </c>
      <c r="L123" s="7" t="s">
        <v>57</v>
      </c>
      <c r="M123" s="7" t="s">
        <v>57</v>
      </c>
    </row>
    <row r="124" spans="1:15" ht="12" customHeight="1" x14ac:dyDescent="0.15">
      <c r="A124" s="1" t="s">
        <v>104</v>
      </c>
      <c r="B124" s="1" t="s">
        <v>105</v>
      </c>
      <c r="C124" s="4">
        <v>2000</v>
      </c>
    </row>
    <row r="125" spans="1:15" ht="12" customHeight="1" x14ac:dyDescent="0.15">
      <c r="A125" s="7" t="s">
        <v>57</v>
      </c>
      <c r="B125" s="7" t="s">
        <v>57</v>
      </c>
      <c r="C125" s="7" t="s">
        <v>57</v>
      </c>
      <c r="D125" s="7" t="s">
        <v>57</v>
      </c>
      <c r="E125" s="7" t="s">
        <v>57</v>
      </c>
      <c r="F125" s="7" t="s">
        <v>57</v>
      </c>
      <c r="G125" s="7" t="s">
        <v>57</v>
      </c>
      <c r="H125" s="7" t="s">
        <v>57</v>
      </c>
      <c r="I125" s="7" t="s">
        <v>57</v>
      </c>
      <c r="J125" s="7" t="s">
        <v>57</v>
      </c>
      <c r="K125" s="7" t="s">
        <v>57</v>
      </c>
      <c r="L125" s="7" t="s">
        <v>57</v>
      </c>
      <c r="M125" s="7" t="s">
        <v>57</v>
      </c>
    </row>
    <row r="126" spans="1:15" ht="16.5" customHeight="1" x14ac:dyDescent="0.15">
      <c r="A126" s="44" t="s">
        <v>106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spans="1:15" ht="12" customHeight="1" x14ac:dyDescent="0.15">
      <c r="A127" s="8" t="s">
        <v>107</v>
      </c>
      <c r="B127" s="45" t="s">
        <v>108</v>
      </c>
      <c r="C127" s="1" t="s">
        <v>109</v>
      </c>
      <c r="D127" s="4">
        <v>2005</v>
      </c>
      <c r="E127" s="4">
        <v>2010</v>
      </c>
      <c r="F127" s="4">
        <v>2015</v>
      </c>
      <c r="G127" s="4">
        <v>2020</v>
      </c>
      <c r="H127" s="4">
        <f t="shared" ref="H127:M127" si="49">G127+5</f>
        <v>2025</v>
      </c>
      <c r="I127" s="4">
        <f t="shared" si="49"/>
        <v>2030</v>
      </c>
      <c r="J127" s="4">
        <f t="shared" si="49"/>
        <v>2035</v>
      </c>
      <c r="K127" s="4">
        <f t="shared" si="49"/>
        <v>2040</v>
      </c>
      <c r="L127" s="4">
        <f t="shared" si="49"/>
        <v>2045</v>
      </c>
      <c r="M127" s="4">
        <f t="shared" si="49"/>
        <v>2050</v>
      </c>
    </row>
    <row r="128" spans="1:15" ht="12" customHeight="1" x14ac:dyDescent="0.15">
      <c r="A128" s="4">
        <v>1</v>
      </c>
      <c r="B128" s="46" t="s">
        <v>110</v>
      </c>
      <c r="C128" s="47">
        <v>2.930770016155865</v>
      </c>
      <c r="D128" s="48">
        <v>0</v>
      </c>
      <c r="E128" s="49">
        <v>5.4085107182438273E-2</v>
      </c>
      <c r="F128" s="50">
        <v>8.557649379715436E-2</v>
      </c>
      <c r="G128" s="50">
        <v>0.12734116981223917</v>
      </c>
      <c r="H128" s="50">
        <v>0.18714712674952444</v>
      </c>
      <c r="I128" s="50">
        <v>0.25757603085599773</v>
      </c>
      <c r="J128" s="50">
        <v>0.29419034006063421</v>
      </c>
      <c r="K128" s="50">
        <v>0.32523484112642764</v>
      </c>
      <c r="L128" s="50">
        <v>0.35003841167236061</v>
      </c>
      <c r="M128" s="50">
        <v>0.36893159834343875</v>
      </c>
    </row>
    <row r="129" spans="1:13" ht="12" customHeight="1" x14ac:dyDescent="0.15">
      <c r="A129" s="4">
        <v>2</v>
      </c>
      <c r="C129" s="47">
        <v>5.8615400323117299</v>
      </c>
      <c r="D129" s="48">
        <v>0</v>
      </c>
      <c r="E129" s="49">
        <v>0.10192273684098806</v>
      </c>
      <c r="F129" s="50">
        <v>0.12523963133645494</v>
      </c>
      <c r="G129" s="50">
        <v>0.14687704520828407</v>
      </c>
      <c r="H129" s="50">
        <v>0.25348718209891064</v>
      </c>
      <c r="I129" s="50">
        <v>0.38582468675526754</v>
      </c>
      <c r="J129" s="50">
        <v>0.44013130754881474</v>
      </c>
      <c r="K129" s="50">
        <v>0.48524095541906387</v>
      </c>
      <c r="L129" s="50">
        <v>0.52047271749505608</v>
      </c>
      <c r="M129" s="50">
        <v>0.54668870596857333</v>
      </c>
    </row>
    <row r="130" spans="1:13" ht="12" customHeight="1" x14ac:dyDescent="0.15">
      <c r="A130" s="4">
        <f t="shared" ref="A130:A147" si="50">A129+1</f>
        <v>3</v>
      </c>
      <c r="C130" s="47">
        <v>14.653850080779325</v>
      </c>
      <c r="D130" s="48">
        <v>0</v>
      </c>
      <c r="E130" s="49">
        <v>0.3396474609593817</v>
      </c>
      <c r="F130" s="50">
        <v>0.45610501577597867</v>
      </c>
      <c r="G130" s="50">
        <v>0.58285740990005108</v>
      </c>
      <c r="H130" s="50">
        <v>0.78328446134637453</v>
      </c>
      <c r="I130" s="50">
        <v>0.99431436967497078</v>
      </c>
      <c r="J130" s="50">
        <v>1.1279066264395923</v>
      </c>
      <c r="K130" s="50">
        <v>1.2319255215189779</v>
      </c>
      <c r="L130" s="50">
        <v>1.3077174986547295</v>
      </c>
      <c r="M130" s="50">
        <v>1.3603129050513187</v>
      </c>
    </row>
    <row r="131" spans="1:13" ht="12" customHeight="1" x14ac:dyDescent="0.15">
      <c r="A131" s="4">
        <f t="shared" si="50"/>
        <v>4</v>
      </c>
      <c r="C131" s="47">
        <v>29.30770016155865</v>
      </c>
      <c r="D131" s="48">
        <v>0</v>
      </c>
      <c r="E131" s="49">
        <v>0.50974685929521546</v>
      </c>
      <c r="F131" s="50">
        <v>0.74353583826863834</v>
      </c>
      <c r="G131" s="50">
        <v>1.0124315706081675</v>
      </c>
      <c r="H131" s="50">
        <v>1.3055301908594663</v>
      </c>
      <c r="I131" s="50">
        <v>1.5708747070557223</v>
      </c>
      <c r="J131" s="50">
        <v>1.757142103173541</v>
      </c>
      <c r="K131" s="50">
        <v>1.8865525717626235</v>
      </c>
      <c r="L131" s="50">
        <v>1.9705074239812905</v>
      </c>
      <c r="M131" s="50">
        <v>2.0225773831885099</v>
      </c>
    </row>
    <row r="132" spans="1:13" ht="12" customHeight="1" x14ac:dyDescent="0.15">
      <c r="A132" s="4">
        <f t="shared" si="50"/>
        <v>5</v>
      </c>
      <c r="C132" s="47">
        <v>58.615400323117299</v>
      </c>
      <c r="D132" s="48">
        <v>0</v>
      </c>
      <c r="E132" s="49">
        <v>0.56135357213113946</v>
      </c>
      <c r="F132" s="50">
        <v>0.91675203819994777</v>
      </c>
      <c r="G132" s="50">
        <v>1.3274798208299312</v>
      </c>
      <c r="H132" s="50">
        <v>1.7550783249173532</v>
      </c>
      <c r="I132" s="50">
        <v>2.102007309436325</v>
      </c>
      <c r="J132" s="50">
        <v>2.2731102643817551</v>
      </c>
      <c r="K132" s="50">
        <v>2.3675823627554848</v>
      </c>
      <c r="L132" s="50">
        <v>2.4168206178281664</v>
      </c>
      <c r="M132" s="50">
        <v>2.441713051592366</v>
      </c>
    </row>
    <row r="133" spans="1:13" ht="12" customHeight="1" x14ac:dyDescent="0.15">
      <c r="A133" s="4">
        <f t="shared" si="50"/>
        <v>6</v>
      </c>
      <c r="C133" s="47">
        <v>87.923100484675942</v>
      </c>
      <c r="D133" s="48">
        <v>0</v>
      </c>
      <c r="E133" s="49">
        <v>0.57532638245557011</v>
      </c>
      <c r="F133" s="50">
        <v>1.0432961904209053</v>
      </c>
      <c r="G133" s="50">
        <v>1.5718490498635929</v>
      </c>
      <c r="H133" s="50">
        <v>2.1235222571681422</v>
      </c>
      <c r="I133" s="50">
        <v>2.5472326697959859</v>
      </c>
      <c r="J133" s="50">
        <v>2.675473047306447</v>
      </c>
      <c r="K133" s="50">
        <v>2.7326183189240472</v>
      </c>
      <c r="L133" s="50">
        <v>2.7570793148464809</v>
      </c>
      <c r="M133" s="50">
        <v>2.7673691260276625</v>
      </c>
    </row>
    <row r="134" spans="1:13" ht="12" customHeight="1" x14ac:dyDescent="0.15">
      <c r="A134" s="4">
        <f t="shared" si="50"/>
        <v>7</v>
      </c>
      <c r="C134" s="47">
        <v>117.2308006462346</v>
      </c>
      <c r="D134" s="48">
        <v>0</v>
      </c>
      <c r="E134" s="49">
        <v>0.58264350560316502</v>
      </c>
      <c r="F134" s="50">
        <v>1.168655365125564</v>
      </c>
      <c r="G134" s="50">
        <v>1.7904680438588017</v>
      </c>
      <c r="H134" s="50">
        <v>2.3625236702592072</v>
      </c>
      <c r="I134" s="50">
        <v>2.7600263681376664</v>
      </c>
      <c r="J134" s="50">
        <v>2.8366458588136236</v>
      </c>
      <c r="K134" s="50">
        <v>2.8641721228438444</v>
      </c>
      <c r="L134" s="50">
        <v>2.8738265125848592</v>
      </c>
      <c r="M134" s="50">
        <v>2.8771840083975402</v>
      </c>
    </row>
    <row r="135" spans="1:13" ht="12" customHeight="1" x14ac:dyDescent="0.15">
      <c r="A135" s="4">
        <f t="shared" si="50"/>
        <v>8</v>
      </c>
      <c r="C135" s="47">
        <v>146.53850080779324</v>
      </c>
      <c r="D135" s="48">
        <v>0</v>
      </c>
      <c r="E135" s="49">
        <v>0.58646477804789054</v>
      </c>
      <c r="F135" s="50">
        <v>1.26690191611908</v>
      </c>
      <c r="G135" s="50">
        <v>1.9379256483179172</v>
      </c>
      <c r="H135" s="50">
        <v>2.4948762226072549</v>
      </c>
      <c r="I135" s="50">
        <v>2.8638290473404613</v>
      </c>
      <c r="J135" s="50">
        <v>2.9112014213615383</v>
      </c>
      <c r="K135" s="50">
        <v>2.925635310185557</v>
      </c>
      <c r="L135" s="50">
        <v>2.9299680148604184</v>
      </c>
      <c r="M135" s="50">
        <v>2.9312627434977601</v>
      </c>
    </row>
    <row r="136" spans="1:13" ht="12" customHeight="1" x14ac:dyDescent="0.15">
      <c r="A136" s="4">
        <f t="shared" si="50"/>
        <v>9</v>
      </c>
      <c r="C136" s="47">
        <v>175.84620096935188</v>
      </c>
      <c r="D136" s="48">
        <v>0</v>
      </c>
      <c r="E136" s="49">
        <v>0.58815099528359105</v>
      </c>
      <c r="F136" s="50">
        <v>1.3700698828644713</v>
      </c>
      <c r="G136" s="50">
        <v>2.068681918452175</v>
      </c>
      <c r="H136" s="50">
        <v>2.5817256366973216</v>
      </c>
      <c r="I136" s="50">
        <v>2.9127778313541395</v>
      </c>
      <c r="J136" s="50">
        <v>2.9393352478801065</v>
      </c>
      <c r="K136" s="50">
        <v>2.946123915686369</v>
      </c>
      <c r="L136" s="50">
        <v>2.947844575834706</v>
      </c>
      <c r="M136" s="50">
        <v>2.9482797547691786</v>
      </c>
    </row>
    <row r="137" spans="1:13" ht="12" customHeight="1" x14ac:dyDescent="0.15">
      <c r="A137" s="4">
        <f t="shared" si="50"/>
        <v>10</v>
      </c>
      <c r="C137" s="47">
        <v>205.15390113091055</v>
      </c>
      <c r="D137" s="48">
        <v>0</v>
      </c>
      <c r="E137" s="49">
        <v>0.58959534734338315</v>
      </c>
      <c r="F137" s="50">
        <v>1.4704169245202989</v>
      </c>
      <c r="G137" s="50">
        <v>2.1728673813130346</v>
      </c>
      <c r="H137" s="50">
        <v>2.6371746205431514</v>
      </c>
      <c r="I137" s="50">
        <v>2.9393856345670977</v>
      </c>
      <c r="J137" s="50">
        <v>2.9539412092899284</v>
      </c>
      <c r="K137" s="50">
        <v>2.9570770969659392</v>
      </c>
      <c r="L137" s="50">
        <v>2.9577495239048663</v>
      </c>
      <c r="M137" s="50">
        <v>2.9578935662087376</v>
      </c>
    </row>
    <row r="138" spans="1:13" ht="12" customHeight="1" x14ac:dyDescent="0.15">
      <c r="A138" s="4">
        <f t="shared" si="50"/>
        <v>11</v>
      </c>
      <c r="C138" s="47">
        <v>234.4616012924692</v>
      </c>
      <c r="D138" s="48">
        <v>0</v>
      </c>
      <c r="E138" s="49">
        <v>0.59065212528173505</v>
      </c>
      <c r="F138" s="50">
        <v>1.5670647576834622</v>
      </c>
      <c r="G138" s="50">
        <v>2.2549666463617197</v>
      </c>
      <c r="H138" s="50">
        <v>2.6745245116464669</v>
      </c>
      <c r="I138" s="50">
        <v>2.9575857865319009</v>
      </c>
      <c r="J138" s="50">
        <v>2.9654565928063366</v>
      </c>
      <c r="K138" s="50">
        <v>2.9668893686853286</v>
      </c>
      <c r="L138" s="50">
        <v>2.9671495170845246</v>
      </c>
      <c r="M138" s="50">
        <v>2.9671967300395656</v>
      </c>
    </row>
    <row r="139" spans="1:13" ht="12" customHeight="1" x14ac:dyDescent="0.15">
      <c r="A139" s="4">
        <f t="shared" si="50"/>
        <v>12</v>
      </c>
      <c r="C139" s="47">
        <v>263.76930145402787</v>
      </c>
      <c r="D139" s="48">
        <v>0</v>
      </c>
      <c r="E139" s="49">
        <v>0.59121748758124715</v>
      </c>
      <c r="F139" s="50">
        <v>1.6582566261407605</v>
      </c>
      <c r="G139" s="50">
        <v>2.3171941262720548</v>
      </c>
      <c r="H139" s="50">
        <v>2.6974794167822691</v>
      </c>
      <c r="I139" s="50">
        <v>2.9672657052887375</v>
      </c>
      <c r="J139" s="50">
        <v>2.9714760278729249</v>
      </c>
      <c r="K139" s="50">
        <v>2.9721244994493166</v>
      </c>
      <c r="L139" s="50">
        <v>2.972224238515639</v>
      </c>
      <c r="M139" s="50">
        <v>2.9722395757525533</v>
      </c>
    </row>
    <row r="140" spans="1:13" ht="12" customHeight="1" x14ac:dyDescent="0.15">
      <c r="A140" s="4">
        <f t="shared" si="50"/>
        <v>13</v>
      </c>
      <c r="C140" s="47">
        <v>293.07700161558648</v>
      </c>
      <c r="D140" s="48">
        <v>0</v>
      </c>
      <c r="E140" s="49">
        <v>0.59175125922696081</v>
      </c>
      <c r="F140" s="50">
        <v>1.7439665930135106</v>
      </c>
      <c r="G140" s="50">
        <v>2.3639317281469032</v>
      </c>
      <c r="H140" s="50">
        <v>2.7121822038180543</v>
      </c>
      <c r="I140" s="50">
        <v>2.9734593712204935</v>
      </c>
      <c r="J140" s="50">
        <v>2.9756952341484308</v>
      </c>
      <c r="K140" s="50">
        <v>2.9759868083918857</v>
      </c>
      <c r="L140" s="50">
        <v>2.9760248038988757</v>
      </c>
      <c r="M140" s="50">
        <v>2.9760297546774228</v>
      </c>
    </row>
    <row r="141" spans="1:13" ht="12" customHeight="1" x14ac:dyDescent="0.15">
      <c r="A141" s="4">
        <f t="shared" si="50"/>
        <v>14</v>
      </c>
      <c r="C141" s="47">
        <v>366.34625201948313</v>
      </c>
      <c r="D141" s="48">
        <v>0</v>
      </c>
      <c r="E141" s="50">
        <v>0.59258464092005647</v>
      </c>
      <c r="F141" s="50">
        <v>1.9306270723004322</v>
      </c>
      <c r="G141" s="50">
        <v>2.4343569490310069</v>
      </c>
      <c r="H141" s="50">
        <v>2.7295199127916785</v>
      </c>
      <c r="I141" s="50">
        <v>2.9804860406343971</v>
      </c>
      <c r="J141" s="50">
        <v>2.9809355414790124</v>
      </c>
      <c r="K141" s="50">
        <v>2.9809742593596216</v>
      </c>
      <c r="L141" s="50">
        <v>2.9809775938359082</v>
      </c>
      <c r="M141" s="50">
        <v>2.9809778810052618</v>
      </c>
    </row>
    <row r="142" spans="1:13" ht="12" customHeight="1" x14ac:dyDescent="0.15">
      <c r="A142" s="4">
        <f t="shared" si="50"/>
        <v>15</v>
      </c>
      <c r="C142" s="47">
        <v>439.61550242337978</v>
      </c>
      <c r="D142" s="48">
        <v>0</v>
      </c>
      <c r="E142" s="50">
        <v>0.59341802261315235</v>
      </c>
      <c r="F142" s="50">
        <v>2.0782881840182807</v>
      </c>
      <c r="G142" s="50">
        <v>2.4687166206311053</v>
      </c>
      <c r="H142" s="50">
        <v>2.73780473587995</v>
      </c>
      <c r="I142" s="50">
        <v>2.9858312768417403</v>
      </c>
      <c r="J142" s="50">
        <v>2.9859199664126668</v>
      </c>
      <c r="K142" s="50">
        <v>2.9859250150137879</v>
      </c>
      <c r="L142" s="50">
        <v>2.9859253023938983</v>
      </c>
      <c r="M142" s="50">
        <v>2.9859253187523285</v>
      </c>
    </row>
    <row r="143" spans="1:13" ht="12" customHeight="1" x14ac:dyDescent="0.15">
      <c r="A143" s="4">
        <f t="shared" si="50"/>
        <v>16</v>
      </c>
      <c r="C143" s="47">
        <v>512.88475282727643</v>
      </c>
      <c r="D143" s="48">
        <v>0</v>
      </c>
      <c r="E143" s="50">
        <v>0.59369381397064924</v>
      </c>
      <c r="F143" s="50">
        <v>2.1874704405325338</v>
      </c>
      <c r="G143" s="50">
        <v>2.4834220046470481</v>
      </c>
      <c r="H143" s="50">
        <v>2.7402321335222735</v>
      </c>
      <c r="I143" s="50">
        <v>2.9873538412867848</v>
      </c>
      <c r="J143" s="50">
        <v>2.9873711232094871</v>
      </c>
      <c r="K143" s="50">
        <v>2.987371773420735</v>
      </c>
      <c r="L143" s="50">
        <v>2.987371797883998</v>
      </c>
      <c r="M143" s="50">
        <v>2.9873717988043929</v>
      </c>
    </row>
    <row r="144" spans="1:13" ht="12" customHeight="1" x14ac:dyDescent="0.15">
      <c r="A144" s="4">
        <f t="shared" si="50"/>
        <v>17</v>
      </c>
      <c r="C144" s="47">
        <v>586.15400323117296</v>
      </c>
      <c r="D144" s="48">
        <v>0</v>
      </c>
      <c r="E144" s="50">
        <v>0.59396960532814602</v>
      </c>
      <c r="F144" s="50">
        <v>2.2664653436709226</v>
      </c>
      <c r="G144" s="50">
        <v>2.490601708624534</v>
      </c>
      <c r="H144" s="50">
        <v>2.7418937797574596</v>
      </c>
      <c r="I144" s="50">
        <v>2.9888148490058244</v>
      </c>
      <c r="J144" s="50">
        <v>2.988818192671395</v>
      </c>
      <c r="K144" s="50">
        <v>2.9888182758205968</v>
      </c>
      <c r="L144" s="50">
        <v>2.9888182778883223</v>
      </c>
      <c r="M144" s="50">
        <v>2.9888182779397416</v>
      </c>
    </row>
    <row r="145" spans="1:13" ht="12" customHeight="1" x14ac:dyDescent="0.15">
      <c r="A145" s="4">
        <f t="shared" si="50"/>
        <v>18</v>
      </c>
      <c r="C145" s="47">
        <v>732.69250403896626</v>
      </c>
      <c r="D145" s="48">
        <v>0</v>
      </c>
      <c r="E145" s="50">
        <v>0.59421572469931305</v>
      </c>
      <c r="F145" s="50">
        <v>2.3596627788036435</v>
      </c>
      <c r="G145" s="50">
        <v>2.4953895582459578</v>
      </c>
      <c r="H145" s="50">
        <v>2.7435810798016784</v>
      </c>
      <c r="I145" s="50">
        <v>2.9909100377785482</v>
      </c>
      <c r="J145" s="50">
        <v>2.9909101614072222</v>
      </c>
      <c r="K145" s="50">
        <v>2.9909101627503087</v>
      </c>
      <c r="L145" s="50">
        <v>2.9909101627648997</v>
      </c>
      <c r="M145" s="50">
        <v>2.9909101627650583</v>
      </c>
    </row>
    <row r="146" spans="1:13" ht="12" customHeight="1" x14ac:dyDescent="0.15">
      <c r="A146" s="4">
        <f t="shared" si="50"/>
        <v>19</v>
      </c>
      <c r="C146" s="47">
        <v>1465.3850080779325</v>
      </c>
      <c r="D146" s="48">
        <v>0</v>
      </c>
      <c r="E146" s="50">
        <v>0.59473823080171084</v>
      </c>
      <c r="F146" s="50">
        <v>2.4376920201112076</v>
      </c>
      <c r="G146" s="50">
        <v>2.4989593998031672</v>
      </c>
      <c r="H146" s="50">
        <v>2.7463975333675594</v>
      </c>
      <c r="I146" s="50">
        <v>2.9938354429652234</v>
      </c>
      <c r="J146" s="50">
        <v>2.993835442965231</v>
      </c>
      <c r="K146" s="50">
        <v>2.993835442965231</v>
      </c>
      <c r="L146" s="50">
        <v>2.993835442965231</v>
      </c>
      <c r="M146" s="50">
        <v>2.993835442965231</v>
      </c>
    </row>
    <row r="147" spans="1:13" ht="12" customHeight="1" x14ac:dyDescent="0.15">
      <c r="A147" s="4">
        <f t="shared" si="50"/>
        <v>20</v>
      </c>
      <c r="C147" s="47">
        <v>2930.7700161558651</v>
      </c>
      <c r="D147" s="48">
        <v>0</v>
      </c>
      <c r="E147" s="50">
        <v>0.59482891183910847</v>
      </c>
      <c r="F147" s="50">
        <v>2.4393536423861031</v>
      </c>
      <c r="G147" s="50">
        <v>2.4993922781218978</v>
      </c>
      <c r="H147" s="50">
        <v>2.7469319966028825</v>
      </c>
      <c r="I147" s="50">
        <v>2.9944717150838538</v>
      </c>
      <c r="J147" s="50">
        <v>2.9944717150838538</v>
      </c>
      <c r="K147" s="50">
        <v>2.9944717150838538</v>
      </c>
      <c r="L147" s="50">
        <v>2.9944717150838538</v>
      </c>
      <c r="M147" s="50">
        <v>2.9944717150838538</v>
      </c>
    </row>
    <row r="148" spans="1:13" ht="12" customHeight="1" x14ac:dyDescent="0.15">
      <c r="A148" s="7" t="s">
        <v>57</v>
      </c>
      <c r="B148" s="7" t="s">
        <v>57</v>
      </c>
      <c r="C148" s="7" t="s">
        <v>57</v>
      </c>
      <c r="D148" s="7" t="s">
        <v>57</v>
      </c>
      <c r="E148" s="7" t="s">
        <v>57</v>
      </c>
      <c r="F148" s="7" t="s">
        <v>57</v>
      </c>
      <c r="G148" s="7" t="s">
        <v>57</v>
      </c>
      <c r="H148" s="7" t="s">
        <v>57</v>
      </c>
      <c r="I148" s="7" t="s">
        <v>57</v>
      </c>
      <c r="J148" s="7" t="s">
        <v>57</v>
      </c>
      <c r="K148" s="7" t="s">
        <v>57</v>
      </c>
      <c r="L148" s="7" t="s">
        <v>57</v>
      </c>
      <c r="M148" s="7" t="s">
        <v>57</v>
      </c>
    </row>
    <row r="149" spans="1:13" ht="12" customHeight="1" x14ac:dyDescent="0.15">
      <c r="A149" s="44" t="s">
        <v>106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spans="1:13" ht="12" customHeight="1" x14ac:dyDescent="0.15">
      <c r="A150" s="8" t="s">
        <v>111</v>
      </c>
      <c r="B150" s="45" t="s">
        <v>112</v>
      </c>
      <c r="C150" s="1" t="s">
        <v>109</v>
      </c>
      <c r="D150" s="4">
        <v>2005</v>
      </c>
      <c r="E150" s="4">
        <v>2010</v>
      </c>
      <c r="F150" s="4">
        <v>2015</v>
      </c>
      <c r="G150" s="4">
        <v>2020</v>
      </c>
      <c r="H150" s="4">
        <f t="shared" ref="H150:M150" si="51">G150+5</f>
        <v>2025</v>
      </c>
      <c r="I150" s="4">
        <f t="shared" si="51"/>
        <v>2030</v>
      </c>
      <c r="J150" s="4">
        <f t="shared" si="51"/>
        <v>2035</v>
      </c>
      <c r="K150" s="4">
        <f t="shared" si="51"/>
        <v>2040</v>
      </c>
      <c r="L150" s="4">
        <f t="shared" si="51"/>
        <v>2045</v>
      </c>
      <c r="M150" s="4">
        <f t="shared" si="51"/>
        <v>2050</v>
      </c>
    </row>
    <row r="151" spans="1:13" ht="12" customHeight="1" x14ac:dyDescent="0.15">
      <c r="A151" s="4">
        <v>1</v>
      </c>
      <c r="B151" s="46" t="s">
        <v>113</v>
      </c>
      <c r="C151" s="47">
        <v>2.930770016155865</v>
      </c>
      <c r="D151" s="48">
        <v>0</v>
      </c>
      <c r="E151" s="50">
        <v>0.38741706573177431</v>
      </c>
      <c r="F151" s="50">
        <v>0.54338660208684253</v>
      </c>
      <c r="G151" s="50">
        <v>0.7337870580252287</v>
      </c>
      <c r="H151" s="50">
        <v>0.97325227350786148</v>
      </c>
      <c r="I151" s="50">
        <v>1.2349495602374894</v>
      </c>
      <c r="J151" s="50">
        <v>1.4104970477129235</v>
      </c>
      <c r="K151" s="50">
        <v>1.5593400623815812</v>
      </c>
      <c r="L151" s="50">
        <v>1.6782609046518167</v>
      </c>
      <c r="M151" s="50">
        <v>1.7688443820561137</v>
      </c>
    </row>
    <row r="152" spans="1:13" ht="12" customHeight="1" x14ac:dyDescent="0.15">
      <c r="A152" s="4">
        <v>2</v>
      </c>
      <c r="C152" s="47">
        <v>5.8615400323117299</v>
      </c>
      <c r="D152" s="48">
        <v>0</v>
      </c>
      <c r="E152" s="50">
        <v>0.46855051158618793</v>
      </c>
      <c r="F152" s="50">
        <v>0.64878387281514072</v>
      </c>
      <c r="G152" s="50">
        <v>0.86386693173585294</v>
      </c>
      <c r="H152" s="50">
        <v>1.143062435273944</v>
      </c>
      <c r="I152" s="50">
        <v>1.4436091960782913</v>
      </c>
      <c r="J152" s="50">
        <v>1.6468039108717221</v>
      </c>
      <c r="K152" s="50">
        <v>1.8155870518495616</v>
      </c>
      <c r="L152" s="50">
        <v>1.9474109020927326</v>
      </c>
      <c r="M152" s="50">
        <v>2.0455011574440132</v>
      </c>
    </row>
    <row r="153" spans="1:13" ht="12" customHeight="1" x14ac:dyDescent="0.15">
      <c r="A153" s="4">
        <f t="shared" ref="A153:A170" si="52">A152+1</f>
        <v>3</v>
      </c>
      <c r="C153" s="47">
        <v>14.653850080779325</v>
      </c>
      <c r="D153" s="48">
        <v>0</v>
      </c>
      <c r="E153" s="50">
        <v>1.0557461996139179</v>
      </c>
      <c r="F153" s="50">
        <v>1.4851066427107675</v>
      </c>
      <c r="G153" s="50">
        <v>1.9896663920850206</v>
      </c>
      <c r="H153" s="50">
        <v>2.63978856232545</v>
      </c>
      <c r="I153" s="50">
        <v>3.3132651376316149</v>
      </c>
      <c r="J153" s="50">
        <v>3.7584227059974844</v>
      </c>
      <c r="K153" s="50">
        <v>4.1050355974858661</v>
      </c>
      <c r="L153" s="50">
        <v>4.3575904465504989</v>
      </c>
      <c r="M153" s="50">
        <v>4.532849430759236</v>
      </c>
    </row>
    <row r="154" spans="1:13" ht="12" customHeight="1" x14ac:dyDescent="0.15">
      <c r="A154" s="4">
        <f t="shared" si="52"/>
        <v>4</v>
      </c>
      <c r="C154" s="47">
        <v>29.30770016155865</v>
      </c>
      <c r="D154" s="48">
        <v>0</v>
      </c>
      <c r="E154" s="50">
        <v>1.146012650289437</v>
      </c>
      <c r="F154" s="50">
        <v>1.6837664751936601</v>
      </c>
      <c r="G154" s="50">
        <v>2.3093171121690927</v>
      </c>
      <c r="H154" s="50">
        <v>3.1051774788814694</v>
      </c>
      <c r="I154" s="50">
        <v>3.8843902505141239</v>
      </c>
      <c r="J154" s="50">
        <v>4.3449841185157441</v>
      </c>
      <c r="K154" s="50">
        <v>4.6649846635904479</v>
      </c>
      <c r="L154" s="50">
        <v>4.8725845491680664</v>
      </c>
      <c r="M154" s="50">
        <v>5.001340866257344</v>
      </c>
    </row>
    <row r="155" spans="1:13" ht="12" customHeight="1" x14ac:dyDescent="0.15">
      <c r="A155" s="4">
        <f t="shared" si="52"/>
        <v>5</v>
      </c>
      <c r="C155" s="47">
        <v>58.615400323117299</v>
      </c>
      <c r="D155" s="48">
        <v>0</v>
      </c>
      <c r="E155" s="50">
        <v>1.2814483204393081</v>
      </c>
      <c r="F155" s="50">
        <v>2.100433520088135</v>
      </c>
      <c r="G155" s="50">
        <v>3.0524218403594334</v>
      </c>
      <c r="H155" s="50">
        <v>4.092029959617145</v>
      </c>
      <c r="I155" s="50">
        <v>4.9634615018033168</v>
      </c>
      <c r="J155" s="50">
        <v>5.367486228979061</v>
      </c>
      <c r="K155" s="50">
        <v>5.5905628192304651</v>
      </c>
      <c r="L155" s="50">
        <v>5.7068289151532063</v>
      </c>
      <c r="M155" s="50">
        <v>5.7656073200237046</v>
      </c>
    </row>
    <row r="156" spans="1:13" ht="12" customHeight="1" x14ac:dyDescent="0.15">
      <c r="A156" s="4">
        <f t="shared" si="52"/>
        <v>6</v>
      </c>
      <c r="C156" s="47">
        <v>87.923100484675942</v>
      </c>
      <c r="D156" s="48">
        <v>0</v>
      </c>
      <c r="E156" s="50">
        <v>1.504889975547604</v>
      </c>
      <c r="F156" s="50">
        <v>2.7155198311473474</v>
      </c>
      <c r="G156" s="50">
        <v>4.0717085705164742</v>
      </c>
      <c r="H156" s="50">
        <v>5.3643109265100497</v>
      </c>
      <c r="I156" s="50">
        <v>6.2939487916144206</v>
      </c>
      <c r="J156" s="50">
        <v>6.6108175168937588</v>
      </c>
      <c r="K156" s="50">
        <v>6.7520175798125823</v>
      </c>
      <c r="L156" s="50">
        <v>6.8124581738553767</v>
      </c>
      <c r="M156" s="50">
        <v>6.8378832343210663</v>
      </c>
    </row>
    <row r="157" spans="1:13" ht="12" customHeight="1" x14ac:dyDescent="0.15">
      <c r="A157" s="4">
        <f t="shared" si="52"/>
        <v>7</v>
      </c>
      <c r="C157" s="47">
        <v>117.2308006462346</v>
      </c>
      <c r="D157" s="48">
        <v>0</v>
      </c>
      <c r="E157" s="50">
        <v>1.519864689384089</v>
      </c>
      <c r="F157" s="50">
        <v>3.0244262483891333</v>
      </c>
      <c r="G157" s="50">
        <v>4.5983133236686342</v>
      </c>
      <c r="H157" s="50">
        <v>5.858766629815368</v>
      </c>
      <c r="I157" s="50">
        <v>6.6383622036153858</v>
      </c>
      <c r="J157" s="50">
        <v>6.8226459252621217</v>
      </c>
      <c r="K157" s="50">
        <v>6.8888515647641295</v>
      </c>
      <c r="L157" s="50">
        <v>6.9120721168195676</v>
      </c>
      <c r="M157" s="50">
        <v>6.9201475010111828</v>
      </c>
    </row>
    <row r="158" spans="1:13" ht="12" customHeight="1" x14ac:dyDescent="0.15">
      <c r="A158" s="4">
        <f t="shared" si="52"/>
        <v>8</v>
      </c>
      <c r="C158" s="47">
        <v>146.53850080779324</v>
      </c>
      <c r="D158" s="48">
        <v>0</v>
      </c>
      <c r="E158" s="50">
        <v>1.5269273004176298</v>
      </c>
      <c r="F158" s="50">
        <v>3.2679649901547378</v>
      </c>
      <c r="G158" s="50">
        <v>4.9542036949434998</v>
      </c>
      <c r="H158" s="50">
        <v>6.127205010614559</v>
      </c>
      <c r="I158" s="50">
        <v>6.7922317755091903</v>
      </c>
      <c r="J158" s="50">
        <v>6.9045862976501242</v>
      </c>
      <c r="K158" s="50">
        <v>6.9388195974365461</v>
      </c>
      <c r="L158" s="50">
        <v>6.9490956068910279</v>
      </c>
      <c r="M158" s="50">
        <v>6.9521663547764092</v>
      </c>
    </row>
    <row r="159" spans="1:13" ht="12" customHeight="1" x14ac:dyDescent="0.15">
      <c r="A159" s="4">
        <f t="shared" si="52"/>
        <v>9</v>
      </c>
      <c r="C159" s="47">
        <v>175.84620096935188</v>
      </c>
      <c r="D159" s="48">
        <v>0</v>
      </c>
      <c r="E159" s="50">
        <v>1.5289013441861117</v>
      </c>
      <c r="F159" s="50">
        <v>3.5274556532311614</v>
      </c>
      <c r="G159" s="50">
        <v>5.2770765378463214</v>
      </c>
      <c r="H159" s="50">
        <v>6.3194018775164098</v>
      </c>
      <c r="I159" s="50">
        <v>6.8784293307480757</v>
      </c>
      <c r="J159" s="50">
        <v>6.9411437989834299</v>
      </c>
      <c r="K159" s="50">
        <v>6.9571750153888336</v>
      </c>
      <c r="L159" s="50">
        <v>6.9612382979039547</v>
      </c>
      <c r="M159" s="50">
        <v>6.9622659586869977</v>
      </c>
    </row>
    <row r="160" spans="1:13" ht="12" customHeight="1" x14ac:dyDescent="0.15">
      <c r="A160" s="4">
        <f t="shared" si="52"/>
        <v>10</v>
      </c>
      <c r="C160" s="47">
        <v>205.15390113091055</v>
      </c>
      <c r="D160" s="48">
        <v>0</v>
      </c>
      <c r="E160" s="50">
        <v>1.5302127805318191</v>
      </c>
      <c r="F160" s="50">
        <v>3.780667017834312</v>
      </c>
      <c r="G160" s="50">
        <v>5.5365880802347993</v>
      </c>
      <c r="H160" s="50">
        <v>6.445785580727236</v>
      </c>
      <c r="I160" s="50">
        <v>6.9293490952402799</v>
      </c>
      <c r="J160" s="50">
        <v>6.9636626121025218</v>
      </c>
      <c r="K160" s="50">
        <v>6.9710551978779298</v>
      </c>
      <c r="L160" s="50">
        <v>6.9726403866146764</v>
      </c>
      <c r="M160" s="50">
        <v>6.9729799539706123</v>
      </c>
    </row>
    <row r="161" spans="1:13" ht="12" customHeight="1" x14ac:dyDescent="0.15">
      <c r="A161" s="4">
        <f t="shared" si="52"/>
        <v>11</v>
      </c>
      <c r="C161" s="47">
        <v>234.4616012924692</v>
      </c>
      <c r="D161" s="48">
        <v>0</v>
      </c>
      <c r="E161" s="50">
        <v>1.5322246551541256</v>
      </c>
      <c r="F161" s="50">
        <v>4.0254780964485484</v>
      </c>
      <c r="G161" s="50">
        <v>5.7381136210182291</v>
      </c>
      <c r="H161" s="50">
        <v>6.5245264972204886</v>
      </c>
      <c r="I161" s="50">
        <v>6.9553762478808601</v>
      </c>
      <c r="J161" s="50">
        <v>6.9738860808879615</v>
      </c>
      <c r="K161" s="50">
        <v>6.9772555504609688</v>
      </c>
      <c r="L161" s="50">
        <v>6.9778673433648057</v>
      </c>
      <c r="M161" s="50">
        <v>6.9779783744184378</v>
      </c>
    </row>
    <row r="162" spans="1:13" ht="12" customHeight="1" x14ac:dyDescent="0.15">
      <c r="A162" s="4">
        <f t="shared" si="52"/>
        <v>12</v>
      </c>
      <c r="C162" s="47">
        <v>263.76930145402787</v>
      </c>
      <c r="D162" s="48">
        <v>0</v>
      </c>
      <c r="E162" s="50">
        <v>1.5332330574293702</v>
      </c>
      <c r="F162" s="50">
        <v>4.2572671072839743</v>
      </c>
      <c r="G162" s="50">
        <v>5.8914789417991038</v>
      </c>
      <c r="H162" s="50">
        <v>6.5743194360747061</v>
      </c>
      <c r="I162" s="50">
        <v>6.9709810098582743</v>
      </c>
      <c r="J162" s="50">
        <v>6.9808722975604285</v>
      </c>
      <c r="K162" s="50">
        <v>6.9823957482700845</v>
      </c>
      <c r="L162" s="50">
        <v>6.9826300647103121</v>
      </c>
      <c r="M162" s="50">
        <v>6.9826660963966827</v>
      </c>
    </row>
    <row r="163" spans="1:13" ht="12" customHeight="1" x14ac:dyDescent="0.15">
      <c r="A163" s="4">
        <f t="shared" si="52"/>
        <v>13</v>
      </c>
      <c r="C163" s="47">
        <v>293.07700161558648</v>
      </c>
      <c r="D163" s="48">
        <v>0</v>
      </c>
      <c r="E163" s="50">
        <v>1.5347849100480853</v>
      </c>
      <c r="F163" s="50">
        <v>4.4774015257577213</v>
      </c>
      <c r="G163" s="50">
        <v>6.0099222339168161</v>
      </c>
      <c r="H163" s="50">
        <v>6.6090795563201823</v>
      </c>
      <c r="I163" s="50">
        <v>6.9838200271025848</v>
      </c>
      <c r="J163" s="50">
        <v>6.98907144047151</v>
      </c>
      <c r="K163" s="50">
        <v>6.9897562663886008</v>
      </c>
      <c r="L163" s="50">
        <v>6.9898455071514727</v>
      </c>
      <c r="M163" s="50">
        <v>6.9898571351382897</v>
      </c>
    </row>
    <row r="164" spans="1:13" ht="12" customHeight="1" x14ac:dyDescent="0.15">
      <c r="A164" s="4">
        <f t="shared" si="52"/>
        <v>14</v>
      </c>
      <c r="C164" s="47">
        <v>366.34625201948313</v>
      </c>
      <c r="D164" s="48">
        <v>0</v>
      </c>
      <c r="E164" s="50">
        <v>1.5424349351903148</v>
      </c>
      <c r="F164" s="50">
        <v>4.9740903818659428</v>
      </c>
      <c r="G164" s="50">
        <v>6.2105008021457468</v>
      </c>
      <c r="H164" s="50">
        <v>6.674196687953299</v>
      </c>
      <c r="I164" s="50">
        <v>7.0241250055336009</v>
      </c>
      <c r="J164" s="50">
        <v>7.0251843462181824</v>
      </c>
      <c r="K164" s="50">
        <v>7.0252755928234807</v>
      </c>
      <c r="L164" s="50">
        <v>7.0252834511989084</v>
      </c>
      <c r="M164" s="50">
        <v>7.0252841279722311</v>
      </c>
    </row>
    <row r="165" spans="1:13" ht="12" customHeight="1" x14ac:dyDescent="0.15">
      <c r="A165" s="4">
        <f t="shared" si="52"/>
        <v>15</v>
      </c>
      <c r="C165" s="47">
        <v>439.61550242337978</v>
      </c>
      <c r="D165" s="48">
        <v>0</v>
      </c>
      <c r="E165" s="50">
        <v>1.5500849603325448</v>
      </c>
      <c r="F165" s="50">
        <v>5.3732666906153295</v>
      </c>
      <c r="G165" s="50">
        <v>6.3199228575392716</v>
      </c>
      <c r="H165" s="50">
        <v>6.7173159352472585</v>
      </c>
      <c r="I165" s="50">
        <v>7.0604871264385816</v>
      </c>
      <c r="J165" s="50">
        <v>7.0606968474561871</v>
      </c>
      <c r="K165" s="50">
        <v>7.0607087857004878</v>
      </c>
      <c r="L165" s="50">
        <v>7.0607094652578315</v>
      </c>
      <c r="M165" s="50">
        <v>7.0607095039400187</v>
      </c>
    </row>
    <row r="166" spans="1:13" ht="12" customHeight="1" x14ac:dyDescent="0.15">
      <c r="A166" s="4">
        <f t="shared" si="52"/>
        <v>16</v>
      </c>
      <c r="C166" s="47">
        <v>512.88475282727643</v>
      </c>
      <c r="D166" s="48">
        <v>0</v>
      </c>
      <c r="E166" s="50">
        <v>1.5500849603325448</v>
      </c>
      <c r="F166" s="50">
        <v>5.6528113696151374</v>
      </c>
      <c r="G166" s="50">
        <v>6.3543715614604421</v>
      </c>
      <c r="H166" s="50">
        <v>6.7199590948728343</v>
      </c>
      <c r="I166" s="50">
        <v>7.0606670632587143</v>
      </c>
      <c r="J166" s="50">
        <v>7.0607079094084844</v>
      </c>
      <c r="K166" s="50">
        <v>7.0607094461950135</v>
      </c>
      <c r="L166" s="50">
        <v>7.0607095040143975</v>
      </c>
      <c r="M166" s="50">
        <v>7.0607095061897676</v>
      </c>
    </row>
    <row r="167" spans="1:13" ht="12" customHeight="1" x14ac:dyDescent="0.15">
      <c r="A167" s="4">
        <f t="shared" si="52"/>
        <v>17</v>
      </c>
      <c r="C167" s="47">
        <v>586.15400323117296</v>
      </c>
      <c r="D167" s="48">
        <v>0</v>
      </c>
      <c r="E167" s="50">
        <v>1.5500849603325448</v>
      </c>
      <c r="F167" s="50">
        <v>5.8541137601917486</v>
      </c>
      <c r="G167" s="50">
        <v>6.3695392362739378</v>
      </c>
      <c r="H167" s="50">
        <v>6.7207226992631393</v>
      </c>
      <c r="I167" s="50">
        <v>7.0607014058440365</v>
      </c>
      <c r="J167" s="50">
        <v>7.060709304835906</v>
      </c>
      <c r="K167" s="50">
        <v>7.0607095012654995</v>
      </c>
      <c r="L167" s="50">
        <v>7.0607095061502427</v>
      </c>
      <c r="M167" s="50">
        <v>7.0607095062717145</v>
      </c>
    </row>
    <row r="168" spans="1:13" ht="12" customHeight="1" x14ac:dyDescent="0.15">
      <c r="A168" s="4">
        <f t="shared" si="52"/>
        <v>18</v>
      </c>
      <c r="C168" s="47">
        <v>732.69250403896626</v>
      </c>
      <c r="D168" s="48">
        <v>0</v>
      </c>
      <c r="E168" s="50">
        <v>1.5500849603325448</v>
      </c>
      <c r="F168" s="50">
        <v>6.0922903384184099</v>
      </c>
      <c r="G168" s="50">
        <v>6.3790973519259548</v>
      </c>
      <c r="H168" s="50">
        <v>6.7210069033144029</v>
      </c>
      <c r="I168" s="50">
        <v>7.0607092112163166</v>
      </c>
      <c r="J168" s="50">
        <v>7.0607095030693348</v>
      </c>
      <c r="K168" s="50">
        <v>7.0607095062399887</v>
      </c>
      <c r="L168" s="50">
        <v>7.0607095062744341</v>
      </c>
      <c r="M168" s="50">
        <v>7.0607095062748089</v>
      </c>
    </row>
    <row r="169" spans="1:13" ht="12" customHeight="1" x14ac:dyDescent="0.15">
      <c r="A169" s="4">
        <f t="shared" si="52"/>
        <v>19</v>
      </c>
      <c r="C169" s="47">
        <v>1465.3850080779325</v>
      </c>
      <c r="D169" s="48">
        <v>0</v>
      </c>
      <c r="E169" s="50">
        <v>1.5500849603325448</v>
      </c>
      <c r="F169" s="50">
        <v>6.2875870100256552</v>
      </c>
      <c r="G169" s="50">
        <v>6.3813554340422822</v>
      </c>
      <c r="H169" s="50">
        <v>6.7210327561243552</v>
      </c>
      <c r="I169" s="50">
        <v>7.0607095062747938</v>
      </c>
      <c r="J169" s="50">
        <v>7.0607095062748124</v>
      </c>
      <c r="K169" s="50">
        <v>7.0607095062748124</v>
      </c>
      <c r="L169" s="50">
        <v>7.0607095062748124</v>
      </c>
      <c r="M169" s="50">
        <v>7.0607095062748124</v>
      </c>
    </row>
    <row r="170" spans="1:13" ht="12" customHeight="1" x14ac:dyDescent="0.15">
      <c r="A170" s="4">
        <f t="shared" si="52"/>
        <v>20</v>
      </c>
      <c r="C170" s="47">
        <v>2930.7700161558651</v>
      </c>
      <c r="D170" s="48">
        <v>0</v>
      </c>
      <c r="E170" s="50">
        <v>1.5500849603325448</v>
      </c>
      <c r="F170" s="50">
        <v>6.290847097597946</v>
      </c>
      <c r="G170" s="50">
        <v>6.3813560061822088</v>
      </c>
      <c r="H170" s="50">
        <v>6.7210327562285288</v>
      </c>
      <c r="I170" s="50">
        <v>7.0607095062748124</v>
      </c>
      <c r="J170" s="50">
        <v>7.0607095062748124</v>
      </c>
      <c r="K170" s="50">
        <v>7.0607095062748124</v>
      </c>
      <c r="L170" s="50">
        <v>7.0607095062748124</v>
      </c>
      <c r="M170" s="50">
        <v>7.0607095062748124</v>
      </c>
    </row>
    <row r="171" spans="1:13" ht="12" customHeight="1" x14ac:dyDescent="0.15">
      <c r="A171" s="7" t="s">
        <v>57</v>
      </c>
      <c r="B171" s="7" t="s">
        <v>57</v>
      </c>
      <c r="C171" s="7" t="s">
        <v>57</v>
      </c>
      <c r="D171" s="7" t="s">
        <v>57</v>
      </c>
      <c r="E171" s="7" t="s">
        <v>57</v>
      </c>
      <c r="F171" s="7" t="s">
        <v>57</v>
      </c>
      <c r="G171" s="7" t="s">
        <v>57</v>
      </c>
      <c r="H171" s="7" t="s">
        <v>57</v>
      </c>
      <c r="I171" s="7" t="s">
        <v>57</v>
      </c>
      <c r="J171" s="7" t="s">
        <v>57</v>
      </c>
      <c r="K171" s="7" t="s">
        <v>57</v>
      </c>
      <c r="L171" s="7" t="s">
        <v>57</v>
      </c>
      <c r="M171" s="7" t="s">
        <v>57</v>
      </c>
    </row>
    <row r="172" spans="1:13" ht="12" customHeight="1" x14ac:dyDescent="0.15">
      <c r="A172" s="44" t="s">
        <v>106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spans="1:13" ht="12" customHeight="1" x14ac:dyDescent="0.15">
      <c r="A173" s="4" t="s">
        <v>114</v>
      </c>
      <c r="B173" s="45" t="s">
        <v>115</v>
      </c>
      <c r="C173" s="1" t="s">
        <v>109</v>
      </c>
      <c r="D173" s="4">
        <v>2005</v>
      </c>
      <c r="E173" s="4">
        <v>2010</v>
      </c>
      <c r="F173" s="4">
        <v>2015</v>
      </c>
      <c r="G173" s="4">
        <v>2020</v>
      </c>
      <c r="H173" s="4">
        <f t="shared" ref="H173:M173" si="53">G173+5</f>
        <v>2025</v>
      </c>
      <c r="I173" s="4">
        <f t="shared" si="53"/>
        <v>2030</v>
      </c>
      <c r="J173" s="4">
        <f t="shared" si="53"/>
        <v>2035</v>
      </c>
      <c r="K173" s="4">
        <f t="shared" si="53"/>
        <v>2040</v>
      </c>
      <c r="L173" s="4">
        <f t="shared" si="53"/>
        <v>2045</v>
      </c>
      <c r="M173" s="4">
        <f t="shared" si="53"/>
        <v>2050</v>
      </c>
    </row>
    <row r="174" spans="1:13" ht="12" customHeight="1" x14ac:dyDescent="0.15">
      <c r="A174" s="4">
        <v>1</v>
      </c>
      <c r="B174" s="46" t="s">
        <v>116</v>
      </c>
      <c r="C174" s="47">
        <v>2.930770016155865</v>
      </c>
      <c r="D174" s="48">
        <v>0</v>
      </c>
      <c r="E174" s="49">
        <v>3.3895848240857358</v>
      </c>
      <c r="F174" s="50">
        <v>4.8354421311037639</v>
      </c>
      <c r="G174" s="49">
        <v>6.6282501746182385</v>
      </c>
      <c r="H174" s="50">
        <v>8.8852497244832573</v>
      </c>
      <c r="I174" s="50">
        <v>11.377887496048329</v>
      </c>
      <c r="J174" s="50">
        <v>12.995248744652956</v>
      </c>
      <c r="K174" s="50">
        <v>14.366575258706682</v>
      </c>
      <c r="L174" s="50">
        <v>15.462221597514109</v>
      </c>
      <c r="M174" s="50">
        <v>16.296788974264889</v>
      </c>
    </row>
    <row r="175" spans="1:13" ht="12" customHeight="1" x14ac:dyDescent="0.15">
      <c r="A175" s="4">
        <v>2</v>
      </c>
      <c r="C175" s="47">
        <v>5.8615400323117299</v>
      </c>
      <c r="D175" s="48">
        <v>0</v>
      </c>
      <c r="E175" s="49">
        <v>4.382166377485734</v>
      </c>
      <c r="F175" s="50">
        <v>5.6601676074282352</v>
      </c>
      <c r="G175" s="49">
        <v>7.0265201311354053</v>
      </c>
      <c r="H175" s="50">
        <v>9.2633420665777049</v>
      </c>
      <c r="I175" s="50">
        <v>11.661090442761198</v>
      </c>
      <c r="J175" s="50">
        <v>13.302443208547233</v>
      </c>
      <c r="K175" s="50">
        <v>14.665828449859566</v>
      </c>
      <c r="L175" s="50">
        <v>15.730666388253564</v>
      </c>
      <c r="M175" s="50">
        <v>16.523013335275085</v>
      </c>
    </row>
    <row r="176" spans="1:13" ht="12" customHeight="1" x14ac:dyDescent="0.15">
      <c r="A176" s="4">
        <f t="shared" ref="A176:A193" si="54">A175+1</f>
        <v>3</v>
      </c>
      <c r="C176" s="47">
        <v>14.653850080779325</v>
      </c>
      <c r="D176" s="48">
        <v>0</v>
      </c>
      <c r="E176" s="49">
        <v>4.3880955807799138</v>
      </c>
      <c r="F176" s="50">
        <v>5.8971052491196492</v>
      </c>
      <c r="G176" s="49">
        <v>7.5419599778647788</v>
      </c>
      <c r="H176" s="50">
        <v>10.193314059566713</v>
      </c>
      <c r="I176" s="50">
        <v>13.003690539221859</v>
      </c>
      <c r="J176" s="50">
        <v>14.750816416494732</v>
      </c>
      <c r="K176" s="50">
        <v>16.111180465428546</v>
      </c>
      <c r="L176" s="50">
        <v>17.102391541208597</v>
      </c>
      <c r="M176" s="50">
        <v>17.790236763428837</v>
      </c>
    </row>
    <row r="177" spans="1:13" ht="12" customHeight="1" x14ac:dyDescent="0.15">
      <c r="A177" s="4">
        <f t="shared" si="54"/>
        <v>4</v>
      </c>
      <c r="C177" s="47">
        <v>29.30770016155865</v>
      </c>
      <c r="D177" s="48">
        <v>0</v>
      </c>
      <c r="E177" s="49">
        <v>4.5894983230834132</v>
      </c>
      <c r="F177" s="50">
        <v>6.4948754937850586</v>
      </c>
      <c r="G177" s="49">
        <v>8.5706620114223657</v>
      </c>
      <c r="H177" s="50">
        <v>11.474011899948758</v>
      </c>
      <c r="I177" s="50">
        <v>14.297121181740289</v>
      </c>
      <c r="J177" s="50">
        <v>15.99241076947264</v>
      </c>
      <c r="K177" s="50">
        <v>17.17022408793374</v>
      </c>
      <c r="L177" s="50">
        <v>17.934328755590602</v>
      </c>
      <c r="M177" s="50">
        <v>18.408237026804166</v>
      </c>
    </row>
    <row r="178" spans="1:13" ht="12" customHeight="1" x14ac:dyDescent="0.15">
      <c r="A178" s="4">
        <f t="shared" si="54"/>
        <v>5</v>
      </c>
      <c r="C178" s="47">
        <v>58.615400323117299</v>
      </c>
      <c r="D178" s="48">
        <v>0</v>
      </c>
      <c r="E178" s="49">
        <v>4.9148035007941626</v>
      </c>
      <c r="F178" s="50">
        <v>7.6591303463090181</v>
      </c>
      <c r="G178" s="49">
        <v>10.567864383162529</v>
      </c>
      <c r="H178" s="50">
        <v>14.187702846734206</v>
      </c>
      <c r="I178" s="50">
        <v>17.231615121718416</v>
      </c>
      <c r="J178" s="50">
        <v>18.634264985290496</v>
      </c>
      <c r="K178" s="50">
        <v>19.408718447754325</v>
      </c>
      <c r="L178" s="50">
        <v>19.812358652461782</v>
      </c>
      <c r="M178" s="50">
        <v>20.016419235953556</v>
      </c>
    </row>
    <row r="179" spans="1:13" ht="12" customHeight="1" x14ac:dyDescent="0.15">
      <c r="A179" s="4">
        <f t="shared" si="54"/>
        <v>6</v>
      </c>
      <c r="C179" s="47">
        <v>87.923100484675942</v>
      </c>
      <c r="D179" s="48">
        <v>0</v>
      </c>
      <c r="E179" s="49">
        <v>4.9491158791222274</v>
      </c>
      <c r="F179" s="50">
        <v>8.4688689810835225</v>
      </c>
      <c r="G179" s="49">
        <v>12.024116092036367</v>
      </c>
      <c r="H179" s="50">
        <v>15.85727400465403</v>
      </c>
      <c r="I179" s="50">
        <v>18.622255577058837</v>
      </c>
      <c r="J179" s="50">
        <v>19.559792659405375</v>
      </c>
      <c r="K179" s="50">
        <v>19.977569121564461</v>
      </c>
      <c r="L179" s="50">
        <v>20.156398061354018</v>
      </c>
      <c r="M179" s="50">
        <v>20.23162459873625</v>
      </c>
    </row>
    <row r="180" spans="1:13" ht="12" customHeight="1" x14ac:dyDescent="0.15">
      <c r="A180" s="4">
        <f t="shared" si="54"/>
        <v>7</v>
      </c>
      <c r="C180" s="47">
        <v>117.2308006462346</v>
      </c>
      <c r="D180" s="48">
        <v>0</v>
      </c>
      <c r="E180" s="49">
        <v>4.9757888725836796</v>
      </c>
      <c r="F180" s="50">
        <v>9.3765209971488304</v>
      </c>
      <c r="G180" s="49">
        <v>13.479831704544539</v>
      </c>
      <c r="H180" s="50">
        <v>17.207688943163532</v>
      </c>
      <c r="I180" s="50">
        <v>19.53105415245432</v>
      </c>
      <c r="J180" s="50">
        <v>20.073244415127544</v>
      </c>
      <c r="K180" s="50">
        <v>20.268031305425176</v>
      </c>
      <c r="L180" s="50">
        <v>20.336349641444514</v>
      </c>
      <c r="M180" s="50">
        <v>20.360108629145181</v>
      </c>
    </row>
    <row r="181" spans="1:13" ht="12" customHeight="1" x14ac:dyDescent="0.15">
      <c r="A181" s="4">
        <f t="shared" si="54"/>
        <v>8</v>
      </c>
      <c r="C181" s="47">
        <v>146.53850080779324</v>
      </c>
      <c r="D181" s="48">
        <v>0</v>
      </c>
      <c r="E181" s="49">
        <v>4.9759202539334266</v>
      </c>
      <c r="F181" s="50">
        <v>10.349957056918921</v>
      </c>
      <c r="G181" s="49">
        <v>15.248413340685225</v>
      </c>
      <c r="H181" s="50">
        <v>18.943825900697657</v>
      </c>
      <c r="I181" s="50">
        <v>21.085038836885122</v>
      </c>
      <c r="J181" s="50">
        <v>21.433819553023696</v>
      </c>
      <c r="K181" s="50">
        <v>21.540089550775253</v>
      </c>
      <c r="L181" s="50">
        <v>21.571989236415721</v>
      </c>
      <c r="M181" s="50">
        <v>21.58152172007669</v>
      </c>
    </row>
    <row r="182" spans="1:13" ht="12" customHeight="1" x14ac:dyDescent="0.15">
      <c r="A182" s="4">
        <f t="shared" si="54"/>
        <v>9</v>
      </c>
      <c r="C182" s="47">
        <v>175.84620096935188</v>
      </c>
      <c r="D182" s="48">
        <v>0</v>
      </c>
      <c r="E182" s="49">
        <v>5.1836853170901822</v>
      </c>
      <c r="F182" s="50">
        <v>11.420032381084404</v>
      </c>
      <c r="G182" s="49">
        <v>16.299182255736604</v>
      </c>
      <c r="H182" s="50">
        <v>19.559403227866497</v>
      </c>
      <c r="I182" s="50">
        <v>21.329791702939275</v>
      </c>
      <c r="J182" s="50">
        <v>21.52426728448534</v>
      </c>
      <c r="K182" s="50">
        <v>21.573979579288377</v>
      </c>
      <c r="L182" s="50">
        <v>21.58657968979475</v>
      </c>
      <c r="M182" s="50">
        <v>21.589766433365057</v>
      </c>
    </row>
    <row r="183" spans="1:13" ht="12" customHeight="1" x14ac:dyDescent="0.15">
      <c r="A183" s="4">
        <f t="shared" si="54"/>
        <v>10</v>
      </c>
      <c r="C183" s="47">
        <v>205.15390113091055</v>
      </c>
      <c r="D183" s="48">
        <v>0</v>
      </c>
      <c r="E183" s="49">
        <v>5.1884268224379806</v>
      </c>
      <c r="F183" s="50">
        <v>12.237501504378127</v>
      </c>
      <c r="G183" s="49">
        <v>17.093678814294126</v>
      </c>
      <c r="H183" s="50">
        <v>19.943427252969865</v>
      </c>
      <c r="I183" s="50">
        <v>21.481036532156143</v>
      </c>
      <c r="J183" s="50">
        <v>21.587408703500618</v>
      </c>
      <c r="K183" s="50">
        <v>21.610325777373795</v>
      </c>
      <c r="L183" s="50">
        <v>21.615239874888065</v>
      </c>
      <c r="M183" s="50">
        <v>21.616292536354202</v>
      </c>
    </row>
    <row r="184" spans="1:13" ht="12" customHeight="1" x14ac:dyDescent="0.15">
      <c r="A184" s="4">
        <f t="shared" si="54"/>
        <v>11</v>
      </c>
      <c r="C184" s="47">
        <v>234.4616012924692</v>
      </c>
      <c r="D184" s="48">
        <v>0</v>
      </c>
      <c r="E184" s="49">
        <v>5.1884268224379806</v>
      </c>
      <c r="F184" s="50">
        <v>13.014530242935079</v>
      </c>
      <c r="G184" s="49">
        <v>17.69721315219601</v>
      </c>
      <c r="H184" s="50">
        <v>20.172059777531992</v>
      </c>
      <c r="I184" s="50">
        <v>21.551741717046976</v>
      </c>
      <c r="J184" s="50">
        <v>21.609095787621701</v>
      </c>
      <c r="K184" s="50">
        <v>21.619536335389771</v>
      </c>
      <c r="L184" s="50">
        <v>21.621432020422173</v>
      </c>
      <c r="M184" s="50">
        <v>21.621776058257822</v>
      </c>
    </row>
    <row r="185" spans="1:13" ht="12" customHeight="1" x14ac:dyDescent="0.15">
      <c r="A185" s="4">
        <f t="shared" si="54"/>
        <v>12</v>
      </c>
      <c r="C185" s="47">
        <v>263.76930145402787</v>
      </c>
      <c r="D185" s="48">
        <v>0</v>
      </c>
      <c r="E185" s="49">
        <v>5.1917482867726328</v>
      </c>
      <c r="F185" s="50">
        <v>13.760750156995444</v>
      </c>
      <c r="G185" s="49">
        <v>18.161966000705167</v>
      </c>
      <c r="H185" s="50">
        <v>20.314479284768066</v>
      </c>
      <c r="I185" s="50">
        <v>21.585649176557254</v>
      </c>
      <c r="J185" s="50">
        <v>21.616277558120931</v>
      </c>
      <c r="K185" s="50">
        <v>21.620994924659428</v>
      </c>
      <c r="L185" s="50">
        <v>21.621720485734393</v>
      </c>
      <c r="M185" s="50">
        <v>21.621832057884731</v>
      </c>
    </row>
    <row r="186" spans="1:13" ht="12" customHeight="1" x14ac:dyDescent="0.15">
      <c r="A186" s="4">
        <f t="shared" si="54"/>
        <v>13</v>
      </c>
      <c r="C186" s="47">
        <v>293.07700161558648</v>
      </c>
      <c r="D186" s="48">
        <v>0</v>
      </c>
      <c r="E186" s="49">
        <v>5.1917547011039646</v>
      </c>
      <c r="F186" s="50">
        <v>14.457373507479806</v>
      </c>
      <c r="G186" s="49">
        <v>18.50762599429985</v>
      </c>
      <c r="H186" s="50">
        <v>20.804659383695622</v>
      </c>
      <c r="I186" s="50">
        <v>22.415810569587801</v>
      </c>
      <c r="J186" s="50">
        <v>22.432665913345751</v>
      </c>
      <c r="K186" s="50">
        <v>22.434863983738616</v>
      </c>
      <c r="L186" s="50">
        <v>22.435150417814498</v>
      </c>
      <c r="M186" s="50">
        <v>22.435187739903093</v>
      </c>
    </row>
    <row r="187" spans="1:13" ht="12" customHeight="1" x14ac:dyDescent="0.15">
      <c r="A187" s="4">
        <f t="shared" si="54"/>
        <v>14</v>
      </c>
      <c r="C187" s="47">
        <v>366.34625201948313</v>
      </c>
      <c r="D187" s="48">
        <v>0</v>
      </c>
      <c r="E187" s="50">
        <v>5.2994262835164561</v>
      </c>
      <c r="F187" s="50">
        <v>16.37628001959629</v>
      </c>
      <c r="G187" s="50">
        <v>19.581227996376331</v>
      </c>
      <c r="H187" s="50">
        <v>21.29687771881899</v>
      </c>
      <c r="I187" s="50">
        <v>22.654715364448009</v>
      </c>
      <c r="J187" s="50">
        <v>22.658132026546742</v>
      </c>
      <c r="K187" s="50">
        <v>22.658426321689465</v>
      </c>
      <c r="L187" s="50">
        <v>22.658451667089555</v>
      </c>
      <c r="M187" s="50">
        <v>22.658453849867762</v>
      </c>
    </row>
    <row r="188" spans="1:13" ht="12" customHeight="1" x14ac:dyDescent="0.15">
      <c r="A188" s="4">
        <f t="shared" si="54"/>
        <v>15</v>
      </c>
      <c r="C188" s="47">
        <v>439.61550242337978</v>
      </c>
      <c r="D188" s="48">
        <v>0</v>
      </c>
      <c r="E188" s="50">
        <v>5.4070978659289466</v>
      </c>
      <c r="F188" s="50">
        <v>18.027475156611636</v>
      </c>
      <c r="G188" s="50">
        <v>20.385427774604722</v>
      </c>
      <c r="H188" s="50">
        <v>21.720631652339765</v>
      </c>
      <c r="I188" s="50">
        <v>22.880994111046849</v>
      </c>
      <c r="J188" s="50">
        <v>22.881673756131224</v>
      </c>
      <c r="K188" s="50">
        <v>22.881712444523775</v>
      </c>
      <c r="L188" s="50">
        <v>22.88171464677233</v>
      </c>
      <c r="M188" s="50">
        <v>22.881714772130096</v>
      </c>
    </row>
    <row r="189" spans="1:13" ht="12" customHeight="1" x14ac:dyDescent="0.15">
      <c r="A189" s="4">
        <f t="shared" si="54"/>
        <v>16</v>
      </c>
      <c r="C189" s="47">
        <v>512.88475282727643</v>
      </c>
      <c r="D189" s="48">
        <v>0</v>
      </c>
      <c r="E189" s="50">
        <v>5.4325330611707843</v>
      </c>
      <c r="F189" s="50">
        <v>19.071218486656331</v>
      </c>
      <c r="G189" s="50">
        <v>20.629860122728562</v>
      </c>
      <c r="H189" s="50">
        <v>21.882911452742235</v>
      </c>
      <c r="I189" s="50">
        <v>23.055210078824693</v>
      </c>
      <c r="J189" s="50">
        <v>23.055343453838049</v>
      </c>
      <c r="K189" s="50">
        <v>23.055348471910133</v>
      </c>
      <c r="L189" s="50">
        <v>23.055348660707878</v>
      </c>
      <c r="M189" s="50">
        <v>23.055348667811121</v>
      </c>
    </row>
    <row r="190" spans="1:13" ht="12" customHeight="1" x14ac:dyDescent="0.15">
      <c r="A190" s="4">
        <f t="shared" si="54"/>
        <v>17</v>
      </c>
      <c r="C190" s="47">
        <v>586.15400323117296</v>
      </c>
      <c r="D190" s="48">
        <v>0</v>
      </c>
      <c r="E190" s="50">
        <v>5.4579682564126228</v>
      </c>
      <c r="F190" s="50">
        <v>19.859996261745284</v>
      </c>
      <c r="G190" s="50">
        <v>20.812736373541597</v>
      </c>
      <c r="H190" s="50">
        <v>22.03914859605052</v>
      </c>
      <c r="I190" s="50">
        <v>23.228955906926306</v>
      </c>
      <c r="J190" s="50">
        <v>23.228981893768591</v>
      </c>
      <c r="K190" s="50">
        <v>23.228982540001041</v>
      </c>
      <c r="L190" s="50">
        <v>23.228982556071323</v>
      </c>
      <c r="M190" s="50">
        <v>23.228982556470953</v>
      </c>
    </row>
    <row r="191" spans="1:13" ht="12" customHeight="1" x14ac:dyDescent="0.15">
      <c r="A191" s="4">
        <f t="shared" si="54"/>
        <v>18</v>
      </c>
      <c r="C191" s="47">
        <v>732.69250403896626</v>
      </c>
      <c r="D191" s="48">
        <v>0</v>
      </c>
      <c r="E191" s="50">
        <v>5.4664877487620673</v>
      </c>
      <c r="F191" s="50">
        <v>20.706216599876338</v>
      </c>
      <c r="G191" s="50">
        <v>20.888784196456982</v>
      </c>
      <c r="H191" s="50">
        <v>22.062610525410733</v>
      </c>
      <c r="I191" s="50">
        <v>23.229209499406647</v>
      </c>
      <c r="J191" s="50">
        <v>23.229210459581424</v>
      </c>
      <c r="K191" s="50">
        <v>23.229210470012639</v>
      </c>
      <c r="L191" s="50">
        <v>23.229210470125963</v>
      </c>
      <c r="M191" s="50">
        <v>23.229210470127196</v>
      </c>
    </row>
    <row r="192" spans="1:13" ht="12" customHeight="1" x14ac:dyDescent="0.15">
      <c r="A192" s="4">
        <f t="shared" si="54"/>
        <v>19</v>
      </c>
      <c r="C192" s="47">
        <v>1465.3850080779325</v>
      </c>
      <c r="D192" s="48">
        <v>0</v>
      </c>
      <c r="E192" s="50">
        <v>5.9302259235776305</v>
      </c>
      <c r="F192" s="50">
        <v>22.511299407968057</v>
      </c>
      <c r="G192" s="50">
        <v>21.325043154631334</v>
      </c>
      <c r="H192" s="50">
        <v>22.51550122904489</v>
      </c>
      <c r="I192" s="50">
        <v>23.705957392194307</v>
      </c>
      <c r="J192" s="50">
        <v>23.705957392194367</v>
      </c>
      <c r="K192" s="50">
        <v>23.705957392194367</v>
      </c>
      <c r="L192" s="50">
        <v>23.705957392194367</v>
      </c>
      <c r="M192" s="50">
        <v>23.705957392194367</v>
      </c>
    </row>
    <row r="193" spans="1:13" ht="12" customHeight="1" x14ac:dyDescent="0.15">
      <c r="A193" s="4">
        <f t="shared" si="54"/>
        <v>20</v>
      </c>
      <c r="C193" s="47">
        <v>2930.7700161558651</v>
      </c>
      <c r="D193" s="48">
        <v>0</v>
      </c>
      <c r="E193" s="50">
        <v>6.3065884391302074</v>
      </c>
      <c r="F193" s="50">
        <v>23.276396620407134</v>
      </c>
      <c r="G193" s="50">
        <v>21.326445597933404</v>
      </c>
      <c r="H193" s="50">
        <v>22.516979944445239</v>
      </c>
      <c r="I193" s="50">
        <v>23.70751429095694</v>
      </c>
      <c r="J193" s="50">
        <v>23.70751429095694</v>
      </c>
      <c r="K193" s="50">
        <v>23.70751429095694</v>
      </c>
      <c r="L193" s="50">
        <v>23.70751429095694</v>
      </c>
      <c r="M193" s="50">
        <v>23.70751429095694</v>
      </c>
    </row>
    <row r="194" spans="1:13" ht="12" customHeight="1" x14ac:dyDescent="0.15">
      <c r="A194" s="7" t="s">
        <v>57</v>
      </c>
      <c r="B194" s="7" t="s">
        <v>57</v>
      </c>
      <c r="C194" s="7" t="s">
        <v>57</v>
      </c>
      <c r="D194" s="7" t="s">
        <v>57</v>
      </c>
      <c r="E194" s="7" t="s">
        <v>57</v>
      </c>
      <c r="F194" s="7" t="s">
        <v>57</v>
      </c>
      <c r="G194" s="7" t="s">
        <v>57</v>
      </c>
      <c r="H194" s="7" t="s">
        <v>57</v>
      </c>
      <c r="I194" s="7" t="s">
        <v>57</v>
      </c>
      <c r="J194" s="7" t="s">
        <v>57</v>
      </c>
      <c r="K194" s="7" t="s">
        <v>57</v>
      </c>
      <c r="L194" s="7" t="s">
        <v>57</v>
      </c>
      <c r="M194" s="7" t="s">
        <v>57</v>
      </c>
    </row>
    <row r="195" spans="1:13" ht="12" customHeight="1" x14ac:dyDescent="0.15">
      <c r="A195" s="44" t="s">
        <v>106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spans="1:13" ht="12" customHeight="1" x14ac:dyDescent="0.15">
      <c r="A196" s="4" t="s">
        <v>117</v>
      </c>
      <c r="B196" s="45" t="s">
        <v>118</v>
      </c>
      <c r="C196" s="1" t="s">
        <v>109</v>
      </c>
      <c r="D196" s="4">
        <v>2005</v>
      </c>
      <c r="E196" s="4">
        <v>2010</v>
      </c>
      <c r="F196" s="4">
        <v>2015</v>
      </c>
      <c r="G196" s="4">
        <v>2020</v>
      </c>
      <c r="H196" s="4">
        <f t="shared" ref="H196:M196" si="55">G196+5</f>
        <v>2025</v>
      </c>
      <c r="I196" s="4">
        <f t="shared" si="55"/>
        <v>2030</v>
      </c>
      <c r="J196" s="4">
        <f t="shared" si="55"/>
        <v>2035</v>
      </c>
      <c r="K196" s="4">
        <f t="shared" si="55"/>
        <v>2040</v>
      </c>
      <c r="L196" s="4">
        <f t="shared" si="55"/>
        <v>2045</v>
      </c>
      <c r="M196" s="4">
        <f t="shared" si="55"/>
        <v>2050</v>
      </c>
    </row>
    <row r="197" spans="1:13" ht="12" customHeight="1" x14ac:dyDescent="0.15">
      <c r="A197" s="4"/>
      <c r="B197" s="46" t="s">
        <v>119</v>
      </c>
      <c r="C197" s="47">
        <v>2.930770016155865</v>
      </c>
      <c r="D197" s="48">
        <v>0</v>
      </c>
      <c r="E197" s="48">
        <v>0</v>
      </c>
      <c r="F197" s="48">
        <v>0</v>
      </c>
      <c r="G197" s="48">
        <v>0</v>
      </c>
      <c r="H197" s="48">
        <v>0</v>
      </c>
      <c r="I197" s="48">
        <v>0</v>
      </c>
      <c r="J197" s="48">
        <v>0</v>
      </c>
      <c r="K197" s="48">
        <v>0</v>
      </c>
      <c r="L197" s="48">
        <v>0</v>
      </c>
      <c r="M197" s="48">
        <v>0</v>
      </c>
    </row>
    <row r="198" spans="1:13" ht="12" customHeight="1" x14ac:dyDescent="0.15">
      <c r="A198" s="4">
        <v>2</v>
      </c>
      <c r="C198" s="47">
        <v>5.8615400323117299</v>
      </c>
      <c r="D198" s="48">
        <v>0</v>
      </c>
      <c r="E198" s="48">
        <v>0</v>
      </c>
      <c r="F198" s="48">
        <v>0</v>
      </c>
      <c r="G198" s="48">
        <v>0</v>
      </c>
      <c r="H198" s="48">
        <v>0</v>
      </c>
      <c r="I198" s="48">
        <v>0</v>
      </c>
      <c r="J198" s="48">
        <v>0</v>
      </c>
      <c r="K198" s="48">
        <v>0</v>
      </c>
      <c r="L198" s="48">
        <v>0</v>
      </c>
      <c r="M198" s="48">
        <v>0</v>
      </c>
    </row>
    <row r="199" spans="1:13" ht="12" customHeight="1" x14ac:dyDescent="0.15">
      <c r="A199" s="4">
        <v>3</v>
      </c>
      <c r="C199" s="47">
        <v>14.653850080779325</v>
      </c>
      <c r="D199" s="48">
        <v>0</v>
      </c>
      <c r="E199" s="48">
        <v>0</v>
      </c>
      <c r="F199" s="48">
        <v>0</v>
      </c>
      <c r="G199" s="48">
        <v>0</v>
      </c>
      <c r="H199" s="48">
        <v>0</v>
      </c>
      <c r="I199" s="48">
        <v>0</v>
      </c>
      <c r="J199" s="48">
        <v>0</v>
      </c>
      <c r="K199" s="48">
        <v>0</v>
      </c>
      <c r="L199" s="48">
        <v>0</v>
      </c>
      <c r="M199" s="48">
        <v>0</v>
      </c>
    </row>
    <row r="200" spans="1:13" ht="12" customHeight="1" x14ac:dyDescent="0.15">
      <c r="A200" s="4">
        <f t="shared" ref="A200:A216" si="56">A199+1</f>
        <v>4</v>
      </c>
      <c r="C200" s="47">
        <v>29.30770016155865</v>
      </c>
      <c r="D200" s="48">
        <v>0</v>
      </c>
      <c r="E200" s="48">
        <v>0</v>
      </c>
      <c r="F200" s="48">
        <v>0</v>
      </c>
      <c r="G200" s="48">
        <v>0</v>
      </c>
      <c r="H200" s="48">
        <v>0</v>
      </c>
      <c r="I200" s="48">
        <v>0</v>
      </c>
      <c r="J200" s="48">
        <v>0</v>
      </c>
      <c r="K200" s="48">
        <v>0</v>
      </c>
      <c r="L200" s="48">
        <v>0</v>
      </c>
      <c r="M200" s="48">
        <v>0</v>
      </c>
    </row>
    <row r="201" spans="1:13" ht="12" customHeight="1" x14ac:dyDescent="0.15">
      <c r="A201" s="4">
        <f t="shared" si="56"/>
        <v>5</v>
      </c>
      <c r="C201" s="47">
        <v>58.615400323117299</v>
      </c>
      <c r="D201" s="48">
        <v>0</v>
      </c>
      <c r="E201" s="48">
        <v>0</v>
      </c>
      <c r="F201" s="48">
        <v>0</v>
      </c>
      <c r="G201" s="48">
        <v>0</v>
      </c>
      <c r="H201" s="48">
        <v>0</v>
      </c>
      <c r="I201" s="48">
        <v>0</v>
      </c>
      <c r="J201" s="48">
        <v>0</v>
      </c>
      <c r="K201" s="48">
        <v>0</v>
      </c>
      <c r="L201" s="48">
        <v>0</v>
      </c>
      <c r="M201" s="48">
        <v>0</v>
      </c>
    </row>
    <row r="202" spans="1:13" ht="12" customHeight="1" x14ac:dyDescent="0.15">
      <c r="A202" s="4">
        <f t="shared" si="56"/>
        <v>6</v>
      </c>
      <c r="C202" s="47">
        <v>87.923100484675942</v>
      </c>
      <c r="D202" s="48">
        <v>0</v>
      </c>
      <c r="E202" s="48">
        <v>0</v>
      </c>
      <c r="F202" s="48">
        <v>0</v>
      </c>
      <c r="G202" s="48">
        <v>0</v>
      </c>
      <c r="H202" s="48">
        <v>0</v>
      </c>
      <c r="I202" s="48">
        <v>0</v>
      </c>
      <c r="J202" s="48">
        <v>0</v>
      </c>
      <c r="K202" s="48">
        <v>0</v>
      </c>
      <c r="L202" s="48">
        <v>0</v>
      </c>
      <c r="M202" s="48">
        <v>0</v>
      </c>
    </row>
    <row r="203" spans="1:13" ht="12" customHeight="1" x14ac:dyDescent="0.15">
      <c r="A203" s="4">
        <f t="shared" si="56"/>
        <v>7</v>
      </c>
      <c r="C203" s="47">
        <v>117.2308006462346</v>
      </c>
      <c r="D203" s="48">
        <v>0</v>
      </c>
      <c r="E203" s="48">
        <v>0</v>
      </c>
      <c r="F203" s="48">
        <v>0</v>
      </c>
      <c r="G203" s="48">
        <v>0</v>
      </c>
      <c r="H203" s="48">
        <v>0</v>
      </c>
      <c r="I203" s="48">
        <v>0</v>
      </c>
      <c r="J203" s="48">
        <v>0</v>
      </c>
      <c r="K203" s="48">
        <v>0</v>
      </c>
      <c r="L203" s="48">
        <v>0</v>
      </c>
      <c r="M203" s="48">
        <v>0</v>
      </c>
    </row>
    <row r="204" spans="1:13" ht="12" customHeight="1" x14ac:dyDescent="0.15">
      <c r="A204" s="4">
        <f t="shared" si="56"/>
        <v>8</v>
      </c>
      <c r="C204" s="47">
        <v>146.53850080779324</v>
      </c>
      <c r="D204" s="48">
        <v>0</v>
      </c>
      <c r="E204" s="48">
        <v>0</v>
      </c>
      <c r="F204" s="48">
        <v>0</v>
      </c>
      <c r="G204" s="48">
        <v>0</v>
      </c>
      <c r="H204" s="48">
        <v>0</v>
      </c>
      <c r="I204" s="48">
        <v>0</v>
      </c>
      <c r="J204" s="48">
        <v>0</v>
      </c>
      <c r="K204" s="48">
        <v>0</v>
      </c>
      <c r="L204" s="48">
        <v>0</v>
      </c>
      <c r="M204" s="48">
        <v>0</v>
      </c>
    </row>
    <row r="205" spans="1:13" ht="12" customHeight="1" x14ac:dyDescent="0.15">
      <c r="A205" s="4">
        <f t="shared" si="56"/>
        <v>9</v>
      </c>
      <c r="C205" s="47">
        <v>175.84620096935188</v>
      </c>
      <c r="D205" s="48">
        <v>0</v>
      </c>
      <c r="E205" s="48">
        <v>0</v>
      </c>
      <c r="F205" s="48">
        <v>0</v>
      </c>
      <c r="G205" s="48">
        <v>0</v>
      </c>
      <c r="H205" s="48">
        <v>0</v>
      </c>
      <c r="I205" s="48">
        <v>0</v>
      </c>
      <c r="J205" s="48">
        <v>0</v>
      </c>
      <c r="K205" s="48">
        <v>0</v>
      </c>
      <c r="L205" s="48">
        <v>0</v>
      </c>
      <c r="M205" s="48">
        <v>0</v>
      </c>
    </row>
    <row r="206" spans="1:13" ht="12" customHeight="1" x14ac:dyDescent="0.15">
      <c r="A206" s="4">
        <f t="shared" si="56"/>
        <v>10</v>
      </c>
      <c r="C206" s="47">
        <v>205.15390113091055</v>
      </c>
      <c r="D206" s="48">
        <v>0</v>
      </c>
      <c r="E206" s="48">
        <v>0</v>
      </c>
      <c r="F206" s="48">
        <v>0</v>
      </c>
      <c r="G206" s="48">
        <v>0</v>
      </c>
      <c r="H206" s="48">
        <v>0</v>
      </c>
      <c r="I206" s="48">
        <v>0</v>
      </c>
      <c r="J206" s="48">
        <v>0</v>
      </c>
      <c r="K206" s="48">
        <v>0</v>
      </c>
      <c r="L206" s="48">
        <v>0</v>
      </c>
      <c r="M206" s="48">
        <v>0</v>
      </c>
    </row>
    <row r="207" spans="1:13" ht="12" customHeight="1" x14ac:dyDescent="0.15">
      <c r="A207" s="4">
        <f t="shared" si="56"/>
        <v>11</v>
      </c>
      <c r="C207" s="47">
        <v>234.4616012924692</v>
      </c>
      <c r="D207" s="48">
        <v>0</v>
      </c>
      <c r="E207" s="48">
        <v>0</v>
      </c>
      <c r="F207" s="48">
        <v>0</v>
      </c>
      <c r="G207" s="48">
        <v>0</v>
      </c>
      <c r="H207" s="48">
        <v>0</v>
      </c>
      <c r="I207" s="48">
        <v>0</v>
      </c>
      <c r="J207" s="48">
        <v>0</v>
      </c>
      <c r="K207" s="48">
        <v>0</v>
      </c>
      <c r="L207" s="48">
        <v>0</v>
      </c>
      <c r="M207" s="48">
        <v>0</v>
      </c>
    </row>
    <row r="208" spans="1:13" ht="12" customHeight="1" x14ac:dyDescent="0.15">
      <c r="A208" s="4">
        <f t="shared" si="56"/>
        <v>12</v>
      </c>
      <c r="C208" s="47">
        <v>263.76930145402787</v>
      </c>
      <c r="D208" s="48">
        <v>0</v>
      </c>
      <c r="E208" s="48">
        <v>0</v>
      </c>
      <c r="F208" s="48">
        <v>0</v>
      </c>
      <c r="G208" s="48">
        <v>0</v>
      </c>
      <c r="H208" s="48">
        <v>0</v>
      </c>
      <c r="I208" s="48">
        <v>0</v>
      </c>
      <c r="J208" s="48">
        <v>0</v>
      </c>
      <c r="K208" s="48">
        <v>0</v>
      </c>
      <c r="L208" s="48">
        <v>0</v>
      </c>
      <c r="M208" s="48">
        <v>0</v>
      </c>
    </row>
    <row r="209" spans="1:13" ht="12" customHeight="1" x14ac:dyDescent="0.15">
      <c r="A209" s="4">
        <f t="shared" si="56"/>
        <v>13</v>
      </c>
      <c r="C209" s="47">
        <v>293.07700161558648</v>
      </c>
      <c r="D209" s="48">
        <v>0</v>
      </c>
      <c r="E209" s="48">
        <v>0</v>
      </c>
      <c r="F209" s="48">
        <v>0</v>
      </c>
      <c r="G209" s="48">
        <v>0</v>
      </c>
      <c r="H209" s="48">
        <v>0</v>
      </c>
      <c r="I209" s="48">
        <v>0</v>
      </c>
      <c r="J209" s="48">
        <v>0</v>
      </c>
      <c r="K209" s="48">
        <v>0</v>
      </c>
      <c r="L209" s="48">
        <v>0</v>
      </c>
      <c r="M209" s="48">
        <v>0</v>
      </c>
    </row>
    <row r="210" spans="1:13" ht="12" customHeight="1" x14ac:dyDescent="0.15">
      <c r="A210" s="4">
        <f t="shared" si="56"/>
        <v>14</v>
      </c>
      <c r="C210" s="47">
        <v>366.34625201948313</v>
      </c>
      <c r="D210" s="48">
        <v>0</v>
      </c>
      <c r="E210" s="48">
        <v>0</v>
      </c>
      <c r="F210" s="48">
        <v>0</v>
      </c>
      <c r="G210" s="48">
        <v>0</v>
      </c>
      <c r="H210" s="48">
        <v>0</v>
      </c>
      <c r="I210" s="48">
        <v>0</v>
      </c>
      <c r="J210" s="48">
        <v>0</v>
      </c>
      <c r="K210" s="48">
        <v>0</v>
      </c>
      <c r="L210" s="48">
        <v>0</v>
      </c>
      <c r="M210" s="48">
        <v>0</v>
      </c>
    </row>
    <row r="211" spans="1:13" ht="12" customHeight="1" x14ac:dyDescent="0.15">
      <c r="A211" s="4">
        <f t="shared" si="56"/>
        <v>15</v>
      </c>
      <c r="C211" s="47">
        <v>439.61550242337978</v>
      </c>
      <c r="D211" s="48">
        <v>0</v>
      </c>
      <c r="E211" s="48">
        <v>0</v>
      </c>
      <c r="F211" s="48">
        <v>0</v>
      </c>
      <c r="G211" s="48">
        <v>0</v>
      </c>
      <c r="H211" s="48">
        <v>0</v>
      </c>
      <c r="I211" s="48">
        <v>0</v>
      </c>
      <c r="J211" s="48">
        <v>0</v>
      </c>
      <c r="K211" s="48">
        <v>0</v>
      </c>
      <c r="L211" s="48">
        <v>0</v>
      </c>
      <c r="M211" s="48">
        <v>0</v>
      </c>
    </row>
    <row r="212" spans="1:13" ht="12" customHeight="1" x14ac:dyDescent="0.15">
      <c r="A212" s="4">
        <f t="shared" si="56"/>
        <v>16</v>
      </c>
      <c r="C212" s="47">
        <v>512.88475282727643</v>
      </c>
      <c r="D212" s="48">
        <v>0</v>
      </c>
      <c r="E212" s="48">
        <v>0</v>
      </c>
      <c r="F212" s="48">
        <v>0</v>
      </c>
      <c r="G212" s="48">
        <v>0</v>
      </c>
      <c r="H212" s="48">
        <v>0</v>
      </c>
      <c r="I212" s="48">
        <v>0</v>
      </c>
      <c r="J212" s="48">
        <v>0</v>
      </c>
      <c r="K212" s="48">
        <v>0</v>
      </c>
      <c r="L212" s="48">
        <v>0</v>
      </c>
      <c r="M212" s="48">
        <v>0</v>
      </c>
    </row>
    <row r="213" spans="1:13" ht="12" customHeight="1" x14ac:dyDescent="0.15">
      <c r="A213" s="4">
        <f t="shared" si="56"/>
        <v>17</v>
      </c>
      <c r="C213" s="47">
        <v>586.15400323117296</v>
      </c>
      <c r="D213" s="48">
        <v>0</v>
      </c>
      <c r="E213" s="48">
        <v>0</v>
      </c>
      <c r="F213" s="48">
        <v>0</v>
      </c>
      <c r="G213" s="48">
        <v>0</v>
      </c>
      <c r="H213" s="48">
        <v>0</v>
      </c>
      <c r="I213" s="48">
        <v>0</v>
      </c>
      <c r="J213" s="48">
        <v>0</v>
      </c>
      <c r="K213" s="48">
        <v>0</v>
      </c>
      <c r="L213" s="48">
        <v>0</v>
      </c>
      <c r="M213" s="48">
        <v>0</v>
      </c>
    </row>
    <row r="214" spans="1:13" ht="12" customHeight="1" x14ac:dyDescent="0.15">
      <c r="A214" s="4">
        <f t="shared" si="56"/>
        <v>18</v>
      </c>
      <c r="C214" s="47">
        <v>732.69250403896626</v>
      </c>
      <c r="D214" s="48">
        <v>0</v>
      </c>
      <c r="E214" s="48">
        <v>0</v>
      </c>
      <c r="F214" s="48">
        <v>0</v>
      </c>
      <c r="G214" s="48">
        <v>0</v>
      </c>
      <c r="H214" s="48">
        <v>0</v>
      </c>
      <c r="I214" s="48">
        <v>0</v>
      </c>
      <c r="J214" s="48">
        <v>0</v>
      </c>
      <c r="K214" s="48">
        <v>0</v>
      </c>
      <c r="L214" s="48">
        <v>0</v>
      </c>
      <c r="M214" s="48">
        <v>0</v>
      </c>
    </row>
    <row r="215" spans="1:13" ht="12" customHeight="1" x14ac:dyDescent="0.15">
      <c r="A215" s="4">
        <f t="shared" si="56"/>
        <v>19</v>
      </c>
      <c r="C215" s="47">
        <v>1465.3850080779325</v>
      </c>
      <c r="D215" s="48">
        <v>0</v>
      </c>
      <c r="E215" s="48">
        <v>0</v>
      </c>
      <c r="F215" s="48">
        <v>0</v>
      </c>
      <c r="G215" s="48">
        <v>0</v>
      </c>
      <c r="H215" s="48">
        <v>0</v>
      </c>
      <c r="I215" s="48">
        <v>0</v>
      </c>
      <c r="J215" s="48">
        <v>0</v>
      </c>
      <c r="K215" s="48">
        <v>0</v>
      </c>
      <c r="L215" s="48">
        <v>0</v>
      </c>
      <c r="M215" s="48">
        <v>0</v>
      </c>
    </row>
    <row r="216" spans="1:13" ht="12" customHeight="1" x14ac:dyDescent="0.15">
      <c r="A216" s="4">
        <f t="shared" si="56"/>
        <v>20</v>
      </c>
      <c r="C216" s="47">
        <v>2930.7700161558651</v>
      </c>
      <c r="D216" s="48">
        <v>0</v>
      </c>
      <c r="E216" s="48">
        <v>0</v>
      </c>
      <c r="F216" s="48">
        <v>0</v>
      </c>
      <c r="G216" s="48">
        <v>0</v>
      </c>
      <c r="H216" s="48">
        <v>0</v>
      </c>
      <c r="I216" s="48">
        <v>0</v>
      </c>
      <c r="J216" s="48">
        <v>0</v>
      </c>
      <c r="K216" s="48">
        <v>0</v>
      </c>
      <c r="L216" s="48">
        <v>0</v>
      </c>
      <c r="M216" s="48">
        <v>0</v>
      </c>
    </row>
    <row r="217" spans="1:13" ht="12" customHeight="1" x14ac:dyDescent="0.15">
      <c r="A217" s="7" t="s">
        <v>57</v>
      </c>
      <c r="B217" s="7" t="s">
        <v>57</v>
      </c>
      <c r="C217" s="7" t="s">
        <v>57</v>
      </c>
      <c r="D217" s="7" t="s">
        <v>57</v>
      </c>
      <c r="E217" s="7" t="s">
        <v>57</v>
      </c>
      <c r="F217" s="7" t="s">
        <v>57</v>
      </c>
      <c r="G217" s="7" t="s">
        <v>57</v>
      </c>
      <c r="H217" s="7" t="s">
        <v>57</v>
      </c>
      <c r="I217" s="7" t="s">
        <v>57</v>
      </c>
      <c r="J217" s="7" t="s">
        <v>57</v>
      </c>
      <c r="K217" s="7" t="s">
        <v>57</v>
      </c>
      <c r="L217" s="7" t="s">
        <v>57</v>
      </c>
      <c r="M217" s="7" t="s">
        <v>57</v>
      </c>
    </row>
    <row r="218" spans="1:13" ht="12" customHeight="1" x14ac:dyDescent="0.15">
      <c r="A218" s="44" t="s">
        <v>106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</row>
    <row r="219" spans="1:13" ht="12" customHeight="1" x14ac:dyDescent="0.15">
      <c r="A219" s="8" t="s">
        <v>120</v>
      </c>
      <c r="B219" s="45" t="s">
        <v>121</v>
      </c>
      <c r="C219" s="1" t="s">
        <v>109</v>
      </c>
      <c r="D219" s="4">
        <v>2005</v>
      </c>
      <c r="E219" s="4">
        <v>2010</v>
      </c>
      <c r="F219" s="4">
        <v>2015</v>
      </c>
      <c r="G219" s="4">
        <v>2020</v>
      </c>
      <c r="H219" s="4">
        <f t="shared" ref="H219:M219" si="57">G219+5</f>
        <v>2025</v>
      </c>
      <c r="I219" s="4">
        <f t="shared" si="57"/>
        <v>2030</v>
      </c>
      <c r="J219" s="4">
        <f t="shared" si="57"/>
        <v>2035</v>
      </c>
      <c r="K219" s="4">
        <f t="shared" si="57"/>
        <v>2040</v>
      </c>
      <c r="L219" s="4">
        <f t="shared" si="57"/>
        <v>2045</v>
      </c>
      <c r="M219" s="4">
        <f t="shared" si="57"/>
        <v>2050</v>
      </c>
    </row>
    <row r="220" spans="1:13" ht="12" customHeight="1" x14ac:dyDescent="0.15">
      <c r="A220" s="4"/>
      <c r="B220" s="46" t="s">
        <v>122</v>
      </c>
      <c r="C220" s="47">
        <v>2.930770016155865</v>
      </c>
      <c r="D220" s="48">
        <v>0</v>
      </c>
      <c r="E220" s="50">
        <v>0.46429621618772243</v>
      </c>
      <c r="F220" s="50">
        <v>0.62491571931352063</v>
      </c>
      <c r="G220" s="50">
        <v>0.81200295907888165</v>
      </c>
      <c r="H220" s="50">
        <v>0.75740832261118918</v>
      </c>
      <c r="I220" s="50">
        <v>0.60894875509683188</v>
      </c>
      <c r="J220" s="50">
        <v>0.69551052846835715</v>
      </c>
      <c r="K220" s="50">
        <v>0.76890443167352795</v>
      </c>
      <c r="L220" s="50">
        <v>0.82754382974060392</v>
      </c>
      <c r="M220" s="50">
        <v>0.87221018501027248</v>
      </c>
    </row>
    <row r="221" spans="1:13" ht="12" customHeight="1" x14ac:dyDescent="0.15">
      <c r="A221" s="4">
        <v>2</v>
      </c>
      <c r="C221" s="47">
        <v>5.8615400323117299</v>
      </c>
      <c r="D221" s="48">
        <v>0</v>
      </c>
      <c r="E221" s="50">
        <v>0.46429621618772243</v>
      </c>
      <c r="F221" s="50">
        <v>0.63185157666225988</v>
      </c>
      <c r="G221" s="50">
        <v>0.82750504418277382</v>
      </c>
      <c r="H221" s="50">
        <v>0.77529635084589965</v>
      </c>
      <c r="I221" s="50">
        <v>0.62410588175153403</v>
      </c>
      <c r="J221" s="50">
        <v>0.71195169001315439</v>
      </c>
      <c r="K221" s="50">
        <v>0.78492057335840515</v>
      </c>
      <c r="L221" s="50">
        <v>0.84191109441867307</v>
      </c>
      <c r="M221" s="50">
        <v>0.88431779664359034</v>
      </c>
    </row>
    <row r="222" spans="1:13" ht="12" customHeight="1" x14ac:dyDescent="0.15">
      <c r="A222" s="4">
        <v>3</v>
      </c>
      <c r="C222" s="47">
        <v>14.653850080779325</v>
      </c>
      <c r="D222" s="48">
        <v>0</v>
      </c>
      <c r="E222" s="50">
        <v>0.46429621618772243</v>
      </c>
      <c r="F222" s="50">
        <v>0.65641258753692333</v>
      </c>
      <c r="G222" s="50">
        <v>0.88371118578906038</v>
      </c>
      <c r="H222" s="50">
        <v>1.1136735222356278</v>
      </c>
      <c r="I222" s="50">
        <v>1.3318487557678957</v>
      </c>
      <c r="J222" s="50">
        <v>1.510790835233516</v>
      </c>
      <c r="K222" s="50">
        <v>1.6501204478922538</v>
      </c>
      <c r="L222" s="50">
        <v>1.7516411072773099</v>
      </c>
      <c r="M222" s="50">
        <v>1.8220907846678744</v>
      </c>
    </row>
    <row r="223" spans="1:13" ht="12" customHeight="1" x14ac:dyDescent="0.15">
      <c r="A223" s="4">
        <f t="shared" ref="A223:A239" si="58">A222+1</f>
        <v>4</v>
      </c>
      <c r="C223" s="47">
        <v>29.30770016155865</v>
      </c>
      <c r="D223" s="48">
        <v>0</v>
      </c>
      <c r="E223" s="50">
        <v>0.48215193450745403</v>
      </c>
      <c r="F223" s="50">
        <v>0.72456016742200413</v>
      </c>
      <c r="G223" s="50">
        <v>1.0157067905428265</v>
      </c>
      <c r="H223" s="50">
        <v>1.2941711723840703</v>
      </c>
      <c r="I223" s="50">
        <v>1.539080963793227</v>
      </c>
      <c r="J223" s="50">
        <v>1.7215783980269159</v>
      </c>
      <c r="K223" s="50">
        <v>1.8483696614080209</v>
      </c>
      <c r="L223" s="50">
        <v>1.930625308078918</v>
      </c>
      <c r="M223" s="50">
        <v>1.9816413965303812</v>
      </c>
    </row>
    <row r="224" spans="1:13" ht="12" customHeight="1" x14ac:dyDescent="0.15">
      <c r="A224" s="4">
        <f t="shared" si="58"/>
        <v>5</v>
      </c>
      <c r="C224" s="47">
        <v>58.615400323117299</v>
      </c>
      <c r="D224" s="48">
        <v>0</v>
      </c>
      <c r="E224" s="50">
        <v>0.60554753352753066</v>
      </c>
      <c r="F224" s="50">
        <v>1.0963899476483256</v>
      </c>
      <c r="G224" s="50">
        <v>1.7405518240564064</v>
      </c>
      <c r="H224" s="50">
        <v>2.2276733552512291</v>
      </c>
      <c r="I224" s="50">
        <v>2.5864408682296895</v>
      </c>
      <c r="J224" s="50">
        <v>2.796976613447625</v>
      </c>
      <c r="K224" s="50">
        <v>2.9132209742756348</v>
      </c>
      <c r="L224" s="50">
        <v>2.9738067936629382</v>
      </c>
      <c r="M224" s="50">
        <v>3.0044359963818823</v>
      </c>
    </row>
    <row r="225" spans="1:13" ht="12" customHeight="1" x14ac:dyDescent="0.15">
      <c r="A225" s="4">
        <f t="shared" si="58"/>
        <v>6</v>
      </c>
      <c r="C225" s="47">
        <v>87.923100484675942</v>
      </c>
      <c r="D225" s="48">
        <v>0</v>
      </c>
      <c r="E225" s="50">
        <v>0.83482387194914776</v>
      </c>
      <c r="F225" s="50">
        <v>1.5231449982420917</v>
      </c>
      <c r="G225" s="50">
        <v>2.3082808408806712</v>
      </c>
      <c r="H225" s="50">
        <v>2.8875793819470861</v>
      </c>
      <c r="I225" s="50">
        <v>3.2256881234003849</v>
      </c>
      <c r="J225" s="50">
        <v>3.3880853270720093</v>
      </c>
      <c r="K225" s="50">
        <v>3.4604512425029488</v>
      </c>
      <c r="L225" s="50">
        <v>3.4914274249966577</v>
      </c>
      <c r="M225" s="50">
        <v>3.5044579275152321</v>
      </c>
    </row>
    <row r="226" spans="1:13" ht="12" customHeight="1" x14ac:dyDescent="0.15">
      <c r="A226" s="4">
        <f t="shared" si="58"/>
        <v>7</v>
      </c>
      <c r="C226" s="47">
        <v>117.2308006462346</v>
      </c>
      <c r="D226" s="48">
        <v>0</v>
      </c>
      <c r="E226" s="50">
        <v>1.1439725801499836</v>
      </c>
      <c r="F226" s="50">
        <v>2.3018345698289404</v>
      </c>
      <c r="G226" s="50">
        <v>3.5372564769805876</v>
      </c>
      <c r="H226" s="50">
        <v>3.713322003776105</v>
      </c>
      <c r="I226" s="50">
        <v>3.395661710369243</v>
      </c>
      <c r="J226" s="50">
        <v>3.4899267049938754</v>
      </c>
      <c r="K226" s="50">
        <v>3.5237922802927097</v>
      </c>
      <c r="L226" s="50">
        <v>3.5356700804322303</v>
      </c>
      <c r="M226" s="50">
        <v>3.5398008090750652</v>
      </c>
    </row>
    <row r="227" spans="1:13" ht="12" customHeight="1" x14ac:dyDescent="0.15">
      <c r="A227" s="4">
        <f t="shared" si="58"/>
        <v>8</v>
      </c>
      <c r="C227" s="47">
        <v>146.53850080779324</v>
      </c>
      <c r="D227" s="48">
        <v>0</v>
      </c>
      <c r="E227" s="50">
        <v>1.2699197707597554</v>
      </c>
      <c r="F227" s="50">
        <v>2.7481747281050306</v>
      </c>
      <c r="G227" s="50">
        <v>4.2108528900919184</v>
      </c>
      <c r="H227" s="50">
        <v>4.9587663106405167</v>
      </c>
      <c r="I227" s="50">
        <v>5.2477441424979956</v>
      </c>
      <c r="J227" s="50">
        <v>5.3345503359459583</v>
      </c>
      <c r="K227" s="50">
        <v>5.3609993153639346</v>
      </c>
      <c r="L227" s="50">
        <v>5.3689386599277427</v>
      </c>
      <c r="M227" s="50">
        <v>5.3713111495248596</v>
      </c>
    </row>
    <row r="228" spans="1:13" ht="12" customHeight="1" x14ac:dyDescent="0.15">
      <c r="A228" s="4">
        <f t="shared" si="58"/>
        <v>9</v>
      </c>
      <c r="C228" s="47">
        <v>175.84620096935188</v>
      </c>
      <c r="D228" s="48">
        <v>0</v>
      </c>
      <c r="E228" s="50">
        <v>1.4879066639646144</v>
      </c>
      <c r="F228" s="50">
        <v>3.4409783230050466</v>
      </c>
      <c r="G228" s="50">
        <v>5.1594984471181613</v>
      </c>
      <c r="H228" s="50">
        <v>5.8523720893507516</v>
      </c>
      <c r="I228" s="50">
        <v>6.0493905815798046</v>
      </c>
      <c r="J228" s="50">
        <v>6.1045462421571131</v>
      </c>
      <c r="K228" s="50">
        <v>6.1186452587888018</v>
      </c>
      <c r="L228" s="50">
        <v>6.1222188046951898</v>
      </c>
      <c r="M228" s="50">
        <v>6.1231226042638207</v>
      </c>
    </row>
    <row r="229" spans="1:13" ht="12" customHeight="1" x14ac:dyDescent="0.15">
      <c r="A229" s="4">
        <f t="shared" si="58"/>
        <v>10</v>
      </c>
      <c r="C229" s="47">
        <v>205.15390113091055</v>
      </c>
      <c r="D229" s="48">
        <v>0</v>
      </c>
      <c r="E229" s="50">
        <v>1.4972465623537341</v>
      </c>
      <c r="F229" s="50">
        <v>3.7153829441789448</v>
      </c>
      <c r="G229" s="50">
        <v>5.4639885622383106</v>
      </c>
      <c r="H229" s="50">
        <v>6.0227968256526419</v>
      </c>
      <c r="I229" s="50">
        <v>6.1459765528243508</v>
      </c>
      <c r="J229" s="50">
        <v>6.1764108789322885</v>
      </c>
      <c r="K229" s="50">
        <v>6.1829677226149959</v>
      </c>
      <c r="L229" s="50">
        <v>6.1843737035626924</v>
      </c>
      <c r="M229" s="50">
        <v>6.1846748823572657</v>
      </c>
    </row>
    <row r="230" spans="1:13" ht="12" customHeight="1" x14ac:dyDescent="0.15">
      <c r="A230" s="4">
        <f t="shared" si="58"/>
        <v>11</v>
      </c>
      <c r="C230" s="47">
        <v>234.4616012924692</v>
      </c>
      <c r="D230" s="48">
        <v>0</v>
      </c>
      <c r="E230" s="50">
        <v>1.8970523547001827</v>
      </c>
      <c r="F230" s="50">
        <v>4.8231473876170776</v>
      </c>
      <c r="G230" s="50">
        <v>6.6523254383149775</v>
      </c>
      <c r="H230" s="50">
        <v>7.1604730270316317</v>
      </c>
      <c r="I230" s="50">
        <v>7.244603117991482</v>
      </c>
      <c r="J230" s="50">
        <v>7.2638826492688331</v>
      </c>
      <c r="K230" s="50">
        <v>7.2673922322021811</v>
      </c>
      <c r="L230" s="50">
        <v>7.2680294654187243</v>
      </c>
      <c r="M230" s="50">
        <v>7.2681451134999593</v>
      </c>
    </row>
    <row r="231" spans="1:13" ht="12" customHeight="1" x14ac:dyDescent="0.15">
      <c r="A231" s="4">
        <f t="shared" si="58"/>
        <v>12</v>
      </c>
      <c r="C231" s="47">
        <v>263.76930145402787</v>
      </c>
      <c r="D231" s="48">
        <v>0</v>
      </c>
      <c r="E231" s="50">
        <v>2.0341713859677308</v>
      </c>
      <c r="F231" s="50">
        <v>5.6298603995356551</v>
      </c>
      <c r="G231" s="50">
        <v>7.7662882342949473</v>
      </c>
      <c r="H231" s="50">
        <v>7.939953202400198</v>
      </c>
      <c r="I231" s="50">
        <v>7.7229819409127218</v>
      </c>
      <c r="J231" s="50">
        <v>7.7339402602924592</v>
      </c>
      <c r="K231" s="50">
        <v>7.7356280546361678</v>
      </c>
      <c r="L231" s="50">
        <v>7.7358876481759848</v>
      </c>
      <c r="M231" s="50">
        <v>7.735927566813368</v>
      </c>
    </row>
    <row r="232" spans="1:13" ht="12" customHeight="1" x14ac:dyDescent="0.15">
      <c r="A232" s="4">
        <f t="shared" si="58"/>
        <v>13</v>
      </c>
      <c r="C232" s="47">
        <v>293.07700161558648</v>
      </c>
      <c r="D232" s="48">
        <v>0</v>
      </c>
      <c r="E232" s="50">
        <v>2.0341713859677308</v>
      </c>
      <c r="F232" s="50">
        <v>5.9148623248256307</v>
      </c>
      <c r="G232" s="50">
        <v>7.9140968548603992</v>
      </c>
      <c r="H232" s="50">
        <v>8.2252990228738323</v>
      </c>
      <c r="I232" s="50">
        <v>8.2354699590278422</v>
      </c>
      <c r="J232" s="50">
        <v>8.2416625379995789</v>
      </c>
      <c r="K232" s="50">
        <v>8.2424700993693563</v>
      </c>
      <c r="L232" s="50">
        <v>8.2425753339857835</v>
      </c>
      <c r="M232" s="50">
        <v>8.2425890459565583</v>
      </c>
    </row>
    <row r="233" spans="1:13" ht="12" customHeight="1" x14ac:dyDescent="0.15">
      <c r="A233" s="4">
        <f t="shared" si="58"/>
        <v>14</v>
      </c>
      <c r="C233" s="47">
        <v>366.34625201948313</v>
      </c>
      <c r="D233" s="48">
        <v>0</v>
      </c>
      <c r="E233" s="50">
        <v>2.1609912536697671</v>
      </c>
      <c r="F233" s="50">
        <v>6.9260785172503763</v>
      </c>
      <c r="G233" s="50">
        <v>8.5958220774362299</v>
      </c>
      <c r="H233" s="50">
        <v>8.770730987994531</v>
      </c>
      <c r="I233" s="50">
        <v>8.7865416720398777</v>
      </c>
      <c r="J233" s="50">
        <v>8.7878668109095077</v>
      </c>
      <c r="K233" s="50">
        <v>8.7879809521155998</v>
      </c>
      <c r="L233" s="50">
        <v>8.7879907822286931</v>
      </c>
      <c r="M233" s="50">
        <v>8.7879916288105786</v>
      </c>
    </row>
    <row r="234" spans="1:13" ht="12" customHeight="1" x14ac:dyDescent="0.15">
      <c r="A234" s="4">
        <f t="shared" si="58"/>
        <v>15</v>
      </c>
      <c r="C234" s="47">
        <v>439.61550242337978</v>
      </c>
      <c r="D234" s="48">
        <v>0</v>
      </c>
      <c r="E234" s="50">
        <v>2.2878111213718029</v>
      </c>
      <c r="F234" s="50">
        <v>7.8616073633693766</v>
      </c>
      <c r="G234" s="50">
        <v>9.1678731099075002</v>
      </c>
      <c r="H234" s="50">
        <v>9.290050749246948</v>
      </c>
      <c r="I234" s="50">
        <v>9.3330983580392495</v>
      </c>
      <c r="J234" s="50">
        <v>9.3333755835125078</v>
      </c>
      <c r="K234" s="50">
        <v>9.3333913644078326</v>
      </c>
      <c r="L234" s="50">
        <v>9.3333922626993253</v>
      </c>
      <c r="M234" s="50">
        <v>9.3333923138324355</v>
      </c>
    </row>
    <row r="235" spans="1:13" ht="12" customHeight="1" x14ac:dyDescent="0.15">
      <c r="A235" s="4">
        <f t="shared" si="58"/>
        <v>16</v>
      </c>
      <c r="C235" s="47">
        <v>512.88475282727643</v>
      </c>
      <c r="D235" s="48">
        <v>0</v>
      </c>
      <c r="E235" s="50">
        <v>2.3256059911106188</v>
      </c>
      <c r="F235" s="50">
        <v>8.3833831880789074</v>
      </c>
      <c r="G235" s="50">
        <v>9.3172518122977923</v>
      </c>
      <c r="H235" s="50">
        <v>9.3453568285753921</v>
      </c>
      <c r="I235" s="50">
        <v>9.3368253740439595</v>
      </c>
      <c r="J235" s="50">
        <v>9.3368793878310719</v>
      </c>
      <c r="K235" s="50">
        <v>9.3368814200338814</v>
      </c>
      <c r="L235" s="50">
        <v>9.336881496492591</v>
      </c>
      <c r="M235" s="50">
        <v>9.3368814993692393</v>
      </c>
    </row>
    <row r="236" spans="1:13" ht="12" customHeight="1" x14ac:dyDescent="0.15">
      <c r="A236" s="4">
        <f t="shared" si="58"/>
        <v>17</v>
      </c>
      <c r="C236" s="47">
        <v>586.15400323117296</v>
      </c>
      <c r="D236" s="48">
        <v>0</v>
      </c>
      <c r="E236" s="50">
        <v>2.3634008608494352</v>
      </c>
      <c r="F236" s="50">
        <v>8.7987150652273289</v>
      </c>
      <c r="G236" s="50">
        <v>9.439135424405741</v>
      </c>
      <c r="H236" s="50">
        <v>9.398075220577029</v>
      </c>
      <c r="I236" s="50">
        <v>9.34035996626233</v>
      </c>
      <c r="J236" s="50">
        <v>9.3403704155680281</v>
      </c>
      <c r="K236" s="50">
        <v>9.3403706754180078</v>
      </c>
      <c r="L236" s="50">
        <v>9.3403706818798664</v>
      </c>
      <c r="M236" s="50">
        <v>9.3403706820405556</v>
      </c>
    </row>
    <row r="237" spans="1:13" ht="12" customHeight="1" x14ac:dyDescent="0.15">
      <c r="A237" s="4">
        <f t="shared" si="58"/>
        <v>18</v>
      </c>
      <c r="C237" s="47">
        <v>732.69250403896626</v>
      </c>
      <c r="D237" s="48">
        <v>0</v>
      </c>
      <c r="E237" s="50">
        <v>2.3634008608494352</v>
      </c>
      <c r="F237" s="50">
        <v>9.2009872141411684</v>
      </c>
      <c r="G237" s="50">
        <v>9.5447415457587326</v>
      </c>
      <c r="H237" s="50">
        <v>9.4455507573452131</v>
      </c>
      <c r="I237" s="50">
        <v>9.3430527271985788</v>
      </c>
      <c r="J237" s="50">
        <v>9.3430531133918144</v>
      </c>
      <c r="K237" s="50">
        <v>9.3430531175873686</v>
      </c>
      <c r="L237" s="50">
        <v>9.3430531176329463</v>
      </c>
      <c r="M237" s="50">
        <v>9.3430531176334437</v>
      </c>
    </row>
    <row r="238" spans="1:13" ht="12" customHeight="1" x14ac:dyDescent="0.15">
      <c r="A238" s="4">
        <f t="shared" si="58"/>
        <v>19</v>
      </c>
      <c r="C238" s="47">
        <v>1465.3850080779325</v>
      </c>
      <c r="D238" s="48">
        <v>0</v>
      </c>
      <c r="E238" s="50">
        <v>2.3638145915943167</v>
      </c>
      <c r="F238" s="50">
        <v>9.4996813370659297</v>
      </c>
      <c r="G238" s="50">
        <v>9.5539570376870007</v>
      </c>
      <c r="H238" s="50">
        <v>9.4945040939910896</v>
      </c>
      <c r="I238" s="50">
        <v>9.4350502940002077</v>
      </c>
      <c r="J238" s="50">
        <v>9.4350502940002325</v>
      </c>
      <c r="K238" s="50">
        <v>9.4350502940002325</v>
      </c>
      <c r="L238" s="50">
        <v>9.4350502940002325</v>
      </c>
      <c r="M238" s="50">
        <v>9.4350502940002325</v>
      </c>
    </row>
    <row r="239" spans="1:13" ht="12" customHeight="1" x14ac:dyDescent="0.15">
      <c r="A239" s="4">
        <f t="shared" si="58"/>
        <v>20</v>
      </c>
      <c r="C239" s="47">
        <v>2930.7700161558651</v>
      </c>
      <c r="D239" s="48">
        <v>0</v>
      </c>
      <c r="E239" s="50">
        <v>2.4294810813474705</v>
      </c>
      <c r="F239" s="50">
        <v>9.8424861999022966</v>
      </c>
      <c r="G239" s="50">
        <v>9.9670506595836166</v>
      </c>
      <c r="H239" s="50">
        <v>10.010962989721978</v>
      </c>
      <c r="I239" s="50">
        <v>10.054875319860283</v>
      </c>
      <c r="J239" s="50">
        <v>10.054875319860283</v>
      </c>
      <c r="K239" s="50">
        <v>10.054875319860283</v>
      </c>
      <c r="L239" s="50">
        <v>10.054875319860283</v>
      </c>
      <c r="M239" s="50">
        <v>10.054875319860283</v>
      </c>
    </row>
    <row r="240" spans="1:13" ht="12" customHeight="1" x14ac:dyDescent="0.15">
      <c r="A240" s="7" t="s">
        <v>57</v>
      </c>
      <c r="B240" s="7" t="s">
        <v>57</v>
      </c>
      <c r="C240" s="7" t="s">
        <v>57</v>
      </c>
      <c r="D240" s="7" t="s">
        <v>57</v>
      </c>
      <c r="E240" s="7" t="s">
        <v>57</v>
      </c>
      <c r="F240" s="7" t="s">
        <v>57</v>
      </c>
      <c r="G240" s="7" t="s">
        <v>57</v>
      </c>
      <c r="H240" s="7" t="s">
        <v>57</v>
      </c>
      <c r="I240" s="7" t="s">
        <v>57</v>
      </c>
      <c r="J240" s="7" t="s">
        <v>57</v>
      </c>
      <c r="K240" s="7" t="s">
        <v>57</v>
      </c>
      <c r="L240" s="7" t="s">
        <v>57</v>
      </c>
      <c r="M240" s="7" t="s">
        <v>57</v>
      </c>
    </row>
    <row r="241" spans="1:13" ht="12" customHeight="1" x14ac:dyDescent="0.15">
      <c r="A241" s="4" t="s">
        <v>123</v>
      </c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</row>
    <row r="242" spans="1:13" ht="12" customHeight="1" x14ac:dyDescent="0.15">
      <c r="A242" s="7" t="s">
        <v>57</v>
      </c>
      <c r="B242" s="7" t="s">
        <v>57</v>
      </c>
      <c r="C242" s="7" t="s">
        <v>57</v>
      </c>
      <c r="D242" s="7" t="s">
        <v>57</v>
      </c>
      <c r="E242" s="7" t="s">
        <v>57</v>
      </c>
      <c r="F242" s="7" t="s">
        <v>57</v>
      </c>
      <c r="G242" s="7" t="s">
        <v>57</v>
      </c>
      <c r="H242" s="7" t="s">
        <v>57</v>
      </c>
      <c r="I242" s="7" t="s">
        <v>57</v>
      </c>
      <c r="J242" s="7" t="s">
        <v>57</v>
      </c>
      <c r="K242" s="7" t="s">
        <v>57</v>
      </c>
      <c r="L242" s="7" t="s">
        <v>57</v>
      </c>
      <c r="M242" s="7" t="s">
        <v>57</v>
      </c>
    </row>
    <row r="243" spans="1:13" ht="12" customHeight="1" x14ac:dyDescent="0.15">
      <c r="A243" s="44" t="s">
        <v>106</v>
      </c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</row>
    <row r="244" spans="1:13" ht="12" customHeight="1" x14ac:dyDescent="0.15">
      <c r="A244" s="8" t="s">
        <v>124</v>
      </c>
      <c r="B244" s="45" t="s">
        <v>125</v>
      </c>
      <c r="C244" s="1" t="s">
        <v>109</v>
      </c>
      <c r="D244" s="4">
        <v>2005</v>
      </c>
      <c r="E244" s="4">
        <v>2010</v>
      </c>
      <c r="F244" s="4">
        <v>2015</v>
      </c>
      <c r="G244" s="4">
        <v>2020</v>
      </c>
      <c r="H244" s="4">
        <f t="shared" ref="H244:M244" si="59">G244+5</f>
        <v>2025</v>
      </c>
      <c r="I244" s="4">
        <f t="shared" si="59"/>
        <v>2030</v>
      </c>
      <c r="J244" s="4">
        <f t="shared" si="59"/>
        <v>2035</v>
      </c>
      <c r="K244" s="4">
        <f t="shared" si="59"/>
        <v>2040</v>
      </c>
      <c r="L244" s="4">
        <f t="shared" si="59"/>
        <v>2045</v>
      </c>
      <c r="M244" s="4">
        <f t="shared" si="59"/>
        <v>2050</v>
      </c>
    </row>
    <row r="245" spans="1:13" ht="12" customHeight="1" x14ac:dyDescent="0.15">
      <c r="A245" s="4"/>
      <c r="B245" s="46" t="s">
        <v>126</v>
      </c>
      <c r="C245" s="47">
        <v>2.930770016155865</v>
      </c>
      <c r="D245" s="48">
        <v>0</v>
      </c>
      <c r="E245" s="50">
        <v>0.80301334513324085</v>
      </c>
      <c r="F245" s="50">
        <v>0.84256112604483901</v>
      </c>
      <c r="G245" s="50">
        <v>0.79385709176567798</v>
      </c>
      <c r="H245" s="50">
        <v>0.78272608710997293</v>
      </c>
      <c r="I245" s="50">
        <v>0.6954870126813627</v>
      </c>
      <c r="J245" s="50">
        <v>0.79435015784862739</v>
      </c>
      <c r="K245" s="50">
        <v>0.87817413492708041</v>
      </c>
      <c r="L245" s="50">
        <v>0.94514683081611117</v>
      </c>
      <c r="M245" s="50">
        <v>0.99616076217545257</v>
      </c>
    </row>
    <row r="246" spans="1:13" ht="12" customHeight="1" x14ac:dyDescent="0.15">
      <c r="A246" s="4">
        <v>2</v>
      </c>
      <c r="C246" s="47">
        <v>5.8615400323117299</v>
      </c>
      <c r="D246" s="48">
        <v>0</v>
      </c>
      <c r="E246" s="50">
        <v>0.80301334513324085</v>
      </c>
      <c r="F246" s="50">
        <v>0.85191260112736666</v>
      </c>
      <c r="G246" s="50">
        <v>0.80901275106381643</v>
      </c>
      <c r="H246" s="50">
        <v>0.80121205554770725</v>
      </c>
      <c r="I246" s="50">
        <v>0.71279813229476208</v>
      </c>
      <c r="J246" s="50">
        <v>0.81312778771008343</v>
      </c>
      <c r="K246" s="50">
        <v>0.89646634497244859</v>
      </c>
      <c r="L246" s="50">
        <v>0.96155584045398113</v>
      </c>
      <c r="M246" s="50">
        <v>1.0099889974334806</v>
      </c>
    </row>
    <row r="247" spans="1:13" ht="12" customHeight="1" x14ac:dyDescent="0.15">
      <c r="A247" s="4">
        <v>3</v>
      </c>
      <c r="C247" s="47">
        <v>14.653850080779325</v>
      </c>
      <c r="D247" s="48">
        <v>0</v>
      </c>
      <c r="E247" s="50">
        <v>0.80301334513324085</v>
      </c>
      <c r="F247" s="50">
        <v>0.90243638581716457</v>
      </c>
      <c r="G247" s="50">
        <v>0.9133974565848979</v>
      </c>
      <c r="H247" s="50">
        <v>0.89284088178487087</v>
      </c>
      <c r="I247" s="50">
        <v>0.76275972463760433</v>
      </c>
      <c r="J247" s="50">
        <v>0.86524118934459493</v>
      </c>
      <c r="K247" s="50">
        <v>0.94503629860545735</v>
      </c>
      <c r="L247" s="50">
        <v>1.0031779380838279</v>
      </c>
      <c r="M247" s="50">
        <v>1.0435249942300437</v>
      </c>
    </row>
    <row r="248" spans="1:13" ht="12" customHeight="1" x14ac:dyDescent="0.15">
      <c r="A248" s="4">
        <f t="shared" ref="A248:A264" si="60">A247+1</f>
        <v>4</v>
      </c>
      <c r="C248" s="47">
        <v>29.30770016155865</v>
      </c>
      <c r="D248" s="48">
        <v>0</v>
      </c>
      <c r="E248" s="50">
        <v>0.83087826741642568</v>
      </c>
      <c r="F248" s="50">
        <v>0.97253917326268446</v>
      </c>
      <c r="G248" s="50">
        <v>0.99664060374829422</v>
      </c>
      <c r="H248" s="50">
        <v>0.9858714964897376</v>
      </c>
      <c r="I248" s="50">
        <v>0.83809394913574731</v>
      </c>
      <c r="J248" s="50">
        <v>0.9374714341168443</v>
      </c>
      <c r="K248" s="50">
        <v>1.0065145794372077</v>
      </c>
      <c r="L248" s="50">
        <v>1.0513062189798228</v>
      </c>
      <c r="M248" s="50">
        <v>1.0790866126339476</v>
      </c>
    </row>
    <row r="249" spans="1:13" ht="12" customHeight="1" x14ac:dyDescent="0.15">
      <c r="A249" s="4">
        <f t="shared" si="60"/>
        <v>5</v>
      </c>
      <c r="C249" s="47">
        <v>58.615400323117299</v>
      </c>
      <c r="D249" s="48">
        <v>0</v>
      </c>
      <c r="E249" s="50">
        <v>0.83087826741642568</v>
      </c>
      <c r="F249" s="50">
        <v>1.0768158464228377</v>
      </c>
      <c r="G249" s="50">
        <v>1.1605959752038433</v>
      </c>
      <c r="H249" s="50">
        <v>1.1515425522986171</v>
      </c>
      <c r="I249" s="50">
        <v>0.95437020380257331</v>
      </c>
      <c r="J249" s="50">
        <v>1.0320557386003959</v>
      </c>
      <c r="K249" s="50">
        <v>1.0749487177893078</v>
      </c>
      <c r="L249" s="50">
        <v>1.0973042649454208</v>
      </c>
      <c r="M249" s="50">
        <v>1.1086061272072851</v>
      </c>
    </row>
    <row r="250" spans="1:13" ht="12" customHeight="1" x14ac:dyDescent="0.15">
      <c r="A250" s="4">
        <f t="shared" si="60"/>
        <v>6</v>
      </c>
      <c r="C250" s="47">
        <v>87.923100484675942</v>
      </c>
      <c r="D250" s="48">
        <v>0</v>
      </c>
      <c r="E250" s="50">
        <v>0.83087826741642568</v>
      </c>
      <c r="F250" s="50">
        <v>1.1929975757310598</v>
      </c>
      <c r="G250" s="50">
        <v>1.3414176989735753</v>
      </c>
      <c r="H250" s="50">
        <v>1.5726850300611135</v>
      </c>
      <c r="I250" s="50">
        <v>1.6394683798112422</v>
      </c>
      <c r="J250" s="50">
        <v>1.7220073824066731</v>
      </c>
      <c r="K250" s="50">
        <v>1.7587876369094093</v>
      </c>
      <c r="L250" s="50">
        <v>1.7745314006531168</v>
      </c>
      <c r="M250" s="50">
        <v>1.7811542036132906</v>
      </c>
    </row>
    <row r="251" spans="1:13" ht="12" customHeight="1" x14ac:dyDescent="0.15">
      <c r="A251" s="4">
        <f t="shared" si="60"/>
        <v>7</v>
      </c>
      <c r="C251" s="47">
        <v>117.2308006462346</v>
      </c>
      <c r="D251" s="48">
        <v>0</v>
      </c>
      <c r="E251" s="50">
        <v>0.83776849797343556</v>
      </c>
      <c r="F251" s="50">
        <v>1.3212175831804009</v>
      </c>
      <c r="G251" s="50">
        <v>1.4973744567672664</v>
      </c>
      <c r="H251" s="50">
        <v>1.6993030929671158</v>
      </c>
      <c r="I251" s="50">
        <v>1.7121094528470389</v>
      </c>
      <c r="J251" s="50">
        <v>1.7596383300248124</v>
      </c>
      <c r="K251" s="50">
        <v>1.7767135208243499</v>
      </c>
      <c r="L251" s="50">
        <v>1.7827023664846229</v>
      </c>
      <c r="M251" s="50">
        <v>1.7847851003255553</v>
      </c>
    </row>
    <row r="252" spans="1:13" ht="12" customHeight="1" x14ac:dyDescent="0.15">
      <c r="A252" s="4">
        <f t="shared" si="60"/>
        <v>8</v>
      </c>
      <c r="C252" s="47">
        <v>146.53850080779324</v>
      </c>
      <c r="D252" s="48">
        <v>0</v>
      </c>
      <c r="E252" s="50">
        <v>0.84107081517403093</v>
      </c>
      <c r="F252" s="50">
        <v>1.4413203141432813</v>
      </c>
      <c r="G252" s="50">
        <v>1.6557627423862553</v>
      </c>
      <c r="H252" s="50">
        <v>1.7986021093466673</v>
      </c>
      <c r="I252" s="50">
        <v>1.744477813213416</v>
      </c>
      <c r="J252" s="50">
        <v>1.7733343036229119</v>
      </c>
      <c r="K252" s="50">
        <v>1.7821265877975812</v>
      </c>
      <c r="L252" s="50">
        <v>1.7847658190685682</v>
      </c>
      <c r="M252" s="50">
        <v>1.7855544923254698</v>
      </c>
    </row>
    <row r="253" spans="1:13" ht="12" customHeight="1" x14ac:dyDescent="0.15">
      <c r="A253" s="4">
        <f t="shared" si="60"/>
        <v>9</v>
      </c>
      <c r="C253" s="47">
        <v>175.84620096935188</v>
      </c>
      <c r="D253" s="48">
        <v>0</v>
      </c>
      <c r="E253" s="50">
        <v>0.84107081517403093</v>
      </c>
      <c r="F253" s="50">
        <v>1.5532793013463131</v>
      </c>
      <c r="G253" s="50">
        <v>1.7603221043122996</v>
      </c>
      <c r="H253" s="50">
        <v>1.8520688869874045</v>
      </c>
      <c r="I253" s="50">
        <v>1.7642968881807324</v>
      </c>
      <c r="J253" s="50">
        <v>1.780382964787921</v>
      </c>
      <c r="K253" s="50">
        <v>1.7844949246348252</v>
      </c>
      <c r="L253" s="50">
        <v>1.7855371446464754</v>
      </c>
      <c r="M253" s="50">
        <v>1.7858007366141246</v>
      </c>
    </row>
    <row r="254" spans="1:13" ht="12" customHeight="1" x14ac:dyDescent="0.15">
      <c r="A254" s="4">
        <f t="shared" si="60"/>
        <v>10</v>
      </c>
      <c r="C254" s="47">
        <v>205.15390113091055</v>
      </c>
      <c r="D254" s="48">
        <v>0</v>
      </c>
      <c r="E254" s="50">
        <v>0.84208899063695564</v>
      </c>
      <c r="F254" s="50">
        <v>1.6639621625989482</v>
      </c>
      <c r="G254" s="50">
        <v>1.8439303848613038</v>
      </c>
      <c r="H254" s="50">
        <v>1.8861836867031891</v>
      </c>
      <c r="I254" s="50">
        <v>1.7746917992521132</v>
      </c>
      <c r="J254" s="50">
        <v>1.7834799142888846</v>
      </c>
      <c r="K254" s="50">
        <v>1.7853732467174523</v>
      </c>
      <c r="L254" s="50">
        <v>1.7857792331113698</v>
      </c>
      <c r="M254" s="50">
        <v>1.7858662005008878</v>
      </c>
    </row>
    <row r="255" spans="1:13" ht="12" customHeight="1" x14ac:dyDescent="0.15">
      <c r="A255" s="4">
        <f t="shared" si="60"/>
        <v>11</v>
      </c>
      <c r="C255" s="47">
        <v>234.4616012924692</v>
      </c>
      <c r="D255" s="48">
        <v>0</v>
      </c>
      <c r="E255" s="50">
        <v>0.84208899063695564</v>
      </c>
      <c r="F255" s="50">
        <v>1.7696166068291033</v>
      </c>
      <c r="G255" s="50">
        <v>1.9090348785197329</v>
      </c>
      <c r="H255" s="50">
        <v>1.9075620420292714</v>
      </c>
      <c r="I255" s="50">
        <v>1.7800990084748742</v>
      </c>
      <c r="J255" s="50">
        <v>1.7848362554919595</v>
      </c>
      <c r="K255" s="50">
        <v>1.785698608473629</v>
      </c>
      <c r="L255" s="50">
        <v>1.7858551854728744</v>
      </c>
      <c r="M255" s="50">
        <v>1.7858836018031254</v>
      </c>
    </row>
    <row r="256" spans="1:13" ht="12" customHeight="1" x14ac:dyDescent="0.15">
      <c r="A256" s="4">
        <f t="shared" si="60"/>
        <v>12</v>
      </c>
      <c r="C256" s="47">
        <v>263.76930145402787</v>
      </c>
      <c r="D256" s="48">
        <v>0</v>
      </c>
      <c r="E256" s="50">
        <v>0.84208899063695564</v>
      </c>
      <c r="F256" s="50">
        <v>1.8702431056660513</v>
      </c>
      <c r="G256" s="50">
        <v>1.9586909449308598</v>
      </c>
      <c r="H256" s="50">
        <v>1.9208080251588964</v>
      </c>
      <c r="I256" s="50">
        <v>1.7828996468569871</v>
      </c>
      <c r="J256" s="50">
        <v>1.7854294447901895</v>
      </c>
      <c r="K256" s="50">
        <v>1.7858190828810705</v>
      </c>
      <c r="L256" s="50">
        <v>1.7858790117057146</v>
      </c>
      <c r="M256" s="50">
        <v>1.7858882271777998</v>
      </c>
    </row>
    <row r="257" spans="1:13" ht="12" customHeight="1" x14ac:dyDescent="0.15">
      <c r="A257" s="4">
        <f t="shared" si="60"/>
        <v>13</v>
      </c>
      <c r="C257" s="47">
        <v>293.07700161558648</v>
      </c>
      <c r="D257" s="48">
        <v>0</v>
      </c>
      <c r="E257" s="50">
        <v>0.84208899063695564</v>
      </c>
      <c r="F257" s="50">
        <v>1.9649209214639507</v>
      </c>
      <c r="G257" s="50">
        <v>1.9959689080903813</v>
      </c>
      <c r="H257" s="50">
        <v>1.9362077067166834</v>
      </c>
      <c r="I257" s="50">
        <v>1.7989307019944996</v>
      </c>
      <c r="J257" s="50">
        <v>1.8002833898790045</v>
      </c>
      <c r="K257" s="50">
        <v>1.8004597910982507</v>
      </c>
      <c r="L257" s="50">
        <v>1.8004827782238604</v>
      </c>
      <c r="M257" s="50">
        <v>1.8004857734245394</v>
      </c>
    </row>
    <row r="258" spans="1:13" ht="12" customHeight="1" x14ac:dyDescent="0.15">
      <c r="A258" s="4">
        <f t="shared" si="60"/>
        <v>14</v>
      </c>
      <c r="C258" s="47">
        <v>366.34625201948313</v>
      </c>
      <c r="D258" s="48">
        <v>0</v>
      </c>
      <c r="E258" s="50">
        <v>0.84869385106132578</v>
      </c>
      <c r="F258" s="50">
        <v>2.2733526775274182</v>
      </c>
      <c r="G258" s="50">
        <v>2.2759906436421473</v>
      </c>
      <c r="H258" s="50">
        <v>2.0620371995373206</v>
      </c>
      <c r="I258" s="50">
        <v>1.8050465209070172</v>
      </c>
      <c r="J258" s="50">
        <v>1.8053187482969988</v>
      </c>
      <c r="K258" s="50">
        <v>1.8053421966791545</v>
      </c>
      <c r="L258" s="50">
        <v>1.8053442161097903</v>
      </c>
      <c r="M258" s="50">
        <v>1.8053443900257342</v>
      </c>
    </row>
    <row r="259" spans="1:13" ht="12" customHeight="1" x14ac:dyDescent="0.15">
      <c r="A259" s="4">
        <f t="shared" si="60"/>
        <v>15</v>
      </c>
      <c r="C259" s="47">
        <v>439.61550242337978</v>
      </c>
      <c r="D259" s="48">
        <v>0</v>
      </c>
      <c r="E259" s="50">
        <v>0.8552987114856957</v>
      </c>
      <c r="F259" s="50">
        <v>2.5525267712403248</v>
      </c>
      <c r="G259" s="50">
        <v>2.5310346871443334</v>
      </c>
      <c r="H259" s="50">
        <v>2.1817129839877212</v>
      </c>
      <c r="I259" s="50">
        <v>1.8101455776236373</v>
      </c>
      <c r="J259" s="50">
        <v>1.8101993452413319</v>
      </c>
      <c r="K259" s="50">
        <v>1.8102024059310178</v>
      </c>
      <c r="L259" s="50">
        <v>1.8102025801538013</v>
      </c>
      <c r="M259" s="50">
        <v>1.8102025900710195</v>
      </c>
    </row>
    <row r="260" spans="1:13" ht="12" customHeight="1" x14ac:dyDescent="0.15">
      <c r="A260" s="4">
        <f t="shared" si="60"/>
        <v>16</v>
      </c>
      <c r="C260" s="47">
        <v>512.88475282727643</v>
      </c>
      <c r="D260" s="48">
        <v>0</v>
      </c>
      <c r="E260" s="50">
        <v>0.8552987114856957</v>
      </c>
      <c r="F260" s="50">
        <v>2.6880924165857114</v>
      </c>
      <c r="G260" s="50">
        <v>2.5509705816235972</v>
      </c>
      <c r="H260" s="50">
        <v>2.1856538497473701</v>
      </c>
      <c r="I260" s="50">
        <v>1.8101917092620614</v>
      </c>
      <c r="J260" s="50">
        <v>1.8102021812700186</v>
      </c>
      <c r="K260" s="50">
        <v>1.8102025752665361</v>
      </c>
      <c r="L260" s="50">
        <v>1.8102025900900882</v>
      </c>
      <c r="M260" s="50">
        <v>1.810202590647803</v>
      </c>
    </row>
    <row r="261" spans="1:13" ht="12" customHeight="1" x14ac:dyDescent="0.15">
      <c r="A261" s="4">
        <f t="shared" si="60"/>
        <v>17</v>
      </c>
      <c r="C261" s="47">
        <v>586.15400323117296</v>
      </c>
      <c r="D261" s="48">
        <v>0</v>
      </c>
      <c r="E261" s="50">
        <v>0.8552987114856957</v>
      </c>
      <c r="F261" s="50">
        <v>2.7866869974426134</v>
      </c>
      <c r="G261" s="50">
        <v>2.5632140225337623</v>
      </c>
      <c r="H261" s="50">
        <v>2.1889849564171624</v>
      </c>
      <c r="I261" s="50">
        <v>1.8102005139065331</v>
      </c>
      <c r="J261" s="50">
        <v>1.8102025390253307</v>
      </c>
      <c r="K261" s="50">
        <v>1.8102025893853346</v>
      </c>
      <c r="L261" s="50">
        <v>1.8102025906376698</v>
      </c>
      <c r="M261" s="50">
        <v>1.8102025906688122</v>
      </c>
    </row>
    <row r="262" spans="1:13" ht="12" customHeight="1" x14ac:dyDescent="0.15">
      <c r="A262" s="4">
        <f t="shared" si="60"/>
        <v>18</v>
      </c>
      <c r="C262" s="47">
        <v>732.69250403896626</v>
      </c>
      <c r="D262" s="48">
        <v>0</v>
      </c>
      <c r="E262" s="50">
        <v>0.86408658149128814</v>
      </c>
      <c r="F262" s="50">
        <v>2.923478934250773</v>
      </c>
      <c r="G262" s="50">
        <v>2.5802597507948701</v>
      </c>
      <c r="H262" s="50">
        <v>2.2143395650210813</v>
      </c>
      <c r="I262" s="50">
        <v>1.8475227418202536</v>
      </c>
      <c r="J262" s="50">
        <v>1.8475228181872405</v>
      </c>
      <c r="K262" s="50">
        <v>1.8475228190168818</v>
      </c>
      <c r="L262" s="50">
        <v>1.8475228190258948</v>
      </c>
      <c r="M262" s="50">
        <v>1.8475228190259927</v>
      </c>
    </row>
    <row r="263" spans="1:13" ht="12" customHeight="1" x14ac:dyDescent="0.15">
      <c r="A263" s="4">
        <f t="shared" si="60"/>
        <v>19</v>
      </c>
      <c r="C263" s="47">
        <v>1465.3850080779325</v>
      </c>
      <c r="D263" s="48">
        <v>0</v>
      </c>
      <c r="E263" s="50">
        <v>0.94054354054449252</v>
      </c>
      <c r="F263" s="50">
        <v>3.3367268739166893</v>
      </c>
      <c r="G263" s="50">
        <v>2.9147403590469989</v>
      </c>
      <c r="H263" s="50">
        <v>2.510913566316344</v>
      </c>
      <c r="I263" s="50">
        <v>2.1070865123335474</v>
      </c>
      <c r="J263" s="50">
        <v>2.1070865123335532</v>
      </c>
      <c r="K263" s="50">
        <v>2.1070865123335532</v>
      </c>
      <c r="L263" s="50">
        <v>2.1070865123335532</v>
      </c>
      <c r="M263" s="50">
        <v>2.1070865123335532</v>
      </c>
    </row>
    <row r="264" spans="1:13" ht="12" customHeight="1" x14ac:dyDescent="0.15">
      <c r="A264" s="4">
        <f t="shared" si="60"/>
        <v>20</v>
      </c>
      <c r="C264" s="47">
        <v>2930.7700161558651</v>
      </c>
      <c r="D264" s="48">
        <v>0</v>
      </c>
      <c r="E264" s="50">
        <v>0.94660894454949451</v>
      </c>
      <c r="F264" s="50">
        <v>3.3800918248604241</v>
      </c>
      <c r="G264" s="50">
        <v>2.9737487593176963</v>
      </c>
      <c r="H264" s="50">
        <v>2.5961215702085259</v>
      </c>
      <c r="I264" s="50">
        <v>2.2184943810993389</v>
      </c>
      <c r="J264" s="50">
        <v>2.2184943810993389</v>
      </c>
      <c r="K264" s="50">
        <v>2.2184943810993389</v>
      </c>
      <c r="L264" s="50">
        <v>2.2184943810993389</v>
      </c>
      <c r="M264" s="50">
        <v>2.2184943810993389</v>
      </c>
    </row>
    <row r="265" spans="1:13" ht="12" customHeight="1" x14ac:dyDescent="0.15">
      <c r="A265" s="7" t="s">
        <v>57</v>
      </c>
      <c r="B265" s="7" t="s">
        <v>57</v>
      </c>
      <c r="C265" s="7" t="s">
        <v>57</v>
      </c>
      <c r="D265" s="7" t="s">
        <v>57</v>
      </c>
      <c r="E265" s="7" t="s">
        <v>57</v>
      </c>
      <c r="F265" s="7" t="s">
        <v>57</v>
      </c>
      <c r="G265" s="7" t="s">
        <v>57</v>
      </c>
      <c r="H265" s="7" t="s">
        <v>57</v>
      </c>
      <c r="I265" s="7" t="s">
        <v>57</v>
      </c>
      <c r="J265" s="7" t="s">
        <v>57</v>
      </c>
      <c r="K265" s="7" t="s">
        <v>57</v>
      </c>
      <c r="L265" s="7" t="s">
        <v>57</v>
      </c>
      <c r="M265" s="7" t="s">
        <v>57</v>
      </c>
    </row>
    <row r="266" spans="1:13" ht="12" customHeight="1" x14ac:dyDescent="0.15">
      <c r="A266" s="44" t="s">
        <v>106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</row>
    <row r="267" spans="1:13" ht="12" customHeight="1" x14ac:dyDescent="0.15">
      <c r="A267" s="8" t="s">
        <v>127</v>
      </c>
      <c r="B267" s="45" t="s">
        <v>128</v>
      </c>
      <c r="C267" s="1" t="s">
        <v>109</v>
      </c>
      <c r="D267" s="4">
        <v>2005</v>
      </c>
      <c r="E267" s="4">
        <v>2010</v>
      </c>
      <c r="F267" s="4">
        <v>2015</v>
      </c>
      <c r="G267" s="4">
        <v>2020</v>
      </c>
      <c r="H267" s="4">
        <f t="shared" ref="H267:M267" si="61">G267+5</f>
        <v>2025</v>
      </c>
      <c r="I267" s="4">
        <f t="shared" si="61"/>
        <v>2030</v>
      </c>
      <c r="J267" s="4">
        <f t="shared" si="61"/>
        <v>2035</v>
      </c>
      <c r="K267" s="4">
        <f t="shared" si="61"/>
        <v>2040</v>
      </c>
      <c r="L267" s="4">
        <f t="shared" si="61"/>
        <v>2045</v>
      </c>
      <c r="M267" s="4">
        <f t="shared" si="61"/>
        <v>2050</v>
      </c>
    </row>
    <row r="268" spans="1:13" ht="12" customHeight="1" x14ac:dyDescent="0.15">
      <c r="A268" s="4"/>
      <c r="B268" s="46" t="s">
        <v>129</v>
      </c>
      <c r="C268" s="47">
        <v>2.930770016155865</v>
      </c>
      <c r="D268" s="48">
        <v>0</v>
      </c>
      <c r="E268" s="48">
        <v>0</v>
      </c>
      <c r="F268" s="48">
        <v>0</v>
      </c>
      <c r="G268" s="48">
        <v>0</v>
      </c>
      <c r="H268" s="48">
        <v>0</v>
      </c>
      <c r="I268" s="48">
        <v>0</v>
      </c>
      <c r="J268" s="48">
        <v>0</v>
      </c>
      <c r="K268" s="48">
        <v>0</v>
      </c>
      <c r="L268" s="48">
        <v>0</v>
      </c>
      <c r="M268" s="48">
        <v>0</v>
      </c>
    </row>
    <row r="269" spans="1:13" ht="12" customHeight="1" x14ac:dyDescent="0.15">
      <c r="A269" s="4">
        <v>2</v>
      </c>
      <c r="C269" s="47">
        <v>5.8615400323117299</v>
      </c>
      <c r="D269" s="48">
        <v>0</v>
      </c>
      <c r="E269" s="48">
        <v>0</v>
      </c>
      <c r="F269" s="48">
        <v>0</v>
      </c>
      <c r="G269" s="48">
        <v>0</v>
      </c>
      <c r="H269" s="48">
        <v>0</v>
      </c>
      <c r="I269" s="48">
        <v>0</v>
      </c>
      <c r="J269" s="48">
        <v>0</v>
      </c>
      <c r="K269" s="48">
        <v>0</v>
      </c>
      <c r="L269" s="48">
        <v>0</v>
      </c>
      <c r="M269" s="48">
        <v>0</v>
      </c>
    </row>
    <row r="270" spans="1:13" ht="12" customHeight="1" x14ac:dyDescent="0.15">
      <c r="A270" s="4">
        <v>3</v>
      </c>
      <c r="C270" s="47">
        <v>14.653850080779325</v>
      </c>
      <c r="D270" s="48">
        <v>0</v>
      </c>
      <c r="E270" s="48">
        <v>0</v>
      </c>
      <c r="F270" s="48">
        <v>0</v>
      </c>
      <c r="G270" s="48">
        <v>0</v>
      </c>
      <c r="H270" s="48">
        <v>0</v>
      </c>
      <c r="I270" s="48">
        <v>0</v>
      </c>
      <c r="J270" s="48">
        <v>0</v>
      </c>
      <c r="K270" s="48">
        <v>0</v>
      </c>
      <c r="L270" s="48">
        <v>0</v>
      </c>
      <c r="M270" s="48">
        <v>0</v>
      </c>
    </row>
    <row r="271" spans="1:13" ht="12" customHeight="1" x14ac:dyDescent="0.15">
      <c r="A271" s="4">
        <f t="shared" ref="A271:A287" si="62">A270+1</f>
        <v>4</v>
      </c>
      <c r="C271" s="47">
        <v>29.30770016155865</v>
      </c>
      <c r="D271" s="48">
        <v>0</v>
      </c>
      <c r="E271" s="48">
        <v>0</v>
      </c>
      <c r="F271" s="48">
        <v>0</v>
      </c>
      <c r="G271" s="48">
        <v>0</v>
      </c>
      <c r="H271" s="48">
        <v>0</v>
      </c>
      <c r="I271" s="48">
        <v>0</v>
      </c>
      <c r="J271" s="48">
        <v>0</v>
      </c>
      <c r="K271" s="48">
        <v>0</v>
      </c>
      <c r="L271" s="48">
        <v>0</v>
      </c>
      <c r="M271" s="48">
        <v>0</v>
      </c>
    </row>
    <row r="272" spans="1:13" ht="12" customHeight="1" x14ac:dyDescent="0.15">
      <c r="A272" s="4">
        <f t="shared" si="62"/>
        <v>5</v>
      </c>
      <c r="C272" s="47">
        <v>58.615400323117299</v>
      </c>
      <c r="D272" s="48">
        <v>0</v>
      </c>
      <c r="E272" s="48">
        <v>0</v>
      </c>
      <c r="F272" s="48">
        <v>0</v>
      </c>
      <c r="G272" s="48">
        <v>0</v>
      </c>
      <c r="H272" s="48">
        <v>0</v>
      </c>
      <c r="I272" s="48">
        <v>0</v>
      </c>
      <c r="J272" s="48">
        <v>0</v>
      </c>
      <c r="K272" s="48">
        <v>0</v>
      </c>
      <c r="L272" s="48">
        <v>0</v>
      </c>
      <c r="M272" s="48">
        <v>0</v>
      </c>
    </row>
    <row r="273" spans="1:13" ht="12" customHeight="1" x14ac:dyDescent="0.15">
      <c r="A273" s="4">
        <f t="shared" si="62"/>
        <v>6</v>
      </c>
      <c r="C273" s="47">
        <v>87.923100484675942</v>
      </c>
      <c r="D273" s="48">
        <v>0</v>
      </c>
      <c r="E273" s="48">
        <v>0</v>
      </c>
      <c r="F273" s="48">
        <v>0</v>
      </c>
      <c r="G273" s="48">
        <v>0</v>
      </c>
      <c r="H273" s="48">
        <v>0</v>
      </c>
      <c r="I273" s="48">
        <v>0</v>
      </c>
      <c r="J273" s="48">
        <v>0</v>
      </c>
      <c r="K273" s="48">
        <v>0</v>
      </c>
      <c r="L273" s="48">
        <v>0</v>
      </c>
      <c r="M273" s="48">
        <v>0</v>
      </c>
    </row>
    <row r="274" spans="1:13" ht="12" customHeight="1" x14ac:dyDescent="0.15">
      <c r="A274" s="4">
        <f t="shared" si="62"/>
        <v>7</v>
      </c>
      <c r="C274" s="47">
        <v>117.2308006462346</v>
      </c>
      <c r="D274" s="48">
        <v>0</v>
      </c>
      <c r="E274" s="48">
        <v>0</v>
      </c>
      <c r="F274" s="48">
        <v>0</v>
      </c>
      <c r="G274" s="48">
        <v>0</v>
      </c>
      <c r="H274" s="48">
        <v>0</v>
      </c>
      <c r="I274" s="48">
        <v>0</v>
      </c>
      <c r="J274" s="48">
        <v>0</v>
      </c>
      <c r="K274" s="48">
        <v>0</v>
      </c>
      <c r="L274" s="48">
        <v>0</v>
      </c>
      <c r="M274" s="48">
        <v>0</v>
      </c>
    </row>
    <row r="275" spans="1:13" ht="12" customHeight="1" x14ac:dyDescent="0.15">
      <c r="A275" s="4">
        <f t="shared" si="62"/>
        <v>8</v>
      </c>
      <c r="C275" s="47">
        <v>146.53850080779324</v>
      </c>
      <c r="D275" s="48">
        <v>0</v>
      </c>
      <c r="E275" s="48">
        <v>0</v>
      </c>
      <c r="F275" s="48">
        <v>0</v>
      </c>
      <c r="G275" s="48">
        <v>0</v>
      </c>
      <c r="H275" s="48">
        <v>0</v>
      </c>
      <c r="I275" s="48">
        <v>0</v>
      </c>
      <c r="J275" s="48">
        <v>0</v>
      </c>
      <c r="K275" s="48">
        <v>0</v>
      </c>
      <c r="L275" s="48">
        <v>0</v>
      </c>
      <c r="M275" s="48">
        <v>0</v>
      </c>
    </row>
    <row r="276" spans="1:13" ht="12" customHeight="1" x14ac:dyDescent="0.15">
      <c r="A276" s="4">
        <f t="shared" si="62"/>
        <v>9</v>
      </c>
      <c r="C276" s="47">
        <v>175.84620096935188</v>
      </c>
      <c r="D276" s="48">
        <v>0</v>
      </c>
      <c r="E276" s="48">
        <v>0</v>
      </c>
      <c r="F276" s="48">
        <v>0</v>
      </c>
      <c r="G276" s="48">
        <v>0</v>
      </c>
      <c r="H276" s="48">
        <v>0</v>
      </c>
      <c r="I276" s="48">
        <v>0</v>
      </c>
      <c r="J276" s="48">
        <v>0</v>
      </c>
      <c r="K276" s="48">
        <v>0</v>
      </c>
      <c r="L276" s="48">
        <v>0</v>
      </c>
      <c r="M276" s="48">
        <v>0</v>
      </c>
    </row>
    <row r="277" spans="1:13" ht="12" customHeight="1" x14ac:dyDescent="0.15">
      <c r="A277" s="4">
        <f t="shared" si="62"/>
        <v>10</v>
      </c>
      <c r="C277" s="47">
        <v>205.15390113091055</v>
      </c>
      <c r="D277" s="48">
        <v>0</v>
      </c>
      <c r="E277" s="48">
        <v>0</v>
      </c>
      <c r="F277" s="48">
        <v>0</v>
      </c>
      <c r="G277" s="48">
        <v>0</v>
      </c>
      <c r="H277" s="48">
        <v>0</v>
      </c>
      <c r="I277" s="48">
        <v>0</v>
      </c>
      <c r="J277" s="48">
        <v>0</v>
      </c>
      <c r="K277" s="48">
        <v>0</v>
      </c>
      <c r="L277" s="48">
        <v>0</v>
      </c>
      <c r="M277" s="48">
        <v>0</v>
      </c>
    </row>
    <row r="278" spans="1:13" ht="12" customHeight="1" x14ac:dyDescent="0.15">
      <c r="A278" s="4">
        <f t="shared" si="62"/>
        <v>11</v>
      </c>
      <c r="C278" s="47">
        <v>234.4616012924692</v>
      </c>
      <c r="D278" s="48">
        <v>0</v>
      </c>
      <c r="E278" s="48">
        <v>0</v>
      </c>
      <c r="F278" s="48">
        <v>0</v>
      </c>
      <c r="G278" s="48">
        <v>0</v>
      </c>
      <c r="H278" s="48">
        <v>0</v>
      </c>
      <c r="I278" s="48">
        <v>0</v>
      </c>
      <c r="J278" s="48">
        <v>0</v>
      </c>
      <c r="K278" s="48">
        <v>0</v>
      </c>
      <c r="L278" s="48">
        <v>0</v>
      </c>
      <c r="M278" s="48">
        <v>0</v>
      </c>
    </row>
    <row r="279" spans="1:13" ht="12" customHeight="1" x14ac:dyDescent="0.15">
      <c r="A279" s="4">
        <f t="shared" si="62"/>
        <v>12</v>
      </c>
      <c r="C279" s="47">
        <v>263.76930145402787</v>
      </c>
      <c r="D279" s="48">
        <v>0</v>
      </c>
      <c r="E279" s="48">
        <v>0</v>
      </c>
      <c r="F279" s="48">
        <v>0</v>
      </c>
      <c r="G279" s="48">
        <v>0</v>
      </c>
      <c r="H279" s="48">
        <v>0</v>
      </c>
      <c r="I279" s="48">
        <v>0</v>
      </c>
      <c r="J279" s="48">
        <v>0</v>
      </c>
      <c r="K279" s="48">
        <v>0</v>
      </c>
      <c r="L279" s="48">
        <v>0</v>
      </c>
      <c r="M279" s="48">
        <v>0</v>
      </c>
    </row>
    <row r="280" spans="1:13" ht="12" customHeight="1" x14ac:dyDescent="0.15">
      <c r="A280" s="4">
        <f t="shared" si="62"/>
        <v>13</v>
      </c>
      <c r="C280" s="47">
        <v>293.07700161558648</v>
      </c>
      <c r="D280" s="48">
        <v>0</v>
      </c>
      <c r="E280" s="48">
        <v>0</v>
      </c>
      <c r="F280" s="48">
        <v>0</v>
      </c>
      <c r="G280" s="48">
        <v>0</v>
      </c>
      <c r="H280" s="48">
        <v>0</v>
      </c>
      <c r="I280" s="48">
        <v>0</v>
      </c>
      <c r="J280" s="48">
        <v>0</v>
      </c>
      <c r="K280" s="48">
        <v>0</v>
      </c>
      <c r="L280" s="48">
        <v>0</v>
      </c>
      <c r="M280" s="48">
        <v>0</v>
      </c>
    </row>
    <row r="281" spans="1:13" ht="12" customHeight="1" x14ac:dyDescent="0.15">
      <c r="A281" s="4">
        <f t="shared" si="62"/>
        <v>14</v>
      </c>
      <c r="C281" s="47">
        <v>366.34625201948313</v>
      </c>
      <c r="D281" s="48">
        <v>0</v>
      </c>
      <c r="E281" s="48">
        <v>0</v>
      </c>
      <c r="F281" s="48">
        <v>0</v>
      </c>
      <c r="G281" s="48">
        <v>0</v>
      </c>
      <c r="H281" s="48">
        <v>0</v>
      </c>
      <c r="I281" s="48">
        <v>0</v>
      </c>
      <c r="J281" s="48">
        <v>0</v>
      </c>
      <c r="K281" s="48">
        <v>0</v>
      </c>
      <c r="L281" s="48">
        <v>0</v>
      </c>
      <c r="M281" s="48">
        <v>0</v>
      </c>
    </row>
    <row r="282" spans="1:13" ht="12" customHeight="1" x14ac:dyDescent="0.15">
      <c r="A282" s="4">
        <f t="shared" si="62"/>
        <v>15</v>
      </c>
      <c r="C282" s="47">
        <v>439.61550242337978</v>
      </c>
      <c r="D282" s="48">
        <v>0</v>
      </c>
      <c r="E282" s="48">
        <v>0</v>
      </c>
      <c r="F282" s="48">
        <v>0</v>
      </c>
      <c r="G282" s="48">
        <v>0</v>
      </c>
      <c r="H282" s="48">
        <v>0</v>
      </c>
      <c r="I282" s="48">
        <v>0</v>
      </c>
      <c r="J282" s="48">
        <v>0</v>
      </c>
      <c r="K282" s="48">
        <v>0</v>
      </c>
      <c r="L282" s="48">
        <v>0</v>
      </c>
      <c r="M282" s="48">
        <v>0</v>
      </c>
    </row>
    <row r="283" spans="1:13" ht="12" customHeight="1" x14ac:dyDescent="0.15">
      <c r="A283" s="4">
        <f t="shared" si="62"/>
        <v>16</v>
      </c>
      <c r="C283" s="47">
        <v>512.88475282727643</v>
      </c>
      <c r="D283" s="48">
        <v>0</v>
      </c>
      <c r="E283" s="48">
        <v>0</v>
      </c>
      <c r="F283" s="48">
        <v>0</v>
      </c>
      <c r="G283" s="48">
        <v>0</v>
      </c>
      <c r="H283" s="48">
        <v>0</v>
      </c>
      <c r="I283" s="48">
        <v>0</v>
      </c>
      <c r="J283" s="48">
        <v>0</v>
      </c>
      <c r="K283" s="48">
        <v>0</v>
      </c>
      <c r="L283" s="48">
        <v>0</v>
      </c>
      <c r="M283" s="48">
        <v>0</v>
      </c>
    </row>
    <row r="284" spans="1:13" ht="12" customHeight="1" x14ac:dyDescent="0.15">
      <c r="A284" s="4">
        <f t="shared" si="62"/>
        <v>17</v>
      </c>
      <c r="C284" s="47">
        <v>586.15400323117296</v>
      </c>
      <c r="D284" s="48">
        <v>0</v>
      </c>
      <c r="E284" s="48">
        <v>0</v>
      </c>
      <c r="F284" s="48">
        <v>0</v>
      </c>
      <c r="G284" s="48">
        <v>0</v>
      </c>
      <c r="H284" s="48">
        <v>0</v>
      </c>
      <c r="I284" s="48">
        <v>0</v>
      </c>
      <c r="J284" s="48">
        <v>0</v>
      </c>
      <c r="K284" s="48">
        <v>0</v>
      </c>
      <c r="L284" s="48">
        <v>0</v>
      </c>
      <c r="M284" s="48">
        <v>0</v>
      </c>
    </row>
    <row r="285" spans="1:13" ht="12" customHeight="1" x14ac:dyDescent="0.15">
      <c r="A285" s="4">
        <f t="shared" si="62"/>
        <v>18</v>
      </c>
      <c r="C285" s="47">
        <v>732.69250403896626</v>
      </c>
      <c r="D285" s="48">
        <v>0</v>
      </c>
      <c r="E285" s="48">
        <v>0</v>
      </c>
      <c r="F285" s="48">
        <v>0</v>
      </c>
      <c r="G285" s="48">
        <v>0</v>
      </c>
      <c r="H285" s="48">
        <v>0</v>
      </c>
      <c r="I285" s="48">
        <v>0</v>
      </c>
      <c r="J285" s="48">
        <v>0</v>
      </c>
      <c r="K285" s="48">
        <v>0</v>
      </c>
      <c r="L285" s="48">
        <v>0</v>
      </c>
      <c r="M285" s="48">
        <v>0</v>
      </c>
    </row>
    <row r="286" spans="1:13" ht="12" customHeight="1" x14ac:dyDescent="0.15">
      <c r="A286" s="4">
        <f t="shared" si="62"/>
        <v>19</v>
      </c>
      <c r="C286" s="47">
        <v>1465.3850080779325</v>
      </c>
      <c r="D286" s="48">
        <v>0</v>
      </c>
      <c r="E286" s="48">
        <v>0</v>
      </c>
      <c r="F286" s="48">
        <v>0</v>
      </c>
      <c r="G286" s="48">
        <v>0</v>
      </c>
      <c r="H286" s="48">
        <v>0</v>
      </c>
      <c r="I286" s="48">
        <v>0</v>
      </c>
      <c r="J286" s="48">
        <v>0</v>
      </c>
      <c r="K286" s="48">
        <v>0</v>
      </c>
      <c r="L286" s="48">
        <v>0</v>
      </c>
      <c r="M286" s="48">
        <v>0</v>
      </c>
    </row>
    <row r="287" spans="1:13" ht="12" customHeight="1" x14ac:dyDescent="0.15">
      <c r="A287" s="4">
        <f t="shared" si="62"/>
        <v>20</v>
      </c>
      <c r="C287" s="47">
        <v>2930.7700161558651</v>
      </c>
      <c r="D287" s="48">
        <v>0</v>
      </c>
      <c r="E287" s="48">
        <v>0</v>
      </c>
      <c r="F287" s="48">
        <v>0</v>
      </c>
      <c r="G287" s="48">
        <v>0</v>
      </c>
      <c r="H287" s="48">
        <v>0</v>
      </c>
      <c r="I287" s="48">
        <v>0</v>
      </c>
      <c r="J287" s="48">
        <v>0</v>
      </c>
      <c r="K287" s="48">
        <v>0</v>
      </c>
      <c r="L287" s="48">
        <v>0</v>
      </c>
      <c r="M287" s="48">
        <v>0</v>
      </c>
    </row>
    <row r="288" spans="1:13" ht="12" customHeight="1" x14ac:dyDescent="0.15">
      <c r="A288" s="7" t="s">
        <v>57</v>
      </c>
      <c r="B288" s="7" t="s">
        <v>57</v>
      </c>
      <c r="C288" s="7" t="s">
        <v>57</v>
      </c>
      <c r="D288" s="7" t="s">
        <v>57</v>
      </c>
      <c r="E288" s="7" t="s">
        <v>57</v>
      </c>
      <c r="F288" s="7" t="s">
        <v>57</v>
      </c>
      <c r="G288" s="7" t="s">
        <v>57</v>
      </c>
      <c r="H288" s="7" t="s">
        <v>57</v>
      </c>
      <c r="I288" s="7" t="s">
        <v>57</v>
      </c>
      <c r="J288" s="7" t="s">
        <v>57</v>
      </c>
      <c r="K288" s="7" t="s">
        <v>57</v>
      </c>
      <c r="L288" s="7" t="s">
        <v>57</v>
      </c>
      <c r="M288" s="7" t="s">
        <v>57</v>
      </c>
    </row>
    <row r="289" spans="1:23" ht="12" customHeight="1" x14ac:dyDescent="0.15">
      <c r="A289" s="44" t="s">
        <v>106</v>
      </c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</row>
    <row r="290" spans="1:23" ht="12" customHeight="1" x14ac:dyDescent="0.15">
      <c r="A290" s="8" t="s">
        <v>130</v>
      </c>
      <c r="B290" s="45" t="s">
        <v>131</v>
      </c>
      <c r="C290" s="1" t="s">
        <v>109</v>
      </c>
      <c r="D290" s="4">
        <v>2005</v>
      </c>
      <c r="E290" s="4">
        <v>2010</v>
      </c>
      <c r="F290" s="4">
        <v>2015</v>
      </c>
      <c r="G290" s="4">
        <v>2020</v>
      </c>
      <c r="H290" s="4">
        <f t="shared" ref="H290:M290" si="63">G290+5</f>
        <v>2025</v>
      </c>
      <c r="I290" s="4">
        <f t="shared" si="63"/>
        <v>2030</v>
      </c>
      <c r="J290" s="4">
        <f t="shared" si="63"/>
        <v>2035</v>
      </c>
      <c r="K290" s="4">
        <f t="shared" si="63"/>
        <v>2040</v>
      </c>
      <c r="L290" s="4">
        <f t="shared" si="63"/>
        <v>2045</v>
      </c>
      <c r="M290" s="4">
        <f t="shared" si="63"/>
        <v>2050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2" customHeight="1" x14ac:dyDescent="0.15">
      <c r="A291" s="4">
        <v>1</v>
      </c>
      <c r="B291" s="46" t="s">
        <v>132</v>
      </c>
      <c r="C291" s="47">
        <v>2.930770016155865</v>
      </c>
      <c r="D291" s="48">
        <f t="shared" ref="D291:D310" si="64">N291*($B$101/$C$101)</f>
        <v>0</v>
      </c>
      <c r="E291" s="50">
        <v>0</v>
      </c>
      <c r="F291" s="50">
        <v>0</v>
      </c>
      <c r="G291" s="50">
        <v>0</v>
      </c>
      <c r="H291" s="50">
        <v>0</v>
      </c>
      <c r="I291" s="50">
        <v>0</v>
      </c>
      <c r="J291" s="50">
        <v>0</v>
      </c>
      <c r="K291" s="50">
        <v>0</v>
      </c>
      <c r="L291" s="50">
        <v>0</v>
      </c>
      <c r="M291" s="50">
        <v>0</v>
      </c>
      <c r="N291" s="33"/>
      <c r="O291" s="33"/>
      <c r="P291" s="33"/>
      <c r="Q291" s="33"/>
      <c r="R291" s="33"/>
      <c r="S291" s="33"/>
      <c r="T291" s="33"/>
      <c r="U291" s="33"/>
      <c r="V291" s="33"/>
      <c r="W291" s="33"/>
    </row>
    <row r="292" spans="1:23" ht="12" customHeight="1" x14ac:dyDescent="0.15">
      <c r="A292" s="4">
        <v>2</v>
      </c>
      <c r="B292" s="51"/>
      <c r="C292" s="47">
        <v>5.8615400323117299</v>
      </c>
      <c r="D292" s="48">
        <f t="shared" si="64"/>
        <v>0</v>
      </c>
      <c r="E292" s="50">
        <v>0</v>
      </c>
      <c r="F292" s="50">
        <v>0</v>
      </c>
      <c r="G292" s="50">
        <v>0</v>
      </c>
      <c r="H292" s="50">
        <v>0</v>
      </c>
      <c r="I292" s="50">
        <v>0</v>
      </c>
      <c r="J292" s="50">
        <v>0</v>
      </c>
      <c r="K292" s="50">
        <v>0</v>
      </c>
      <c r="L292" s="50">
        <v>0</v>
      </c>
      <c r="M292" s="50">
        <v>0</v>
      </c>
      <c r="N292" s="33"/>
      <c r="O292" s="33"/>
      <c r="P292" s="33"/>
      <c r="Q292" s="33"/>
      <c r="R292" s="33"/>
      <c r="S292" s="33"/>
      <c r="T292" s="33"/>
      <c r="U292" s="33"/>
      <c r="V292" s="33"/>
      <c r="W292" s="33"/>
    </row>
    <row r="293" spans="1:23" ht="12" customHeight="1" x14ac:dyDescent="0.15">
      <c r="A293" s="4">
        <v>3</v>
      </c>
      <c r="C293" s="47">
        <v>14.653850080779325</v>
      </c>
      <c r="D293" s="48">
        <f t="shared" si="64"/>
        <v>0</v>
      </c>
      <c r="E293" s="50">
        <v>0.18598799231075347</v>
      </c>
      <c r="F293" s="50">
        <v>0.27484217891054247</v>
      </c>
      <c r="G293" s="50">
        <v>0.38541791742580417</v>
      </c>
      <c r="H293" s="50">
        <v>0.51465378988199961</v>
      </c>
      <c r="I293" s="50">
        <v>0.64965784029749063</v>
      </c>
      <c r="J293" s="50">
        <v>0.73694337056549064</v>
      </c>
      <c r="K293" s="50">
        <v>0.80490647437690888</v>
      </c>
      <c r="L293" s="50">
        <v>0.85442688128200539</v>
      </c>
      <c r="M293" s="50">
        <v>0.88879128269395158</v>
      </c>
      <c r="N293" s="33"/>
      <c r="O293" s="33"/>
      <c r="P293" s="33"/>
      <c r="Q293" s="33"/>
      <c r="R293" s="33"/>
      <c r="S293" s="33"/>
      <c r="T293" s="33"/>
      <c r="U293" s="33"/>
      <c r="V293" s="33"/>
      <c r="W293" s="33"/>
    </row>
    <row r="294" spans="1:23" ht="12" customHeight="1" x14ac:dyDescent="0.15">
      <c r="A294" s="4">
        <f t="shared" ref="A294:A310" si="65">A293+1</f>
        <v>4</v>
      </c>
      <c r="C294" s="47">
        <v>29.30770016155865</v>
      </c>
      <c r="D294" s="48">
        <f t="shared" si="64"/>
        <v>0</v>
      </c>
      <c r="E294" s="50">
        <v>0.40932922157094703</v>
      </c>
      <c r="F294" s="50">
        <v>0.63801590369982764</v>
      </c>
      <c r="G294" s="50">
        <v>0.92479136217750246</v>
      </c>
      <c r="H294" s="50">
        <v>1.2500344311004741</v>
      </c>
      <c r="I294" s="50">
        <v>1.5710046810861709</v>
      </c>
      <c r="J294" s="50">
        <v>1.7572874889514101</v>
      </c>
      <c r="K294" s="50">
        <v>1.8867086649508986</v>
      </c>
      <c r="L294" s="50">
        <v>1.9706704635864056</v>
      </c>
      <c r="M294" s="50">
        <v>2.0227447310573159</v>
      </c>
      <c r="N294" s="33"/>
      <c r="O294" s="33"/>
      <c r="P294" s="33"/>
      <c r="Q294" s="33"/>
      <c r="R294" s="33"/>
      <c r="S294" s="33"/>
      <c r="T294" s="33"/>
      <c r="U294" s="33"/>
      <c r="V294" s="33"/>
      <c r="W294" s="33"/>
    </row>
    <row r="295" spans="1:23" ht="12" customHeight="1" x14ac:dyDescent="0.15">
      <c r="A295" s="4">
        <f t="shared" si="65"/>
        <v>5</v>
      </c>
      <c r="C295" s="47">
        <v>58.615400323117299</v>
      </c>
      <c r="D295" s="48">
        <f t="shared" si="64"/>
        <v>0</v>
      </c>
      <c r="E295" s="50">
        <v>0.79920363223072655</v>
      </c>
      <c r="F295" s="50">
        <v>1.3792739644423091</v>
      </c>
      <c r="G295" s="50">
        <v>2.1026691731467237</v>
      </c>
      <c r="H295" s="50">
        <v>2.8507974078576401</v>
      </c>
      <c r="I295" s="50">
        <v>3.4929015527797995</v>
      </c>
      <c r="J295" s="50">
        <v>3.7772230079579789</v>
      </c>
      <c r="K295" s="50">
        <v>3.9342071143512416</v>
      </c>
      <c r="L295" s="50">
        <v>4.0160262292646225</v>
      </c>
      <c r="M295" s="50">
        <v>4.0573899391609292</v>
      </c>
      <c r="N295" s="33"/>
      <c r="O295" s="33"/>
      <c r="P295" s="33"/>
      <c r="Q295" s="33"/>
      <c r="R295" s="33"/>
      <c r="S295" s="33"/>
      <c r="T295" s="33"/>
      <c r="U295" s="33"/>
      <c r="V295" s="33"/>
      <c r="W295" s="33"/>
    </row>
    <row r="296" spans="1:23" ht="12" customHeight="1" x14ac:dyDescent="0.15">
      <c r="A296" s="4">
        <f t="shared" si="65"/>
        <v>6</v>
      </c>
      <c r="C296" s="47">
        <v>87.923100484675942</v>
      </c>
      <c r="D296" s="48">
        <f t="shared" si="64"/>
        <v>0</v>
      </c>
      <c r="E296" s="50">
        <v>0.93227453886310707</v>
      </c>
      <c r="F296" s="50">
        <v>1.7697172288679897</v>
      </c>
      <c r="G296" s="50">
        <v>2.7813030315784539</v>
      </c>
      <c r="H296" s="50">
        <v>3.7041983522982522</v>
      </c>
      <c r="I296" s="50">
        <v>4.3883784565971755</v>
      </c>
      <c r="J296" s="50">
        <v>4.6093112817002186</v>
      </c>
      <c r="K296" s="50">
        <v>4.7077612905418365</v>
      </c>
      <c r="L296" s="50">
        <v>4.7499027520603532</v>
      </c>
      <c r="M296" s="50">
        <v>4.7676300630537263</v>
      </c>
      <c r="N296" s="33"/>
      <c r="O296" s="33"/>
      <c r="P296" s="33"/>
      <c r="Q296" s="33"/>
      <c r="R296" s="33"/>
      <c r="S296" s="33"/>
      <c r="T296" s="33"/>
      <c r="U296" s="33"/>
      <c r="V296" s="33"/>
      <c r="W296" s="33"/>
    </row>
    <row r="297" spans="1:23" ht="12" customHeight="1" x14ac:dyDescent="0.15">
      <c r="A297" s="4">
        <f t="shared" si="65"/>
        <v>7</v>
      </c>
      <c r="C297" s="47">
        <v>117.2308006462346</v>
      </c>
      <c r="D297" s="48">
        <f t="shared" si="64"/>
        <v>0</v>
      </c>
      <c r="E297" s="50">
        <v>1.0583417135674673</v>
      </c>
      <c r="F297" s="50">
        <v>2.2135689198510162</v>
      </c>
      <c r="G297" s="50">
        <v>3.5244940978283528</v>
      </c>
      <c r="H297" s="50">
        <v>4.5436557490345546</v>
      </c>
      <c r="I297" s="50">
        <v>5.2025306185088667</v>
      </c>
      <c r="J297" s="50">
        <v>5.3469550525714977</v>
      </c>
      <c r="K297" s="50">
        <v>5.398840872606983</v>
      </c>
      <c r="L297" s="50">
        <v>5.4170389807158319</v>
      </c>
      <c r="M297" s="50">
        <v>5.4233677154586006</v>
      </c>
      <c r="N297" s="33"/>
      <c r="O297" s="33"/>
      <c r="P297" s="33"/>
      <c r="Q297" s="33"/>
      <c r="R297" s="33"/>
      <c r="S297" s="33"/>
      <c r="T297" s="33"/>
      <c r="U297" s="33"/>
      <c r="V297" s="33"/>
      <c r="W297" s="33"/>
    </row>
    <row r="298" spans="1:23" ht="12" customHeight="1" x14ac:dyDescent="0.15">
      <c r="A298" s="4">
        <f t="shared" si="65"/>
        <v>8</v>
      </c>
      <c r="C298" s="47">
        <v>146.53850080779324</v>
      </c>
      <c r="D298" s="48">
        <f t="shared" si="64"/>
        <v>0</v>
      </c>
      <c r="E298" s="50">
        <v>1.0583417135674673</v>
      </c>
      <c r="F298" s="50">
        <v>2.3815979075017184</v>
      </c>
      <c r="G298" s="50">
        <v>3.7823639009104912</v>
      </c>
      <c r="H298" s="50">
        <v>4.7325547601398297</v>
      </c>
      <c r="I298" s="50">
        <v>5.3008872893379317</v>
      </c>
      <c r="J298" s="50">
        <v>5.3885725565668849</v>
      </c>
      <c r="K298" s="50">
        <v>5.4152893809785976</v>
      </c>
      <c r="L298" s="50">
        <v>5.4233091261378821</v>
      </c>
      <c r="M298" s="50">
        <v>5.4257056415944191</v>
      </c>
      <c r="N298" s="33"/>
      <c r="O298" s="33"/>
      <c r="P298" s="33"/>
      <c r="Q298" s="33"/>
      <c r="R298" s="33"/>
      <c r="S298" s="33"/>
      <c r="T298" s="33"/>
      <c r="U298" s="33"/>
      <c r="V298" s="33"/>
      <c r="W298" s="33"/>
    </row>
    <row r="299" spans="1:23" ht="12" customHeight="1" x14ac:dyDescent="0.15">
      <c r="A299" s="4">
        <f t="shared" si="65"/>
        <v>9</v>
      </c>
      <c r="C299" s="47">
        <v>175.84620096935188</v>
      </c>
      <c r="D299" s="48">
        <f t="shared" si="64"/>
        <v>0</v>
      </c>
      <c r="E299" s="50">
        <v>1.0583417135674673</v>
      </c>
      <c r="F299" s="50">
        <v>2.5665958479541455</v>
      </c>
      <c r="G299" s="50">
        <v>4.0212154863020944</v>
      </c>
      <c r="H299" s="50">
        <v>4.8732387122591359</v>
      </c>
      <c r="I299" s="50">
        <v>5.3611108598442012</v>
      </c>
      <c r="J299" s="50">
        <v>5.4099910911526692</v>
      </c>
      <c r="K299" s="50">
        <v>5.422485968142003</v>
      </c>
      <c r="L299" s="50">
        <v>5.425652927773478</v>
      </c>
      <c r="M299" s="50">
        <v>5.4264538960060911</v>
      </c>
      <c r="N299" s="33"/>
      <c r="O299" s="33"/>
      <c r="P299" s="33"/>
      <c r="Q299" s="33"/>
      <c r="R299" s="33"/>
      <c r="S299" s="33"/>
      <c r="T299" s="33"/>
      <c r="U299" s="33"/>
      <c r="V299" s="33"/>
      <c r="W299" s="33"/>
    </row>
    <row r="300" spans="1:23" ht="12" customHeight="1" x14ac:dyDescent="0.15">
      <c r="A300" s="4">
        <f t="shared" si="65"/>
        <v>10</v>
      </c>
      <c r="C300" s="47">
        <v>205.15390113091055</v>
      </c>
      <c r="D300" s="48">
        <f t="shared" si="64"/>
        <v>0</v>
      </c>
      <c r="E300" s="50">
        <v>1.0583417135674673</v>
      </c>
      <c r="F300" s="50">
        <v>2.7474365130196174</v>
      </c>
      <c r="G300" s="50">
        <v>4.2122071870272801</v>
      </c>
      <c r="H300" s="50">
        <v>4.9630029558053641</v>
      </c>
      <c r="I300" s="50">
        <v>5.3926975338361043</v>
      </c>
      <c r="J300" s="50">
        <v>5.4194016896257677</v>
      </c>
      <c r="K300" s="50">
        <v>5.42515489653334</v>
      </c>
      <c r="L300" s="50">
        <v>5.4263885540203312</v>
      </c>
      <c r="M300" s="50">
        <v>5.4266528189632215</v>
      </c>
      <c r="N300" s="33"/>
      <c r="O300" s="33"/>
      <c r="P300" s="33"/>
      <c r="Q300" s="33"/>
      <c r="R300" s="33"/>
      <c r="S300" s="33"/>
      <c r="T300" s="33"/>
      <c r="U300" s="33"/>
      <c r="V300" s="33"/>
      <c r="W300" s="33"/>
    </row>
    <row r="301" spans="1:23" ht="12" customHeight="1" x14ac:dyDescent="0.15">
      <c r="A301" s="4">
        <f t="shared" si="65"/>
        <v>11</v>
      </c>
      <c r="C301" s="47">
        <v>234.4616012924692</v>
      </c>
      <c r="D301" s="48">
        <f t="shared" si="64"/>
        <v>0</v>
      </c>
      <c r="E301" s="50">
        <v>1.0583417135674673</v>
      </c>
      <c r="F301" s="50">
        <v>2.9218869208265681</v>
      </c>
      <c r="G301" s="50">
        <v>4.3609295131775898</v>
      </c>
      <c r="H301" s="50">
        <v>5.0192545507171271</v>
      </c>
      <c r="I301" s="50">
        <v>5.4091282424542477</v>
      </c>
      <c r="J301" s="50">
        <v>5.4235231589783304</v>
      </c>
      <c r="K301" s="50">
        <v>5.4261435625884147</v>
      </c>
      <c r="L301" s="50">
        <v>5.4266193479602975</v>
      </c>
      <c r="M301" s="50">
        <v>5.4267056957273461</v>
      </c>
      <c r="N301" s="33"/>
      <c r="O301" s="33"/>
      <c r="P301" s="33"/>
      <c r="Q301" s="33"/>
      <c r="R301" s="33"/>
      <c r="S301" s="33"/>
      <c r="T301" s="33"/>
      <c r="U301" s="33"/>
      <c r="V301" s="33"/>
      <c r="W301" s="33"/>
    </row>
    <row r="302" spans="1:23" ht="12" customHeight="1" x14ac:dyDescent="0.15">
      <c r="A302" s="4">
        <f t="shared" si="65"/>
        <v>12</v>
      </c>
      <c r="C302" s="47">
        <v>263.76930145402787</v>
      </c>
      <c r="D302" s="48">
        <f t="shared" si="64"/>
        <v>0</v>
      </c>
      <c r="E302" s="50">
        <v>1.0583417135674673</v>
      </c>
      <c r="F302" s="50">
        <v>3.0880354807494363</v>
      </c>
      <c r="G302" s="50">
        <v>4.474362016667782</v>
      </c>
      <c r="H302" s="50">
        <v>5.0541079183336093</v>
      </c>
      <c r="I302" s="50">
        <v>5.4176384500873436</v>
      </c>
      <c r="J302" s="50">
        <v>5.4253256637664924</v>
      </c>
      <c r="K302" s="50">
        <v>5.4265096442033594</v>
      </c>
      <c r="L302" s="50">
        <v>5.4266917479494854</v>
      </c>
      <c r="M302" s="50">
        <v>5.4267197507010669</v>
      </c>
      <c r="N302" s="33"/>
      <c r="O302" s="33"/>
      <c r="P302" s="33"/>
      <c r="Q302" s="33"/>
      <c r="R302" s="33"/>
      <c r="S302" s="33"/>
      <c r="T302" s="33"/>
      <c r="U302" s="33"/>
      <c r="V302" s="33"/>
      <c r="W302" s="33"/>
    </row>
    <row r="303" spans="1:23" ht="12" customHeight="1" x14ac:dyDescent="0.15">
      <c r="A303" s="4">
        <f t="shared" si="65"/>
        <v>13</v>
      </c>
      <c r="C303" s="47">
        <v>293.07700161558648</v>
      </c>
      <c r="D303" s="48">
        <f t="shared" si="64"/>
        <v>0</v>
      </c>
      <c r="E303" s="50">
        <v>1.0583417135674673</v>
      </c>
      <c r="F303" s="50">
        <v>3.2443619249095668</v>
      </c>
      <c r="G303" s="50">
        <v>4.5595184334324452</v>
      </c>
      <c r="H303" s="50">
        <v>5.0755515678096987</v>
      </c>
      <c r="I303" s="50">
        <v>5.4220364500030955</v>
      </c>
      <c r="J303" s="50">
        <v>5.4261134958877051</v>
      </c>
      <c r="K303" s="50">
        <v>5.4266451749787983</v>
      </c>
      <c r="L303" s="50">
        <v>5.4267144589333167</v>
      </c>
      <c r="M303" s="50">
        <v>5.4267234865669201</v>
      </c>
      <c r="N303" s="33"/>
      <c r="O303" s="33"/>
      <c r="P303" s="33"/>
      <c r="Q303" s="33"/>
      <c r="R303" s="33"/>
      <c r="S303" s="33"/>
      <c r="T303" s="33"/>
      <c r="U303" s="33"/>
      <c r="V303" s="33"/>
      <c r="W303" s="33"/>
    </row>
    <row r="304" spans="1:23" ht="12" customHeight="1" x14ac:dyDescent="0.15">
      <c r="A304" s="4">
        <f t="shared" si="65"/>
        <v>14</v>
      </c>
      <c r="C304" s="47">
        <v>366.34625201948313</v>
      </c>
      <c r="D304" s="48">
        <f t="shared" si="64"/>
        <v>0</v>
      </c>
      <c r="E304" s="50">
        <v>1.0583417135674673</v>
      </c>
      <c r="F304" s="50">
        <v>3.5860507870094236</v>
      </c>
      <c r="G304" s="50">
        <v>4.6874457612678144</v>
      </c>
      <c r="H304" s="50">
        <v>5.0994626470780409</v>
      </c>
      <c r="I304" s="50">
        <v>5.4258294184087044</v>
      </c>
      <c r="J304" s="50">
        <v>5.4266477127650825</v>
      </c>
      <c r="K304" s="50">
        <v>5.426718196777677</v>
      </c>
      <c r="L304" s="50">
        <v>5.4267242670290674</v>
      </c>
      <c r="M304" s="50">
        <v>5.4267247898068653</v>
      </c>
      <c r="N304" s="33"/>
      <c r="O304" s="33"/>
      <c r="P304" s="33"/>
      <c r="Q304" s="33"/>
      <c r="R304" s="33"/>
      <c r="S304" s="33"/>
      <c r="T304" s="33"/>
      <c r="U304" s="33"/>
      <c r="V304" s="33"/>
      <c r="W304" s="33"/>
    </row>
    <row r="305" spans="1:23" ht="12" customHeight="1" x14ac:dyDescent="0.15">
      <c r="A305" s="4">
        <f t="shared" si="65"/>
        <v>15</v>
      </c>
      <c r="C305" s="47">
        <v>439.61550242337978</v>
      </c>
      <c r="D305" s="48">
        <f t="shared" si="64"/>
        <v>0</v>
      </c>
      <c r="E305" s="50">
        <v>1.0583417135674673</v>
      </c>
      <c r="F305" s="50">
        <v>3.8543554566543174</v>
      </c>
      <c r="G305" s="50">
        <v>4.7456140991527231</v>
      </c>
      <c r="H305" s="50">
        <v>5.1064089921534412</v>
      </c>
      <c r="I305" s="50">
        <v>5.4265539222284653</v>
      </c>
      <c r="J305" s="50">
        <v>5.4267151097485726</v>
      </c>
      <c r="K305" s="50">
        <v>5.4267242852523694</v>
      </c>
      <c r="L305" s="50">
        <v>5.4267248075470071</v>
      </c>
      <c r="M305" s="50">
        <v>5.4267248372773889</v>
      </c>
      <c r="N305" s="33"/>
      <c r="O305" s="33"/>
      <c r="P305" s="33"/>
      <c r="Q305" s="33"/>
      <c r="R305" s="33"/>
      <c r="S305" s="33"/>
      <c r="T305" s="33"/>
      <c r="U305" s="33"/>
      <c r="V305" s="33"/>
      <c r="W305" s="33"/>
    </row>
    <row r="306" spans="1:23" ht="12" customHeight="1" x14ac:dyDescent="0.15">
      <c r="A306" s="4">
        <f t="shared" si="65"/>
        <v>16</v>
      </c>
      <c r="C306" s="47">
        <v>512.88475282727643</v>
      </c>
      <c r="D306" s="48">
        <f t="shared" si="64"/>
        <v>0</v>
      </c>
      <c r="E306" s="50">
        <v>1.0583417135674673</v>
      </c>
      <c r="F306" s="50">
        <v>4.0548786431850417</v>
      </c>
      <c r="G306" s="50">
        <v>4.7714815438527527</v>
      </c>
      <c r="H306" s="50">
        <v>5.1084182848843254</v>
      </c>
      <c r="I306" s="50">
        <v>5.4266922181901407</v>
      </c>
      <c r="J306" s="50">
        <v>5.4267236117512754</v>
      </c>
      <c r="K306" s="50">
        <v>5.4267247928956941</v>
      </c>
      <c r="L306" s="50">
        <v>5.4267248373345547</v>
      </c>
      <c r="M306" s="50">
        <v>5.4267248390065026</v>
      </c>
      <c r="N306" s="33"/>
      <c r="O306" s="33"/>
      <c r="P306" s="33"/>
      <c r="Q306" s="33"/>
      <c r="R306" s="33"/>
      <c r="S306" s="33"/>
      <c r="T306" s="33"/>
      <c r="U306" s="33"/>
      <c r="V306" s="33"/>
      <c r="W306" s="33"/>
    </row>
    <row r="307" spans="1:23" ht="12" customHeight="1" x14ac:dyDescent="0.15">
      <c r="A307" s="4">
        <f t="shared" si="65"/>
        <v>17</v>
      </c>
      <c r="C307" s="47">
        <v>586.15400323117296</v>
      </c>
      <c r="D307" s="48">
        <f t="shared" si="64"/>
        <v>0</v>
      </c>
      <c r="E307" s="50">
        <v>1.0583417135674673</v>
      </c>
      <c r="F307" s="50">
        <v>4.1992770161360164</v>
      </c>
      <c r="G307" s="50">
        <v>4.7828709125315845</v>
      </c>
      <c r="H307" s="50">
        <v>5.1089987661900569</v>
      </c>
      <c r="I307" s="50">
        <v>5.426718613237357</v>
      </c>
      <c r="J307" s="50">
        <v>5.4267246842498169</v>
      </c>
      <c r="K307" s="50">
        <v>5.4267248352218056</v>
      </c>
      <c r="L307" s="50">
        <v>5.4267248389761242</v>
      </c>
      <c r="M307" s="50">
        <v>5.426724839069486</v>
      </c>
      <c r="N307" s="33"/>
      <c r="O307" s="33"/>
      <c r="P307" s="33"/>
      <c r="Q307" s="33"/>
      <c r="R307" s="33"/>
      <c r="S307" s="33"/>
      <c r="T307" s="33"/>
      <c r="U307" s="33"/>
      <c r="V307" s="33"/>
      <c r="W307" s="33"/>
    </row>
    <row r="308" spans="1:23" ht="12" customHeight="1" x14ac:dyDescent="0.15">
      <c r="A308" s="4">
        <f t="shared" si="65"/>
        <v>18</v>
      </c>
      <c r="C308" s="47">
        <v>732.69250403896626</v>
      </c>
      <c r="D308" s="48">
        <f t="shared" si="64"/>
        <v>0</v>
      </c>
      <c r="E308" s="50">
        <v>1.0583417135674673</v>
      </c>
      <c r="F308" s="50">
        <v>4.3701260074095281</v>
      </c>
      <c r="G308" s="50">
        <v>4.790048077415082</v>
      </c>
      <c r="H308" s="50">
        <v>5.1092148141081486</v>
      </c>
      <c r="I308" s="50">
        <v>5.4267246122956099</v>
      </c>
      <c r="J308" s="50">
        <v>5.4267248366081979</v>
      </c>
      <c r="K308" s="50">
        <v>5.4267248390451019</v>
      </c>
      <c r="L308" s="50">
        <v>5.4267248390715759</v>
      </c>
      <c r="M308" s="50">
        <v>5.4267248390718636</v>
      </c>
      <c r="N308" s="33"/>
      <c r="O308" s="33"/>
      <c r="P308" s="33"/>
      <c r="Q308" s="33"/>
      <c r="R308" s="33"/>
      <c r="S308" s="33"/>
      <c r="T308" s="33"/>
      <c r="U308" s="33"/>
      <c r="V308" s="33"/>
      <c r="W308" s="33"/>
    </row>
    <row r="309" spans="1:23" ht="12" customHeight="1" x14ac:dyDescent="0.15">
      <c r="A309" s="4">
        <f t="shared" si="65"/>
        <v>19</v>
      </c>
      <c r="C309" s="47">
        <v>1465.3850080779325</v>
      </c>
      <c r="D309" s="48">
        <f t="shared" si="64"/>
        <v>0</v>
      </c>
      <c r="E309" s="50">
        <v>1.0583417135674673</v>
      </c>
      <c r="F309" s="50">
        <v>4.5102163537886701</v>
      </c>
      <c r="G309" s="50">
        <v>4.7917436655685837</v>
      </c>
      <c r="H309" s="50">
        <v>5.1092344670502587</v>
      </c>
      <c r="I309" s="50">
        <v>5.4267248390718521</v>
      </c>
      <c r="J309" s="50">
        <v>5.4267248390718663</v>
      </c>
      <c r="K309" s="50">
        <v>5.4267248390718663</v>
      </c>
      <c r="L309" s="50">
        <v>5.4267248390718663</v>
      </c>
      <c r="M309" s="50">
        <v>5.4267248390718663</v>
      </c>
      <c r="N309" s="33"/>
      <c r="O309" s="33"/>
      <c r="P309" s="33"/>
      <c r="Q309" s="33"/>
      <c r="R309" s="33"/>
      <c r="S309" s="33"/>
      <c r="T309" s="33"/>
      <c r="U309" s="33"/>
      <c r="V309" s="33"/>
      <c r="W309" s="33"/>
    </row>
    <row r="310" spans="1:23" ht="12" customHeight="1" x14ac:dyDescent="0.15">
      <c r="A310" s="4">
        <f t="shared" si="65"/>
        <v>20</v>
      </c>
      <c r="C310" s="47">
        <v>2930.7700161558651</v>
      </c>
      <c r="D310" s="48">
        <f t="shared" si="64"/>
        <v>0</v>
      </c>
      <c r="E310" s="50">
        <v>1.0583417135674673</v>
      </c>
      <c r="F310" s="50">
        <v>4.512554882108021</v>
      </c>
      <c r="G310" s="50">
        <v>4.7917440951870072</v>
      </c>
      <c r="H310" s="50">
        <v>5.1092344671294505</v>
      </c>
      <c r="I310" s="50">
        <v>5.4267248390718663</v>
      </c>
      <c r="J310" s="50">
        <v>5.4267248390718663</v>
      </c>
      <c r="K310" s="50">
        <v>5.4267248390718663</v>
      </c>
      <c r="L310" s="50">
        <v>5.4267248390718663</v>
      </c>
      <c r="M310" s="50">
        <v>5.4267248390718663</v>
      </c>
      <c r="N310" s="33"/>
      <c r="O310" s="33"/>
      <c r="P310" s="33"/>
      <c r="Q310" s="33"/>
      <c r="R310" s="33"/>
      <c r="S310" s="33"/>
      <c r="T310" s="33"/>
      <c r="U310" s="33"/>
      <c r="V310" s="33"/>
      <c r="W310" s="33"/>
    </row>
    <row r="311" spans="1:23" ht="12" customHeight="1" x14ac:dyDescent="0.15">
      <c r="A311" s="7" t="s">
        <v>57</v>
      </c>
      <c r="B311" s="7" t="s">
        <v>57</v>
      </c>
      <c r="C311" s="7" t="s">
        <v>57</v>
      </c>
      <c r="D311" s="7" t="s">
        <v>57</v>
      </c>
      <c r="E311" s="7" t="s">
        <v>57</v>
      </c>
      <c r="F311" s="7" t="s">
        <v>57</v>
      </c>
      <c r="G311" s="7" t="s">
        <v>57</v>
      </c>
      <c r="H311" s="7" t="s">
        <v>57</v>
      </c>
      <c r="I311" s="7" t="s">
        <v>57</v>
      </c>
      <c r="J311" s="7" t="s">
        <v>57</v>
      </c>
      <c r="K311" s="7" t="s">
        <v>57</v>
      </c>
      <c r="L311" s="7" t="s">
        <v>57</v>
      </c>
      <c r="M311" s="7" t="s">
        <v>57</v>
      </c>
      <c r="N311" s="33"/>
      <c r="O311" s="33"/>
      <c r="P311" s="33"/>
      <c r="Q311" s="33"/>
      <c r="R311" s="33"/>
      <c r="S311" s="33"/>
      <c r="T311" s="33"/>
      <c r="U311" s="33"/>
      <c r="V311" s="33"/>
      <c r="W311" s="33"/>
    </row>
    <row r="312" spans="1:23" ht="12" customHeight="1" x14ac:dyDescent="0.15">
      <c r="A312" s="44" t="s">
        <v>106</v>
      </c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33"/>
      <c r="O312" s="33"/>
      <c r="P312" s="33"/>
      <c r="Q312" s="33"/>
      <c r="R312" s="33"/>
      <c r="S312" s="33"/>
      <c r="T312" s="33"/>
      <c r="U312" s="33"/>
      <c r="V312" s="33"/>
      <c r="W312" s="33"/>
    </row>
    <row r="313" spans="1:23" ht="12" customHeight="1" x14ac:dyDescent="0.15">
      <c r="A313" s="8" t="s">
        <v>133</v>
      </c>
      <c r="B313" s="45" t="s">
        <v>134</v>
      </c>
      <c r="C313" s="1" t="s">
        <v>109</v>
      </c>
      <c r="D313" s="4">
        <v>2005</v>
      </c>
      <c r="E313" s="4">
        <v>2010</v>
      </c>
      <c r="F313" s="4">
        <v>2015</v>
      </c>
      <c r="G313" s="4">
        <v>2020</v>
      </c>
      <c r="H313" s="4">
        <f t="shared" ref="H313:M313" si="66">G313+5</f>
        <v>2025</v>
      </c>
      <c r="I313" s="4">
        <f t="shared" si="66"/>
        <v>2030</v>
      </c>
      <c r="J313" s="4">
        <f t="shared" si="66"/>
        <v>2035</v>
      </c>
      <c r="K313" s="4">
        <f t="shared" si="66"/>
        <v>2040</v>
      </c>
      <c r="L313" s="4">
        <f t="shared" si="66"/>
        <v>2045</v>
      </c>
      <c r="M313" s="4">
        <f t="shared" si="66"/>
        <v>2050</v>
      </c>
      <c r="N313" s="33"/>
      <c r="O313" s="33"/>
      <c r="P313" s="33"/>
      <c r="Q313" s="33"/>
      <c r="R313" s="33"/>
      <c r="S313" s="33"/>
      <c r="T313" s="33"/>
      <c r="U313" s="33"/>
      <c r="V313" s="33"/>
      <c r="W313" s="33"/>
    </row>
    <row r="314" spans="1:23" ht="12" customHeight="1" x14ac:dyDescent="0.15">
      <c r="A314" s="4"/>
      <c r="B314" s="46" t="s">
        <v>135</v>
      </c>
      <c r="C314" s="33">
        <v>2.930770016155865</v>
      </c>
      <c r="D314" s="48">
        <v>0</v>
      </c>
      <c r="E314" s="48">
        <v>0</v>
      </c>
      <c r="F314" s="48">
        <v>0</v>
      </c>
      <c r="G314" s="48">
        <v>0</v>
      </c>
      <c r="H314" s="48">
        <v>0</v>
      </c>
      <c r="I314" s="48">
        <v>0</v>
      </c>
      <c r="J314" s="48">
        <v>0</v>
      </c>
      <c r="K314" s="48">
        <v>0</v>
      </c>
      <c r="L314" s="48">
        <v>0</v>
      </c>
      <c r="M314" s="48">
        <v>0</v>
      </c>
      <c r="N314" s="33"/>
      <c r="O314" s="33"/>
      <c r="P314" s="33"/>
      <c r="Q314" s="33"/>
      <c r="R314" s="33"/>
      <c r="S314" s="33"/>
      <c r="T314" s="33"/>
      <c r="U314" s="33"/>
      <c r="V314" s="33"/>
      <c r="W314" s="33"/>
    </row>
    <row r="315" spans="1:23" ht="12" customHeight="1" x14ac:dyDescent="0.15">
      <c r="A315" s="4">
        <v>2</v>
      </c>
      <c r="C315" s="47">
        <v>5.8615400323117299</v>
      </c>
      <c r="D315" s="48">
        <v>0</v>
      </c>
      <c r="E315" s="48">
        <v>0</v>
      </c>
      <c r="F315" s="48">
        <v>0</v>
      </c>
      <c r="G315" s="48">
        <v>0</v>
      </c>
      <c r="H315" s="48">
        <v>0</v>
      </c>
      <c r="I315" s="48">
        <v>0</v>
      </c>
      <c r="J315" s="48">
        <v>0</v>
      </c>
      <c r="K315" s="48">
        <v>0</v>
      </c>
      <c r="L315" s="48">
        <v>0</v>
      </c>
      <c r="M315" s="48">
        <v>0</v>
      </c>
      <c r="N315" s="33"/>
      <c r="O315" s="33"/>
      <c r="P315" s="33"/>
      <c r="Q315" s="33"/>
      <c r="R315" s="33"/>
      <c r="S315" s="33"/>
      <c r="T315" s="33"/>
      <c r="U315" s="33"/>
      <c r="V315" s="33"/>
      <c r="W315" s="33"/>
    </row>
    <row r="316" spans="1:23" ht="12" customHeight="1" x14ac:dyDescent="0.15">
      <c r="A316" s="4">
        <v>3</v>
      </c>
      <c r="C316" s="47">
        <v>14.653850080779325</v>
      </c>
      <c r="D316" s="48">
        <v>0</v>
      </c>
      <c r="E316" s="48">
        <v>0</v>
      </c>
      <c r="F316" s="48">
        <v>0</v>
      </c>
      <c r="G316" s="48">
        <v>0</v>
      </c>
      <c r="H316" s="48">
        <v>0</v>
      </c>
      <c r="I316" s="48">
        <v>0</v>
      </c>
      <c r="J316" s="48">
        <v>0</v>
      </c>
      <c r="K316" s="48">
        <v>0</v>
      </c>
      <c r="L316" s="48">
        <v>0</v>
      </c>
      <c r="M316" s="48">
        <v>0</v>
      </c>
      <c r="N316" s="33"/>
      <c r="O316" s="33"/>
      <c r="P316" s="33"/>
      <c r="Q316" s="33"/>
      <c r="R316" s="33"/>
      <c r="S316" s="33"/>
      <c r="T316" s="33"/>
      <c r="U316" s="33"/>
      <c r="V316" s="33"/>
      <c r="W316" s="33"/>
    </row>
    <row r="317" spans="1:23" ht="12" customHeight="1" x14ac:dyDescent="0.15">
      <c r="A317" s="4">
        <f t="shared" ref="A317:A333" si="67">A316+1</f>
        <v>4</v>
      </c>
      <c r="C317" s="47">
        <v>29.30770016155865</v>
      </c>
      <c r="D317" s="48">
        <v>0</v>
      </c>
      <c r="E317" s="48">
        <v>0</v>
      </c>
      <c r="F317" s="48">
        <v>0</v>
      </c>
      <c r="G317" s="48">
        <v>0</v>
      </c>
      <c r="H317" s="48">
        <v>0</v>
      </c>
      <c r="I317" s="48">
        <v>0</v>
      </c>
      <c r="J317" s="48">
        <v>0</v>
      </c>
      <c r="K317" s="48">
        <v>0</v>
      </c>
      <c r="L317" s="48">
        <v>0</v>
      </c>
      <c r="M317" s="48">
        <v>0</v>
      </c>
      <c r="N317" s="33"/>
      <c r="O317" s="33"/>
      <c r="P317" s="33"/>
      <c r="Q317" s="33"/>
      <c r="R317" s="33"/>
      <c r="S317" s="33"/>
      <c r="T317" s="33"/>
      <c r="U317" s="33"/>
      <c r="V317" s="33"/>
      <c r="W317" s="33"/>
    </row>
    <row r="318" spans="1:23" ht="12" customHeight="1" x14ac:dyDescent="0.15">
      <c r="A318" s="4">
        <f t="shared" si="67"/>
        <v>5</v>
      </c>
      <c r="C318" s="47">
        <v>58.615400323117299</v>
      </c>
      <c r="D318" s="48">
        <v>0</v>
      </c>
      <c r="E318" s="48">
        <v>0</v>
      </c>
      <c r="F318" s="48">
        <v>0</v>
      </c>
      <c r="G318" s="48">
        <v>0</v>
      </c>
      <c r="H318" s="48">
        <v>0</v>
      </c>
      <c r="I318" s="48">
        <v>0</v>
      </c>
      <c r="J318" s="48">
        <v>0</v>
      </c>
      <c r="K318" s="48">
        <v>0</v>
      </c>
      <c r="L318" s="48">
        <v>0</v>
      </c>
      <c r="M318" s="48">
        <v>0</v>
      </c>
      <c r="N318" s="33"/>
      <c r="O318" s="33"/>
      <c r="P318" s="33"/>
      <c r="Q318" s="33"/>
      <c r="R318" s="33"/>
      <c r="S318" s="33"/>
      <c r="T318" s="33"/>
      <c r="U318" s="33"/>
      <c r="V318" s="33"/>
      <c r="W318" s="33"/>
    </row>
    <row r="319" spans="1:23" ht="12" customHeight="1" x14ac:dyDescent="0.15">
      <c r="A319" s="4">
        <f t="shared" si="67"/>
        <v>6</v>
      </c>
      <c r="C319" s="47">
        <v>87.923100484675942</v>
      </c>
      <c r="D319" s="48">
        <v>0</v>
      </c>
      <c r="E319" s="48">
        <v>0</v>
      </c>
      <c r="F319" s="48">
        <v>0</v>
      </c>
      <c r="G319" s="48">
        <v>0</v>
      </c>
      <c r="H319" s="48">
        <v>0</v>
      </c>
      <c r="I319" s="48">
        <v>0</v>
      </c>
      <c r="J319" s="48">
        <v>0</v>
      </c>
      <c r="K319" s="48">
        <v>0</v>
      </c>
      <c r="L319" s="48">
        <v>0</v>
      </c>
      <c r="M319" s="48">
        <v>0</v>
      </c>
      <c r="N319" s="33"/>
      <c r="O319" s="33"/>
      <c r="P319" s="33"/>
      <c r="Q319" s="33"/>
      <c r="R319" s="33"/>
      <c r="S319" s="33"/>
      <c r="T319" s="33"/>
      <c r="U319" s="33"/>
      <c r="V319" s="33"/>
      <c r="W319" s="33"/>
    </row>
    <row r="320" spans="1:23" ht="12" customHeight="1" x14ac:dyDescent="0.15">
      <c r="A320" s="4">
        <f t="shared" si="67"/>
        <v>7</v>
      </c>
      <c r="C320" s="47">
        <v>117.2308006462346</v>
      </c>
      <c r="D320" s="48">
        <v>0</v>
      </c>
      <c r="E320" s="48">
        <v>0</v>
      </c>
      <c r="F320" s="48">
        <v>0</v>
      </c>
      <c r="G320" s="48">
        <v>0</v>
      </c>
      <c r="H320" s="48">
        <v>0</v>
      </c>
      <c r="I320" s="48">
        <v>0</v>
      </c>
      <c r="J320" s="48">
        <v>0</v>
      </c>
      <c r="K320" s="48">
        <v>0</v>
      </c>
      <c r="L320" s="48">
        <v>0</v>
      </c>
      <c r="M320" s="48">
        <v>0</v>
      </c>
      <c r="N320" s="33"/>
      <c r="O320" s="33"/>
      <c r="P320" s="33"/>
      <c r="Q320" s="33"/>
      <c r="R320" s="33"/>
      <c r="S320" s="33"/>
      <c r="T320" s="33"/>
      <c r="U320" s="33"/>
      <c r="V320" s="33"/>
      <c r="W320" s="33"/>
    </row>
    <row r="321" spans="1:23" ht="12" customHeight="1" x14ac:dyDescent="0.15">
      <c r="A321" s="4">
        <f t="shared" si="67"/>
        <v>8</v>
      </c>
      <c r="C321" s="47">
        <v>146.53850080779324</v>
      </c>
      <c r="D321" s="48">
        <v>0</v>
      </c>
      <c r="E321" s="48">
        <v>0</v>
      </c>
      <c r="F321" s="48">
        <v>0</v>
      </c>
      <c r="G321" s="48">
        <v>0</v>
      </c>
      <c r="H321" s="48">
        <v>0</v>
      </c>
      <c r="I321" s="48">
        <v>0</v>
      </c>
      <c r="J321" s="48">
        <v>0</v>
      </c>
      <c r="K321" s="48">
        <v>0</v>
      </c>
      <c r="L321" s="48">
        <v>0</v>
      </c>
      <c r="M321" s="48">
        <v>0</v>
      </c>
      <c r="N321" s="33"/>
      <c r="O321" s="33"/>
      <c r="P321" s="33"/>
      <c r="Q321" s="33"/>
      <c r="R321" s="33"/>
      <c r="S321" s="33"/>
      <c r="T321" s="33"/>
      <c r="U321" s="33"/>
      <c r="V321" s="33"/>
      <c r="W321" s="33"/>
    </row>
    <row r="322" spans="1:23" ht="12" customHeight="1" x14ac:dyDescent="0.15">
      <c r="A322" s="4">
        <f t="shared" si="67"/>
        <v>9</v>
      </c>
      <c r="C322" s="47">
        <v>175.84620096935188</v>
      </c>
      <c r="D322" s="48">
        <v>0</v>
      </c>
      <c r="E322" s="48">
        <v>0</v>
      </c>
      <c r="F322" s="48">
        <v>0</v>
      </c>
      <c r="G322" s="48">
        <v>0</v>
      </c>
      <c r="H322" s="48">
        <v>0</v>
      </c>
      <c r="I322" s="48">
        <v>0</v>
      </c>
      <c r="J322" s="48">
        <v>0</v>
      </c>
      <c r="K322" s="48">
        <v>0</v>
      </c>
      <c r="L322" s="48">
        <v>0</v>
      </c>
      <c r="M322" s="48">
        <v>0</v>
      </c>
      <c r="N322" s="33"/>
      <c r="O322" s="33"/>
      <c r="P322" s="33"/>
      <c r="Q322" s="33"/>
      <c r="R322" s="33"/>
      <c r="S322" s="33"/>
      <c r="T322" s="33"/>
      <c r="U322" s="33"/>
      <c r="V322" s="33"/>
      <c r="W322" s="33"/>
    </row>
    <row r="323" spans="1:23" ht="12" customHeight="1" x14ac:dyDescent="0.15">
      <c r="A323" s="4">
        <f t="shared" si="67"/>
        <v>10</v>
      </c>
      <c r="C323" s="47">
        <v>205.15390113091055</v>
      </c>
      <c r="D323" s="48">
        <v>0</v>
      </c>
      <c r="E323" s="48">
        <v>0</v>
      </c>
      <c r="F323" s="48">
        <v>0</v>
      </c>
      <c r="G323" s="48">
        <v>0</v>
      </c>
      <c r="H323" s="48">
        <v>0</v>
      </c>
      <c r="I323" s="48">
        <v>0</v>
      </c>
      <c r="J323" s="48">
        <v>0</v>
      </c>
      <c r="K323" s="48">
        <v>0</v>
      </c>
      <c r="L323" s="48">
        <v>0</v>
      </c>
      <c r="M323" s="48">
        <v>0</v>
      </c>
      <c r="N323" s="33"/>
      <c r="O323" s="33"/>
      <c r="P323" s="33"/>
      <c r="Q323" s="33"/>
      <c r="R323" s="33"/>
      <c r="S323" s="33"/>
      <c r="T323" s="33"/>
      <c r="U323" s="33"/>
      <c r="V323" s="33"/>
      <c r="W323" s="33"/>
    </row>
    <row r="324" spans="1:23" ht="12" customHeight="1" x14ac:dyDescent="0.15">
      <c r="A324" s="4">
        <f t="shared" si="67"/>
        <v>11</v>
      </c>
      <c r="C324" s="47">
        <v>234.4616012924692</v>
      </c>
      <c r="D324" s="48">
        <v>0</v>
      </c>
      <c r="E324" s="48">
        <v>0</v>
      </c>
      <c r="F324" s="48">
        <v>0</v>
      </c>
      <c r="G324" s="48">
        <v>0</v>
      </c>
      <c r="H324" s="48">
        <v>0</v>
      </c>
      <c r="I324" s="48">
        <v>0</v>
      </c>
      <c r="J324" s="48">
        <v>0</v>
      </c>
      <c r="K324" s="48">
        <v>0</v>
      </c>
      <c r="L324" s="48">
        <v>0</v>
      </c>
      <c r="M324" s="48">
        <v>0</v>
      </c>
      <c r="N324" s="33"/>
      <c r="O324" s="33"/>
      <c r="P324" s="33"/>
      <c r="Q324" s="33"/>
      <c r="R324" s="33"/>
      <c r="S324" s="33"/>
      <c r="T324" s="33"/>
      <c r="U324" s="33"/>
      <c r="V324" s="33"/>
      <c r="W324" s="33"/>
    </row>
    <row r="325" spans="1:23" ht="12" customHeight="1" x14ac:dyDescent="0.15">
      <c r="A325" s="4">
        <f t="shared" si="67"/>
        <v>12</v>
      </c>
      <c r="C325" s="47">
        <v>263.76930145402787</v>
      </c>
      <c r="D325" s="48">
        <v>0</v>
      </c>
      <c r="E325" s="48">
        <v>0</v>
      </c>
      <c r="F325" s="48">
        <v>0</v>
      </c>
      <c r="G325" s="48">
        <v>0</v>
      </c>
      <c r="H325" s="48">
        <v>0</v>
      </c>
      <c r="I325" s="48">
        <v>0</v>
      </c>
      <c r="J325" s="48">
        <v>0</v>
      </c>
      <c r="K325" s="48">
        <v>0</v>
      </c>
      <c r="L325" s="48">
        <v>0</v>
      </c>
      <c r="M325" s="48">
        <v>0</v>
      </c>
      <c r="N325" s="33"/>
      <c r="O325" s="33"/>
      <c r="P325" s="33"/>
      <c r="Q325" s="33"/>
      <c r="R325" s="33"/>
      <c r="S325" s="33"/>
      <c r="T325" s="33"/>
      <c r="U325" s="33"/>
      <c r="V325" s="33"/>
      <c r="W325" s="33"/>
    </row>
    <row r="326" spans="1:23" ht="12" customHeight="1" x14ac:dyDescent="0.15">
      <c r="A326" s="4">
        <f t="shared" si="67"/>
        <v>13</v>
      </c>
      <c r="C326" s="47">
        <v>293.07700161558648</v>
      </c>
      <c r="D326" s="48">
        <v>0</v>
      </c>
      <c r="E326" s="48">
        <v>0</v>
      </c>
      <c r="F326" s="48">
        <v>0</v>
      </c>
      <c r="G326" s="48">
        <v>0</v>
      </c>
      <c r="H326" s="48">
        <v>0</v>
      </c>
      <c r="I326" s="48">
        <v>0</v>
      </c>
      <c r="J326" s="48">
        <v>0</v>
      </c>
      <c r="K326" s="48">
        <v>0</v>
      </c>
      <c r="L326" s="48">
        <v>0</v>
      </c>
      <c r="M326" s="48">
        <v>0</v>
      </c>
      <c r="N326" s="33"/>
      <c r="O326" s="33"/>
      <c r="P326" s="33"/>
      <c r="Q326" s="33"/>
      <c r="R326" s="33"/>
      <c r="S326" s="33"/>
      <c r="T326" s="33"/>
      <c r="U326" s="33"/>
      <c r="V326" s="33"/>
      <c r="W326" s="33"/>
    </row>
    <row r="327" spans="1:23" ht="12" customHeight="1" x14ac:dyDescent="0.15">
      <c r="A327" s="4">
        <f t="shared" si="67"/>
        <v>14</v>
      </c>
      <c r="C327" s="47">
        <v>366.34625201948313</v>
      </c>
      <c r="D327" s="48">
        <v>0</v>
      </c>
      <c r="E327" s="48">
        <v>0</v>
      </c>
      <c r="F327" s="48">
        <v>0</v>
      </c>
      <c r="G327" s="48">
        <v>0</v>
      </c>
      <c r="H327" s="48">
        <v>0</v>
      </c>
      <c r="I327" s="48">
        <v>0</v>
      </c>
      <c r="J327" s="48">
        <v>0</v>
      </c>
      <c r="K327" s="48">
        <v>0</v>
      </c>
      <c r="L327" s="48">
        <v>0</v>
      </c>
      <c r="M327" s="48">
        <v>0</v>
      </c>
      <c r="N327" s="33"/>
      <c r="O327" s="33"/>
      <c r="P327" s="33"/>
      <c r="Q327" s="33"/>
      <c r="R327" s="33"/>
      <c r="S327" s="33"/>
      <c r="T327" s="33"/>
      <c r="U327" s="33"/>
      <c r="V327" s="33"/>
      <c r="W327" s="33"/>
    </row>
    <row r="328" spans="1:23" ht="12" customHeight="1" x14ac:dyDescent="0.15">
      <c r="A328" s="4">
        <f t="shared" si="67"/>
        <v>15</v>
      </c>
      <c r="C328" s="47">
        <v>439.61550242337978</v>
      </c>
      <c r="D328" s="48">
        <v>0</v>
      </c>
      <c r="E328" s="48">
        <v>0</v>
      </c>
      <c r="F328" s="48">
        <v>0</v>
      </c>
      <c r="G328" s="48">
        <v>0</v>
      </c>
      <c r="H328" s="48">
        <v>0</v>
      </c>
      <c r="I328" s="48">
        <v>0</v>
      </c>
      <c r="J328" s="48">
        <v>0</v>
      </c>
      <c r="K328" s="48">
        <v>0</v>
      </c>
      <c r="L328" s="48">
        <v>0</v>
      </c>
      <c r="M328" s="48">
        <v>0</v>
      </c>
      <c r="N328" s="33"/>
      <c r="O328" s="33"/>
      <c r="P328" s="33"/>
      <c r="Q328" s="33"/>
      <c r="R328" s="33"/>
      <c r="S328" s="33"/>
      <c r="T328" s="33"/>
      <c r="U328" s="33"/>
      <c r="V328" s="33"/>
      <c r="W328" s="33"/>
    </row>
    <row r="329" spans="1:23" ht="12" customHeight="1" x14ac:dyDescent="0.15">
      <c r="A329" s="4">
        <f t="shared" si="67"/>
        <v>16</v>
      </c>
      <c r="C329" s="47">
        <v>512.88475282727643</v>
      </c>
      <c r="D329" s="48">
        <v>0</v>
      </c>
      <c r="E329" s="48">
        <v>0</v>
      </c>
      <c r="F329" s="48">
        <v>0</v>
      </c>
      <c r="G329" s="48">
        <v>0</v>
      </c>
      <c r="H329" s="48">
        <v>0</v>
      </c>
      <c r="I329" s="48">
        <v>0</v>
      </c>
      <c r="J329" s="48">
        <v>0</v>
      </c>
      <c r="K329" s="48">
        <v>0</v>
      </c>
      <c r="L329" s="48">
        <v>0</v>
      </c>
      <c r="M329" s="48">
        <v>0</v>
      </c>
      <c r="N329" s="33"/>
      <c r="O329" s="33"/>
      <c r="P329" s="33"/>
      <c r="Q329" s="33"/>
      <c r="R329" s="33"/>
      <c r="S329" s="33"/>
      <c r="T329" s="33"/>
      <c r="U329" s="33"/>
      <c r="V329" s="33"/>
      <c r="W329" s="33"/>
    </row>
    <row r="330" spans="1:23" ht="12" customHeight="1" x14ac:dyDescent="0.15">
      <c r="A330" s="4">
        <f t="shared" si="67"/>
        <v>17</v>
      </c>
      <c r="C330" s="47">
        <v>586.15400323117296</v>
      </c>
      <c r="D330" s="48">
        <v>0</v>
      </c>
      <c r="E330" s="48">
        <v>0</v>
      </c>
      <c r="F330" s="48">
        <v>0</v>
      </c>
      <c r="G330" s="48">
        <v>0</v>
      </c>
      <c r="H330" s="48">
        <v>0</v>
      </c>
      <c r="I330" s="48">
        <v>0</v>
      </c>
      <c r="J330" s="48">
        <v>0</v>
      </c>
      <c r="K330" s="48">
        <v>0</v>
      </c>
      <c r="L330" s="48">
        <v>0</v>
      </c>
      <c r="M330" s="48">
        <v>0</v>
      </c>
      <c r="N330" s="33"/>
      <c r="O330" s="33"/>
      <c r="P330" s="33"/>
      <c r="Q330" s="33"/>
      <c r="R330" s="33"/>
      <c r="S330" s="33"/>
      <c r="T330" s="33"/>
      <c r="U330" s="33"/>
      <c r="V330" s="33"/>
      <c r="W330" s="33"/>
    </row>
    <row r="331" spans="1:23" ht="12" customHeight="1" x14ac:dyDescent="0.15">
      <c r="A331" s="4">
        <f t="shared" si="67"/>
        <v>18</v>
      </c>
      <c r="C331" s="47">
        <v>732.69250403896626</v>
      </c>
      <c r="D331" s="48">
        <v>0</v>
      </c>
      <c r="E331" s="48">
        <v>0</v>
      </c>
      <c r="F331" s="48">
        <v>0</v>
      </c>
      <c r="G331" s="48">
        <v>0</v>
      </c>
      <c r="H331" s="48">
        <v>0</v>
      </c>
      <c r="I331" s="48">
        <v>0</v>
      </c>
      <c r="J331" s="48">
        <v>0</v>
      </c>
      <c r="K331" s="48">
        <v>0</v>
      </c>
      <c r="L331" s="48">
        <v>0</v>
      </c>
      <c r="M331" s="48">
        <v>0</v>
      </c>
      <c r="N331" s="33"/>
      <c r="O331" s="33"/>
      <c r="P331" s="33"/>
      <c r="Q331" s="33"/>
      <c r="R331" s="33"/>
      <c r="S331" s="33"/>
      <c r="T331" s="33"/>
      <c r="U331" s="33"/>
      <c r="V331" s="33"/>
      <c r="W331" s="33"/>
    </row>
    <row r="332" spans="1:23" ht="12" customHeight="1" x14ac:dyDescent="0.15">
      <c r="A332" s="4">
        <f t="shared" si="67"/>
        <v>19</v>
      </c>
      <c r="C332" s="47">
        <v>1465.3850080779325</v>
      </c>
      <c r="D332" s="48">
        <v>0</v>
      </c>
      <c r="E332" s="48">
        <v>0</v>
      </c>
      <c r="F332" s="48">
        <v>0</v>
      </c>
      <c r="G332" s="48">
        <v>0</v>
      </c>
      <c r="H332" s="48">
        <v>0</v>
      </c>
      <c r="I332" s="48">
        <v>0</v>
      </c>
      <c r="J332" s="48">
        <v>0</v>
      </c>
      <c r="K332" s="48">
        <v>0</v>
      </c>
      <c r="L332" s="48">
        <v>0</v>
      </c>
      <c r="M332" s="48">
        <v>0</v>
      </c>
      <c r="N332" s="33"/>
      <c r="O332" s="33"/>
      <c r="P332" s="33"/>
      <c r="Q332" s="33"/>
      <c r="R332" s="33"/>
      <c r="S332" s="33"/>
      <c r="T332" s="33"/>
      <c r="U332" s="33"/>
      <c r="V332" s="33"/>
      <c r="W332" s="33"/>
    </row>
    <row r="333" spans="1:23" ht="12" customHeight="1" x14ac:dyDescent="0.15">
      <c r="A333" s="4">
        <f t="shared" si="67"/>
        <v>20</v>
      </c>
      <c r="C333" s="47">
        <v>2930.7700161558651</v>
      </c>
      <c r="D333" s="48">
        <v>0</v>
      </c>
      <c r="E333" s="48">
        <v>0</v>
      </c>
      <c r="F333" s="48">
        <v>0</v>
      </c>
      <c r="G333" s="48">
        <v>0</v>
      </c>
      <c r="H333" s="48">
        <v>0</v>
      </c>
      <c r="I333" s="48">
        <v>0</v>
      </c>
      <c r="J333" s="48">
        <v>0</v>
      </c>
      <c r="K333" s="48">
        <v>0</v>
      </c>
      <c r="L333" s="48">
        <v>0</v>
      </c>
      <c r="M333" s="48">
        <v>0</v>
      </c>
      <c r="N333" s="33"/>
      <c r="O333" s="33"/>
      <c r="P333" s="33"/>
      <c r="Q333" s="33"/>
      <c r="R333" s="33"/>
      <c r="S333" s="33"/>
      <c r="T333" s="33"/>
      <c r="U333" s="33"/>
      <c r="V333" s="33"/>
      <c r="W333" s="33"/>
    </row>
    <row r="334" spans="1:23" ht="12" customHeight="1" x14ac:dyDescent="0.15">
      <c r="A334" s="7" t="s">
        <v>57</v>
      </c>
      <c r="B334" s="7" t="s">
        <v>57</v>
      </c>
      <c r="C334" s="7" t="s">
        <v>57</v>
      </c>
      <c r="D334" s="7" t="s">
        <v>57</v>
      </c>
      <c r="E334" s="7" t="s">
        <v>57</v>
      </c>
      <c r="F334" s="7" t="s">
        <v>57</v>
      </c>
      <c r="G334" s="7" t="s">
        <v>57</v>
      </c>
      <c r="H334" s="7" t="s">
        <v>57</v>
      </c>
      <c r="I334" s="7" t="s">
        <v>57</v>
      </c>
      <c r="J334" s="7" t="s">
        <v>57</v>
      </c>
      <c r="K334" s="7" t="s">
        <v>57</v>
      </c>
      <c r="L334" s="7" t="s">
        <v>57</v>
      </c>
      <c r="M334" s="7" t="s">
        <v>57</v>
      </c>
    </row>
    <row r="335" spans="1:23" ht="12" customHeight="1" x14ac:dyDescent="0.15">
      <c r="A335" s="44" t="s">
        <v>106</v>
      </c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</row>
    <row r="336" spans="1:23" ht="12" customHeight="1" x14ac:dyDescent="0.15">
      <c r="A336" s="1" t="s">
        <v>136</v>
      </c>
      <c r="B336" s="45" t="s">
        <v>137</v>
      </c>
      <c r="C336" s="1" t="s">
        <v>109</v>
      </c>
      <c r="D336" s="4">
        <v>2005</v>
      </c>
      <c r="E336" s="4">
        <v>2010</v>
      </c>
      <c r="F336" s="4">
        <v>2015</v>
      </c>
      <c r="G336" s="4">
        <v>2020</v>
      </c>
      <c r="H336" s="4">
        <f t="shared" ref="H336:M336" si="68">G336+5</f>
        <v>2025</v>
      </c>
      <c r="I336" s="4">
        <f t="shared" si="68"/>
        <v>2030</v>
      </c>
      <c r="J336" s="4">
        <f t="shared" si="68"/>
        <v>2035</v>
      </c>
      <c r="K336" s="4">
        <f t="shared" si="68"/>
        <v>2040</v>
      </c>
      <c r="L336" s="4">
        <f t="shared" si="68"/>
        <v>2045</v>
      </c>
      <c r="M336" s="4">
        <f t="shared" si="68"/>
        <v>2050</v>
      </c>
      <c r="N336" t="s">
        <v>138</v>
      </c>
    </row>
    <row r="337" spans="1:13" ht="12" customHeight="1" x14ac:dyDescent="0.15">
      <c r="B337" s="46" t="s">
        <v>139</v>
      </c>
      <c r="C337" s="47">
        <v>2.930770016155865</v>
      </c>
      <c r="D337" s="48">
        <v>0</v>
      </c>
      <c r="E337" s="50">
        <v>0</v>
      </c>
      <c r="F337" s="50">
        <v>0</v>
      </c>
      <c r="G337" s="49">
        <v>0</v>
      </c>
      <c r="H337" s="49">
        <v>0</v>
      </c>
      <c r="I337" s="49">
        <v>0</v>
      </c>
      <c r="J337" s="49">
        <v>0</v>
      </c>
      <c r="K337" s="49">
        <v>0</v>
      </c>
      <c r="L337" s="49">
        <v>0</v>
      </c>
      <c r="M337" s="49">
        <v>0</v>
      </c>
    </row>
    <row r="338" spans="1:13" ht="12" customHeight="1" x14ac:dyDescent="0.15">
      <c r="A338" s="4">
        <v>2</v>
      </c>
      <c r="C338" s="47">
        <v>5.8615400323117299</v>
      </c>
      <c r="D338" s="48">
        <v>0</v>
      </c>
      <c r="E338" s="50">
        <v>0</v>
      </c>
      <c r="F338" s="50">
        <v>0</v>
      </c>
      <c r="G338" s="49">
        <v>0</v>
      </c>
      <c r="H338" s="49">
        <v>0</v>
      </c>
      <c r="I338" s="49">
        <v>0</v>
      </c>
      <c r="J338" s="49">
        <v>0</v>
      </c>
      <c r="K338" s="49">
        <v>0</v>
      </c>
      <c r="L338" s="49">
        <v>0</v>
      </c>
      <c r="M338" s="49">
        <v>0</v>
      </c>
    </row>
    <row r="339" spans="1:13" ht="12" customHeight="1" x14ac:dyDescent="0.15">
      <c r="A339" s="4">
        <v>3</v>
      </c>
      <c r="C339" s="47">
        <v>14.653850080779325</v>
      </c>
      <c r="D339" s="48">
        <v>0</v>
      </c>
      <c r="E339" s="50">
        <v>0</v>
      </c>
      <c r="F339" s="50">
        <v>0</v>
      </c>
      <c r="G339" s="49">
        <v>0</v>
      </c>
      <c r="H339" s="49">
        <v>0</v>
      </c>
      <c r="I339" s="49">
        <v>0</v>
      </c>
      <c r="J339" s="49">
        <v>0</v>
      </c>
      <c r="K339" s="49">
        <v>0</v>
      </c>
      <c r="L339" s="49">
        <v>0</v>
      </c>
      <c r="M339" s="49">
        <v>0</v>
      </c>
    </row>
    <row r="340" spans="1:13" ht="12" customHeight="1" x14ac:dyDescent="0.15">
      <c r="A340" s="4">
        <f t="shared" ref="A340:A356" si="69">A339+1</f>
        <v>4</v>
      </c>
      <c r="C340" s="47">
        <v>29.30770016155865</v>
      </c>
      <c r="D340" s="48">
        <v>0</v>
      </c>
      <c r="E340" s="50">
        <v>0</v>
      </c>
      <c r="F340" s="50">
        <v>0</v>
      </c>
      <c r="G340" s="49">
        <v>0</v>
      </c>
      <c r="H340" s="49">
        <v>0</v>
      </c>
      <c r="I340" s="49">
        <v>0</v>
      </c>
      <c r="J340" s="49">
        <v>0</v>
      </c>
      <c r="K340" s="49">
        <v>0</v>
      </c>
      <c r="L340" s="49">
        <v>0</v>
      </c>
      <c r="M340" s="49">
        <v>0</v>
      </c>
    </row>
    <row r="341" spans="1:13" ht="12" customHeight="1" x14ac:dyDescent="0.15">
      <c r="A341" s="4">
        <f t="shared" si="69"/>
        <v>5</v>
      </c>
      <c r="C341" s="47">
        <v>58.615400323117299</v>
      </c>
      <c r="D341" s="48">
        <v>0</v>
      </c>
      <c r="E341" s="50">
        <v>0</v>
      </c>
      <c r="F341" s="50">
        <v>0</v>
      </c>
      <c r="G341" s="49">
        <v>0</v>
      </c>
      <c r="H341" s="49">
        <v>0</v>
      </c>
      <c r="I341" s="49">
        <v>0</v>
      </c>
      <c r="J341" s="49">
        <v>0</v>
      </c>
      <c r="K341" s="49">
        <v>0</v>
      </c>
      <c r="L341" s="49">
        <v>0</v>
      </c>
      <c r="M341" s="49">
        <v>0</v>
      </c>
    </row>
    <row r="342" spans="1:13" ht="12" customHeight="1" x14ac:dyDescent="0.15">
      <c r="A342" s="4">
        <f t="shared" si="69"/>
        <v>6</v>
      </c>
      <c r="C342" s="47">
        <v>87.923100484675942</v>
      </c>
      <c r="D342" s="48">
        <v>0</v>
      </c>
      <c r="E342" s="50">
        <v>0</v>
      </c>
      <c r="F342" s="50">
        <v>0</v>
      </c>
      <c r="G342" s="49">
        <v>0</v>
      </c>
      <c r="H342" s="49">
        <v>0</v>
      </c>
      <c r="I342" s="49">
        <v>0</v>
      </c>
      <c r="J342" s="49">
        <v>0</v>
      </c>
      <c r="K342" s="49">
        <v>0</v>
      </c>
      <c r="L342" s="49">
        <v>0</v>
      </c>
      <c r="M342" s="49">
        <v>0</v>
      </c>
    </row>
    <row r="343" spans="1:13" ht="12" customHeight="1" x14ac:dyDescent="0.15">
      <c r="A343" s="4">
        <f t="shared" si="69"/>
        <v>7</v>
      </c>
      <c r="C343" s="47">
        <v>117.2308006462346</v>
      </c>
      <c r="D343" s="48">
        <v>0</v>
      </c>
      <c r="E343" s="50">
        <v>0</v>
      </c>
      <c r="F343" s="50">
        <v>0</v>
      </c>
      <c r="G343" s="49">
        <v>0</v>
      </c>
      <c r="H343" s="49">
        <v>0</v>
      </c>
      <c r="I343" s="49">
        <v>0</v>
      </c>
      <c r="J343" s="49">
        <v>0</v>
      </c>
      <c r="K343" s="49">
        <v>0</v>
      </c>
      <c r="L343" s="49">
        <v>0</v>
      </c>
      <c r="M343" s="49">
        <v>0</v>
      </c>
    </row>
    <row r="344" spans="1:13" ht="12" customHeight="1" x14ac:dyDescent="0.15">
      <c r="A344" s="4">
        <f t="shared" si="69"/>
        <v>8</v>
      </c>
      <c r="C344" s="47">
        <v>146.53850080779324</v>
      </c>
      <c r="D344" s="48">
        <v>0</v>
      </c>
      <c r="E344" s="50">
        <v>0</v>
      </c>
      <c r="F344" s="50">
        <v>0</v>
      </c>
      <c r="G344" s="49">
        <v>0</v>
      </c>
      <c r="H344" s="49">
        <v>0</v>
      </c>
      <c r="I344" s="49">
        <v>0</v>
      </c>
      <c r="J344" s="49">
        <v>0</v>
      </c>
      <c r="K344" s="49">
        <v>0</v>
      </c>
      <c r="L344" s="49">
        <v>0</v>
      </c>
      <c r="M344" s="49">
        <v>0</v>
      </c>
    </row>
    <row r="345" spans="1:13" ht="12" customHeight="1" x14ac:dyDescent="0.15">
      <c r="A345" s="4">
        <f t="shared" si="69"/>
        <v>9</v>
      </c>
      <c r="C345" s="47">
        <v>175.84620096935188</v>
      </c>
      <c r="D345" s="48">
        <v>0</v>
      </c>
      <c r="E345" s="50">
        <v>0</v>
      </c>
      <c r="F345" s="50">
        <v>0</v>
      </c>
      <c r="G345" s="49">
        <v>0</v>
      </c>
      <c r="H345" s="49">
        <v>0</v>
      </c>
      <c r="I345" s="49">
        <v>0</v>
      </c>
      <c r="J345" s="49">
        <v>0</v>
      </c>
      <c r="K345" s="49">
        <v>0</v>
      </c>
      <c r="L345" s="49">
        <v>0</v>
      </c>
      <c r="M345" s="49">
        <v>0</v>
      </c>
    </row>
    <row r="346" spans="1:13" ht="12" customHeight="1" x14ac:dyDescent="0.15">
      <c r="A346" s="4">
        <f t="shared" si="69"/>
        <v>10</v>
      </c>
      <c r="C346" s="47">
        <v>205.15390113091055</v>
      </c>
      <c r="D346" s="48">
        <v>0</v>
      </c>
      <c r="E346" s="50">
        <v>0</v>
      </c>
      <c r="F346" s="50">
        <v>0</v>
      </c>
      <c r="G346" s="49">
        <v>0</v>
      </c>
      <c r="H346" s="49">
        <v>0</v>
      </c>
      <c r="I346" s="49">
        <v>0</v>
      </c>
      <c r="J346" s="49">
        <v>0</v>
      </c>
      <c r="K346" s="49">
        <v>0</v>
      </c>
      <c r="L346" s="49">
        <v>0</v>
      </c>
      <c r="M346" s="49">
        <v>0</v>
      </c>
    </row>
    <row r="347" spans="1:13" ht="12" customHeight="1" x14ac:dyDescent="0.15">
      <c r="A347" s="4">
        <f t="shared" si="69"/>
        <v>11</v>
      </c>
      <c r="C347" s="47">
        <v>234.4616012924692</v>
      </c>
      <c r="D347" s="48">
        <v>0</v>
      </c>
      <c r="E347" s="50">
        <v>0</v>
      </c>
      <c r="F347" s="50">
        <v>0</v>
      </c>
      <c r="G347" s="49">
        <v>0</v>
      </c>
      <c r="H347" s="49">
        <v>0</v>
      </c>
      <c r="I347" s="49">
        <v>0</v>
      </c>
      <c r="J347" s="49">
        <v>0</v>
      </c>
      <c r="K347" s="49">
        <v>0</v>
      </c>
      <c r="L347" s="49">
        <v>0</v>
      </c>
      <c r="M347" s="49">
        <v>0</v>
      </c>
    </row>
    <row r="348" spans="1:13" ht="12" customHeight="1" x14ac:dyDescent="0.15">
      <c r="A348" s="4">
        <f t="shared" si="69"/>
        <v>12</v>
      </c>
      <c r="C348" s="47">
        <v>263.76930145402787</v>
      </c>
      <c r="D348" s="48">
        <v>0</v>
      </c>
      <c r="E348" s="50">
        <v>0</v>
      </c>
      <c r="F348" s="50">
        <v>0</v>
      </c>
      <c r="G348" s="49">
        <v>0</v>
      </c>
      <c r="H348" s="49">
        <v>0</v>
      </c>
      <c r="I348" s="49">
        <v>0</v>
      </c>
      <c r="J348" s="49">
        <v>0</v>
      </c>
      <c r="K348" s="49">
        <v>0</v>
      </c>
      <c r="L348" s="49">
        <v>0</v>
      </c>
      <c r="M348" s="49">
        <v>0</v>
      </c>
    </row>
    <row r="349" spans="1:13" ht="12" customHeight="1" x14ac:dyDescent="0.15">
      <c r="A349" s="4">
        <f t="shared" si="69"/>
        <v>13</v>
      </c>
      <c r="C349" s="47">
        <v>293.07700161558648</v>
      </c>
      <c r="D349" s="48">
        <v>0</v>
      </c>
      <c r="E349" s="50">
        <v>0</v>
      </c>
      <c r="F349" s="50">
        <v>0</v>
      </c>
      <c r="G349" s="49">
        <v>0</v>
      </c>
      <c r="H349" s="49">
        <v>0</v>
      </c>
      <c r="I349" s="49">
        <v>0</v>
      </c>
      <c r="J349" s="49">
        <v>0</v>
      </c>
      <c r="K349" s="49">
        <v>0</v>
      </c>
      <c r="L349" s="49">
        <v>0</v>
      </c>
      <c r="M349" s="49">
        <v>0</v>
      </c>
    </row>
    <row r="350" spans="1:13" ht="12" customHeight="1" x14ac:dyDescent="0.15">
      <c r="A350" s="4">
        <f t="shared" si="69"/>
        <v>14</v>
      </c>
      <c r="C350" s="47">
        <v>366.34625201948313</v>
      </c>
      <c r="D350" s="48">
        <v>0</v>
      </c>
      <c r="E350" s="50">
        <v>0</v>
      </c>
      <c r="F350" s="50">
        <v>0</v>
      </c>
      <c r="G350" s="49">
        <v>0</v>
      </c>
      <c r="H350" s="49">
        <v>0</v>
      </c>
      <c r="I350" s="49">
        <v>0</v>
      </c>
      <c r="J350" s="49">
        <v>0</v>
      </c>
      <c r="K350" s="49">
        <v>0</v>
      </c>
      <c r="L350" s="49">
        <v>0</v>
      </c>
      <c r="M350" s="49">
        <v>0</v>
      </c>
    </row>
    <row r="351" spans="1:13" ht="12" customHeight="1" x14ac:dyDescent="0.15">
      <c r="A351" s="4">
        <f t="shared" si="69"/>
        <v>15</v>
      </c>
      <c r="C351" s="47">
        <v>439.61550242337978</v>
      </c>
      <c r="D351" s="48">
        <v>0</v>
      </c>
      <c r="E351" s="50">
        <v>0</v>
      </c>
      <c r="F351" s="50">
        <v>0</v>
      </c>
      <c r="G351" s="49">
        <v>0</v>
      </c>
      <c r="H351" s="49">
        <v>0</v>
      </c>
      <c r="I351" s="49">
        <v>0</v>
      </c>
      <c r="J351" s="49">
        <v>0</v>
      </c>
      <c r="K351" s="49">
        <v>0</v>
      </c>
      <c r="L351" s="49">
        <v>0</v>
      </c>
      <c r="M351" s="49">
        <v>0</v>
      </c>
    </row>
    <row r="352" spans="1:13" ht="12" customHeight="1" x14ac:dyDescent="0.15">
      <c r="A352" s="4">
        <f t="shared" si="69"/>
        <v>16</v>
      </c>
      <c r="C352" s="47">
        <v>512.88475282727643</v>
      </c>
      <c r="D352" s="48">
        <v>0</v>
      </c>
      <c r="E352" s="50">
        <v>0</v>
      </c>
      <c r="F352" s="50">
        <v>0</v>
      </c>
      <c r="G352" s="49">
        <v>0</v>
      </c>
      <c r="H352" s="49">
        <v>0</v>
      </c>
      <c r="I352" s="49">
        <v>0</v>
      </c>
      <c r="J352" s="49">
        <v>0</v>
      </c>
      <c r="K352" s="49">
        <v>0</v>
      </c>
      <c r="L352" s="49">
        <v>0</v>
      </c>
      <c r="M352" s="49">
        <v>0</v>
      </c>
    </row>
    <row r="353" spans="1:13" ht="12" customHeight="1" x14ac:dyDescent="0.15">
      <c r="A353" s="4">
        <f t="shared" si="69"/>
        <v>17</v>
      </c>
      <c r="C353" s="47">
        <v>586.15400323117296</v>
      </c>
      <c r="D353" s="48">
        <v>0</v>
      </c>
      <c r="E353" s="50">
        <v>0</v>
      </c>
      <c r="F353" s="50">
        <v>0</v>
      </c>
      <c r="G353" s="49">
        <v>0</v>
      </c>
      <c r="H353" s="49">
        <v>0</v>
      </c>
      <c r="I353" s="49">
        <v>0</v>
      </c>
      <c r="J353" s="49">
        <v>0</v>
      </c>
      <c r="K353" s="49">
        <v>0</v>
      </c>
      <c r="L353" s="49">
        <v>0</v>
      </c>
      <c r="M353" s="49">
        <v>0</v>
      </c>
    </row>
    <row r="354" spans="1:13" ht="12" customHeight="1" x14ac:dyDescent="0.15">
      <c r="A354" s="4">
        <f t="shared" si="69"/>
        <v>18</v>
      </c>
      <c r="C354" s="47">
        <v>732.69250403896626</v>
      </c>
      <c r="D354" s="48">
        <v>0</v>
      </c>
      <c r="E354" s="50">
        <v>0</v>
      </c>
      <c r="F354" s="50">
        <v>0</v>
      </c>
      <c r="G354" s="49">
        <v>0</v>
      </c>
      <c r="H354" s="49">
        <v>0</v>
      </c>
      <c r="I354" s="49">
        <v>0</v>
      </c>
      <c r="J354" s="49">
        <v>0</v>
      </c>
      <c r="K354" s="49">
        <v>0</v>
      </c>
      <c r="L354" s="49">
        <v>0</v>
      </c>
      <c r="M354" s="49">
        <v>0</v>
      </c>
    </row>
    <row r="355" spans="1:13" ht="12" customHeight="1" x14ac:dyDescent="0.15">
      <c r="A355" s="4">
        <f t="shared" si="69"/>
        <v>19</v>
      </c>
      <c r="C355" s="47">
        <v>1465.3850080779325</v>
      </c>
      <c r="D355" s="48">
        <v>0</v>
      </c>
      <c r="E355" s="50">
        <v>0</v>
      </c>
      <c r="F355" s="50">
        <v>0</v>
      </c>
      <c r="G355" s="49">
        <v>0</v>
      </c>
      <c r="H355" s="49">
        <v>0</v>
      </c>
      <c r="I355" s="49">
        <v>0</v>
      </c>
      <c r="J355" s="49">
        <v>0</v>
      </c>
      <c r="K355" s="49">
        <v>0</v>
      </c>
      <c r="L355" s="49">
        <v>0</v>
      </c>
      <c r="M355" s="49">
        <v>0</v>
      </c>
    </row>
    <row r="356" spans="1:13" ht="12" customHeight="1" x14ac:dyDescent="0.15">
      <c r="A356" s="4">
        <f t="shared" si="69"/>
        <v>20</v>
      </c>
      <c r="C356" s="47">
        <v>2930.7700161558651</v>
      </c>
      <c r="D356" s="48">
        <v>0</v>
      </c>
      <c r="E356" s="50">
        <v>0</v>
      </c>
      <c r="F356" s="50">
        <v>0</v>
      </c>
      <c r="G356" s="49">
        <v>0</v>
      </c>
      <c r="H356" s="49">
        <v>0</v>
      </c>
      <c r="I356" s="49">
        <v>0</v>
      </c>
      <c r="J356" s="49">
        <v>0</v>
      </c>
      <c r="K356" s="49">
        <v>0</v>
      </c>
      <c r="L356" s="49">
        <v>0</v>
      </c>
      <c r="M356" s="49">
        <v>0</v>
      </c>
    </row>
    <row r="357" spans="1:13" ht="12" customHeight="1" x14ac:dyDescent="0.15">
      <c r="A357" s="7" t="s">
        <v>57</v>
      </c>
      <c r="B357" s="7" t="s">
        <v>57</v>
      </c>
      <c r="C357" s="7" t="s">
        <v>57</v>
      </c>
      <c r="D357" s="7" t="s">
        <v>57</v>
      </c>
      <c r="E357" s="7" t="s">
        <v>57</v>
      </c>
      <c r="F357" s="7" t="s">
        <v>57</v>
      </c>
      <c r="G357" s="7" t="s">
        <v>57</v>
      </c>
      <c r="H357" s="7" t="s">
        <v>57</v>
      </c>
      <c r="I357" s="7" t="s">
        <v>57</v>
      </c>
      <c r="J357" s="7" t="s">
        <v>57</v>
      </c>
      <c r="K357" s="7" t="s">
        <v>57</v>
      </c>
      <c r="L357" s="7" t="s">
        <v>57</v>
      </c>
      <c r="M357" s="7" t="s">
        <v>57</v>
      </c>
    </row>
    <row r="358" spans="1:13" ht="12" customHeight="1" x14ac:dyDescent="0.15">
      <c r="A358" s="44" t="s">
        <v>106</v>
      </c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</row>
    <row r="359" spans="1:13" ht="12" customHeight="1" x14ac:dyDescent="0.15">
      <c r="A359" s="1" t="s">
        <v>140</v>
      </c>
      <c r="B359" s="45" t="s">
        <v>141</v>
      </c>
      <c r="C359" s="1" t="s">
        <v>109</v>
      </c>
      <c r="D359" s="4">
        <v>2005</v>
      </c>
      <c r="E359" s="4">
        <v>2010</v>
      </c>
      <c r="F359" s="4">
        <v>2015</v>
      </c>
      <c r="G359" s="4">
        <v>2020</v>
      </c>
      <c r="H359" s="4">
        <f t="shared" ref="H359:M359" si="70">G359+5</f>
        <v>2025</v>
      </c>
      <c r="I359" s="4">
        <f t="shared" si="70"/>
        <v>2030</v>
      </c>
      <c r="J359" s="4">
        <f t="shared" si="70"/>
        <v>2035</v>
      </c>
      <c r="K359" s="4">
        <f t="shared" si="70"/>
        <v>2040</v>
      </c>
      <c r="L359" s="4">
        <f t="shared" si="70"/>
        <v>2045</v>
      </c>
      <c r="M359" s="4">
        <f t="shared" si="70"/>
        <v>2050</v>
      </c>
    </row>
    <row r="360" spans="1:13" ht="12" customHeight="1" x14ac:dyDescent="0.15">
      <c r="B360" s="46" t="s">
        <v>142</v>
      </c>
      <c r="C360" s="47">
        <v>2.930770016155865</v>
      </c>
      <c r="D360" s="48">
        <v>0</v>
      </c>
      <c r="E360" s="50">
        <v>0.13104142865945223</v>
      </c>
      <c r="F360" s="50">
        <v>1.8366867416200046</v>
      </c>
      <c r="G360" s="49">
        <v>4.4838250532582435</v>
      </c>
      <c r="H360" s="49">
        <v>11.317692867332829</v>
      </c>
      <c r="I360" s="49">
        <v>20.278238482039374</v>
      </c>
      <c r="J360" s="49">
        <v>23.160780353032955</v>
      </c>
      <c r="K360" s="49">
        <v>25.604826850977609</v>
      </c>
      <c r="L360" s="49">
        <v>27.557542393122564</v>
      </c>
      <c r="M360" s="49">
        <v>29.044949989740129</v>
      </c>
    </row>
    <row r="361" spans="1:13" ht="12" customHeight="1" x14ac:dyDescent="0.15">
      <c r="A361" s="4">
        <v>2</v>
      </c>
      <c r="C361" s="47">
        <v>5.8615400323117299</v>
      </c>
      <c r="D361" s="48">
        <v>0</v>
      </c>
      <c r="E361" s="50">
        <v>0.13104142865945223</v>
      </c>
      <c r="F361" s="50">
        <v>1.8570718861130748</v>
      </c>
      <c r="G361" s="49">
        <v>4.5694265117128054</v>
      </c>
      <c r="H361" s="49">
        <v>11.584987539861213</v>
      </c>
      <c r="I361" s="49">
        <v>20.782976896288453</v>
      </c>
      <c r="J361" s="49">
        <v>23.708277645599253</v>
      </c>
      <c r="K361" s="49">
        <v>26.138170811252934</v>
      </c>
      <c r="L361" s="49">
        <v>28.035978085843766</v>
      </c>
      <c r="M361" s="49">
        <v>29.448138327171396</v>
      </c>
    </row>
    <row r="362" spans="1:13" ht="12" customHeight="1" x14ac:dyDescent="0.15">
      <c r="A362" s="4">
        <v>3</v>
      </c>
      <c r="C362" s="47">
        <v>14.653850080779325</v>
      </c>
      <c r="D362" s="48">
        <v>0</v>
      </c>
      <c r="E362" s="50">
        <v>0.13104142865945223</v>
      </c>
      <c r="F362" s="50">
        <v>2.417285333019028</v>
      </c>
      <c r="G362" s="49">
        <v>6.14471485896249</v>
      </c>
      <c r="H362" s="49">
        <v>15.237388870546836</v>
      </c>
      <c r="I362" s="49">
        <v>27.07274153250124</v>
      </c>
      <c r="J362" s="49">
        <v>30.710131022622356</v>
      </c>
      <c r="K362" s="49">
        <v>33.542310408605793</v>
      </c>
      <c r="L362" s="49">
        <v>35.605940051114317</v>
      </c>
      <c r="M362" s="49">
        <v>37.037983966598688</v>
      </c>
    </row>
    <row r="363" spans="1:13" ht="12" customHeight="1" x14ac:dyDescent="0.15">
      <c r="A363" s="4">
        <f t="shared" ref="A363:A379" si="71">A362+1</f>
        <v>4</v>
      </c>
      <c r="C363" s="47">
        <v>29.30770016155865</v>
      </c>
      <c r="D363" s="48">
        <v>0</v>
      </c>
      <c r="E363" s="50">
        <v>0.13104142865945223</v>
      </c>
      <c r="F363" s="50">
        <v>2.9354405493616826</v>
      </c>
      <c r="G363" s="49">
        <v>7.752350044658991</v>
      </c>
      <c r="H363" s="49">
        <v>18.415227520909607</v>
      </c>
      <c r="I363" s="49">
        <v>31.950858391714359</v>
      </c>
      <c r="J363" s="49">
        <v>35.739450295080381</v>
      </c>
      <c r="K363" s="49">
        <v>38.371598828457017</v>
      </c>
      <c r="L363" s="49">
        <v>40.079201339648762</v>
      </c>
      <c r="M363" s="49">
        <v>41.138280008125406</v>
      </c>
    </row>
    <row r="364" spans="1:13" ht="12" customHeight="1" x14ac:dyDescent="0.15">
      <c r="A364" s="4">
        <f t="shared" si="71"/>
        <v>5</v>
      </c>
      <c r="C364" s="47">
        <v>58.615400323117299</v>
      </c>
      <c r="D364" s="48">
        <v>0</v>
      </c>
      <c r="E364" s="50">
        <v>0.13104142865945223</v>
      </c>
      <c r="F364" s="50">
        <v>3.7012673744868709</v>
      </c>
      <c r="G364" s="49">
        <v>10.322878756861201</v>
      </c>
      <c r="H364" s="49">
        <v>24.585048508631321</v>
      </c>
      <c r="I364" s="49">
        <v>41.578764760731268</v>
      </c>
      <c r="J364" s="49">
        <v>44.963267507988512</v>
      </c>
      <c r="K364" s="49">
        <v>46.831973262293104</v>
      </c>
      <c r="L364" s="49">
        <v>47.805930781710536</v>
      </c>
      <c r="M364" s="49">
        <v>48.298315676452546</v>
      </c>
    </row>
    <row r="365" spans="1:13" ht="12" customHeight="1" x14ac:dyDescent="0.15">
      <c r="A365" s="4">
        <f t="shared" si="71"/>
        <v>6</v>
      </c>
      <c r="C365" s="47">
        <v>87.923100484675942</v>
      </c>
      <c r="D365" s="48">
        <v>0</v>
      </c>
      <c r="E365" s="50">
        <v>0.13104142865945223</v>
      </c>
      <c r="F365" s="50">
        <v>4.9225455312081623</v>
      </c>
      <c r="G365" s="49">
        <v>14.225739191966722</v>
      </c>
      <c r="H365" s="49">
        <v>29.993383995903983</v>
      </c>
      <c r="I365" s="49">
        <v>47.089600766926289</v>
      </c>
      <c r="J365" s="49">
        <v>49.460325770092631</v>
      </c>
      <c r="K365" s="49">
        <v>50.516745962130251</v>
      </c>
      <c r="L365" s="49">
        <v>50.968945930357357</v>
      </c>
      <c r="M365" s="49">
        <v>51.15916926811304</v>
      </c>
    </row>
    <row r="366" spans="1:13" ht="12" customHeight="1" x14ac:dyDescent="0.15">
      <c r="A366" s="4">
        <f t="shared" si="71"/>
        <v>7</v>
      </c>
      <c r="C366" s="47">
        <v>117.2308006462346</v>
      </c>
      <c r="D366" s="48">
        <v>0</v>
      </c>
      <c r="E366" s="50">
        <v>0.13104142865945223</v>
      </c>
      <c r="F366" s="50">
        <v>5.4437044590432579</v>
      </c>
      <c r="G366" s="49">
        <v>15.93960909865031</v>
      </c>
      <c r="H366" s="49">
        <v>32.561172697439737</v>
      </c>
      <c r="I366" s="49">
        <v>49.427768734396771</v>
      </c>
      <c r="J366" s="49">
        <v>50.799904344910459</v>
      </c>
      <c r="K366" s="49">
        <v>51.292856813884789</v>
      </c>
      <c r="L366" s="49">
        <v>51.465751880721626</v>
      </c>
      <c r="M366" s="49">
        <v>51.525879395614858</v>
      </c>
    </row>
    <row r="367" spans="1:13" ht="12" customHeight="1" x14ac:dyDescent="0.15">
      <c r="A367" s="4">
        <f t="shared" si="71"/>
        <v>8</v>
      </c>
      <c r="C367" s="47">
        <v>146.53850080779324</v>
      </c>
      <c r="D367" s="48">
        <v>0</v>
      </c>
      <c r="E367" s="50">
        <v>0.13104142865945223</v>
      </c>
      <c r="F367" s="50">
        <v>5.8752857137055452</v>
      </c>
      <c r="G367" s="49">
        <v>17.160742277026486</v>
      </c>
      <c r="H367" s="49">
        <v>34.029543057069446</v>
      </c>
      <c r="I367" s="49">
        <v>50.536117147551373</v>
      </c>
      <c r="J367" s="49">
        <v>51.37206643206261</v>
      </c>
      <c r="K367" s="49">
        <v>51.6267718227991</v>
      </c>
      <c r="L367" s="49">
        <v>51.703228226933227</v>
      </c>
      <c r="M367" s="49">
        <v>51.726075455943551</v>
      </c>
    </row>
    <row r="368" spans="1:13" ht="12" customHeight="1" x14ac:dyDescent="0.15">
      <c r="A368" s="4">
        <f t="shared" si="71"/>
        <v>9</v>
      </c>
      <c r="C368" s="47">
        <v>175.84620096935188</v>
      </c>
      <c r="D368" s="48">
        <v>0</v>
      </c>
      <c r="E368" s="50">
        <v>0.13104142865945223</v>
      </c>
      <c r="F368" s="50">
        <v>6.4038620663843266</v>
      </c>
      <c r="G368" s="49">
        <v>18.457465570636227</v>
      </c>
      <c r="H368" s="49">
        <v>35.497358882623324</v>
      </c>
      <c r="I368" s="49">
        <v>51.804532777471074</v>
      </c>
      <c r="J368" s="49">
        <v>52.276863533388983</v>
      </c>
      <c r="K368" s="49">
        <v>52.397601806009448</v>
      </c>
      <c r="L368" s="49">
        <v>52.4282042069526</v>
      </c>
      <c r="M368" s="49">
        <v>52.435943980694447</v>
      </c>
    </row>
    <row r="369" spans="1:13" ht="12" customHeight="1" x14ac:dyDescent="0.15">
      <c r="A369" s="4">
        <f t="shared" si="71"/>
        <v>10</v>
      </c>
      <c r="C369" s="47">
        <v>205.15390113091055</v>
      </c>
      <c r="D369" s="48">
        <v>0</v>
      </c>
      <c r="E369" s="50">
        <v>0.13181675459525222</v>
      </c>
      <c r="F369" s="50">
        <v>6.85957549809602</v>
      </c>
      <c r="G369" s="49">
        <v>19.344394012618586</v>
      </c>
      <c r="H369" s="49">
        <v>36.168764915967067</v>
      </c>
      <c r="I369" s="49">
        <v>52.134051889324795</v>
      </c>
      <c r="J369" s="49">
        <v>52.392215050685813</v>
      </c>
      <c r="K369" s="49">
        <v>52.447834336871892</v>
      </c>
      <c r="L369" s="49">
        <v>52.459760754594541</v>
      </c>
      <c r="M369" s="49">
        <v>52.462315543206131</v>
      </c>
    </row>
    <row r="370" spans="1:13" ht="12" customHeight="1" x14ac:dyDescent="0.15">
      <c r="A370" s="4">
        <f t="shared" si="71"/>
        <v>11</v>
      </c>
      <c r="C370" s="47">
        <v>234.4616012924692</v>
      </c>
      <c r="D370" s="48">
        <v>0</v>
      </c>
      <c r="E370" s="50">
        <v>0.13181675459525222</v>
      </c>
      <c r="F370" s="50">
        <v>7.2951290540579787</v>
      </c>
      <c r="G370" s="49">
        <v>20.027395381683508</v>
      </c>
      <c r="H370" s="49">
        <v>36.578708397893038</v>
      </c>
      <c r="I370" s="49">
        <v>52.292896217289041</v>
      </c>
      <c r="J370" s="49">
        <v>52.432059469131048</v>
      </c>
      <c r="K370" s="49">
        <v>52.457392293180959</v>
      </c>
      <c r="L370" s="49">
        <v>52.461991961363772</v>
      </c>
      <c r="M370" s="49">
        <v>52.462826730779199</v>
      </c>
    </row>
    <row r="371" spans="1:13" ht="12" customHeight="1" x14ac:dyDescent="0.15">
      <c r="A371" s="4">
        <f t="shared" si="71"/>
        <v>12</v>
      </c>
      <c r="C371" s="47">
        <v>263.76930145402787</v>
      </c>
      <c r="D371" s="48">
        <v>0</v>
      </c>
      <c r="E371" s="50">
        <v>0.13259208053105226</v>
      </c>
      <c r="F371" s="50">
        <v>8.7697064291881155</v>
      </c>
      <c r="G371" s="49">
        <v>23.437522974637165</v>
      </c>
      <c r="H371" s="49">
        <v>39.834569725711866</v>
      </c>
      <c r="I371" s="49">
        <v>55.345260319131519</v>
      </c>
      <c r="J371" s="49">
        <v>55.423791001110573</v>
      </c>
      <c r="K371" s="49">
        <v>55.435886253699842</v>
      </c>
      <c r="L371" s="49">
        <v>55.437746580727435</v>
      </c>
      <c r="M371" s="49">
        <v>55.438032649941952</v>
      </c>
    </row>
    <row r="372" spans="1:13" ht="12" customHeight="1" x14ac:dyDescent="0.15">
      <c r="A372" s="4">
        <f t="shared" si="71"/>
        <v>13</v>
      </c>
      <c r="C372" s="47">
        <v>293.07700161558648</v>
      </c>
      <c r="D372" s="48">
        <v>0</v>
      </c>
      <c r="E372" s="50">
        <v>0.13259208053105226</v>
      </c>
      <c r="F372" s="50">
        <v>9.21365761788058</v>
      </c>
      <c r="G372" s="49">
        <v>23.883587791682508</v>
      </c>
      <c r="H372" s="49">
        <v>40.003580471828002</v>
      </c>
      <c r="I372" s="49">
        <v>55.390189203268648</v>
      </c>
      <c r="J372" s="49">
        <v>55.431839300058158</v>
      </c>
      <c r="K372" s="49">
        <v>55.43727080272744</v>
      </c>
      <c r="L372" s="49">
        <v>55.437978590545704</v>
      </c>
      <c r="M372" s="49">
        <v>55.438070814627551</v>
      </c>
    </row>
    <row r="373" spans="1:13" ht="12" customHeight="1" x14ac:dyDescent="0.15">
      <c r="A373" s="4">
        <f t="shared" si="71"/>
        <v>14</v>
      </c>
      <c r="C373" s="47">
        <v>366.34625201948313</v>
      </c>
      <c r="D373" s="48">
        <v>0</v>
      </c>
      <c r="E373" s="50">
        <v>0.13259208053105226</v>
      </c>
      <c r="F373" s="50">
        <v>10.184019205180689</v>
      </c>
      <c r="G373" s="49">
        <v>24.553694429021238</v>
      </c>
      <c r="H373" s="49">
        <v>40.192038567642832</v>
      </c>
      <c r="I373" s="49">
        <v>55.428937234486433</v>
      </c>
      <c r="J373" s="49">
        <v>55.43729672812718</v>
      </c>
      <c r="K373" s="49">
        <v>55.438016775443259</v>
      </c>
      <c r="L373" s="49">
        <v>55.438078787636663</v>
      </c>
      <c r="M373" s="49">
        <v>55.438084128205915</v>
      </c>
    </row>
    <row r="374" spans="1:13" ht="12" customHeight="1" x14ac:dyDescent="0.15">
      <c r="A374" s="4">
        <f t="shared" si="71"/>
        <v>15</v>
      </c>
      <c r="C374" s="47">
        <v>439.61550242337978</v>
      </c>
      <c r="D374" s="48">
        <v>0</v>
      </c>
      <c r="E374" s="50">
        <v>0.13259208053105226</v>
      </c>
      <c r="F374" s="50">
        <v>10.945977155804686</v>
      </c>
      <c r="G374" s="49">
        <v>24.858390774666812</v>
      </c>
      <c r="H374" s="49">
        <v>40.246787035961283</v>
      </c>
      <c r="I374" s="49">
        <v>55.436338587100906</v>
      </c>
      <c r="J374" s="49">
        <v>55.437985239114099</v>
      </c>
      <c r="K374" s="49">
        <v>55.438078973801431</v>
      </c>
      <c r="L374" s="49">
        <v>55.438084309434835</v>
      </c>
      <c r="M374" s="49">
        <v>55.438084613153087</v>
      </c>
    </row>
    <row r="375" spans="1:13" ht="12" customHeight="1" x14ac:dyDescent="0.15">
      <c r="A375" s="4">
        <f t="shared" si="71"/>
        <v>16</v>
      </c>
      <c r="C375" s="47">
        <v>512.88475282727643</v>
      </c>
      <c r="D375" s="48">
        <v>0</v>
      </c>
      <c r="E375" s="50">
        <v>0.13259208053105226</v>
      </c>
      <c r="F375" s="50">
        <v>11.515442593971544</v>
      </c>
      <c r="G375" s="49">
        <v>24.993889160178231</v>
      </c>
      <c r="H375" s="49">
        <v>40.262623522376103</v>
      </c>
      <c r="I375" s="49">
        <v>55.437751384590172</v>
      </c>
      <c r="J375" s="49">
        <v>55.438072093480102</v>
      </c>
      <c r="K375" s="49">
        <v>55.438084159760628</v>
      </c>
      <c r="L375" s="49">
        <v>55.438084613737075</v>
      </c>
      <c r="M375" s="49">
        <v>55.438084630817286</v>
      </c>
    </row>
    <row r="376" spans="1:13" ht="12" customHeight="1" x14ac:dyDescent="0.15">
      <c r="A376" s="4">
        <f t="shared" si="71"/>
        <v>17</v>
      </c>
      <c r="C376" s="47">
        <v>586.15400323117296</v>
      </c>
      <c r="D376" s="48">
        <v>0</v>
      </c>
      <c r="E376" s="50">
        <v>0.13259208053105226</v>
      </c>
      <c r="F376" s="50">
        <v>11.925519274607717</v>
      </c>
      <c r="G376" s="49">
        <v>25.053548747194732</v>
      </c>
      <c r="H376" s="49">
        <v>40.267198656785823</v>
      </c>
      <c r="I376" s="49">
        <v>55.438021029892795</v>
      </c>
      <c r="J376" s="49">
        <v>55.438083049861099</v>
      </c>
      <c r="K376" s="49">
        <v>55.438084592153764</v>
      </c>
      <c r="L376" s="49">
        <v>55.438084630506957</v>
      </c>
      <c r="M376" s="49">
        <v>55.438084631460704</v>
      </c>
    </row>
    <row r="377" spans="1:13" ht="12" customHeight="1" x14ac:dyDescent="0.15">
      <c r="A377" s="4">
        <f t="shared" si="71"/>
        <v>18</v>
      </c>
      <c r="C377" s="47">
        <v>732.69250403896626</v>
      </c>
      <c r="D377" s="48">
        <v>0</v>
      </c>
      <c r="E377" s="50">
        <v>0.13259208053105226</v>
      </c>
      <c r="F377" s="50">
        <v>12.410713018828556</v>
      </c>
      <c r="G377" s="49">
        <v>25.091144043736023</v>
      </c>
      <c r="H377" s="49">
        <v>40.268901464877061</v>
      </c>
      <c r="I377" s="49">
        <v>55.438082314794634</v>
      </c>
      <c r="J377" s="49">
        <v>55.438084606316806</v>
      </c>
      <c r="K377" s="49">
        <v>55.438084631211609</v>
      </c>
      <c r="L377" s="49">
        <v>55.438084631482056</v>
      </c>
      <c r="M377" s="49">
        <v>55.438084631484998</v>
      </c>
    </row>
    <row r="378" spans="1:13" ht="12" customHeight="1" x14ac:dyDescent="0.15">
      <c r="A378" s="4">
        <f t="shared" si="71"/>
        <v>19</v>
      </c>
      <c r="C378" s="47">
        <v>1465.3850080779325</v>
      </c>
      <c r="D378" s="48">
        <v>0</v>
      </c>
      <c r="E378" s="50">
        <v>0.13259208053105226</v>
      </c>
      <c r="F378" s="50">
        <v>12.808555342521743</v>
      </c>
      <c r="G378" s="49">
        <v>25.100025843231727</v>
      </c>
      <c r="H378" s="49">
        <v>40.26905636194406</v>
      </c>
      <c r="I378" s="49">
        <v>55.438084631484884</v>
      </c>
      <c r="J378" s="49">
        <v>55.438084631485033</v>
      </c>
      <c r="K378" s="49">
        <v>55.438084631485033</v>
      </c>
      <c r="L378" s="49">
        <v>55.438084631485033</v>
      </c>
      <c r="M378" s="49">
        <v>55.438084631485033</v>
      </c>
    </row>
    <row r="379" spans="1:13" ht="12" customHeight="1" x14ac:dyDescent="0.15">
      <c r="A379" s="4">
        <f t="shared" si="71"/>
        <v>20</v>
      </c>
      <c r="C379" s="47">
        <v>2930.7700161558651</v>
      </c>
      <c r="D379" s="48">
        <v>0</v>
      </c>
      <c r="E379" s="50">
        <v>0.13259208053105226</v>
      </c>
      <c r="F379" s="50">
        <v>12.927443446528686</v>
      </c>
      <c r="G379" s="49">
        <v>25.32452196637853</v>
      </c>
      <c r="H379" s="49">
        <v>40.511571221659132</v>
      </c>
      <c r="I379" s="49">
        <v>55.698620476939581</v>
      </c>
      <c r="J379" s="49">
        <v>55.698620476939581</v>
      </c>
      <c r="K379" s="49">
        <v>55.698620476939581</v>
      </c>
      <c r="L379" s="49">
        <v>55.698620476939581</v>
      </c>
      <c r="M379" s="49">
        <v>55.698620476939581</v>
      </c>
    </row>
    <row r="380" spans="1:13" ht="12" customHeight="1" x14ac:dyDescent="0.15">
      <c r="A380" s="7" t="s">
        <v>57</v>
      </c>
      <c r="B380" s="7" t="s">
        <v>57</v>
      </c>
      <c r="C380" s="7" t="s">
        <v>57</v>
      </c>
      <c r="D380" s="7" t="s">
        <v>57</v>
      </c>
      <c r="E380" s="7" t="s">
        <v>57</v>
      </c>
      <c r="F380" s="7" t="s">
        <v>57</v>
      </c>
      <c r="G380" s="7" t="s">
        <v>57</v>
      </c>
      <c r="H380" s="7" t="s">
        <v>57</v>
      </c>
      <c r="I380" s="7" t="s">
        <v>57</v>
      </c>
      <c r="J380" s="7" t="s">
        <v>57</v>
      </c>
      <c r="K380" s="7" t="s">
        <v>57</v>
      </c>
      <c r="L380" s="7" t="s">
        <v>57</v>
      </c>
      <c r="M380" s="7" t="s">
        <v>57</v>
      </c>
    </row>
    <row r="381" spans="1:13" ht="12" customHeight="1" x14ac:dyDescent="0.15">
      <c r="A381" s="44" t="s">
        <v>106</v>
      </c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</row>
    <row r="382" spans="1:13" ht="12" customHeight="1" x14ac:dyDescent="0.15">
      <c r="A382" s="1" t="s">
        <v>143</v>
      </c>
      <c r="B382" s="45" t="s">
        <v>144</v>
      </c>
      <c r="C382" s="1" t="s">
        <v>109</v>
      </c>
      <c r="D382" s="4">
        <v>2005</v>
      </c>
      <c r="E382" s="4">
        <v>2010</v>
      </c>
      <c r="F382" s="4">
        <v>2015</v>
      </c>
      <c r="G382" s="4">
        <v>2020</v>
      </c>
      <c r="H382" s="4">
        <f t="shared" ref="H382:M382" si="72">G382+5</f>
        <v>2025</v>
      </c>
      <c r="I382" s="4">
        <f t="shared" si="72"/>
        <v>2030</v>
      </c>
      <c r="J382" s="4">
        <f t="shared" si="72"/>
        <v>2035</v>
      </c>
      <c r="K382" s="4">
        <f t="shared" si="72"/>
        <v>2040</v>
      </c>
      <c r="L382" s="4">
        <f t="shared" si="72"/>
        <v>2045</v>
      </c>
      <c r="M382" s="4">
        <f t="shared" si="72"/>
        <v>2050</v>
      </c>
    </row>
    <row r="383" spans="1:13" ht="12" customHeight="1" x14ac:dyDescent="0.15">
      <c r="B383" s="46" t="s">
        <v>145</v>
      </c>
      <c r="C383" s="47">
        <v>2.930770016155865</v>
      </c>
      <c r="D383" s="48">
        <v>0</v>
      </c>
      <c r="E383" s="50">
        <v>3.1497935491760436E-2</v>
      </c>
      <c r="F383" s="50">
        <v>2.2703718095139439E-2</v>
      </c>
      <c r="G383" s="49">
        <v>4.6279230449757592E-3</v>
      </c>
      <c r="H383" s="49">
        <v>4.8904948354784369E-3</v>
      </c>
      <c r="I383" s="49">
        <v>4.8307685180924058E-3</v>
      </c>
      <c r="J383" s="49">
        <v>5.5174599452009485E-3</v>
      </c>
      <c r="K383" s="49">
        <v>6.0996911330569482E-3</v>
      </c>
      <c r="L383" s="49">
        <v>6.5648753636368684E-3</v>
      </c>
      <c r="M383" s="49">
        <v>6.9192119495131866E-3</v>
      </c>
    </row>
    <row r="384" spans="1:13" ht="12" customHeight="1" x14ac:dyDescent="0.15">
      <c r="A384" s="4">
        <v>2</v>
      </c>
      <c r="C384" s="47">
        <v>5.8615400323117299</v>
      </c>
      <c r="D384" s="48">
        <v>0</v>
      </c>
      <c r="E384" s="50">
        <v>4.6248839588610723E-2</v>
      </c>
      <c r="F384" s="50">
        <v>4.162639954290398E-2</v>
      </c>
      <c r="G384" s="49">
        <v>2.7381461907362036E-2</v>
      </c>
      <c r="H384" s="49">
        <v>3.1152028351410035E-2</v>
      </c>
      <c r="I384" s="49">
        <v>3.3701672904891018E-2</v>
      </c>
      <c r="J384" s="49">
        <v>3.8445340257921248E-2</v>
      </c>
      <c r="K384" s="49">
        <v>4.2385654731220551E-2</v>
      </c>
      <c r="L384" s="49">
        <v>4.5463138785788566E-2</v>
      </c>
      <c r="M384" s="49">
        <v>4.7753097668003119E-2</v>
      </c>
    </row>
    <row r="385" spans="1:13" ht="12" customHeight="1" x14ac:dyDescent="0.15">
      <c r="A385" s="4">
        <v>3</v>
      </c>
      <c r="C385" s="47">
        <v>14.653850080779325</v>
      </c>
      <c r="D385" s="48">
        <v>0</v>
      </c>
      <c r="E385" s="50">
        <v>5.4396389026943326E-2</v>
      </c>
      <c r="F385" s="50">
        <v>5.3667910004845776E-2</v>
      </c>
      <c r="G385" s="49">
        <v>4.2161157821185506E-2</v>
      </c>
      <c r="H385" s="49">
        <v>4.8721649288618059E-2</v>
      </c>
      <c r="I385" s="49">
        <v>5.3057186160958107E-2</v>
      </c>
      <c r="J385" s="49">
        <v>6.0185745752367854E-2</v>
      </c>
      <c r="K385" s="49">
        <v>6.5736253769553818E-2</v>
      </c>
      <c r="L385" s="49">
        <v>6.9780557224318487E-2</v>
      </c>
      <c r="M385" s="49">
        <v>7.2587078334244007E-2</v>
      </c>
    </row>
    <row r="386" spans="1:13" ht="12" customHeight="1" x14ac:dyDescent="0.15">
      <c r="A386" s="4">
        <f t="shared" ref="A386:A402" si="73">A385+1</f>
        <v>4</v>
      </c>
      <c r="C386" s="47">
        <v>29.30770016155865</v>
      </c>
      <c r="D386" s="48">
        <v>0</v>
      </c>
      <c r="E386" s="50">
        <v>0.10060896539690731</v>
      </c>
      <c r="F386" s="50">
        <v>9.4074800047620838E-2</v>
      </c>
      <c r="G386" s="49">
        <v>5.6012483844506786E-2</v>
      </c>
      <c r="H386" s="49">
        <v>6.4903506859392918E-2</v>
      </c>
      <c r="I386" s="49">
        <v>6.9574704786953087E-2</v>
      </c>
      <c r="J386" s="49">
        <v>7.7824566496561706E-2</v>
      </c>
      <c r="K386" s="49">
        <v>8.3556210852401031E-2</v>
      </c>
      <c r="L386" s="49">
        <v>8.7274606745027017E-2</v>
      </c>
      <c r="M386" s="49">
        <v>8.9580807248376568E-2</v>
      </c>
    </row>
    <row r="387" spans="1:13" ht="12" customHeight="1" x14ac:dyDescent="0.15">
      <c r="A387" s="4">
        <f t="shared" si="73"/>
        <v>5</v>
      </c>
      <c r="C387" s="47">
        <v>58.615400323117299</v>
      </c>
      <c r="D387" s="48">
        <v>0</v>
      </c>
      <c r="E387" s="50">
        <v>0.16183686014418328</v>
      </c>
      <c r="F387" s="50">
        <v>0.20527270569317008</v>
      </c>
      <c r="G387" s="49">
        <v>0.21323136874878673</v>
      </c>
      <c r="H387" s="49">
        <v>0.27185358849293179</v>
      </c>
      <c r="I387" s="49">
        <v>0.3144277265336613</v>
      </c>
      <c r="J387" s="49">
        <v>0.34002207764993309</v>
      </c>
      <c r="K387" s="49">
        <v>0.35415363988530985</v>
      </c>
      <c r="L387" s="49">
        <v>0.36151891998280838</v>
      </c>
      <c r="M387" s="49">
        <v>0.36524244240883924</v>
      </c>
    </row>
    <row r="388" spans="1:13" ht="12" customHeight="1" x14ac:dyDescent="0.15">
      <c r="A388" s="4">
        <f t="shared" si="73"/>
        <v>6</v>
      </c>
      <c r="C388" s="47">
        <v>87.923100484675942</v>
      </c>
      <c r="D388" s="48">
        <v>0</v>
      </c>
      <c r="E388" s="50">
        <v>0.16183686014418328</v>
      </c>
      <c r="F388" s="50">
        <v>0.22578660468673009</v>
      </c>
      <c r="G388" s="49">
        <v>0.24179208584951664</v>
      </c>
      <c r="H388" s="49">
        <v>0.30281443550828524</v>
      </c>
      <c r="I388" s="49">
        <v>0.3386508657517226</v>
      </c>
      <c r="J388" s="49">
        <v>0.35570023677432477</v>
      </c>
      <c r="K388" s="49">
        <v>0.36329761723210124</v>
      </c>
      <c r="L388" s="49">
        <v>0.36654967093905405</v>
      </c>
      <c r="M388" s="49">
        <v>0.367917686317566</v>
      </c>
    </row>
    <row r="389" spans="1:13" ht="12" customHeight="1" x14ac:dyDescent="0.15">
      <c r="A389" s="4">
        <f t="shared" si="73"/>
        <v>7</v>
      </c>
      <c r="C389" s="47">
        <v>117.2308006462346</v>
      </c>
      <c r="D389" s="48">
        <v>0</v>
      </c>
      <c r="E389" s="50">
        <v>0.22334764865493975</v>
      </c>
      <c r="F389" s="50">
        <v>0.3325886754975762</v>
      </c>
      <c r="G389" s="49">
        <v>0.34028196878712846</v>
      </c>
      <c r="H389" s="49">
        <v>0.38797392972795053</v>
      </c>
      <c r="I389" s="49">
        <v>0.39296876937352299</v>
      </c>
      <c r="J389" s="49">
        <v>0.40387774738494431</v>
      </c>
      <c r="K389" s="49">
        <v>0.40779689910982636</v>
      </c>
      <c r="L389" s="49">
        <v>0.4091714778817454</v>
      </c>
      <c r="M389" s="49">
        <v>0.40964951353130197</v>
      </c>
    </row>
    <row r="390" spans="1:13" ht="12" customHeight="1" x14ac:dyDescent="0.15">
      <c r="A390" s="4">
        <f t="shared" si="73"/>
        <v>8</v>
      </c>
      <c r="C390" s="47">
        <v>146.53850080779324</v>
      </c>
      <c r="D390" s="48">
        <v>0</v>
      </c>
      <c r="E390" s="50">
        <v>0.22552714358748005</v>
      </c>
      <c r="F390" s="50">
        <v>0.36103023557849317</v>
      </c>
      <c r="G390" s="49">
        <v>0.36785487149990537</v>
      </c>
      <c r="H390" s="49">
        <v>0.40634677240572137</v>
      </c>
      <c r="I390" s="49">
        <v>0.40181736150676461</v>
      </c>
      <c r="J390" s="49">
        <v>0.4084640719153827</v>
      </c>
      <c r="K390" s="49">
        <v>0.41048925813553622</v>
      </c>
      <c r="L390" s="49">
        <v>0.41109717010648911</v>
      </c>
      <c r="M390" s="49">
        <v>0.41127883054652375</v>
      </c>
    </row>
    <row r="391" spans="1:13" ht="12" customHeight="1" x14ac:dyDescent="0.15">
      <c r="A391" s="4">
        <f t="shared" si="73"/>
        <v>9</v>
      </c>
      <c r="C391" s="47">
        <v>175.84620096935188</v>
      </c>
      <c r="D391" s="48">
        <v>0</v>
      </c>
      <c r="E391" s="50">
        <v>0.22552714358748005</v>
      </c>
      <c r="F391" s="50">
        <v>0.38907436923039829</v>
      </c>
      <c r="G391" s="49">
        <v>0.39108445002634662</v>
      </c>
      <c r="H391" s="49">
        <v>0.41842618252780767</v>
      </c>
      <c r="I391" s="49">
        <v>0.40638242295412252</v>
      </c>
      <c r="J391" s="49">
        <v>0.41008763766670742</v>
      </c>
      <c r="K391" s="49">
        <v>0.41103477316123188</v>
      </c>
      <c r="L391" s="49">
        <v>0.4112748347384092</v>
      </c>
      <c r="M391" s="49">
        <v>0.41133554965731095</v>
      </c>
    </row>
    <row r="392" spans="1:13" ht="12" customHeight="1" x14ac:dyDescent="0.15">
      <c r="A392" s="4">
        <f t="shared" si="73"/>
        <v>10</v>
      </c>
      <c r="C392" s="47">
        <v>205.15390113091055</v>
      </c>
      <c r="D392" s="48">
        <v>0</v>
      </c>
      <c r="E392" s="50">
        <v>0.22552714358748005</v>
      </c>
      <c r="F392" s="50">
        <v>0.41648829485785505</v>
      </c>
      <c r="G392" s="49">
        <v>0.40965940192637385</v>
      </c>
      <c r="H392" s="49">
        <v>0.42613352295832252</v>
      </c>
      <c r="I392" s="49">
        <v>0.40877675305575095</v>
      </c>
      <c r="J392" s="49">
        <v>0.41080097897020307</v>
      </c>
      <c r="K392" s="49">
        <v>0.4112370830210198</v>
      </c>
      <c r="L392" s="49">
        <v>0.41133059661023019</v>
      </c>
      <c r="M392" s="49">
        <v>0.41135062839666431</v>
      </c>
    </row>
    <row r="393" spans="1:13" ht="12" customHeight="1" x14ac:dyDescent="0.15">
      <c r="A393" s="4">
        <f t="shared" si="73"/>
        <v>11</v>
      </c>
      <c r="C393" s="47">
        <v>234.4616012924692</v>
      </c>
      <c r="D393" s="48">
        <v>0</v>
      </c>
      <c r="E393" s="50">
        <v>0.22552714358748005</v>
      </c>
      <c r="F393" s="50">
        <v>0.44293351116784718</v>
      </c>
      <c r="G393" s="49">
        <v>0.424123433840918</v>
      </c>
      <c r="H393" s="49">
        <v>0.43096339925000082</v>
      </c>
      <c r="I393" s="49">
        <v>0.41002223209053595</v>
      </c>
      <c r="J393" s="49">
        <v>0.4111133942038015</v>
      </c>
      <c r="K393" s="49">
        <v>0.41131202579266868</v>
      </c>
      <c r="L393" s="49">
        <v>0.41134809123083749</v>
      </c>
      <c r="M393" s="49">
        <v>0.41135463655618276</v>
      </c>
    </row>
    <row r="394" spans="1:13" ht="12" customHeight="1" x14ac:dyDescent="0.15">
      <c r="A394" s="4">
        <f t="shared" si="73"/>
        <v>12</v>
      </c>
      <c r="C394" s="47">
        <v>263.76930145402787</v>
      </c>
      <c r="D394" s="48">
        <v>0</v>
      </c>
      <c r="E394" s="50">
        <v>0.22552714358748005</v>
      </c>
      <c r="F394" s="50">
        <v>0.46812023708032674</v>
      </c>
      <c r="G394" s="49">
        <v>0.43515534406649226</v>
      </c>
      <c r="H394" s="49">
        <v>0.43395598024614951</v>
      </c>
      <c r="I394" s="49">
        <v>0.41066732205196244</v>
      </c>
      <c r="J394" s="49">
        <v>0.41125002750282291</v>
      </c>
      <c r="K394" s="49">
        <v>0.41133977547693551</v>
      </c>
      <c r="L394" s="49">
        <v>0.41135357928803262</v>
      </c>
      <c r="M394" s="49">
        <v>0.41135570194998361</v>
      </c>
    </row>
    <row r="395" spans="1:13" ht="12" customHeight="1" x14ac:dyDescent="0.15">
      <c r="A395" s="4">
        <f t="shared" si="73"/>
        <v>13</v>
      </c>
      <c r="C395" s="47">
        <v>293.07700161558648</v>
      </c>
      <c r="D395" s="48">
        <v>0</v>
      </c>
      <c r="E395" s="50">
        <v>0.22552714358748005</v>
      </c>
      <c r="F395" s="50">
        <v>0.49181801275627351</v>
      </c>
      <c r="G395" s="49">
        <v>0.44343725547613128</v>
      </c>
      <c r="H395" s="49">
        <v>0.43579717558246117</v>
      </c>
      <c r="I395" s="49">
        <v>0.41100069882939533</v>
      </c>
      <c r="J395" s="49">
        <v>0.41130974667943931</v>
      </c>
      <c r="K395" s="49">
        <v>0.41135004896807348</v>
      </c>
      <c r="L395" s="49">
        <v>0.41135530082390048</v>
      </c>
      <c r="M395" s="49">
        <v>0.41135598513573679</v>
      </c>
    </row>
    <row r="396" spans="1:13" ht="12" customHeight="1" x14ac:dyDescent="0.15">
      <c r="A396" s="4">
        <f t="shared" si="73"/>
        <v>14</v>
      </c>
      <c r="C396" s="47">
        <v>366.34625201948313</v>
      </c>
      <c r="D396" s="48">
        <v>0</v>
      </c>
      <c r="E396" s="50">
        <v>0.24343814564554608</v>
      </c>
      <c r="F396" s="50">
        <v>0.59687514874688097</v>
      </c>
      <c r="G396" s="49">
        <v>0.51691752928127921</v>
      </c>
      <c r="H396" s="49">
        <v>0.49520736882154454</v>
      </c>
      <c r="I396" s="49">
        <v>0.46381683335117252</v>
      </c>
      <c r="J396" s="49">
        <v>0.46388678370675074</v>
      </c>
      <c r="K396" s="49">
        <v>0.46389280890013646</v>
      </c>
      <c r="L396" s="49">
        <v>0.46389332780417125</v>
      </c>
      <c r="M396" s="49">
        <v>0.46389337249284901</v>
      </c>
    </row>
    <row r="397" spans="1:13" ht="12" customHeight="1" x14ac:dyDescent="0.15">
      <c r="A397" s="4">
        <f t="shared" si="73"/>
        <v>15</v>
      </c>
      <c r="C397" s="47">
        <v>439.61550242337978</v>
      </c>
      <c r="D397" s="48">
        <v>0</v>
      </c>
      <c r="E397" s="50">
        <v>0.26134914770361212</v>
      </c>
      <c r="F397" s="50">
        <v>0.6987775718663255</v>
      </c>
      <c r="G397" s="49">
        <v>0.58512827786353705</v>
      </c>
      <c r="H397" s="49">
        <v>0.55331719607055252</v>
      </c>
      <c r="I397" s="49">
        <v>0.51641440056225352</v>
      </c>
      <c r="J397" s="49">
        <v>0.51642973986556961</v>
      </c>
      <c r="K397" s="49">
        <v>0.51643061304629556</v>
      </c>
      <c r="L397" s="49">
        <v>0.51643066275011795</v>
      </c>
      <c r="M397" s="49">
        <v>0.51643066557938999</v>
      </c>
    </row>
    <row r="398" spans="1:13" ht="12" customHeight="1" x14ac:dyDescent="0.15">
      <c r="A398" s="4">
        <f t="shared" si="73"/>
        <v>16</v>
      </c>
      <c r="C398" s="47">
        <v>512.88475282727643</v>
      </c>
      <c r="D398" s="48">
        <v>0</v>
      </c>
      <c r="E398" s="50">
        <v>0.26285783615470321</v>
      </c>
      <c r="F398" s="50">
        <v>0.73935523672902537</v>
      </c>
      <c r="G398" s="49">
        <v>0.5916695757043402</v>
      </c>
      <c r="H398" s="49">
        <v>0.55639289555793547</v>
      </c>
      <c r="I398" s="49">
        <v>0.5187783076874749</v>
      </c>
      <c r="J398" s="49">
        <v>0.51878130883400453</v>
      </c>
      <c r="K398" s="49">
        <v>0.51878142174847952</v>
      </c>
      <c r="L398" s="49">
        <v>0.51878142599672417</v>
      </c>
      <c r="M398" s="49">
        <v>0.51878142615655831</v>
      </c>
    </row>
    <row r="399" spans="1:13" ht="12" customHeight="1" x14ac:dyDescent="0.15">
      <c r="A399" s="4">
        <f t="shared" si="73"/>
        <v>17</v>
      </c>
      <c r="C399" s="47">
        <v>586.15400323117296</v>
      </c>
      <c r="D399" s="48">
        <v>0</v>
      </c>
      <c r="E399" s="50">
        <v>0.26436652460579424</v>
      </c>
      <c r="F399" s="50">
        <v>0.77005854198910373</v>
      </c>
      <c r="G399" s="49">
        <v>0.59644174652159776</v>
      </c>
      <c r="H399" s="49">
        <v>0.55931442227293715</v>
      </c>
      <c r="I399" s="49">
        <v>0.52113158870420595</v>
      </c>
      <c r="J399" s="49">
        <v>0.52113217170778381</v>
      </c>
      <c r="K399" s="49">
        <v>0.52113218620572965</v>
      </c>
      <c r="L399" s="49">
        <v>0.52113218656625948</v>
      </c>
      <c r="M399" s="49">
        <v>0.52113218657522498</v>
      </c>
    </row>
    <row r="400" spans="1:13" ht="12" customHeight="1" x14ac:dyDescent="0.15">
      <c r="A400" s="4">
        <f t="shared" si="73"/>
        <v>18</v>
      </c>
      <c r="C400" s="47">
        <v>732.69250403896626</v>
      </c>
      <c r="D400" s="48">
        <v>0</v>
      </c>
      <c r="E400" s="50">
        <v>0.26436652460579424</v>
      </c>
      <c r="F400" s="50">
        <v>0.80138863157710816</v>
      </c>
      <c r="G400" s="49">
        <v>0.59733676560876792</v>
      </c>
      <c r="H400" s="49">
        <v>0.55933807440558014</v>
      </c>
      <c r="I400" s="49">
        <v>0.52113216479797098</v>
      </c>
      <c r="J400" s="49">
        <v>0.52113218633886593</v>
      </c>
      <c r="K400" s="49">
        <v>0.5211321865728834</v>
      </c>
      <c r="L400" s="49">
        <v>0.5211321865754257</v>
      </c>
      <c r="M400" s="49">
        <v>0.52113218657545335</v>
      </c>
    </row>
    <row r="401" spans="1:13" ht="12" customHeight="1" x14ac:dyDescent="0.15">
      <c r="A401" s="4">
        <f t="shared" si="73"/>
        <v>19</v>
      </c>
      <c r="C401" s="47">
        <v>1465.3850080779325</v>
      </c>
      <c r="D401" s="48">
        <v>0</v>
      </c>
      <c r="E401" s="50">
        <v>0.27474021281110661</v>
      </c>
      <c r="F401" s="50">
        <v>0.88706618183709285</v>
      </c>
      <c r="G401" s="49">
        <v>0.676091565136826</v>
      </c>
      <c r="H401" s="49">
        <v>0.65584264105900969</v>
      </c>
      <c r="I401" s="49">
        <v>0.63559365638446264</v>
      </c>
      <c r="J401" s="49">
        <v>0.63559365638446441</v>
      </c>
      <c r="K401" s="49">
        <v>0.63559365638446441</v>
      </c>
      <c r="L401" s="49">
        <v>0.63559365638446441</v>
      </c>
      <c r="M401" s="49">
        <v>0.63559365638446441</v>
      </c>
    </row>
    <row r="402" spans="1:13" ht="12" customHeight="1" x14ac:dyDescent="0.15">
      <c r="A402" s="4">
        <f t="shared" si="73"/>
        <v>20</v>
      </c>
      <c r="C402" s="47">
        <v>2930.7700161558651</v>
      </c>
      <c r="D402" s="48">
        <v>0</v>
      </c>
      <c r="E402" s="50">
        <v>0.27474021281110661</v>
      </c>
      <c r="F402" s="50">
        <v>0.88752612194298652</v>
      </c>
      <c r="G402" s="49">
        <v>0.67609162575388171</v>
      </c>
      <c r="H402" s="49">
        <v>0.655842641069175</v>
      </c>
      <c r="I402" s="49">
        <v>0.63559365638446441</v>
      </c>
      <c r="J402" s="49">
        <v>0.63559365638446441</v>
      </c>
      <c r="K402" s="49">
        <v>0.63559365638446441</v>
      </c>
      <c r="L402" s="49">
        <v>0.63559365638446441</v>
      </c>
      <c r="M402" s="49">
        <v>0.63559365638446441</v>
      </c>
    </row>
    <row r="403" spans="1:13" ht="12" customHeight="1" x14ac:dyDescent="0.15">
      <c r="A403" s="7" t="s">
        <v>57</v>
      </c>
      <c r="B403" s="7" t="s">
        <v>57</v>
      </c>
      <c r="C403" s="7" t="s">
        <v>57</v>
      </c>
      <c r="D403" s="7" t="s">
        <v>57</v>
      </c>
      <c r="E403" s="7" t="s">
        <v>57</v>
      </c>
      <c r="F403" s="7" t="s">
        <v>57</v>
      </c>
      <c r="G403" s="7" t="s">
        <v>57</v>
      </c>
      <c r="H403" s="7" t="s">
        <v>57</v>
      </c>
      <c r="I403" s="7" t="s">
        <v>57</v>
      </c>
      <c r="J403" s="7" t="s">
        <v>57</v>
      </c>
      <c r="K403" s="7" t="s">
        <v>57</v>
      </c>
      <c r="L403" s="7" t="s">
        <v>57</v>
      </c>
      <c r="M403" s="7" t="s">
        <v>57</v>
      </c>
    </row>
    <row r="404" spans="1:13" ht="12" customHeight="1" x14ac:dyDescent="0.15">
      <c r="A404" s="44" t="s">
        <v>106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</row>
    <row r="405" spans="1:13" ht="12" customHeight="1" x14ac:dyDescent="0.15">
      <c r="A405" s="1" t="s">
        <v>146</v>
      </c>
      <c r="B405" s="45" t="s">
        <v>147</v>
      </c>
      <c r="C405" s="1" t="s">
        <v>109</v>
      </c>
      <c r="D405" s="4">
        <v>2005</v>
      </c>
      <c r="E405" s="4">
        <v>2010</v>
      </c>
      <c r="F405" s="4">
        <v>2015</v>
      </c>
      <c r="G405" s="4">
        <v>2020</v>
      </c>
      <c r="H405" s="4">
        <f t="shared" ref="H405:M405" si="74">G405+5</f>
        <v>2025</v>
      </c>
      <c r="I405" s="4">
        <f t="shared" si="74"/>
        <v>2030</v>
      </c>
      <c r="J405" s="4">
        <f t="shared" si="74"/>
        <v>2035</v>
      </c>
      <c r="K405" s="4">
        <f t="shared" si="74"/>
        <v>2040</v>
      </c>
      <c r="L405" s="4">
        <f t="shared" si="74"/>
        <v>2045</v>
      </c>
      <c r="M405" s="4">
        <f t="shared" si="74"/>
        <v>2050</v>
      </c>
    </row>
    <row r="406" spans="1:13" ht="12" customHeight="1" x14ac:dyDescent="0.15">
      <c r="A406" s="4">
        <v>1</v>
      </c>
      <c r="B406" s="46" t="s">
        <v>148</v>
      </c>
      <c r="C406" s="47">
        <v>2.930770016155865</v>
      </c>
      <c r="D406" s="48">
        <v>0</v>
      </c>
      <c r="E406" s="50">
        <v>0.28061315760173378</v>
      </c>
      <c r="F406" s="50">
        <v>0.32421789442990484</v>
      </c>
      <c r="G406" s="49">
        <v>0.35373868485541038</v>
      </c>
      <c r="H406" s="49">
        <v>0.4202916119743737</v>
      </c>
      <c r="I406" s="49">
        <v>0.479440226697389</v>
      </c>
      <c r="J406" s="49">
        <v>0.54759242489339777</v>
      </c>
      <c r="K406" s="49">
        <v>0.60537723732034487</v>
      </c>
      <c r="L406" s="49">
        <v>0.65154546751601505</v>
      </c>
      <c r="M406" s="49">
        <v>0.68671237986618605</v>
      </c>
    </row>
    <row r="407" spans="1:13" ht="12" customHeight="1" x14ac:dyDescent="0.15">
      <c r="A407" s="4">
        <v>2</v>
      </c>
      <c r="C407" s="47">
        <v>5.8615400323117299</v>
      </c>
      <c r="D407" s="48">
        <v>0</v>
      </c>
      <c r="E407" s="50">
        <v>0.28061315760173378</v>
      </c>
      <c r="F407" s="50">
        <v>0.32781634618295835</v>
      </c>
      <c r="G407" s="49">
        <v>0.36049196960130342</v>
      </c>
      <c r="H407" s="49">
        <v>0.43021781425835504</v>
      </c>
      <c r="I407" s="49">
        <v>0.49137380268155517</v>
      </c>
      <c r="J407" s="49">
        <v>0.56053695290536909</v>
      </c>
      <c r="K407" s="49">
        <v>0.61798713681672202</v>
      </c>
      <c r="L407" s="49">
        <v>0.66285716587588706</v>
      </c>
      <c r="M407" s="49">
        <v>0.6962449981984441</v>
      </c>
    </row>
    <row r="408" spans="1:13" ht="12" customHeight="1" x14ac:dyDescent="0.15">
      <c r="A408" s="4">
        <v>3</v>
      </c>
      <c r="C408" s="47">
        <v>14.653850080779325</v>
      </c>
      <c r="D408" s="48">
        <v>0</v>
      </c>
      <c r="E408" s="50">
        <v>0.28061315760173378</v>
      </c>
      <c r="F408" s="50">
        <v>0.33872836819959218</v>
      </c>
      <c r="G408" s="49">
        <v>0.38091740873783519</v>
      </c>
      <c r="H408" s="49">
        <v>0.45973395330283329</v>
      </c>
      <c r="I408" s="49">
        <v>0.52581527566703168</v>
      </c>
      <c r="J408" s="49">
        <v>0.59646179497725016</v>
      </c>
      <c r="K408" s="49">
        <v>0.65146927114258613</v>
      </c>
      <c r="L408" s="49">
        <v>0.6915497331839946</v>
      </c>
      <c r="M408" s="49">
        <v>0.71936333917892981</v>
      </c>
    </row>
    <row r="409" spans="1:13" ht="12" customHeight="1" x14ac:dyDescent="0.15">
      <c r="A409" s="4">
        <f t="shared" ref="A409:A425" si="75">A408+1</f>
        <v>4</v>
      </c>
      <c r="C409" s="47">
        <v>29.30770016155865</v>
      </c>
      <c r="D409" s="48">
        <v>0</v>
      </c>
      <c r="E409" s="50">
        <v>0.28061315760173378</v>
      </c>
      <c r="F409" s="50">
        <v>0.35728258527016704</v>
      </c>
      <c r="G409" s="49">
        <v>0.41529322132968638</v>
      </c>
      <c r="H409" s="49">
        <v>0.50737087844206974</v>
      </c>
      <c r="I409" s="49">
        <v>0.57774760080450949</v>
      </c>
      <c r="J409" s="49">
        <v>0.64625436377663459</v>
      </c>
      <c r="K409" s="49">
        <v>0.69384987690731836</v>
      </c>
      <c r="L409" s="49">
        <v>0.72472739643664108</v>
      </c>
      <c r="M409" s="49">
        <v>0.74387806063082407</v>
      </c>
    </row>
    <row r="410" spans="1:13" ht="12" customHeight="1" x14ac:dyDescent="0.15">
      <c r="A410" s="4">
        <f t="shared" si="75"/>
        <v>5</v>
      </c>
      <c r="C410" s="47">
        <v>58.615400323117299</v>
      </c>
      <c r="D410" s="48">
        <v>0</v>
      </c>
      <c r="E410" s="50">
        <v>0.28061315760173378</v>
      </c>
      <c r="F410" s="50">
        <v>0.39559079988433438</v>
      </c>
      <c r="G410" s="49">
        <v>0.48361228650724419</v>
      </c>
      <c r="H410" s="49">
        <v>0.59263216190291212</v>
      </c>
      <c r="I410" s="49">
        <v>0.65790368262990384</v>
      </c>
      <c r="J410" s="49">
        <v>0.71145690466776812</v>
      </c>
      <c r="K410" s="49">
        <v>0.74102556560763821</v>
      </c>
      <c r="L410" s="49">
        <v>0.75643656308284424</v>
      </c>
      <c r="M410" s="49">
        <v>0.76422760347055796</v>
      </c>
    </row>
    <row r="411" spans="1:13" ht="12" customHeight="1" x14ac:dyDescent="0.15">
      <c r="A411" s="4">
        <f t="shared" si="75"/>
        <v>6</v>
      </c>
      <c r="C411" s="47">
        <v>87.923100484675942</v>
      </c>
      <c r="D411" s="48">
        <v>0</v>
      </c>
      <c r="E411" s="50">
        <v>0.28061315760173378</v>
      </c>
      <c r="F411" s="50">
        <v>0.43512411087278524</v>
      </c>
      <c r="G411" s="49">
        <v>0.54838846734038971</v>
      </c>
      <c r="H411" s="49">
        <v>0.66012582201154557</v>
      </c>
      <c r="I411" s="49">
        <v>0.70858780222745887</v>
      </c>
      <c r="J411" s="49">
        <v>0.74426164087378666</v>
      </c>
      <c r="K411" s="49">
        <v>0.76015828153144982</v>
      </c>
      <c r="L411" s="49">
        <v>0.76696282810722849</v>
      </c>
      <c r="M411" s="49">
        <v>0.76982524219945725</v>
      </c>
    </row>
    <row r="412" spans="1:13" ht="12" customHeight="1" x14ac:dyDescent="0.15">
      <c r="A412" s="4">
        <f t="shared" si="75"/>
        <v>7</v>
      </c>
      <c r="C412" s="47">
        <v>117.2308006462346</v>
      </c>
      <c r="D412" s="48">
        <v>0</v>
      </c>
      <c r="E412" s="50">
        <v>0.33626698549921902</v>
      </c>
      <c r="F412" s="50">
        <v>0.58416653179060196</v>
      </c>
      <c r="G412" s="49">
        <v>0.76251563153106994</v>
      </c>
      <c r="H412" s="49">
        <v>0.88836739625379602</v>
      </c>
      <c r="I412" s="49">
        <v>0.92150395874069335</v>
      </c>
      <c r="J412" s="49">
        <v>0.94708529549517906</v>
      </c>
      <c r="K412" s="49">
        <v>0.95627562844489844</v>
      </c>
      <c r="L412" s="49">
        <v>0.95949898836213487</v>
      </c>
      <c r="M412" s="49">
        <v>0.96061997246524289</v>
      </c>
    </row>
    <row r="413" spans="1:13" ht="12" customHeight="1" x14ac:dyDescent="0.15">
      <c r="A413" s="4">
        <f t="shared" si="75"/>
        <v>8</v>
      </c>
      <c r="C413" s="47">
        <v>146.53850080779324</v>
      </c>
      <c r="D413" s="48">
        <v>0</v>
      </c>
      <c r="E413" s="50">
        <v>0.33626698549921902</v>
      </c>
      <c r="F413" s="50">
        <v>0.6285098138433709</v>
      </c>
      <c r="G413" s="49">
        <v>0.81830512934045041</v>
      </c>
      <c r="H413" s="49">
        <v>0.92530059100257689</v>
      </c>
      <c r="I413" s="49">
        <v>0.93892549225653366</v>
      </c>
      <c r="J413" s="49">
        <v>0.95445684167084532</v>
      </c>
      <c r="K413" s="49">
        <v>0.95918908858406582</v>
      </c>
      <c r="L413" s="49">
        <v>0.96060959476736063</v>
      </c>
      <c r="M413" s="49">
        <v>0.96103408020383718</v>
      </c>
    </row>
    <row r="414" spans="1:13" ht="12" customHeight="1" x14ac:dyDescent="0.15">
      <c r="A414" s="4">
        <f t="shared" si="75"/>
        <v>9</v>
      </c>
      <c r="C414" s="47">
        <v>175.84620096935188</v>
      </c>
      <c r="D414" s="48">
        <v>0</v>
      </c>
      <c r="E414" s="50">
        <v>0.33626698549921902</v>
      </c>
      <c r="F414" s="50">
        <v>0.67733124618882168</v>
      </c>
      <c r="G414" s="49">
        <v>0.86998008251721848</v>
      </c>
      <c r="H414" s="49">
        <v>0.95280686417599592</v>
      </c>
      <c r="I414" s="49">
        <v>0.94959265843016283</v>
      </c>
      <c r="J414" s="49">
        <v>0.95825062317037313</v>
      </c>
      <c r="K414" s="49">
        <v>0.9604637920018424</v>
      </c>
      <c r="L414" s="49">
        <v>0.96102474321031639</v>
      </c>
      <c r="M414" s="49">
        <v>0.96116661558960681</v>
      </c>
    </row>
    <row r="415" spans="1:13" ht="12" customHeight="1" x14ac:dyDescent="0.15">
      <c r="A415" s="4">
        <f t="shared" si="75"/>
        <v>10</v>
      </c>
      <c r="C415" s="47">
        <v>205.15390113091055</v>
      </c>
      <c r="D415" s="48">
        <v>0</v>
      </c>
      <c r="E415" s="50">
        <v>0.33626698549921902</v>
      </c>
      <c r="F415" s="50">
        <v>0.72505556286612338</v>
      </c>
      <c r="G415" s="49">
        <v>0.91130066733119008</v>
      </c>
      <c r="H415" s="49">
        <v>0.9703574075534952</v>
      </c>
      <c r="I415" s="49">
        <v>0.95518748280725285</v>
      </c>
      <c r="J415" s="49">
        <v>0.95991748577685676</v>
      </c>
      <c r="K415" s="49">
        <v>0.96093652887905801</v>
      </c>
      <c r="L415" s="49">
        <v>0.96115504181850098</v>
      </c>
      <c r="M415" s="49">
        <v>0.96120185003720982</v>
      </c>
    </row>
    <row r="416" spans="1:13" ht="12" customHeight="1" x14ac:dyDescent="0.15">
      <c r="A416" s="4">
        <f t="shared" si="75"/>
        <v>11</v>
      </c>
      <c r="C416" s="47">
        <v>234.4616012924692</v>
      </c>
      <c r="D416" s="48">
        <v>0</v>
      </c>
      <c r="E416" s="50">
        <v>0.33626698549921902</v>
      </c>
      <c r="F416" s="50">
        <v>0.77109347421559316</v>
      </c>
      <c r="G416" s="49">
        <v>0.94347637689391772</v>
      </c>
      <c r="H416" s="49">
        <v>0.98135561817222527</v>
      </c>
      <c r="I416" s="49">
        <v>0.95809779014550611</v>
      </c>
      <c r="J416" s="49">
        <v>0.96064750556966738</v>
      </c>
      <c r="K416" s="49">
        <v>0.96111164744162492</v>
      </c>
      <c r="L416" s="49">
        <v>0.96119592144899757</v>
      </c>
      <c r="M416" s="49">
        <v>0.96121121589222114</v>
      </c>
    </row>
    <row r="417" spans="1:13" ht="12" customHeight="1" x14ac:dyDescent="0.15">
      <c r="A417" s="4">
        <f t="shared" si="75"/>
        <v>12</v>
      </c>
      <c r="C417" s="47">
        <v>263.76930145402787</v>
      </c>
      <c r="D417" s="48">
        <v>0</v>
      </c>
      <c r="E417" s="50">
        <v>0.33626698549921902</v>
      </c>
      <c r="F417" s="50">
        <v>0.81494050655406547</v>
      </c>
      <c r="G417" s="49">
        <v>0.96801722009983171</v>
      </c>
      <c r="H417" s="49">
        <v>0.98817008589388522</v>
      </c>
      <c r="I417" s="49">
        <v>0.95960517003399781</v>
      </c>
      <c r="J417" s="49">
        <v>0.96096677621307902</v>
      </c>
      <c r="K417" s="49">
        <v>0.96117649005037264</v>
      </c>
      <c r="L417" s="49">
        <v>0.96120874537672463</v>
      </c>
      <c r="M417" s="49">
        <v>0.96121370539490236</v>
      </c>
    </row>
    <row r="418" spans="1:13" ht="12" customHeight="1" x14ac:dyDescent="0.15">
      <c r="A418" s="4">
        <f t="shared" si="75"/>
        <v>13</v>
      </c>
      <c r="C418" s="47">
        <v>293.07700161558648</v>
      </c>
      <c r="D418" s="48">
        <v>0</v>
      </c>
      <c r="E418" s="50">
        <v>0.33626698549921902</v>
      </c>
      <c r="F418" s="50">
        <v>0.85619545727786173</v>
      </c>
      <c r="G418" s="49">
        <v>0.98644060147199486</v>
      </c>
      <c r="H418" s="49">
        <v>0.99236270965401518</v>
      </c>
      <c r="I418" s="49">
        <v>0.96038417060700509</v>
      </c>
      <c r="J418" s="49">
        <v>0.96110632184418743</v>
      </c>
      <c r="K418" s="49">
        <v>0.96120049608806013</v>
      </c>
      <c r="L418" s="49">
        <v>0.96121276808471856</v>
      </c>
      <c r="M418" s="49">
        <v>0.96121436711425112</v>
      </c>
    </row>
    <row r="419" spans="1:13" ht="12" customHeight="1" x14ac:dyDescent="0.15">
      <c r="A419" s="4">
        <f t="shared" si="75"/>
        <v>14</v>
      </c>
      <c r="C419" s="47">
        <v>366.34625201948313</v>
      </c>
      <c r="D419" s="48">
        <v>0</v>
      </c>
      <c r="E419" s="50">
        <v>0.37522466502745871</v>
      </c>
      <c r="F419" s="50">
        <v>1.0651477759565693</v>
      </c>
      <c r="G419" s="49">
        <v>1.1541079805241647</v>
      </c>
      <c r="H419" s="49">
        <v>1.1345968063811149</v>
      </c>
      <c r="I419" s="49">
        <v>1.0935739326544547</v>
      </c>
      <c r="J419" s="49">
        <v>1.0937388595823703</v>
      </c>
      <c r="K419" s="49">
        <v>1.0937530656093017</v>
      </c>
      <c r="L419" s="49">
        <v>1.0937542890662468</v>
      </c>
      <c r="M419" s="49">
        <v>1.0937543944319206</v>
      </c>
    </row>
    <row r="420" spans="1:13" ht="12" customHeight="1" x14ac:dyDescent="0.15">
      <c r="A420" s="4">
        <f t="shared" si="75"/>
        <v>15</v>
      </c>
      <c r="C420" s="47">
        <v>439.61550242337978</v>
      </c>
      <c r="D420" s="48">
        <v>0</v>
      </c>
      <c r="E420" s="50">
        <v>0.41418234455569836</v>
      </c>
      <c r="F420" s="50">
        <v>1.2725077773223878</v>
      </c>
      <c r="G420" s="49">
        <v>1.3101575696615957</v>
      </c>
      <c r="H420" s="49">
        <v>1.273888746956791</v>
      </c>
      <c r="I420" s="49">
        <v>1.226255579423835</v>
      </c>
      <c r="J420" s="49">
        <v>1.2262920034783449</v>
      </c>
      <c r="K420" s="49">
        <v>1.2262940768960031</v>
      </c>
      <c r="L420" s="49">
        <v>1.226294194920577</v>
      </c>
      <c r="M420" s="49">
        <v>1.2262942016388454</v>
      </c>
    </row>
    <row r="421" spans="1:13" ht="12" customHeight="1" x14ac:dyDescent="0.15">
      <c r="A421" s="4">
        <f t="shared" si="75"/>
        <v>16</v>
      </c>
      <c r="C421" s="47">
        <v>512.88475282727643</v>
      </c>
      <c r="D421" s="48">
        <v>0</v>
      </c>
      <c r="E421" s="50">
        <v>0.41418234455569836</v>
      </c>
      <c r="F421" s="50">
        <v>1.3387101079749186</v>
      </c>
      <c r="G421" s="49">
        <v>1.3172989907239609</v>
      </c>
      <c r="H421" s="49">
        <v>1.2743900024189263</v>
      </c>
      <c r="I421" s="49">
        <v>1.2262868306003729</v>
      </c>
      <c r="J421" s="49">
        <v>1.2262939247028275</v>
      </c>
      <c r="K421" s="49">
        <v>1.2262941916097732</v>
      </c>
      <c r="L421" s="49">
        <v>1.2262942016517633</v>
      </c>
      <c r="M421" s="49">
        <v>1.2262942020295786</v>
      </c>
    </row>
    <row r="422" spans="1:13" ht="12" customHeight="1" x14ac:dyDescent="0.15">
      <c r="A422" s="4">
        <f t="shared" si="75"/>
        <v>17</v>
      </c>
      <c r="C422" s="47">
        <v>586.15400323117296</v>
      </c>
      <c r="D422" s="48">
        <v>0</v>
      </c>
      <c r="E422" s="50">
        <v>0.41418234455569836</v>
      </c>
      <c r="F422" s="50">
        <v>1.3863829432074821</v>
      </c>
      <c r="G422" s="49">
        <v>1.3204433398590711</v>
      </c>
      <c r="H422" s="49">
        <v>1.27453481428267</v>
      </c>
      <c r="I422" s="49">
        <v>1.2262927951728038</v>
      </c>
      <c r="J422" s="49">
        <v>1.2262941670587202</v>
      </c>
      <c r="K422" s="49">
        <v>1.2262942011743385</v>
      </c>
      <c r="L422" s="49">
        <v>1.2262942020227141</v>
      </c>
      <c r="M422" s="49">
        <v>1.226294202043811</v>
      </c>
    </row>
    <row r="423" spans="1:13" ht="12" customHeight="1" x14ac:dyDescent="0.15">
      <c r="A423" s="4">
        <f t="shared" si="75"/>
        <v>18</v>
      </c>
      <c r="C423" s="47">
        <v>732.69250403896626</v>
      </c>
      <c r="D423" s="48">
        <v>0</v>
      </c>
      <c r="E423" s="50">
        <v>0.41418234455569836</v>
      </c>
      <c r="F423" s="50">
        <v>1.4427883973977249</v>
      </c>
      <c r="G423" s="49">
        <v>1.3224247940406284</v>
      </c>
      <c r="H423" s="49">
        <v>1.2745887114562187</v>
      </c>
      <c r="I423" s="49">
        <v>1.2262941507989999</v>
      </c>
      <c r="J423" s="49">
        <v>1.2262942014876261</v>
      </c>
      <c r="K423" s="49">
        <v>1.2262942020383008</v>
      </c>
      <c r="L423" s="49">
        <v>1.2262942020442835</v>
      </c>
      <c r="M423" s="49">
        <v>1.2262942020443484</v>
      </c>
    </row>
    <row r="424" spans="1:13" ht="12" customHeight="1" x14ac:dyDescent="0.15">
      <c r="A424" s="4">
        <f t="shared" si="75"/>
        <v>19</v>
      </c>
      <c r="C424" s="47">
        <v>1465.3850080779325</v>
      </c>
      <c r="D424" s="48">
        <v>0</v>
      </c>
      <c r="E424" s="50">
        <v>0.41418234455569836</v>
      </c>
      <c r="F424" s="50">
        <v>1.4890389462378639</v>
      </c>
      <c r="G424" s="49">
        <v>1.3228929078838372</v>
      </c>
      <c r="H424" s="49">
        <v>1.2745936142483445</v>
      </c>
      <c r="I424" s="49">
        <v>1.2262942020443459</v>
      </c>
      <c r="J424" s="49">
        <v>1.226294202044349</v>
      </c>
      <c r="K424" s="49">
        <v>1.226294202044349</v>
      </c>
      <c r="L424" s="49">
        <v>1.226294202044349</v>
      </c>
      <c r="M424" s="49">
        <v>1.226294202044349</v>
      </c>
    </row>
    <row r="425" spans="1:13" ht="12" customHeight="1" x14ac:dyDescent="0.15">
      <c r="A425" s="4">
        <f t="shared" si="75"/>
        <v>20</v>
      </c>
      <c r="C425" s="47">
        <v>2930.7700161558651</v>
      </c>
      <c r="D425" s="48">
        <v>0</v>
      </c>
      <c r="E425" s="50">
        <v>0.41418234455569836</v>
      </c>
      <c r="F425" s="50">
        <v>1.4898110067048675</v>
      </c>
      <c r="G425" s="49">
        <v>1.3228930264918439</v>
      </c>
      <c r="H425" s="49">
        <v>1.2745936142681005</v>
      </c>
      <c r="I425" s="49">
        <v>1.226294202044349</v>
      </c>
      <c r="J425" s="49">
        <v>1.226294202044349</v>
      </c>
      <c r="K425" s="49">
        <v>1.226294202044349</v>
      </c>
      <c r="L425" s="49">
        <v>1.226294202044349</v>
      </c>
      <c r="M425" s="49">
        <v>1.226294202044349</v>
      </c>
    </row>
    <row r="426" spans="1:13" ht="12" customHeight="1" x14ac:dyDescent="0.15">
      <c r="A426" s="7" t="s">
        <v>57</v>
      </c>
      <c r="B426" s="7" t="s">
        <v>57</v>
      </c>
      <c r="C426" s="7" t="s">
        <v>57</v>
      </c>
      <c r="D426" s="7" t="s">
        <v>57</v>
      </c>
      <c r="E426" s="7" t="s">
        <v>57</v>
      </c>
      <c r="F426" s="7" t="s">
        <v>57</v>
      </c>
      <c r="G426" s="7" t="s">
        <v>57</v>
      </c>
      <c r="H426" s="7" t="s">
        <v>57</v>
      </c>
      <c r="I426" s="7" t="s">
        <v>57</v>
      </c>
      <c r="J426" s="7" t="s">
        <v>57</v>
      </c>
      <c r="K426" s="7" t="s">
        <v>57</v>
      </c>
      <c r="L426" s="7" t="s">
        <v>57</v>
      </c>
      <c r="M426" s="7" t="s">
        <v>57</v>
      </c>
    </row>
    <row r="427" spans="1:13" ht="12" customHeight="1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</row>
    <row r="428" spans="1:13" ht="12" customHeight="1" x14ac:dyDescent="0.15">
      <c r="A428" s="8" t="s">
        <v>149</v>
      </c>
      <c r="B428" s="45" t="s">
        <v>150</v>
      </c>
      <c r="C428" s="1" t="s">
        <v>109</v>
      </c>
      <c r="D428" s="4">
        <v>2005</v>
      </c>
      <c r="E428" s="4">
        <v>2010</v>
      </c>
      <c r="F428" s="4">
        <v>2015</v>
      </c>
      <c r="G428" s="4">
        <v>2020</v>
      </c>
      <c r="H428" s="4">
        <f t="shared" ref="H428:M428" si="76">G428+5</f>
        <v>2025</v>
      </c>
      <c r="I428" s="4">
        <f t="shared" si="76"/>
        <v>2030</v>
      </c>
      <c r="J428" s="4">
        <f t="shared" si="76"/>
        <v>2035</v>
      </c>
      <c r="K428" s="4">
        <f t="shared" si="76"/>
        <v>2040</v>
      </c>
      <c r="L428" s="4">
        <f t="shared" si="76"/>
        <v>2045</v>
      </c>
      <c r="M428" s="4">
        <f t="shared" si="76"/>
        <v>2050</v>
      </c>
    </row>
    <row r="429" spans="1:13" ht="12" customHeight="1" x14ac:dyDescent="0.15">
      <c r="A429" s="52" t="s">
        <v>151</v>
      </c>
      <c r="B429" s="46" t="s">
        <v>152</v>
      </c>
      <c r="C429" s="47">
        <v>0.9998999999999999</v>
      </c>
      <c r="D429" s="48">
        <v>0</v>
      </c>
      <c r="E429" s="48">
        <v>0.11009280080459559</v>
      </c>
      <c r="F429" s="48">
        <v>0.13677787178014778</v>
      </c>
      <c r="G429" s="48">
        <v>0.18082923467204073</v>
      </c>
      <c r="H429" s="48">
        <v>0.22806186994076294</v>
      </c>
      <c r="I429" s="48">
        <v>0.18335940053858513</v>
      </c>
      <c r="J429" s="48">
        <v>0.12229361356200487</v>
      </c>
      <c r="K429" s="48">
        <v>0.19614971063033892</v>
      </c>
      <c r="L429" s="48">
        <v>0.27355672891862215</v>
      </c>
      <c r="M429" s="48">
        <v>0.52249751373052344</v>
      </c>
    </row>
    <row r="430" spans="1:13" ht="12" customHeight="1" x14ac:dyDescent="0.15">
      <c r="A430" s="4">
        <v>2</v>
      </c>
      <c r="C430" s="47">
        <v>11</v>
      </c>
      <c r="D430" s="48">
        <v>0</v>
      </c>
      <c r="E430" s="48">
        <v>4.1102619330102312</v>
      </c>
      <c r="F430" s="48">
        <v>5.2999310491985749</v>
      </c>
      <c r="G430" s="48">
        <v>4.8973914522700914</v>
      </c>
      <c r="H430" s="48">
        <v>3.8621288134562763</v>
      </c>
      <c r="I430" s="48">
        <v>3.2533467921490691</v>
      </c>
      <c r="J430" s="48">
        <v>2.3974271646994905</v>
      </c>
      <c r="K430" s="48">
        <v>2.7780258094509587</v>
      </c>
      <c r="L430" s="48">
        <v>3.1381645393742845</v>
      </c>
      <c r="M430" s="48">
        <v>5.9306754616073061</v>
      </c>
    </row>
    <row r="431" spans="1:13" ht="12" customHeight="1" x14ac:dyDescent="0.15">
      <c r="A431" s="4">
        <v>3</v>
      </c>
      <c r="C431" s="47">
        <v>18.333333333333332</v>
      </c>
      <c r="D431" s="48">
        <v>0</v>
      </c>
      <c r="E431" s="48">
        <v>7.984456975636995</v>
      </c>
      <c r="F431" s="48">
        <v>10.549923347573548</v>
      </c>
      <c r="G431" s="48">
        <v>9.8271331739516761</v>
      </c>
      <c r="H431" s="48">
        <v>7.7205669476764038</v>
      </c>
      <c r="I431" s="48">
        <v>8.5667790882166361</v>
      </c>
      <c r="J431" s="48">
        <v>9.183538617518721</v>
      </c>
      <c r="K431" s="48">
        <v>7.8028905083371543</v>
      </c>
      <c r="L431" s="48">
        <v>6.2330039444019398</v>
      </c>
      <c r="M431" s="48">
        <v>10.462919756041119</v>
      </c>
    </row>
    <row r="432" spans="1:13" ht="12" customHeight="1" x14ac:dyDescent="0.15">
      <c r="A432" s="4">
        <f t="shared" ref="A432:A448" si="77">A431+1</f>
        <v>4</v>
      </c>
      <c r="C432" s="47">
        <v>29.333333333333332</v>
      </c>
      <c r="D432" s="48">
        <v>0</v>
      </c>
      <c r="E432" s="48">
        <v>13.254284997094487</v>
      </c>
      <c r="F432" s="48">
        <v>18.085932069106047</v>
      </c>
      <c r="G432" s="48">
        <v>17.325942583302773</v>
      </c>
      <c r="H432" s="48">
        <v>14.044298619882399</v>
      </c>
      <c r="I432" s="48">
        <v>17.110650691315939</v>
      </c>
      <c r="J432" s="48">
        <v>19.88988802746147</v>
      </c>
      <c r="K432" s="48">
        <v>16.913222122203589</v>
      </c>
      <c r="L432" s="48">
        <v>13.65112526124239</v>
      </c>
      <c r="M432" s="48">
        <v>18.404063510283191</v>
      </c>
    </row>
    <row r="433" spans="1:13" ht="12" customHeight="1" x14ac:dyDescent="0.15">
      <c r="A433" s="4">
        <f t="shared" si="77"/>
        <v>5</v>
      </c>
      <c r="C433" s="47">
        <v>40.333333333333336</v>
      </c>
      <c r="D433" s="48">
        <v>0</v>
      </c>
      <c r="E433" s="48">
        <v>18.858512599442165</v>
      </c>
      <c r="F433" s="48">
        <v>26.438272404608274</v>
      </c>
      <c r="G433" s="48">
        <v>26.043377002114219</v>
      </c>
      <c r="H433" s="48">
        <v>21.883150550977753</v>
      </c>
      <c r="I433" s="48">
        <v>26.610287854295283</v>
      </c>
      <c r="J433" s="48">
        <v>30.884564360411968</v>
      </c>
      <c r="K433" s="48">
        <v>26.15273364557283</v>
      </c>
      <c r="L433" s="48">
        <v>21.122164639046026</v>
      </c>
      <c r="M433" s="48">
        <v>25.785881442465421</v>
      </c>
    </row>
    <row r="434" spans="1:13" ht="12" customHeight="1" x14ac:dyDescent="0.15">
      <c r="A434" s="4">
        <f t="shared" si="77"/>
        <v>6</v>
      </c>
      <c r="C434" s="47">
        <v>51.333333333333336</v>
      </c>
      <c r="D434" s="48">
        <v>0</v>
      </c>
      <c r="E434" s="48">
        <v>24.799147311990215</v>
      </c>
      <c r="F434" s="48">
        <v>35.544069065314382</v>
      </c>
      <c r="G434" s="48">
        <v>35.397405291589024</v>
      </c>
      <c r="H434" s="48">
        <v>30.107086316585836</v>
      </c>
      <c r="I434" s="48">
        <v>35.563716640314034</v>
      </c>
      <c r="J434" s="48">
        <v>40.405737016717744</v>
      </c>
      <c r="K434" s="48">
        <v>34.624587117167501</v>
      </c>
      <c r="L434" s="48">
        <v>28.59173901092996</v>
      </c>
      <c r="M434" s="48">
        <v>33.151218916955123</v>
      </c>
    </row>
    <row r="435" spans="1:13" ht="12" customHeight="1" x14ac:dyDescent="0.15">
      <c r="A435" s="4">
        <f t="shared" si="77"/>
        <v>7</v>
      </c>
      <c r="C435" s="47">
        <v>73.333333333333329</v>
      </c>
      <c r="D435" s="48">
        <v>0</v>
      </c>
      <c r="E435" s="48">
        <v>33.399018717277229</v>
      </c>
      <c r="F435" s="48">
        <v>49.410942296450095</v>
      </c>
      <c r="G435" s="48">
        <v>51.515176546365282</v>
      </c>
      <c r="H435" s="48">
        <v>47.0264640082667</v>
      </c>
      <c r="I435" s="48">
        <v>48.730769415492745</v>
      </c>
      <c r="J435" s="48">
        <v>49.650691420201262</v>
      </c>
      <c r="K435" s="48">
        <v>46.627362129813946</v>
      </c>
      <c r="L435" s="48">
        <v>43.493687193775493</v>
      </c>
      <c r="M435" s="48">
        <v>47.845838390147385</v>
      </c>
    </row>
    <row r="436" spans="1:13" ht="12" customHeight="1" x14ac:dyDescent="0.15">
      <c r="A436" s="4">
        <f t="shared" si="77"/>
        <v>8</v>
      </c>
      <c r="C436" s="47">
        <v>99</v>
      </c>
      <c r="D436" s="48">
        <v>0</v>
      </c>
      <c r="E436" s="48">
        <v>43.181456261905119</v>
      </c>
      <c r="F436" s="48">
        <v>64.858346082610439</v>
      </c>
      <c r="G436" s="48">
        <v>69.850140286298782</v>
      </c>
      <c r="H436" s="48">
        <v>67.380254462114436</v>
      </c>
      <c r="I436" s="48">
        <v>64.093748853399404</v>
      </c>
      <c r="J436" s="48">
        <v>60.140296638129769</v>
      </c>
      <c r="K436" s="48">
        <v>57.304175281228076</v>
      </c>
      <c r="L436" s="48">
        <v>54.422360541331244</v>
      </c>
      <c r="M436" s="48">
        <v>61.756163846811845</v>
      </c>
    </row>
    <row r="437" spans="1:13" ht="12" customHeight="1" x14ac:dyDescent="0.15">
      <c r="A437" s="4">
        <f t="shared" si="77"/>
        <v>9</v>
      </c>
      <c r="C437" s="47">
        <v>124.66666666666667</v>
      </c>
      <c r="D437" s="48">
        <v>0</v>
      </c>
      <c r="E437" s="48">
        <v>50.926216727011521</v>
      </c>
      <c r="F437" s="48">
        <v>76.456952037337572</v>
      </c>
      <c r="G437" s="48">
        <v>86.160062192826615</v>
      </c>
      <c r="H437" s="48">
        <v>88.814774829467552</v>
      </c>
      <c r="I437" s="48">
        <v>79.898441954028229</v>
      </c>
      <c r="J437" s="48">
        <v>70.52901021954851</v>
      </c>
      <c r="K437" s="48">
        <v>66.983734238152906</v>
      </c>
      <c r="L437" s="48">
        <v>63.421547806180776</v>
      </c>
      <c r="M437" s="48">
        <v>74.702888948098177</v>
      </c>
    </row>
    <row r="438" spans="1:13" ht="12" customHeight="1" x14ac:dyDescent="0.15">
      <c r="A438" s="4">
        <f t="shared" si="77"/>
        <v>10</v>
      </c>
      <c r="C438" s="47">
        <v>150.33333333333334</v>
      </c>
      <c r="D438" s="48">
        <v>0</v>
      </c>
      <c r="E438" s="48">
        <v>56.764409727705086</v>
      </c>
      <c r="F438" s="48">
        <v>84.167767888344855</v>
      </c>
      <c r="G438" s="48">
        <v>100.092267527128</v>
      </c>
      <c r="H438" s="48">
        <v>110.04786375253293</v>
      </c>
      <c r="I438" s="48">
        <v>95.821733446251756</v>
      </c>
      <c r="J438" s="48">
        <v>81.32316866626698</v>
      </c>
      <c r="K438" s="48">
        <v>76.873044069143361</v>
      </c>
      <c r="L438" s="48">
        <v>72.416989352607231</v>
      </c>
      <c r="M438" s="48">
        <v>84.087978740884239</v>
      </c>
    </row>
    <row r="439" spans="1:13" ht="12" customHeight="1" x14ac:dyDescent="0.15">
      <c r="A439" s="4">
        <f t="shared" si="77"/>
        <v>11</v>
      </c>
      <c r="C439" s="47">
        <v>176</v>
      </c>
      <c r="D439" s="48">
        <v>0</v>
      </c>
      <c r="E439" s="48">
        <v>62.822528887209153</v>
      </c>
      <c r="F439" s="48">
        <v>91.261703922439608</v>
      </c>
      <c r="G439" s="48">
        <v>113.64013653828485</v>
      </c>
      <c r="H439" s="48">
        <v>131.13818096055437</v>
      </c>
      <c r="I439" s="48">
        <v>112.77074451240193</v>
      </c>
      <c r="J439" s="48">
        <v>94.25123537760264</v>
      </c>
      <c r="K439" s="48">
        <v>87.832474956065951</v>
      </c>
      <c r="L439" s="48">
        <v>81.411673748540053</v>
      </c>
      <c r="M439" s="48">
        <v>92.73622054096306</v>
      </c>
    </row>
    <row r="440" spans="1:13" ht="12" customHeight="1" x14ac:dyDescent="0.15">
      <c r="A440" s="4">
        <f t="shared" si="77"/>
        <v>12</v>
      </c>
      <c r="C440" s="47">
        <v>201.66666666666666</v>
      </c>
      <c r="D440" s="48">
        <v>0</v>
      </c>
      <c r="E440" s="48">
        <v>69.060171709914954</v>
      </c>
      <c r="F440" s="48">
        <v>97.812062134521611</v>
      </c>
      <c r="G440" s="48">
        <v>120.84358216528295</v>
      </c>
      <c r="H440" s="48">
        <v>139.9324163780349</v>
      </c>
      <c r="I440" s="48">
        <v>123.59088672663458</v>
      </c>
      <c r="J440" s="48">
        <v>107.1753450126582</v>
      </c>
      <c r="K440" s="48">
        <v>98.791114007770517</v>
      </c>
      <c r="L440" s="48">
        <v>90.406208586719586</v>
      </c>
      <c r="M440" s="48">
        <v>101.38442877046381</v>
      </c>
    </row>
    <row r="441" spans="1:13" ht="12" customHeight="1" x14ac:dyDescent="0.15">
      <c r="A441" s="4">
        <f t="shared" si="77"/>
        <v>13</v>
      </c>
      <c r="C441" s="47">
        <v>223.66666666666666</v>
      </c>
      <c r="D441" s="48">
        <v>0</v>
      </c>
      <c r="E441" s="48">
        <v>74.518702197608647</v>
      </c>
      <c r="F441" s="48">
        <v>103.06479845521405</v>
      </c>
      <c r="G441" s="48">
        <v>126.10750482643434</v>
      </c>
      <c r="H441" s="48">
        <v>145.94444374872447</v>
      </c>
      <c r="I441" s="48">
        <v>132.11779528383948</v>
      </c>
      <c r="J441" s="48">
        <v>118.25209581245144</v>
      </c>
      <c r="K441" s="48">
        <v>108.18406810069159</v>
      </c>
      <c r="L441" s="48">
        <v>98.115785539243234</v>
      </c>
      <c r="M441" s="48">
        <v>108.79717442608641</v>
      </c>
    </row>
    <row r="442" spans="1:13" ht="12" customHeight="1" x14ac:dyDescent="0.15">
      <c r="A442" s="4">
        <f t="shared" si="77"/>
        <v>14</v>
      </c>
      <c r="C442" s="47">
        <v>366.66666666666669</v>
      </c>
      <c r="D442" s="48">
        <v>0</v>
      </c>
      <c r="E442" s="48">
        <v>110.9004597168027</v>
      </c>
      <c r="F442" s="48">
        <v>132.58697306447175</v>
      </c>
      <c r="G442" s="48">
        <v>158.99358440729375</v>
      </c>
      <c r="H442" s="48">
        <v>184.77929537064404</v>
      </c>
      <c r="I442" s="48">
        <v>174.95388357450688</v>
      </c>
      <c r="J442" s="48">
        <v>165.12793786300506</v>
      </c>
      <c r="K442" s="48">
        <v>161.81088951722248</v>
      </c>
      <c r="L442" s="48">
        <v>158.49384088127604</v>
      </c>
      <c r="M442" s="48">
        <v>162.11293840123545</v>
      </c>
    </row>
    <row r="443" spans="1:13" ht="12" customHeight="1" x14ac:dyDescent="0.15">
      <c r="A443" s="4">
        <f t="shared" si="77"/>
        <v>15</v>
      </c>
      <c r="C443" s="47">
        <v>458.33333333333331</v>
      </c>
      <c r="D443" s="48">
        <v>0</v>
      </c>
      <c r="E443" s="48">
        <v>133.61671504692259</v>
      </c>
      <c r="F443" s="48">
        <v>149.79949250333979</v>
      </c>
      <c r="G443" s="48">
        <v>179.81853431950742</v>
      </c>
      <c r="H443" s="48">
        <v>209.6446542998593</v>
      </c>
      <c r="I443" s="48">
        <v>195.07043880835857</v>
      </c>
      <c r="J443" s="48">
        <v>180.49619174185693</v>
      </c>
      <c r="K443" s="48">
        <v>189.20516852054439</v>
      </c>
      <c r="L443" s="48">
        <v>197.9141452960794</v>
      </c>
      <c r="M443" s="48">
        <v>193.30660027024098</v>
      </c>
    </row>
    <row r="444" spans="1:13" ht="12" customHeight="1" x14ac:dyDescent="0.15">
      <c r="A444" s="4">
        <f t="shared" si="77"/>
        <v>16</v>
      </c>
      <c r="C444" s="47">
        <v>550</v>
      </c>
      <c r="D444" s="48">
        <v>0</v>
      </c>
      <c r="E444" s="48">
        <v>155.17414071001238</v>
      </c>
      <c r="F444" s="48">
        <v>166.69010414304441</v>
      </c>
      <c r="G444" s="48">
        <v>200.62876283495896</v>
      </c>
      <c r="H444" s="48">
        <v>234.50951606431659</v>
      </c>
      <c r="I444" s="48">
        <v>215.18698159960312</v>
      </c>
      <c r="J444" s="48">
        <v>195.86444532239921</v>
      </c>
      <c r="K444" s="48">
        <v>205.90237084052029</v>
      </c>
      <c r="L444" s="48">
        <v>215.94029635860781</v>
      </c>
      <c r="M444" s="48">
        <v>212.83873442580835</v>
      </c>
    </row>
    <row r="445" spans="1:13" ht="12" customHeight="1" x14ac:dyDescent="0.15">
      <c r="A445" s="4">
        <f t="shared" si="77"/>
        <v>17</v>
      </c>
      <c r="C445" s="47">
        <v>0</v>
      </c>
      <c r="D445" s="48">
        <v>0</v>
      </c>
      <c r="E445" s="48">
        <v>0</v>
      </c>
      <c r="F445" s="48">
        <v>0</v>
      </c>
      <c r="G445" s="48">
        <v>0</v>
      </c>
      <c r="H445" s="48">
        <v>0</v>
      </c>
      <c r="I445" s="48">
        <v>0</v>
      </c>
      <c r="J445" s="48">
        <v>0</v>
      </c>
      <c r="K445" s="48">
        <v>0</v>
      </c>
      <c r="L445" s="48">
        <v>0</v>
      </c>
      <c r="M445" s="48">
        <v>0</v>
      </c>
    </row>
    <row r="446" spans="1:13" ht="12" customHeight="1" x14ac:dyDescent="0.15">
      <c r="A446" s="4">
        <f t="shared" si="77"/>
        <v>18</v>
      </c>
      <c r="C446" s="47">
        <v>0</v>
      </c>
      <c r="D446" s="48">
        <v>0</v>
      </c>
      <c r="E446" s="48">
        <v>0</v>
      </c>
      <c r="F446" s="48">
        <v>0</v>
      </c>
      <c r="G446" s="48">
        <v>0</v>
      </c>
      <c r="H446" s="48">
        <v>0</v>
      </c>
      <c r="I446" s="48">
        <v>0</v>
      </c>
      <c r="J446" s="48">
        <v>0</v>
      </c>
      <c r="K446" s="48">
        <v>0</v>
      </c>
      <c r="L446" s="48">
        <v>0</v>
      </c>
      <c r="M446" s="48">
        <v>0</v>
      </c>
    </row>
    <row r="447" spans="1:13" ht="12" customHeight="1" x14ac:dyDescent="0.15">
      <c r="A447" s="4">
        <f t="shared" si="77"/>
        <v>19</v>
      </c>
      <c r="C447" s="47">
        <v>0</v>
      </c>
      <c r="D447" s="48">
        <v>0</v>
      </c>
      <c r="E447" s="48">
        <v>0</v>
      </c>
      <c r="F447" s="48">
        <v>0</v>
      </c>
      <c r="G447" s="48">
        <v>0</v>
      </c>
      <c r="H447" s="48">
        <v>0</v>
      </c>
      <c r="I447" s="48">
        <v>0</v>
      </c>
      <c r="J447" s="48">
        <v>0</v>
      </c>
      <c r="K447" s="48">
        <v>0</v>
      </c>
      <c r="L447" s="48">
        <v>0</v>
      </c>
      <c r="M447" s="48">
        <v>0</v>
      </c>
    </row>
    <row r="448" spans="1:13" ht="12" customHeight="1" x14ac:dyDescent="0.15">
      <c r="A448" s="4">
        <f t="shared" si="77"/>
        <v>20</v>
      </c>
      <c r="C448" s="47">
        <v>0</v>
      </c>
      <c r="D448" s="48">
        <v>0</v>
      </c>
      <c r="E448" s="48">
        <v>0</v>
      </c>
      <c r="F448" s="48">
        <v>0</v>
      </c>
      <c r="G448" s="48">
        <v>0</v>
      </c>
      <c r="H448" s="48">
        <v>0</v>
      </c>
      <c r="I448" s="48">
        <v>0</v>
      </c>
      <c r="J448" s="48">
        <v>0</v>
      </c>
      <c r="K448" s="48">
        <v>0</v>
      </c>
      <c r="L448" s="48">
        <v>0</v>
      </c>
      <c r="M448" s="48">
        <v>0</v>
      </c>
    </row>
    <row r="449" spans="1:34" ht="12" customHeight="1" x14ac:dyDescent="0.15">
      <c r="A449" s="7" t="s">
        <v>57</v>
      </c>
      <c r="B449" s="53" t="s">
        <v>57</v>
      </c>
      <c r="C449" s="7" t="s">
        <v>57</v>
      </c>
      <c r="D449" s="7" t="s">
        <v>57</v>
      </c>
      <c r="E449" s="7" t="s">
        <v>57</v>
      </c>
      <c r="F449" s="7" t="s">
        <v>57</v>
      </c>
      <c r="G449" s="7" t="s">
        <v>57</v>
      </c>
      <c r="H449" s="7" t="s">
        <v>57</v>
      </c>
      <c r="I449" s="7" t="s">
        <v>57</v>
      </c>
      <c r="J449" s="7" t="s">
        <v>57</v>
      </c>
      <c r="K449" s="7" t="s">
        <v>57</v>
      </c>
      <c r="L449" s="7" t="s">
        <v>57</v>
      </c>
      <c r="M449" s="7" t="s">
        <v>57</v>
      </c>
      <c r="O449" s="15" t="s">
        <v>153</v>
      </c>
    </row>
    <row r="450" spans="1:34" ht="12" customHeight="1" x14ac:dyDescent="0.15">
      <c r="A450" s="15" t="s">
        <v>153</v>
      </c>
      <c r="B450" s="53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O450" s="15"/>
    </row>
    <row r="451" spans="1:34" ht="12.75" customHeight="1" x14ac:dyDescent="0.2">
      <c r="A451" s="1" t="s">
        <v>154</v>
      </c>
      <c r="B451" s="45" t="s">
        <v>155</v>
      </c>
      <c r="C451" s="1" t="s">
        <v>109</v>
      </c>
      <c r="D451" s="4">
        <v>2005</v>
      </c>
      <c r="E451" s="4">
        <v>2010</v>
      </c>
      <c r="F451" s="4">
        <v>2015</v>
      </c>
      <c r="G451" s="4">
        <v>2020</v>
      </c>
      <c r="H451" s="4">
        <f t="shared" ref="H451:M451" si="78">G451+5</f>
        <v>2025</v>
      </c>
      <c r="I451" s="4">
        <f t="shared" si="78"/>
        <v>2030</v>
      </c>
      <c r="J451" s="4">
        <f t="shared" si="78"/>
        <v>2035</v>
      </c>
      <c r="K451" s="4">
        <f t="shared" si="78"/>
        <v>2040</v>
      </c>
      <c r="L451" s="4">
        <f t="shared" si="78"/>
        <v>2045</v>
      </c>
      <c r="M451" s="4">
        <f t="shared" si="78"/>
        <v>2050</v>
      </c>
      <c r="P451" s="54">
        <v>2010</v>
      </c>
      <c r="Q451" s="54">
        <v>2015</v>
      </c>
      <c r="R451" s="54">
        <v>2020</v>
      </c>
      <c r="S451" s="54">
        <v>2025</v>
      </c>
      <c r="T451" s="54">
        <v>2030</v>
      </c>
      <c r="U451" s="54">
        <v>2035</v>
      </c>
      <c r="V451" s="54">
        <v>2040</v>
      </c>
      <c r="W451" s="54">
        <v>2045</v>
      </c>
      <c r="X451" s="54">
        <v>2050</v>
      </c>
      <c r="AE451" s="54"/>
      <c r="AF451" s="54"/>
      <c r="AG451" s="54"/>
      <c r="AH451" s="54"/>
    </row>
    <row r="452" spans="1:34" ht="12" customHeight="1" x14ac:dyDescent="0.15">
      <c r="A452" s="4">
        <v>1</v>
      </c>
      <c r="B452" s="46" t="s">
        <v>156</v>
      </c>
      <c r="C452" s="47">
        <f t="shared" ref="C452:C465" si="79">O452*44/12</f>
        <v>0</v>
      </c>
      <c r="D452" s="55">
        <v>0</v>
      </c>
      <c r="E452" s="55">
        <f t="shared" ref="E452:E465" si="80">P452*12/44</f>
        <v>0</v>
      </c>
      <c r="F452" s="55">
        <f t="shared" ref="F452:F465" si="81">Q452*12/44</f>
        <v>0</v>
      </c>
      <c r="G452" s="55">
        <f t="shared" ref="G452:G465" si="82">R452*12/44</f>
        <v>0</v>
      </c>
      <c r="H452" s="55">
        <f t="shared" ref="H452:H465" si="83">S452*12/44</f>
        <v>0</v>
      </c>
      <c r="I452" s="55">
        <f t="shared" ref="I452:I465" si="84">T452*12/44</f>
        <v>0</v>
      </c>
      <c r="J452" s="55">
        <f t="shared" ref="J452:J465" si="85">U452*12/44</f>
        <v>0</v>
      </c>
      <c r="K452" s="55">
        <f t="shared" ref="K452:K465" si="86">V452*12/44</f>
        <v>0</v>
      </c>
      <c r="L452" s="55">
        <f t="shared" ref="L452:L465" si="87">W452*12/44</f>
        <v>0</v>
      </c>
      <c r="M452" s="55">
        <f t="shared" ref="M452:M465" si="88">X452*12/44</f>
        <v>0</v>
      </c>
      <c r="O452">
        <v>0</v>
      </c>
      <c r="P452" s="56">
        <v>0</v>
      </c>
      <c r="Q452" s="56">
        <v>0</v>
      </c>
      <c r="R452" s="56">
        <v>0</v>
      </c>
      <c r="S452" s="56">
        <v>0</v>
      </c>
      <c r="T452" s="56">
        <v>0</v>
      </c>
      <c r="U452" s="56">
        <v>0</v>
      </c>
      <c r="V452" s="56">
        <v>0</v>
      </c>
      <c r="W452" s="56">
        <v>0</v>
      </c>
      <c r="X452" s="56">
        <v>0</v>
      </c>
      <c r="AE452" s="56"/>
      <c r="AF452" s="56"/>
      <c r="AG452" s="56"/>
      <c r="AH452" s="56"/>
    </row>
    <row r="453" spans="1:34" ht="12" customHeight="1" x14ac:dyDescent="0.15">
      <c r="A453" s="4">
        <v>2</v>
      </c>
      <c r="B453" s="51"/>
      <c r="C453" s="47">
        <f t="shared" si="79"/>
        <v>0.9998999999999999</v>
      </c>
      <c r="D453" s="55">
        <v>0</v>
      </c>
      <c r="E453" s="55">
        <f t="shared" si="80"/>
        <v>0</v>
      </c>
      <c r="F453" s="55">
        <f t="shared" si="81"/>
        <v>0</v>
      </c>
      <c r="G453" s="55">
        <f t="shared" si="82"/>
        <v>0</v>
      </c>
      <c r="H453" s="55">
        <f t="shared" si="83"/>
        <v>0</v>
      </c>
      <c r="I453" s="55">
        <f t="shared" si="84"/>
        <v>0</v>
      </c>
      <c r="J453" s="55">
        <f t="shared" si="85"/>
        <v>0</v>
      </c>
      <c r="K453" s="55">
        <f t="shared" si="86"/>
        <v>0</v>
      </c>
      <c r="L453" s="55">
        <f t="shared" si="87"/>
        <v>0</v>
      </c>
      <c r="M453" s="55">
        <f t="shared" si="88"/>
        <v>0</v>
      </c>
      <c r="O453" s="57">
        <v>0.2727</v>
      </c>
      <c r="P453" s="56">
        <v>0</v>
      </c>
      <c r="Q453" s="56">
        <v>0</v>
      </c>
      <c r="R453" s="56">
        <v>0</v>
      </c>
      <c r="S453" s="56">
        <v>0</v>
      </c>
      <c r="T453" s="56">
        <v>0</v>
      </c>
      <c r="U453" s="56">
        <v>0</v>
      </c>
      <c r="V453" s="56">
        <v>0</v>
      </c>
      <c r="W453" s="56">
        <v>0</v>
      </c>
      <c r="X453" s="56">
        <v>0</v>
      </c>
      <c r="AE453" s="56"/>
      <c r="AF453" s="56"/>
      <c r="AG453" s="56"/>
      <c r="AH453" s="56"/>
    </row>
    <row r="454" spans="1:34" ht="12" customHeight="1" x14ac:dyDescent="0.15">
      <c r="A454" s="4">
        <v>3</v>
      </c>
      <c r="B454" s="51"/>
      <c r="C454" s="47">
        <f t="shared" si="79"/>
        <v>11</v>
      </c>
      <c r="D454" s="55">
        <v>0</v>
      </c>
      <c r="E454" s="55">
        <f t="shared" si="80"/>
        <v>0</v>
      </c>
      <c r="F454" s="55">
        <f t="shared" si="81"/>
        <v>0</v>
      </c>
      <c r="G454" s="55">
        <f t="shared" si="82"/>
        <v>0</v>
      </c>
      <c r="H454" s="55">
        <f t="shared" si="83"/>
        <v>0</v>
      </c>
      <c r="I454" s="55">
        <f t="shared" si="84"/>
        <v>0</v>
      </c>
      <c r="J454" s="55">
        <f t="shared" si="85"/>
        <v>0</v>
      </c>
      <c r="K454" s="55">
        <f t="shared" si="86"/>
        <v>0</v>
      </c>
      <c r="L454" s="55">
        <f t="shared" si="87"/>
        <v>0</v>
      </c>
      <c r="M454" s="55">
        <f t="shared" si="88"/>
        <v>0</v>
      </c>
      <c r="O454" s="58">
        <v>3</v>
      </c>
      <c r="P454" s="56">
        <v>0</v>
      </c>
      <c r="Q454" s="56">
        <v>0</v>
      </c>
      <c r="R454" s="56">
        <v>0</v>
      </c>
      <c r="S454" s="56">
        <v>0</v>
      </c>
      <c r="T454" s="56">
        <v>0</v>
      </c>
      <c r="U454" s="56">
        <v>0</v>
      </c>
      <c r="V454" s="56">
        <v>0</v>
      </c>
      <c r="W454" s="56">
        <v>0</v>
      </c>
      <c r="X454" s="56">
        <v>0</v>
      </c>
      <c r="AE454" s="56"/>
      <c r="AF454" s="56"/>
      <c r="AG454" s="56"/>
      <c r="AH454" s="56"/>
    </row>
    <row r="455" spans="1:34" ht="12" customHeight="1" x14ac:dyDescent="0.15">
      <c r="A455" s="4">
        <v>4</v>
      </c>
      <c r="B455" s="51"/>
      <c r="C455" s="47">
        <f t="shared" si="79"/>
        <v>18.333333333333332</v>
      </c>
      <c r="D455" s="55">
        <v>0</v>
      </c>
      <c r="E455" s="55">
        <f t="shared" si="80"/>
        <v>0</v>
      </c>
      <c r="F455" s="55">
        <f t="shared" si="81"/>
        <v>0</v>
      </c>
      <c r="G455" s="55">
        <f t="shared" si="82"/>
        <v>0</v>
      </c>
      <c r="H455" s="55">
        <f t="shared" si="83"/>
        <v>0</v>
      </c>
      <c r="I455" s="55">
        <f t="shared" si="84"/>
        <v>0</v>
      </c>
      <c r="J455" s="55">
        <f t="shared" si="85"/>
        <v>0</v>
      </c>
      <c r="K455" s="55">
        <f t="shared" si="86"/>
        <v>0</v>
      </c>
      <c r="L455" s="55">
        <f t="shared" si="87"/>
        <v>0</v>
      </c>
      <c r="M455" s="55">
        <f t="shared" si="88"/>
        <v>0</v>
      </c>
      <c r="O455" s="58">
        <v>5</v>
      </c>
      <c r="P455" s="56">
        <v>0</v>
      </c>
      <c r="Q455" s="56">
        <v>0</v>
      </c>
      <c r="R455" s="56">
        <v>0</v>
      </c>
      <c r="S455" s="56">
        <v>0</v>
      </c>
      <c r="T455" s="56">
        <v>0</v>
      </c>
      <c r="U455" s="56">
        <v>0</v>
      </c>
      <c r="V455" s="56">
        <v>0</v>
      </c>
      <c r="W455" s="56">
        <v>0</v>
      </c>
      <c r="X455" s="56">
        <v>0</v>
      </c>
      <c r="AE455" s="56"/>
      <c r="AF455" s="56"/>
      <c r="AG455" s="56"/>
      <c r="AH455" s="56"/>
    </row>
    <row r="456" spans="1:34" ht="12" customHeight="1" x14ac:dyDescent="0.15">
      <c r="A456" s="4">
        <v>5</v>
      </c>
      <c r="B456" s="51"/>
      <c r="C456" s="47">
        <f t="shared" si="79"/>
        <v>29.333333333333332</v>
      </c>
      <c r="D456" s="55">
        <v>0</v>
      </c>
      <c r="E456" s="55">
        <f t="shared" si="80"/>
        <v>0</v>
      </c>
      <c r="F456" s="55">
        <f t="shared" si="81"/>
        <v>0</v>
      </c>
      <c r="G456" s="55">
        <f t="shared" si="82"/>
        <v>0</v>
      </c>
      <c r="H456" s="55">
        <f t="shared" si="83"/>
        <v>0</v>
      </c>
      <c r="I456" s="55">
        <f t="shared" si="84"/>
        <v>0</v>
      </c>
      <c r="J456" s="55">
        <f t="shared" si="85"/>
        <v>0</v>
      </c>
      <c r="K456" s="55">
        <f t="shared" si="86"/>
        <v>0</v>
      </c>
      <c r="L456" s="55">
        <f t="shared" si="87"/>
        <v>0</v>
      </c>
      <c r="M456" s="55">
        <f t="shared" si="88"/>
        <v>0</v>
      </c>
      <c r="O456" s="58">
        <v>8</v>
      </c>
      <c r="P456" s="56">
        <v>0</v>
      </c>
      <c r="Q456" s="56">
        <v>0</v>
      </c>
      <c r="R456" s="56">
        <v>0</v>
      </c>
      <c r="S456" s="56">
        <v>0</v>
      </c>
      <c r="T456" s="56">
        <v>0</v>
      </c>
      <c r="U456" s="56">
        <v>0</v>
      </c>
      <c r="V456" s="56">
        <v>0</v>
      </c>
      <c r="W456" s="56">
        <v>0</v>
      </c>
      <c r="X456" s="56">
        <v>0</v>
      </c>
      <c r="AE456" s="56"/>
      <c r="AF456" s="56"/>
      <c r="AG456" s="56"/>
      <c r="AH456" s="56"/>
    </row>
    <row r="457" spans="1:34" ht="12" customHeight="1" x14ac:dyDescent="0.15">
      <c r="A457" s="4">
        <v>6</v>
      </c>
      <c r="B457" s="51"/>
      <c r="C457" s="47">
        <f t="shared" si="79"/>
        <v>40.333333333333336</v>
      </c>
      <c r="D457" s="55">
        <v>0</v>
      </c>
      <c r="E457" s="55">
        <f t="shared" si="80"/>
        <v>0</v>
      </c>
      <c r="F457" s="55">
        <f t="shared" si="81"/>
        <v>0</v>
      </c>
      <c r="G457" s="55">
        <f t="shared" si="82"/>
        <v>0</v>
      </c>
      <c r="H457" s="55">
        <f t="shared" si="83"/>
        <v>14.975803062986166</v>
      </c>
      <c r="I457" s="55">
        <f t="shared" si="84"/>
        <v>0</v>
      </c>
      <c r="J457" s="55">
        <f t="shared" si="85"/>
        <v>0</v>
      </c>
      <c r="K457" s="55">
        <f t="shared" si="86"/>
        <v>0</v>
      </c>
      <c r="L457" s="55">
        <f t="shared" si="87"/>
        <v>0</v>
      </c>
      <c r="M457" s="55">
        <f t="shared" si="88"/>
        <v>0</v>
      </c>
      <c r="O457" s="58">
        <v>11</v>
      </c>
      <c r="P457" s="56">
        <v>0</v>
      </c>
      <c r="Q457" s="56">
        <v>0</v>
      </c>
      <c r="R457" s="56">
        <v>0</v>
      </c>
      <c r="S457" s="56">
        <v>54.911277897615946</v>
      </c>
      <c r="T457" s="56">
        <v>0</v>
      </c>
      <c r="U457" s="56">
        <v>0</v>
      </c>
      <c r="V457" s="56">
        <v>0</v>
      </c>
      <c r="W457" s="56">
        <v>0</v>
      </c>
      <c r="X457" s="56">
        <v>0</v>
      </c>
      <c r="AE457" s="56"/>
      <c r="AF457" s="56"/>
      <c r="AG457" s="56"/>
      <c r="AH457" s="56"/>
    </row>
    <row r="458" spans="1:34" ht="12" customHeight="1" x14ac:dyDescent="0.15">
      <c r="A458" s="4">
        <v>7</v>
      </c>
      <c r="B458" s="51"/>
      <c r="C458" s="47">
        <f t="shared" si="79"/>
        <v>51.333333333333336</v>
      </c>
      <c r="D458" s="55">
        <v>0</v>
      </c>
      <c r="E458" s="55">
        <f t="shared" si="80"/>
        <v>3.8472430138619726</v>
      </c>
      <c r="F458" s="55">
        <f t="shared" si="81"/>
        <v>14.82729740025901</v>
      </c>
      <c r="G458" s="55">
        <f t="shared" si="82"/>
        <v>60.823568776719846</v>
      </c>
      <c r="H458" s="55">
        <f t="shared" si="83"/>
        <v>287.58185679489293</v>
      </c>
      <c r="I458" s="55">
        <f t="shared" si="84"/>
        <v>0</v>
      </c>
      <c r="J458" s="55">
        <f t="shared" si="85"/>
        <v>0</v>
      </c>
      <c r="K458" s="55">
        <f t="shared" si="86"/>
        <v>0</v>
      </c>
      <c r="L458" s="55">
        <f t="shared" si="87"/>
        <v>0</v>
      </c>
      <c r="M458" s="55">
        <f t="shared" si="88"/>
        <v>0</v>
      </c>
      <c r="O458" s="58">
        <v>14</v>
      </c>
      <c r="P458" s="56">
        <v>14.106557717493899</v>
      </c>
      <c r="Q458" s="56">
        <v>54.366757134283034</v>
      </c>
      <c r="R458" s="56">
        <v>223.0197521813061</v>
      </c>
      <c r="S458" s="56">
        <v>1054.4668082479407</v>
      </c>
      <c r="T458" s="56">
        <v>0</v>
      </c>
      <c r="U458" s="56">
        <v>0</v>
      </c>
      <c r="V458" s="56">
        <v>0</v>
      </c>
      <c r="W458" s="56">
        <v>0</v>
      </c>
      <c r="X458" s="56">
        <v>0</v>
      </c>
      <c r="AE458" s="56"/>
      <c r="AF458" s="56"/>
      <c r="AG458" s="56"/>
      <c r="AH458" s="56"/>
    </row>
    <row r="459" spans="1:34" ht="12" customHeight="1" x14ac:dyDescent="0.15">
      <c r="A459" s="4">
        <v>8</v>
      </c>
      <c r="B459" s="51"/>
      <c r="C459" s="47">
        <f t="shared" si="79"/>
        <v>73.333333333333329</v>
      </c>
      <c r="D459" s="55">
        <v>0</v>
      </c>
      <c r="E459" s="55">
        <f t="shared" si="80"/>
        <v>21.744997432797369</v>
      </c>
      <c r="F459" s="55">
        <f t="shared" si="81"/>
        <v>88.067675228352414</v>
      </c>
      <c r="G459" s="55">
        <f t="shared" si="82"/>
        <v>277.4723259543083</v>
      </c>
      <c r="H459" s="55">
        <f t="shared" si="83"/>
        <v>980.80461796016175</v>
      </c>
      <c r="I459" s="55">
        <f t="shared" si="84"/>
        <v>554.13670080679356</v>
      </c>
      <c r="J459" s="55">
        <f t="shared" si="85"/>
        <v>207.04489590934017</v>
      </c>
      <c r="K459" s="55">
        <f t="shared" si="86"/>
        <v>0</v>
      </c>
      <c r="L459" s="55">
        <f t="shared" si="87"/>
        <v>0</v>
      </c>
      <c r="M459" s="55">
        <f t="shared" si="88"/>
        <v>0</v>
      </c>
      <c r="O459" s="58">
        <v>20</v>
      </c>
      <c r="P459" s="56">
        <v>79.731657253590356</v>
      </c>
      <c r="Q459" s="56">
        <v>322.91480917062552</v>
      </c>
      <c r="R459" s="56">
        <v>1017.3985284991304</v>
      </c>
      <c r="S459" s="56">
        <v>3596.2835991872598</v>
      </c>
      <c r="T459" s="56">
        <v>2031.8345696249098</v>
      </c>
      <c r="U459" s="56">
        <v>759.16461833424728</v>
      </c>
      <c r="V459" s="56">
        <v>0</v>
      </c>
      <c r="W459" s="56">
        <v>0</v>
      </c>
      <c r="X459" s="56">
        <v>0</v>
      </c>
      <c r="AE459" s="56"/>
      <c r="AF459" s="56"/>
      <c r="AG459" s="56"/>
      <c r="AH459" s="56"/>
    </row>
    <row r="460" spans="1:34" ht="12" customHeight="1" x14ac:dyDescent="0.15">
      <c r="A460" s="4">
        <v>9</v>
      </c>
      <c r="B460" s="51"/>
      <c r="C460" s="47">
        <f t="shared" si="79"/>
        <v>99</v>
      </c>
      <c r="D460" s="55">
        <v>0</v>
      </c>
      <c r="E460" s="55">
        <f t="shared" si="80"/>
        <v>39.98969802767953</v>
      </c>
      <c r="F460" s="55">
        <f t="shared" si="81"/>
        <v>185.13529333248351</v>
      </c>
      <c r="G460" s="55">
        <f t="shared" si="82"/>
        <v>579.51469037794629</v>
      </c>
      <c r="H460" s="55">
        <f t="shared" si="83"/>
        <v>1871.1040283939756</v>
      </c>
      <c r="I460" s="55">
        <f t="shared" si="84"/>
        <v>1407.573830906904</v>
      </c>
      <c r="J460" s="55">
        <f t="shared" si="85"/>
        <v>939.10186510508913</v>
      </c>
      <c r="K460" s="55">
        <f t="shared" si="86"/>
        <v>444.9339138283753</v>
      </c>
      <c r="L460" s="55">
        <f t="shared" si="87"/>
        <v>128.38549627436939</v>
      </c>
      <c r="M460" s="55">
        <f t="shared" si="88"/>
        <v>0</v>
      </c>
      <c r="O460" s="58">
        <v>27</v>
      </c>
      <c r="P460" s="56">
        <v>146.62889276815827</v>
      </c>
      <c r="Q460" s="56">
        <v>678.82940888577286</v>
      </c>
      <c r="R460" s="59">
        <v>2124.8871980524696</v>
      </c>
      <c r="S460" s="56">
        <v>6860.7147707779095</v>
      </c>
      <c r="T460" s="56">
        <v>5161.1040466586483</v>
      </c>
      <c r="U460" s="56">
        <v>3443.373505385327</v>
      </c>
      <c r="V460" s="56">
        <v>1631.4243507040428</v>
      </c>
      <c r="W460" s="56">
        <v>470.74681967268771</v>
      </c>
      <c r="X460" s="56">
        <v>0</v>
      </c>
      <c r="AE460" s="56"/>
      <c r="AF460" s="56"/>
      <c r="AG460" s="56"/>
      <c r="AH460" s="56"/>
    </row>
    <row r="461" spans="1:34" ht="12" customHeight="1" x14ac:dyDescent="0.15">
      <c r="A461" s="4">
        <v>10</v>
      </c>
      <c r="B461" s="51"/>
      <c r="C461" s="47">
        <f t="shared" si="79"/>
        <v>124.66666666666667</v>
      </c>
      <c r="D461" s="55">
        <v>0</v>
      </c>
      <c r="E461" s="55">
        <f t="shared" si="80"/>
        <v>59.537618464153041</v>
      </c>
      <c r="F461" s="55">
        <f t="shared" si="81"/>
        <v>300.75279395444988</v>
      </c>
      <c r="G461" s="55">
        <f t="shared" si="82"/>
        <v>909.02221119939452</v>
      </c>
      <c r="H461" s="55">
        <f t="shared" si="83"/>
        <v>2652.3194926952037</v>
      </c>
      <c r="I461" s="55">
        <f t="shared" si="84"/>
        <v>2193.6941089240386</v>
      </c>
      <c r="J461" s="55">
        <f t="shared" si="85"/>
        <v>1597.4936054797081</v>
      </c>
      <c r="K461" s="55">
        <f t="shared" si="86"/>
        <v>1033.4258637892588</v>
      </c>
      <c r="L461" s="55">
        <f t="shared" si="87"/>
        <v>712.029439236901</v>
      </c>
      <c r="M461" s="55">
        <f t="shared" si="88"/>
        <v>171.62417229619115</v>
      </c>
      <c r="O461" s="58">
        <v>34</v>
      </c>
      <c r="P461" s="56">
        <v>218.30460103522779</v>
      </c>
      <c r="Q461" s="56">
        <v>1102.7602444996496</v>
      </c>
      <c r="R461" s="56">
        <v>3333.0814410644466</v>
      </c>
      <c r="S461" s="56">
        <v>9725.171473215747</v>
      </c>
      <c r="T461" s="56">
        <v>8043.5450660548076</v>
      </c>
      <c r="U461" s="56">
        <v>5857.4765534255966</v>
      </c>
      <c r="V461" s="56">
        <v>3789.228167227282</v>
      </c>
      <c r="W461" s="56">
        <v>2610.7746105353035</v>
      </c>
      <c r="X461" s="56">
        <v>629.28863175270089</v>
      </c>
      <c r="AE461" s="56"/>
      <c r="AF461" s="56"/>
      <c r="AG461" s="56"/>
      <c r="AH461" s="56"/>
    </row>
    <row r="462" spans="1:34" ht="12" customHeight="1" x14ac:dyDescent="0.15">
      <c r="A462" s="4">
        <v>11</v>
      </c>
      <c r="B462" s="51"/>
      <c r="C462" s="47">
        <f t="shared" si="79"/>
        <v>150.33333333333334</v>
      </c>
      <c r="D462" s="55">
        <v>0</v>
      </c>
      <c r="E462" s="55">
        <f t="shared" si="80"/>
        <v>80.426346567003478</v>
      </c>
      <c r="F462" s="55">
        <f t="shared" si="81"/>
        <v>445.109897728394</v>
      </c>
      <c r="G462" s="55">
        <f t="shared" si="82"/>
        <v>1272.162520732865</v>
      </c>
      <c r="H462" s="55">
        <f t="shared" si="83"/>
        <v>3343.4032160730612</v>
      </c>
      <c r="I462" s="55">
        <f t="shared" si="84"/>
        <v>2728.7495504399653</v>
      </c>
      <c r="J462" s="55">
        <f t="shared" si="85"/>
        <v>2212.4477166200886</v>
      </c>
      <c r="K462" s="55">
        <f t="shared" si="86"/>
        <v>1602.9953455216898</v>
      </c>
      <c r="L462" s="55">
        <f t="shared" si="87"/>
        <v>1233.8498381621318</v>
      </c>
      <c r="M462" s="55">
        <f t="shared" si="88"/>
        <v>642.10781055555537</v>
      </c>
      <c r="O462" s="58">
        <v>41</v>
      </c>
      <c r="P462" s="56">
        <v>294.89660407901277</v>
      </c>
      <c r="Q462" s="56">
        <v>1632.0696250041112</v>
      </c>
      <c r="R462" s="56">
        <v>4664.5959093538386</v>
      </c>
      <c r="S462" s="56">
        <v>12259.145125601224</v>
      </c>
      <c r="T462" s="56">
        <v>10005.415018279873</v>
      </c>
      <c r="U462" s="56">
        <v>8112.3082942736582</v>
      </c>
      <c r="V462" s="56">
        <v>5877.6496002461954</v>
      </c>
      <c r="W462" s="56">
        <v>4524.1160732611497</v>
      </c>
      <c r="X462" s="56">
        <v>2354.3953053703699</v>
      </c>
      <c r="AE462" s="56"/>
      <c r="AF462" s="56"/>
      <c r="AG462" s="56"/>
      <c r="AH462" s="56"/>
    </row>
    <row r="463" spans="1:34" ht="12" customHeight="1" x14ac:dyDescent="0.15">
      <c r="A463" s="4">
        <v>12</v>
      </c>
      <c r="B463" s="51"/>
      <c r="C463" s="47">
        <f t="shared" si="79"/>
        <v>176</v>
      </c>
      <c r="D463" s="55">
        <v>0</v>
      </c>
      <c r="E463" s="55">
        <f t="shared" si="80"/>
        <v>102.60759542374221</v>
      </c>
      <c r="F463" s="55">
        <f t="shared" si="81"/>
        <v>620.66961664673511</v>
      </c>
      <c r="G463" s="55">
        <f t="shared" si="82"/>
        <v>1640.0970995699747</v>
      </c>
      <c r="H463" s="55">
        <f t="shared" si="83"/>
        <v>3927.0430000577817</v>
      </c>
      <c r="I463" s="55">
        <f t="shared" si="84"/>
        <v>3152.7310149876184</v>
      </c>
      <c r="J463" s="55">
        <f t="shared" si="85"/>
        <v>2663.2482357660479</v>
      </c>
      <c r="K463" s="55">
        <f t="shared" si="86"/>
        <v>2168.2759286510086</v>
      </c>
      <c r="L463" s="55">
        <f t="shared" si="87"/>
        <v>1743.3377470160415</v>
      </c>
      <c r="M463" s="55">
        <f t="shared" si="88"/>
        <v>1090.5271039954648</v>
      </c>
      <c r="O463" s="58">
        <v>48</v>
      </c>
      <c r="P463" s="56">
        <v>376.22784988705479</v>
      </c>
      <c r="Q463" s="56">
        <v>2275.7885943713623</v>
      </c>
      <c r="R463" s="56">
        <v>6013.6893650899074</v>
      </c>
      <c r="S463" s="56">
        <v>14399.157666878533</v>
      </c>
      <c r="T463" s="56">
        <v>11560.013721621268</v>
      </c>
      <c r="U463" s="56">
        <v>9765.2435311421759</v>
      </c>
      <c r="V463" s="56">
        <v>7950.345071720365</v>
      </c>
      <c r="W463" s="56">
        <v>6392.2384057254858</v>
      </c>
      <c r="X463" s="56">
        <v>3998.5993813167042</v>
      </c>
      <c r="AE463" s="56"/>
      <c r="AF463" s="56"/>
      <c r="AG463" s="56"/>
      <c r="AH463" s="56"/>
    </row>
    <row r="464" spans="1:34" ht="12" customHeight="1" x14ac:dyDescent="0.15">
      <c r="A464" s="4">
        <v>13</v>
      </c>
      <c r="B464" s="51"/>
      <c r="C464" s="47">
        <f t="shared" si="79"/>
        <v>201.66666666666666</v>
      </c>
      <c r="D464" s="55">
        <v>0</v>
      </c>
      <c r="E464" s="55">
        <f t="shared" si="80"/>
        <v>126.58737876478017</v>
      </c>
      <c r="F464" s="55">
        <f t="shared" si="81"/>
        <v>829.15882543236364</v>
      </c>
      <c r="G464" s="55">
        <f t="shared" si="82"/>
        <v>1993.8410318539725</v>
      </c>
      <c r="H464" s="55">
        <f t="shared" si="83"/>
        <v>4461.1369562040736</v>
      </c>
      <c r="I464" s="55">
        <f t="shared" si="84"/>
        <v>3562.4594979889966</v>
      </c>
      <c r="J464" s="55">
        <f t="shared" si="85"/>
        <v>3037.8828706280397</v>
      </c>
      <c r="K464" s="55">
        <f t="shared" si="86"/>
        <v>2736.0483844376427</v>
      </c>
      <c r="L464" s="55">
        <f t="shared" si="87"/>
        <v>2256.0225191019713</v>
      </c>
      <c r="M464" s="55">
        <f t="shared" si="88"/>
        <v>1542.2966904409184</v>
      </c>
      <c r="O464" s="58">
        <v>55</v>
      </c>
      <c r="P464" s="56">
        <v>464.15372213752727</v>
      </c>
      <c r="Q464" s="56">
        <v>3040.2490265853335</v>
      </c>
      <c r="R464" s="56">
        <v>7310.7504501312324</v>
      </c>
      <c r="S464" s="56">
        <v>16357.502172748269</v>
      </c>
      <c r="T464" s="56">
        <v>13062.35149262632</v>
      </c>
      <c r="U464" s="56">
        <v>11138.903858969479</v>
      </c>
      <c r="V464" s="56">
        <v>10032.177409604688</v>
      </c>
      <c r="W464" s="56">
        <v>8272.0825700405621</v>
      </c>
      <c r="X464" s="56">
        <v>5655.0878649500337</v>
      </c>
      <c r="AE464" s="56"/>
      <c r="AF464" s="56"/>
      <c r="AG464" s="56"/>
      <c r="AH464" s="56"/>
    </row>
    <row r="465" spans="1:34" ht="12" customHeight="1" x14ac:dyDescent="0.15">
      <c r="A465" s="4">
        <v>14</v>
      </c>
      <c r="B465" s="51"/>
      <c r="C465" s="47">
        <f t="shared" si="79"/>
        <v>223.66666666666666</v>
      </c>
      <c r="D465" s="55">
        <v>0</v>
      </c>
      <c r="E465" s="55">
        <f t="shared" si="80"/>
        <v>150.72470219099276</v>
      </c>
      <c r="F465" s="55">
        <f t="shared" si="81"/>
        <v>1037.2791487615616</v>
      </c>
      <c r="G465" s="55">
        <f t="shared" si="82"/>
        <v>2286.7298330625567</v>
      </c>
      <c r="H465" s="55">
        <f t="shared" si="83"/>
        <v>4908.5497461253099</v>
      </c>
      <c r="I465" s="55">
        <f t="shared" si="84"/>
        <v>3922.8822884124147</v>
      </c>
      <c r="J465" s="55">
        <f t="shared" si="85"/>
        <v>3373.208739827161</v>
      </c>
      <c r="K465" s="55">
        <f t="shared" si="86"/>
        <v>3080.5723051021878</v>
      </c>
      <c r="L465" s="55">
        <f t="shared" si="87"/>
        <v>2710.8074156361799</v>
      </c>
      <c r="M465" s="55">
        <f t="shared" si="88"/>
        <v>1944.8965906786268</v>
      </c>
      <c r="O465" s="58">
        <v>61</v>
      </c>
      <c r="P465" s="56">
        <v>552.65724136697349</v>
      </c>
      <c r="Q465" s="56">
        <v>3803.3568787923928</v>
      </c>
      <c r="R465" s="56">
        <v>8384.6760545627076</v>
      </c>
      <c r="S465" s="56">
        <v>17998.015735792804</v>
      </c>
      <c r="T465" s="56">
        <v>14383.901724178853</v>
      </c>
      <c r="U465" s="56">
        <v>12368.432046032922</v>
      </c>
      <c r="V465" s="56">
        <v>11295.431785374689</v>
      </c>
      <c r="W465" s="56">
        <v>9939.6271906659931</v>
      </c>
      <c r="X465" s="56">
        <v>7131.2874991549652</v>
      </c>
      <c r="AE465" s="56"/>
      <c r="AF465" s="56"/>
      <c r="AG465" s="56"/>
      <c r="AH465" s="56"/>
    </row>
    <row r="466" spans="1:34" ht="12" customHeight="1" x14ac:dyDescent="0.15">
      <c r="A466" s="4">
        <v>15</v>
      </c>
      <c r="B466" s="51"/>
      <c r="C466" s="47">
        <v>0</v>
      </c>
      <c r="D466" s="55">
        <v>0</v>
      </c>
      <c r="E466" s="55">
        <v>0</v>
      </c>
      <c r="F466" s="55">
        <v>0</v>
      </c>
      <c r="G466" s="55">
        <v>0</v>
      </c>
      <c r="H466" s="55">
        <v>0</v>
      </c>
      <c r="I466" s="55">
        <v>0</v>
      </c>
      <c r="J466" s="55">
        <v>0</v>
      </c>
      <c r="K466" s="55">
        <v>0</v>
      </c>
      <c r="L466" s="55">
        <v>0</v>
      </c>
      <c r="M466" s="55">
        <v>0</v>
      </c>
    </row>
    <row r="467" spans="1:34" ht="12" customHeight="1" x14ac:dyDescent="0.15">
      <c r="A467" s="4">
        <v>16</v>
      </c>
      <c r="B467" s="51"/>
      <c r="C467" s="47">
        <v>0</v>
      </c>
      <c r="D467" s="55">
        <v>0</v>
      </c>
      <c r="E467" s="55">
        <v>0</v>
      </c>
      <c r="F467" s="55">
        <v>0</v>
      </c>
      <c r="G467" s="55">
        <v>0</v>
      </c>
      <c r="H467" s="55">
        <v>0</v>
      </c>
      <c r="I467" s="55">
        <v>0</v>
      </c>
      <c r="J467" s="55">
        <v>0</v>
      </c>
      <c r="K467" s="55">
        <v>0</v>
      </c>
      <c r="L467" s="55">
        <v>0</v>
      </c>
      <c r="M467" s="55">
        <v>0</v>
      </c>
    </row>
    <row r="468" spans="1:34" ht="12" customHeight="1" x14ac:dyDescent="0.15">
      <c r="A468" s="4">
        <v>17</v>
      </c>
      <c r="B468" s="51"/>
      <c r="C468" s="47">
        <v>0</v>
      </c>
      <c r="D468" s="48">
        <v>0</v>
      </c>
      <c r="E468" s="48">
        <v>0</v>
      </c>
      <c r="F468" s="48">
        <v>0</v>
      </c>
      <c r="G468" s="48">
        <v>0</v>
      </c>
      <c r="H468" s="48">
        <v>0</v>
      </c>
      <c r="I468" s="48">
        <v>0</v>
      </c>
      <c r="J468" s="48">
        <v>0</v>
      </c>
      <c r="K468" s="48">
        <v>0</v>
      </c>
      <c r="L468" s="48">
        <v>0</v>
      </c>
      <c r="M468" s="48">
        <v>0</v>
      </c>
    </row>
    <row r="469" spans="1:34" ht="12" customHeight="1" x14ac:dyDescent="0.15">
      <c r="A469" s="4">
        <v>18</v>
      </c>
      <c r="B469" s="51"/>
      <c r="C469" s="47">
        <v>0</v>
      </c>
      <c r="D469" s="48">
        <v>0</v>
      </c>
      <c r="E469" s="48">
        <v>0</v>
      </c>
      <c r="F469" s="48">
        <v>0</v>
      </c>
      <c r="G469" s="48">
        <v>0</v>
      </c>
      <c r="H469" s="48">
        <v>0</v>
      </c>
      <c r="I469" s="48">
        <v>0</v>
      </c>
      <c r="J469" s="48">
        <v>0</v>
      </c>
      <c r="K469" s="48">
        <v>0</v>
      </c>
      <c r="L469" s="48">
        <v>0</v>
      </c>
      <c r="M469" s="48">
        <v>0</v>
      </c>
    </row>
    <row r="470" spans="1:34" ht="12" customHeight="1" x14ac:dyDescent="0.15">
      <c r="A470" s="4">
        <v>19</v>
      </c>
      <c r="B470" s="51"/>
      <c r="C470" s="47">
        <v>0</v>
      </c>
      <c r="D470" s="48">
        <v>0</v>
      </c>
      <c r="E470" s="48">
        <v>0</v>
      </c>
      <c r="F470" s="48">
        <v>0</v>
      </c>
      <c r="G470" s="48">
        <v>0</v>
      </c>
      <c r="H470" s="48">
        <v>0</v>
      </c>
      <c r="I470" s="48">
        <v>0</v>
      </c>
      <c r="J470" s="48">
        <v>0</v>
      </c>
      <c r="K470" s="48">
        <v>0</v>
      </c>
      <c r="L470" s="48">
        <v>0</v>
      </c>
      <c r="M470" s="48">
        <v>0</v>
      </c>
    </row>
    <row r="471" spans="1:34" ht="12" customHeight="1" x14ac:dyDescent="0.15">
      <c r="A471" s="4">
        <v>20</v>
      </c>
      <c r="B471" s="51"/>
      <c r="C471" s="47">
        <v>0</v>
      </c>
      <c r="D471" s="48">
        <v>0</v>
      </c>
      <c r="E471" s="48">
        <v>0</v>
      </c>
      <c r="F471" s="48">
        <v>0</v>
      </c>
      <c r="G471" s="48">
        <v>0</v>
      </c>
      <c r="H471" s="48">
        <v>0</v>
      </c>
      <c r="I471" s="48">
        <v>0</v>
      </c>
      <c r="J471" s="48">
        <v>0</v>
      </c>
      <c r="K471" s="48">
        <v>0</v>
      </c>
      <c r="L471" s="48">
        <v>0</v>
      </c>
      <c r="M471" s="48">
        <v>0</v>
      </c>
    </row>
    <row r="472" spans="1:34" ht="12" customHeight="1" x14ac:dyDescent="0.15">
      <c r="A472" s="7" t="s">
        <v>57</v>
      </c>
      <c r="B472" s="53" t="s">
        <v>57</v>
      </c>
      <c r="C472" s="7" t="s">
        <v>57</v>
      </c>
      <c r="D472" s="7" t="s">
        <v>57</v>
      </c>
      <c r="E472" s="7" t="s">
        <v>57</v>
      </c>
      <c r="F472" s="7" t="s">
        <v>57</v>
      </c>
      <c r="G472" s="7" t="s">
        <v>57</v>
      </c>
      <c r="H472" s="7" t="s">
        <v>57</v>
      </c>
      <c r="I472" s="7" t="s">
        <v>57</v>
      </c>
      <c r="J472" s="7" t="s">
        <v>57</v>
      </c>
      <c r="K472" s="7" t="s">
        <v>57</v>
      </c>
      <c r="L472" s="7" t="s">
        <v>57</v>
      </c>
      <c r="M472" s="7" t="s">
        <v>57</v>
      </c>
      <c r="O472" s="15" t="s">
        <v>153</v>
      </c>
    </row>
    <row r="473" spans="1:34" ht="12" customHeight="1" x14ac:dyDescent="0.15">
      <c r="A473" s="15" t="s">
        <v>153</v>
      </c>
      <c r="B473" s="53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O473" s="15"/>
    </row>
    <row r="474" spans="1:34" ht="12" customHeight="1" x14ac:dyDescent="0.2">
      <c r="A474" s="1" t="s">
        <v>157</v>
      </c>
      <c r="B474" s="45" t="s">
        <v>158</v>
      </c>
      <c r="C474" s="1" t="s">
        <v>109</v>
      </c>
      <c r="D474" s="4">
        <v>2005</v>
      </c>
      <c r="E474" s="4">
        <v>2010</v>
      </c>
      <c r="F474" s="4">
        <v>2015</v>
      </c>
      <c r="G474" s="4">
        <v>2020</v>
      </c>
      <c r="H474" s="4">
        <f t="shared" ref="H474:M474" si="89">G474+5</f>
        <v>2025</v>
      </c>
      <c r="I474" s="4">
        <f t="shared" si="89"/>
        <v>2030</v>
      </c>
      <c r="J474" s="4">
        <f t="shared" si="89"/>
        <v>2035</v>
      </c>
      <c r="K474" s="4">
        <f t="shared" si="89"/>
        <v>2040</v>
      </c>
      <c r="L474" s="4">
        <f t="shared" si="89"/>
        <v>2045</v>
      </c>
      <c r="M474" s="4">
        <f t="shared" si="89"/>
        <v>2050</v>
      </c>
      <c r="P474" s="54">
        <v>2010</v>
      </c>
      <c r="Q474" s="54">
        <v>2015</v>
      </c>
      <c r="R474" s="54">
        <v>2020</v>
      </c>
      <c r="S474" s="54">
        <v>2025</v>
      </c>
      <c r="T474" s="54">
        <v>2030</v>
      </c>
      <c r="U474" s="54">
        <v>2035</v>
      </c>
      <c r="V474" s="54">
        <v>2040</v>
      </c>
      <c r="W474" s="54">
        <v>2045</v>
      </c>
      <c r="X474" s="54">
        <v>2050</v>
      </c>
    </row>
    <row r="475" spans="1:34" ht="12" customHeight="1" x14ac:dyDescent="0.15">
      <c r="A475" s="4">
        <v>1</v>
      </c>
      <c r="B475" s="46" t="s">
        <v>159</v>
      </c>
      <c r="C475" s="47">
        <f t="shared" ref="C475:C488" si="90">O475*44/12</f>
        <v>0</v>
      </c>
      <c r="D475" s="55">
        <v>0</v>
      </c>
      <c r="E475" s="55">
        <f t="shared" ref="E475:E488" si="91">P475*12/44</f>
        <v>0</v>
      </c>
      <c r="F475" s="55">
        <f t="shared" ref="F475:F488" si="92">Q475*12/44</f>
        <v>0</v>
      </c>
      <c r="G475" s="55">
        <f t="shared" ref="G475:G488" si="93">R475*12/44</f>
        <v>0</v>
      </c>
      <c r="H475" s="55">
        <f t="shared" ref="H475:H488" si="94">S475*12/44</f>
        <v>0</v>
      </c>
      <c r="I475" s="55">
        <f t="shared" ref="I475:I488" si="95">T475*12/44</f>
        <v>0</v>
      </c>
      <c r="J475" s="55">
        <f t="shared" ref="J475:J488" si="96">U475*12/44</f>
        <v>0</v>
      </c>
      <c r="K475" s="55">
        <f t="shared" ref="K475:K488" si="97">V475*12/44</f>
        <v>0</v>
      </c>
      <c r="L475" s="55">
        <f t="shared" ref="L475:L488" si="98">W475*12/44</f>
        <v>0</v>
      </c>
      <c r="M475" s="55">
        <f t="shared" ref="M475:M488" si="99">X475*12/44</f>
        <v>0</v>
      </c>
      <c r="O475">
        <v>0</v>
      </c>
      <c r="P475" s="56">
        <v>0</v>
      </c>
      <c r="Q475" s="56">
        <v>0</v>
      </c>
      <c r="R475" s="56">
        <v>0</v>
      </c>
      <c r="S475" s="56">
        <v>0</v>
      </c>
      <c r="T475" s="56">
        <v>0</v>
      </c>
      <c r="U475" s="56">
        <v>0</v>
      </c>
      <c r="V475" s="56">
        <v>0</v>
      </c>
      <c r="W475" s="56">
        <v>0</v>
      </c>
      <c r="X475" s="56">
        <v>0</v>
      </c>
    </row>
    <row r="476" spans="1:34" ht="12" customHeight="1" x14ac:dyDescent="0.15">
      <c r="A476" s="4">
        <v>2</v>
      </c>
      <c r="B476" s="51"/>
      <c r="C476" s="47">
        <f t="shared" si="90"/>
        <v>0.9998999999999999</v>
      </c>
      <c r="D476" s="55">
        <v>0</v>
      </c>
      <c r="E476" s="55">
        <f t="shared" si="91"/>
        <v>0</v>
      </c>
      <c r="F476" s="55">
        <f t="shared" si="92"/>
        <v>0</v>
      </c>
      <c r="G476" s="55">
        <f t="shared" si="93"/>
        <v>0</v>
      </c>
      <c r="H476" s="55">
        <f t="shared" si="94"/>
        <v>0</v>
      </c>
      <c r="I476" s="55">
        <f t="shared" si="95"/>
        <v>0</v>
      </c>
      <c r="J476" s="55">
        <f t="shared" si="96"/>
        <v>0</v>
      </c>
      <c r="K476" s="55">
        <f t="shared" si="97"/>
        <v>0</v>
      </c>
      <c r="L476" s="55">
        <f t="shared" si="98"/>
        <v>0</v>
      </c>
      <c r="M476" s="55">
        <f t="shared" si="99"/>
        <v>0</v>
      </c>
      <c r="O476" s="57">
        <v>0.2727</v>
      </c>
      <c r="P476" s="56">
        <v>0</v>
      </c>
      <c r="Q476" s="56">
        <v>0</v>
      </c>
      <c r="R476" s="56">
        <v>0</v>
      </c>
      <c r="S476" s="56">
        <v>0</v>
      </c>
      <c r="T476" s="56">
        <v>0</v>
      </c>
      <c r="U476" s="56">
        <v>0</v>
      </c>
      <c r="V476" s="56">
        <v>0</v>
      </c>
      <c r="W476" s="56">
        <v>0</v>
      </c>
      <c r="X476" s="56">
        <v>0</v>
      </c>
    </row>
    <row r="477" spans="1:34" ht="12" customHeight="1" x14ac:dyDescent="0.15">
      <c r="A477" s="4">
        <v>3</v>
      </c>
      <c r="B477" s="51"/>
      <c r="C477" s="47">
        <f t="shared" si="90"/>
        <v>11</v>
      </c>
      <c r="D477" s="55">
        <v>0</v>
      </c>
      <c r="E477" s="55">
        <f t="shared" si="91"/>
        <v>0</v>
      </c>
      <c r="F477" s="55">
        <f t="shared" si="92"/>
        <v>0</v>
      </c>
      <c r="G477" s="55">
        <f t="shared" si="93"/>
        <v>0</v>
      </c>
      <c r="H477" s="55">
        <f t="shared" si="94"/>
        <v>0</v>
      </c>
      <c r="I477" s="55">
        <f t="shared" si="95"/>
        <v>0</v>
      </c>
      <c r="J477" s="55">
        <f t="shared" si="96"/>
        <v>0</v>
      </c>
      <c r="K477" s="55">
        <f t="shared" si="97"/>
        <v>0</v>
      </c>
      <c r="L477" s="55">
        <f t="shared" si="98"/>
        <v>0</v>
      </c>
      <c r="M477" s="55">
        <f t="shared" si="99"/>
        <v>0</v>
      </c>
      <c r="O477" s="58">
        <v>3</v>
      </c>
      <c r="P477" s="56">
        <v>0</v>
      </c>
      <c r="Q477" s="56">
        <v>0</v>
      </c>
      <c r="R477" s="56">
        <v>0</v>
      </c>
      <c r="S477" s="56">
        <v>0</v>
      </c>
      <c r="T477" s="56">
        <v>0</v>
      </c>
      <c r="U477" s="56">
        <v>0</v>
      </c>
      <c r="V477" s="56">
        <v>0</v>
      </c>
      <c r="W477" s="56">
        <v>0</v>
      </c>
      <c r="X477" s="56">
        <v>0</v>
      </c>
    </row>
    <row r="478" spans="1:34" ht="12" customHeight="1" x14ac:dyDescent="0.15">
      <c r="A478" s="4">
        <v>4</v>
      </c>
      <c r="B478" s="51"/>
      <c r="C478" s="47">
        <f t="shared" si="90"/>
        <v>18.333333333333332</v>
      </c>
      <c r="D478" s="55">
        <v>0</v>
      </c>
      <c r="E478" s="55">
        <f t="shared" si="91"/>
        <v>0</v>
      </c>
      <c r="F478" s="55">
        <f t="shared" si="92"/>
        <v>0</v>
      </c>
      <c r="G478" s="55">
        <f t="shared" si="93"/>
        <v>0</v>
      </c>
      <c r="H478" s="55">
        <f t="shared" si="94"/>
        <v>0</v>
      </c>
      <c r="I478" s="55">
        <f t="shared" si="95"/>
        <v>0</v>
      </c>
      <c r="J478" s="55">
        <f t="shared" si="96"/>
        <v>0</v>
      </c>
      <c r="K478" s="55">
        <f t="shared" si="97"/>
        <v>0</v>
      </c>
      <c r="L478" s="55">
        <f t="shared" si="98"/>
        <v>0</v>
      </c>
      <c r="M478" s="55">
        <f t="shared" si="99"/>
        <v>0</v>
      </c>
      <c r="O478" s="58">
        <v>5</v>
      </c>
      <c r="P478" s="56">
        <v>0</v>
      </c>
      <c r="Q478" s="56">
        <v>0</v>
      </c>
      <c r="R478" s="56">
        <v>0</v>
      </c>
      <c r="S478" s="56">
        <v>0</v>
      </c>
      <c r="T478" s="56">
        <v>0</v>
      </c>
      <c r="U478" s="56">
        <v>0</v>
      </c>
      <c r="V478" s="56">
        <v>0</v>
      </c>
      <c r="W478" s="56">
        <v>0</v>
      </c>
      <c r="X478" s="56">
        <v>0</v>
      </c>
    </row>
    <row r="479" spans="1:34" ht="12" customHeight="1" x14ac:dyDescent="0.15">
      <c r="A479" s="4">
        <v>5</v>
      </c>
      <c r="B479" s="51"/>
      <c r="C479" s="47">
        <f t="shared" si="90"/>
        <v>29.333333333333332</v>
      </c>
      <c r="D479" s="55">
        <v>0</v>
      </c>
      <c r="E479" s="55">
        <f t="shared" si="91"/>
        <v>0</v>
      </c>
      <c r="F479" s="55">
        <f t="shared" si="92"/>
        <v>0</v>
      </c>
      <c r="G479" s="55">
        <f t="shared" si="93"/>
        <v>0</v>
      </c>
      <c r="H479" s="55">
        <f t="shared" si="94"/>
        <v>0</v>
      </c>
      <c r="I479" s="55">
        <f t="shared" si="95"/>
        <v>0</v>
      </c>
      <c r="J479" s="55">
        <f t="shared" si="96"/>
        <v>0</v>
      </c>
      <c r="K479" s="55">
        <f t="shared" si="97"/>
        <v>0</v>
      </c>
      <c r="L479" s="55">
        <f t="shared" si="98"/>
        <v>0</v>
      </c>
      <c r="M479" s="55">
        <f t="shared" si="99"/>
        <v>0</v>
      </c>
      <c r="O479" s="58">
        <v>8</v>
      </c>
      <c r="P479" s="56">
        <v>0</v>
      </c>
      <c r="Q479" s="56">
        <v>0</v>
      </c>
      <c r="R479" s="56">
        <v>0</v>
      </c>
      <c r="S479" s="56">
        <v>0</v>
      </c>
      <c r="T479" s="56">
        <v>0</v>
      </c>
      <c r="U479" s="56">
        <v>0</v>
      </c>
      <c r="V479" s="56">
        <v>0</v>
      </c>
      <c r="W479" s="56">
        <v>0</v>
      </c>
      <c r="X479" s="56">
        <v>0</v>
      </c>
    </row>
    <row r="480" spans="1:34" ht="12" customHeight="1" x14ac:dyDescent="0.15">
      <c r="A480" s="4">
        <v>6</v>
      </c>
      <c r="B480" s="51"/>
      <c r="C480" s="47">
        <f t="shared" si="90"/>
        <v>40.333333333333336</v>
      </c>
      <c r="D480" s="55">
        <v>0</v>
      </c>
      <c r="E480" s="55">
        <f t="shared" si="91"/>
        <v>0</v>
      </c>
      <c r="F480" s="55">
        <f t="shared" si="92"/>
        <v>0</v>
      </c>
      <c r="G480" s="55">
        <f t="shared" si="93"/>
        <v>0</v>
      </c>
      <c r="H480" s="55">
        <f t="shared" si="94"/>
        <v>3.7440710172268052</v>
      </c>
      <c r="I480" s="55">
        <f t="shared" si="95"/>
        <v>0</v>
      </c>
      <c r="J480" s="55">
        <f t="shared" si="96"/>
        <v>0</v>
      </c>
      <c r="K480" s="55">
        <f t="shared" si="97"/>
        <v>0</v>
      </c>
      <c r="L480" s="55">
        <f t="shared" si="98"/>
        <v>0</v>
      </c>
      <c r="M480" s="55">
        <f t="shared" si="99"/>
        <v>0</v>
      </c>
      <c r="O480" s="58">
        <v>11</v>
      </c>
      <c r="P480" s="56">
        <v>0</v>
      </c>
      <c r="Q480" s="56">
        <v>0</v>
      </c>
      <c r="R480" s="56">
        <v>0</v>
      </c>
      <c r="S480" s="56">
        <v>13.728260396498285</v>
      </c>
      <c r="T480" s="56">
        <v>0</v>
      </c>
      <c r="U480" s="56">
        <v>0</v>
      </c>
      <c r="V480" s="56">
        <v>0</v>
      </c>
      <c r="W480" s="56">
        <v>0</v>
      </c>
      <c r="X480" s="56">
        <v>0</v>
      </c>
    </row>
    <row r="481" spans="1:24" ht="12" customHeight="1" x14ac:dyDescent="0.15">
      <c r="A481" s="4">
        <v>7</v>
      </c>
      <c r="B481" s="51"/>
      <c r="C481" s="47">
        <f t="shared" si="90"/>
        <v>51.333333333333336</v>
      </c>
      <c r="D481" s="55">
        <v>0</v>
      </c>
      <c r="E481" s="55">
        <f t="shared" si="91"/>
        <v>9.8021629537057304</v>
      </c>
      <c r="F481" s="55">
        <f t="shared" si="92"/>
        <v>24.69227439589438</v>
      </c>
      <c r="G481" s="55">
        <f t="shared" si="93"/>
        <v>46.495140412515475</v>
      </c>
      <c r="H481" s="55">
        <f t="shared" si="94"/>
        <v>61.717411692408355</v>
      </c>
      <c r="I481" s="55">
        <f t="shared" si="95"/>
        <v>0</v>
      </c>
      <c r="J481" s="55">
        <f t="shared" si="96"/>
        <v>0</v>
      </c>
      <c r="K481" s="55">
        <f t="shared" si="97"/>
        <v>0</v>
      </c>
      <c r="L481" s="55">
        <f t="shared" si="98"/>
        <v>0</v>
      </c>
      <c r="M481" s="55">
        <f t="shared" si="99"/>
        <v>0</v>
      </c>
      <c r="O481" s="58">
        <v>14</v>
      </c>
      <c r="P481" s="56">
        <v>35.941264163587675</v>
      </c>
      <c r="Q481" s="56">
        <v>90.538339451612728</v>
      </c>
      <c r="R481" s="56">
        <v>170.48218151255674</v>
      </c>
      <c r="S481" s="56">
        <v>226.29717620549729</v>
      </c>
      <c r="T481" s="56">
        <v>0</v>
      </c>
      <c r="U481" s="56">
        <v>0</v>
      </c>
      <c r="V481" s="56">
        <v>0</v>
      </c>
      <c r="W481" s="56">
        <v>0</v>
      </c>
      <c r="X481" s="56">
        <v>0</v>
      </c>
    </row>
    <row r="482" spans="1:24" ht="12" customHeight="1" x14ac:dyDescent="0.15">
      <c r="A482" s="4">
        <v>8</v>
      </c>
      <c r="B482" s="51"/>
      <c r="C482" s="47">
        <f t="shared" si="90"/>
        <v>73.333333333333329</v>
      </c>
      <c r="D482" s="55">
        <v>0</v>
      </c>
      <c r="E482" s="55">
        <f t="shared" si="91"/>
        <v>60.644683586738459</v>
      </c>
      <c r="F482" s="55">
        <f t="shared" si="92"/>
        <v>111.27908545140032</v>
      </c>
      <c r="G482" s="55">
        <f t="shared" si="93"/>
        <v>173.78210664550335</v>
      </c>
      <c r="H482" s="55">
        <f t="shared" si="94"/>
        <v>177.66575612377426</v>
      </c>
      <c r="I482" s="55">
        <f t="shared" si="95"/>
        <v>72.261888240968574</v>
      </c>
      <c r="J482" s="55">
        <f t="shared" si="96"/>
        <v>23.820029511315376</v>
      </c>
      <c r="K482" s="55">
        <f t="shared" si="97"/>
        <v>0</v>
      </c>
      <c r="L482" s="55">
        <f t="shared" si="98"/>
        <v>0</v>
      </c>
      <c r="M482" s="55">
        <f t="shared" si="99"/>
        <v>0</v>
      </c>
      <c r="O482" s="58">
        <v>20</v>
      </c>
      <c r="P482" s="56">
        <v>222.36383981804101</v>
      </c>
      <c r="Q482" s="56">
        <v>408.0233133218012</v>
      </c>
      <c r="R482" s="56">
        <v>637.20105770017892</v>
      </c>
      <c r="S482" s="56">
        <v>651.44110578717221</v>
      </c>
      <c r="T482" s="56">
        <v>264.96025688355144</v>
      </c>
      <c r="U482" s="56">
        <v>87.34010820815638</v>
      </c>
      <c r="V482" s="56">
        <v>0</v>
      </c>
      <c r="W482" s="56">
        <v>0</v>
      </c>
      <c r="X482" s="56">
        <v>0</v>
      </c>
    </row>
    <row r="483" spans="1:24" ht="12" customHeight="1" x14ac:dyDescent="0.15">
      <c r="A483" s="4">
        <v>9</v>
      </c>
      <c r="B483" s="51"/>
      <c r="C483" s="47">
        <f t="shared" si="90"/>
        <v>99</v>
      </c>
      <c r="D483" s="55">
        <v>0</v>
      </c>
      <c r="E483" s="55">
        <f t="shared" si="91"/>
        <v>119.96034995099518</v>
      </c>
      <c r="F483" s="55">
        <f t="shared" si="92"/>
        <v>191.15012620705031</v>
      </c>
      <c r="G483" s="55">
        <f t="shared" si="93"/>
        <v>271.29935523775697</v>
      </c>
      <c r="H483" s="55">
        <f t="shared" si="94"/>
        <v>311.82626165495458</v>
      </c>
      <c r="I483" s="55">
        <f t="shared" si="95"/>
        <v>193.07395332965777</v>
      </c>
      <c r="J483" s="55">
        <f t="shared" si="96"/>
        <v>130.09402525510424</v>
      </c>
      <c r="K483" s="55">
        <f t="shared" si="97"/>
        <v>67.177444387811704</v>
      </c>
      <c r="L483" s="55">
        <f t="shared" si="98"/>
        <v>18.788810934522477</v>
      </c>
      <c r="M483" s="55">
        <f t="shared" si="99"/>
        <v>0</v>
      </c>
      <c r="O483" s="58">
        <v>27</v>
      </c>
      <c r="P483" s="56">
        <v>439.85461648698231</v>
      </c>
      <c r="Q483" s="56">
        <v>700.88379609251774</v>
      </c>
      <c r="R483" s="56">
        <v>994.76430253844217</v>
      </c>
      <c r="S483" s="56">
        <v>1143.3629594015001</v>
      </c>
      <c r="T483" s="56">
        <v>707.9378288754117</v>
      </c>
      <c r="U483" s="56">
        <v>477.01142593538225</v>
      </c>
      <c r="V483" s="56">
        <v>246.31729608864293</v>
      </c>
      <c r="W483" s="56">
        <v>68.892306759915755</v>
      </c>
      <c r="X483" s="56">
        <v>0</v>
      </c>
    </row>
    <row r="484" spans="1:24" ht="12" customHeight="1" x14ac:dyDescent="0.15">
      <c r="A484" s="4">
        <v>10</v>
      </c>
      <c r="B484" s="51"/>
      <c r="C484" s="47">
        <f t="shared" si="90"/>
        <v>124.66666666666667</v>
      </c>
      <c r="D484" s="55">
        <v>0</v>
      </c>
      <c r="E484" s="55">
        <f t="shared" si="91"/>
        <v>179.27674556438967</v>
      </c>
      <c r="F484" s="55">
        <f t="shared" si="92"/>
        <v>271.02214892735094</v>
      </c>
      <c r="G484" s="55">
        <f t="shared" si="93"/>
        <v>360.04779059767588</v>
      </c>
      <c r="H484" s="55">
        <f t="shared" si="94"/>
        <v>399.40460375108029</v>
      </c>
      <c r="I484" s="55">
        <f t="shared" si="95"/>
        <v>313.88750372736718</v>
      </c>
      <c r="J484" s="55">
        <f t="shared" si="96"/>
        <v>236.36932757141466</v>
      </c>
      <c r="K484" s="55">
        <f t="shared" si="97"/>
        <v>166.4340229065574</v>
      </c>
      <c r="L484" s="55">
        <f t="shared" si="98"/>
        <v>109.08534482909099</v>
      </c>
      <c r="M484" s="55">
        <f t="shared" si="99"/>
        <v>24.624710467660076</v>
      </c>
      <c r="O484" s="58">
        <v>34</v>
      </c>
      <c r="P484" s="56">
        <v>657.34806706942879</v>
      </c>
      <c r="Q484" s="56">
        <v>993.74787940028682</v>
      </c>
      <c r="R484" s="56">
        <v>1320.1752321914782</v>
      </c>
      <c r="S484" s="56">
        <v>1464.4835470872945</v>
      </c>
      <c r="T484" s="56">
        <v>1150.9208470003464</v>
      </c>
      <c r="U484" s="56">
        <v>866.68753442852039</v>
      </c>
      <c r="V484" s="56">
        <v>610.25808399071047</v>
      </c>
      <c r="W484" s="56">
        <v>399.97959770666694</v>
      </c>
      <c r="X484" s="56">
        <v>90.290605048086945</v>
      </c>
    </row>
    <row r="485" spans="1:24" ht="12" customHeight="1" x14ac:dyDescent="0.15">
      <c r="A485" s="4">
        <v>11</v>
      </c>
      <c r="B485" s="51"/>
      <c r="C485" s="47">
        <f t="shared" si="90"/>
        <v>150.33333333333334</v>
      </c>
      <c r="D485" s="55">
        <v>0</v>
      </c>
      <c r="E485" s="55">
        <f t="shared" si="91"/>
        <v>238.59241192864644</v>
      </c>
      <c r="F485" s="55">
        <f t="shared" si="92"/>
        <v>350.89318968300091</v>
      </c>
      <c r="G485" s="55">
        <f t="shared" si="93"/>
        <v>448.79513486432649</v>
      </c>
      <c r="H485" s="55">
        <f t="shared" si="94"/>
        <v>486.98186913932807</v>
      </c>
      <c r="I485" s="55">
        <f t="shared" si="95"/>
        <v>398.00973666614169</v>
      </c>
      <c r="J485" s="55">
        <f t="shared" si="96"/>
        <v>342.64332331520353</v>
      </c>
      <c r="K485" s="55">
        <f t="shared" si="97"/>
        <v>265.68938114255417</v>
      </c>
      <c r="L485" s="55">
        <f t="shared" si="98"/>
        <v>199.38076859771863</v>
      </c>
      <c r="M485" s="55">
        <f t="shared" si="99"/>
        <v>105.18806609025218</v>
      </c>
      <c r="O485" s="58">
        <v>41</v>
      </c>
      <c r="P485" s="56">
        <v>874.8388437383702</v>
      </c>
      <c r="Q485" s="56">
        <v>1286.6083621710034</v>
      </c>
      <c r="R485" s="56">
        <v>1645.5821611691972</v>
      </c>
      <c r="S485" s="56">
        <v>1785.6001868442031</v>
      </c>
      <c r="T485" s="56">
        <v>1459.3690344425195</v>
      </c>
      <c r="U485" s="56">
        <v>1256.3588521557463</v>
      </c>
      <c r="V485" s="56">
        <v>974.19439752269864</v>
      </c>
      <c r="W485" s="56">
        <v>731.06281819163496</v>
      </c>
      <c r="X485" s="56">
        <v>385.68957566425797</v>
      </c>
    </row>
    <row r="486" spans="1:24" ht="12" customHeight="1" x14ac:dyDescent="0.15">
      <c r="A486" s="4">
        <v>12</v>
      </c>
      <c r="B486" s="51"/>
      <c r="C486" s="47">
        <f t="shared" si="90"/>
        <v>176</v>
      </c>
      <c r="D486" s="55">
        <v>0</v>
      </c>
      <c r="E486" s="55">
        <f t="shared" si="91"/>
        <v>297.90880754204085</v>
      </c>
      <c r="F486" s="55">
        <f t="shared" si="92"/>
        <v>430.76521240330152</v>
      </c>
      <c r="G486" s="55">
        <f t="shared" si="93"/>
        <v>537.5435702242454</v>
      </c>
      <c r="H486" s="55">
        <f t="shared" si="94"/>
        <v>574.56021123545383</v>
      </c>
      <c r="I486" s="55">
        <f t="shared" si="95"/>
        <v>480.76582102067238</v>
      </c>
      <c r="J486" s="55">
        <f t="shared" si="96"/>
        <v>430.33308983544043</v>
      </c>
      <c r="K486" s="55">
        <f t="shared" si="97"/>
        <v>364.94595966130004</v>
      </c>
      <c r="L486" s="55">
        <f t="shared" si="98"/>
        <v>289.67730249228703</v>
      </c>
      <c r="M486" s="55">
        <f t="shared" si="99"/>
        <v>185.75241218907456</v>
      </c>
      <c r="O486" s="58">
        <v>48</v>
      </c>
      <c r="P486" s="56">
        <v>1092.3322943208163</v>
      </c>
      <c r="Q486" s="56">
        <v>1579.4724454787722</v>
      </c>
      <c r="R486" s="56">
        <v>1970.9930908222332</v>
      </c>
      <c r="S486" s="56">
        <v>2106.7207745299975</v>
      </c>
      <c r="T486" s="56">
        <v>1762.8080104091318</v>
      </c>
      <c r="U486" s="56">
        <v>1577.8879960632817</v>
      </c>
      <c r="V486" s="56">
        <v>1338.1351854247669</v>
      </c>
      <c r="W486" s="56">
        <v>1062.1501091383857</v>
      </c>
      <c r="X486" s="56">
        <v>681.09217802660669</v>
      </c>
    </row>
    <row r="487" spans="1:24" ht="12" customHeight="1" x14ac:dyDescent="0.15">
      <c r="A487" s="4">
        <v>13</v>
      </c>
      <c r="B487" s="51"/>
      <c r="C487" s="47">
        <f t="shared" si="90"/>
        <v>201.66666666666666</v>
      </c>
      <c r="D487" s="55">
        <v>0</v>
      </c>
      <c r="E487" s="55">
        <f t="shared" si="91"/>
        <v>357.22447390629765</v>
      </c>
      <c r="F487" s="55">
        <f t="shared" si="92"/>
        <v>510.63625315895155</v>
      </c>
      <c r="G487" s="55">
        <f t="shared" si="93"/>
        <v>626.29091449089606</v>
      </c>
      <c r="H487" s="55">
        <f t="shared" si="94"/>
        <v>662.13747662370156</v>
      </c>
      <c r="I487" s="55">
        <f t="shared" si="95"/>
        <v>563.52088795324846</v>
      </c>
      <c r="J487" s="55">
        <f t="shared" si="96"/>
        <v>506.24962809020349</v>
      </c>
      <c r="K487" s="55">
        <f t="shared" si="97"/>
        <v>464.2013178972968</v>
      </c>
      <c r="L487" s="55">
        <f t="shared" si="98"/>
        <v>379.97272626091484</v>
      </c>
      <c r="M487" s="55">
        <f t="shared" si="99"/>
        <v>266.31576781166666</v>
      </c>
      <c r="O487" s="58">
        <v>55</v>
      </c>
      <c r="P487" s="56">
        <v>1309.823070989758</v>
      </c>
      <c r="Q487" s="56">
        <v>1872.332928249489</v>
      </c>
      <c r="R487" s="56">
        <v>2296.4000197999521</v>
      </c>
      <c r="S487" s="56">
        <v>2427.8374142869056</v>
      </c>
      <c r="T487" s="56">
        <v>2066.2432558285777</v>
      </c>
      <c r="U487" s="56">
        <v>1856.2486363307462</v>
      </c>
      <c r="V487" s="56">
        <v>1702.071498956755</v>
      </c>
      <c r="W487" s="56">
        <v>1393.2333296233542</v>
      </c>
      <c r="X487" s="56">
        <v>976.49114864277772</v>
      </c>
    </row>
    <row r="488" spans="1:24" ht="12" customHeight="1" x14ac:dyDescent="0.15">
      <c r="A488" s="4">
        <v>14</v>
      </c>
      <c r="B488" s="51"/>
      <c r="C488" s="47">
        <f t="shared" si="90"/>
        <v>223.66666666666666</v>
      </c>
      <c r="D488" s="55">
        <v>0</v>
      </c>
      <c r="E488" s="55">
        <f t="shared" si="91"/>
        <v>408.06699453933038</v>
      </c>
      <c r="F488" s="55">
        <f t="shared" si="92"/>
        <v>579.09784663854498</v>
      </c>
      <c r="G488" s="55">
        <f t="shared" si="93"/>
        <v>702.36084607178827</v>
      </c>
      <c r="H488" s="55">
        <f t="shared" si="94"/>
        <v>737.20447317639821</v>
      </c>
      <c r="I488" s="55">
        <f t="shared" si="95"/>
        <v>634.4545291968526</v>
      </c>
      <c r="J488" s="55">
        <f t="shared" si="96"/>
        <v>571.32161327036329</v>
      </c>
      <c r="K488" s="55">
        <f t="shared" si="97"/>
        <v>526.67338613932043</v>
      </c>
      <c r="L488" s="55">
        <f t="shared" si="98"/>
        <v>457.36959672398206</v>
      </c>
      <c r="M488" s="55">
        <f t="shared" si="99"/>
        <v>335.37078011405305</v>
      </c>
      <c r="O488" s="58">
        <v>61</v>
      </c>
      <c r="P488" s="56">
        <v>1496.2456466442113</v>
      </c>
      <c r="Q488" s="56">
        <v>2123.3587710079983</v>
      </c>
      <c r="R488" s="56">
        <v>2575.3231022632235</v>
      </c>
      <c r="S488" s="56">
        <v>2703.0830683134604</v>
      </c>
      <c r="T488" s="56">
        <v>2326.3332737217929</v>
      </c>
      <c r="U488" s="56">
        <v>2094.8459153246654</v>
      </c>
      <c r="V488" s="56">
        <v>1931.1357491775084</v>
      </c>
      <c r="W488" s="56">
        <v>1677.0218546546007</v>
      </c>
      <c r="X488" s="56">
        <v>1229.6928604181944</v>
      </c>
    </row>
    <row r="489" spans="1:24" ht="12" customHeight="1" x14ac:dyDescent="0.15">
      <c r="A489" s="4">
        <v>15</v>
      </c>
      <c r="B489" s="51"/>
      <c r="C489" s="47">
        <v>0</v>
      </c>
      <c r="D489" s="55">
        <v>0</v>
      </c>
      <c r="E489" s="55">
        <v>0</v>
      </c>
      <c r="F489" s="55">
        <v>0</v>
      </c>
      <c r="G489" s="55">
        <v>0</v>
      </c>
      <c r="H489" s="55">
        <v>0</v>
      </c>
      <c r="I489" s="55">
        <v>0</v>
      </c>
      <c r="J489" s="55">
        <v>0</v>
      </c>
      <c r="K489" s="55">
        <v>0</v>
      </c>
      <c r="L489" s="55">
        <v>0</v>
      </c>
      <c r="M489" s="55">
        <v>0</v>
      </c>
    </row>
    <row r="490" spans="1:24" ht="12" customHeight="1" x14ac:dyDescent="0.15">
      <c r="A490" s="4">
        <v>16</v>
      </c>
      <c r="B490" s="51"/>
      <c r="C490" s="47">
        <v>0</v>
      </c>
      <c r="D490" s="55">
        <v>0</v>
      </c>
      <c r="E490" s="55">
        <v>0</v>
      </c>
      <c r="F490" s="55">
        <v>0</v>
      </c>
      <c r="G490" s="55">
        <v>0</v>
      </c>
      <c r="H490" s="55">
        <v>0</v>
      </c>
      <c r="I490" s="55">
        <v>0</v>
      </c>
      <c r="J490" s="55">
        <v>0</v>
      </c>
      <c r="K490" s="55">
        <v>0</v>
      </c>
      <c r="L490" s="55">
        <v>0</v>
      </c>
      <c r="M490" s="55">
        <v>0</v>
      </c>
    </row>
    <row r="491" spans="1:24" ht="12" customHeight="1" x14ac:dyDescent="0.15">
      <c r="A491" s="4">
        <v>17</v>
      </c>
      <c r="B491" s="51"/>
      <c r="C491" s="47">
        <v>0</v>
      </c>
      <c r="D491" s="48">
        <v>0</v>
      </c>
      <c r="E491" s="48">
        <v>0</v>
      </c>
      <c r="F491" s="48">
        <v>0</v>
      </c>
      <c r="G491" s="48">
        <v>0</v>
      </c>
      <c r="H491" s="48">
        <v>0</v>
      </c>
      <c r="I491" s="48">
        <v>0</v>
      </c>
      <c r="J491" s="48">
        <v>0</v>
      </c>
      <c r="K491" s="48">
        <v>0</v>
      </c>
      <c r="L491" s="48">
        <v>0</v>
      </c>
      <c r="M491" s="48">
        <v>0</v>
      </c>
    </row>
    <row r="492" spans="1:24" ht="12" customHeight="1" x14ac:dyDescent="0.15">
      <c r="A492" s="4">
        <v>18</v>
      </c>
      <c r="B492" s="51"/>
      <c r="C492" s="47">
        <v>0</v>
      </c>
      <c r="D492" s="48">
        <v>0</v>
      </c>
      <c r="E492" s="48">
        <v>0</v>
      </c>
      <c r="F492" s="48">
        <v>0</v>
      </c>
      <c r="G492" s="48">
        <v>0</v>
      </c>
      <c r="H492" s="48">
        <v>0</v>
      </c>
      <c r="I492" s="48">
        <v>0</v>
      </c>
      <c r="J492" s="48">
        <v>0</v>
      </c>
      <c r="K492" s="48">
        <v>0</v>
      </c>
      <c r="L492" s="48">
        <v>0</v>
      </c>
      <c r="M492" s="48">
        <v>0</v>
      </c>
    </row>
    <row r="493" spans="1:24" ht="12" customHeight="1" x14ac:dyDescent="0.15">
      <c r="A493" s="4">
        <v>19</v>
      </c>
      <c r="B493" s="51"/>
      <c r="C493" s="47">
        <v>0</v>
      </c>
      <c r="D493" s="48">
        <v>0</v>
      </c>
      <c r="E493" s="48">
        <v>0</v>
      </c>
      <c r="F493" s="48">
        <v>0</v>
      </c>
      <c r="G493" s="48">
        <v>0</v>
      </c>
      <c r="H493" s="48">
        <v>0</v>
      </c>
      <c r="I493" s="48">
        <v>0</v>
      </c>
      <c r="J493" s="48">
        <v>0</v>
      </c>
      <c r="K493" s="48">
        <v>0</v>
      </c>
      <c r="L493" s="48">
        <v>0</v>
      </c>
      <c r="M493" s="48">
        <v>0</v>
      </c>
    </row>
    <row r="494" spans="1:24" ht="12" customHeight="1" x14ac:dyDescent="0.15">
      <c r="A494" s="4">
        <v>20</v>
      </c>
      <c r="B494" s="51"/>
      <c r="C494" s="47">
        <v>0</v>
      </c>
      <c r="D494" s="48">
        <v>0</v>
      </c>
      <c r="E494" s="48">
        <v>0</v>
      </c>
      <c r="F494" s="48">
        <v>0</v>
      </c>
      <c r="G494" s="48">
        <v>0</v>
      </c>
      <c r="H494" s="48">
        <v>0</v>
      </c>
      <c r="I494" s="48">
        <v>0</v>
      </c>
      <c r="J494" s="48">
        <v>0</v>
      </c>
      <c r="K494" s="48">
        <v>0</v>
      </c>
      <c r="L494" s="48">
        <v>0</v>
      </c>
      <c r="M494" s="48">
        <v>0</v>
      </c>
    </row>
    <row r="495" spans="1:24" ht="12" customHeight="1" x14ac:dyDescent="0.15">
      <c r="A495" s="7" t="s">
        <v>57</v>
      </c>
      <c r="B495" s="53" t="s">
        <v>57</v>
      </c>
      <c r="C495" s="7" t="s">
        <v>57</v>
      </c>
      <c r="D495" s="7" t="s">
        <v>57</v>
      </c>
      <c r="E495" s="7" t="s">
        <v>57</v>
      </c>
      <c r="F495" s="7" t="s">
        <v>57</v>
      </c>
      <c r="G495" s="7" t="s">
        <v>57</v>
      </c>
      <c r="H495" s="7" t="s">
        <v>57</v>
      </c>
      <c r="I495" s="7" t="s">
        <v>57</v>
      </c>
      <c r="J495" s="7" t="s">
        <v>57</v>
      </c>
      <c r="K495" s="7" t="s">
        <v>57</v>
      </c>
      <c r="L495" s="7" t="s">
        <v>57</v>
      </c>
      <c r="M495" s="7" t="s">
        <v>57</v>
      </c>
    </row>
    <row r="496" spans="1:24" ht="12" customHeight="1" x14ac:dyDescent="0.15">
      <c r="A496" s="1"/>
      <c r="B496" s="60"/>
      <c r="C496" s="61"/>
      <c r="D496" s="9"/>
      <c r="E496" s="19"/>
    </row>
    <row r="497" spans="1:5" ht="12" customHeight="1" x14ac:dyDescent="0.15">
      <c r="A497" s="1"/>
      <c r="B497" s="60"/>
      <c r="C497" s="61"/>
      <c r="D497" s="9"/>
      <c r="E497" s="19"/>
    </row>
    <row r="498" spans="1:5" ht="12" customHeight="1" x14ac:dyDescent="0.15">
      <c r="A498" s="1"/>
      <c r="B498" s="60"/>
      <c r="C498" s="61"/>
      <c r="E498" s="19"/>
    </row>
    <row r="499" spans="1:5" ht="12" customHeight="1" x14ac:dyDescent="0.15">
      <c r="A499" s="1"/>
      <c r="B499" s="60"/>
      <c r="C499" s="61"/>
      <c r="D499" s="9"/>
      <c r="E499" s="19"/>
    </row>
    <row r="500" spans="1:5" ht="12" customHeight="1" x14ac:dyDescent="0.15">
      <c r="A500" s="1"/>
      <c r="B500" s="60"/>
      <c r="C500" s="61"/>
      <c r="D500" s="9"/>
      <c r="E500" s="19"/>
    </row>
    <row r="501" spans="1:5" ht="12" customHeight="1" x14ac:dyDescent="0.15">
      <c r="A501" s="1"/>
      <c r="B501" s="60"/>
      <c r="C501" s="61"/>
      <c r="D501" s="9"/>
      <c r="E501" s="19"/>
    </row>
    <row r="502" spans="1:5" ht="12" customHeight="1" x14ac:dyDescent="0.15">
      <c r="A502" s="1"/>
      <c r="B502" s="60"/>
      <c r="C502" s="61"/>
      <c r="E502" s="19"/>
    </row>
    <row r="503" spans="1:5" ht="12" customHeight="1" x14ac:dyDescent="0.15">
      <c r="A503" s="1"/>
      <c r="B503" s="60"/>
      <c r="C503" s="61"/>
      <c r="D503" s="9"/>
      <c r="E503" s="19"/>
    </row>
    <row r="504" spans="1:5" ht="12" customHeight="1" x14ac:dyDescent="0.15">
      <c r="A504" s="1"/>
      <c r="B504" s="1"/>
      <c r="C504" s="4"/>
    </row>
    <row r="505" spans="1:5" ht="12" customHeight="1" x14ac:dyDescent="0.15">
      <c r="A505" s="1"/>
      <c r="B505" s="1"/>
      <c r="C505" s="4"/>
      <c r="D505" s="61"/>
    </row>
    <row r="506" spans="1:5" ht="12" customHeight="1" x14ac:dyDescent="0.15">
      <c r="A506" s="1"/>
      <c r="B506" s="1"/>
      <c r="C506" s="4"/>
      <c r="D506" s="61"/>
    </row>
    <row r="507" spans="1:5" ht="12" customHeight="1" x14ac:dyDescent="0.15">
      <c r="A507" s="1"/>
      <c r="B507" s="1"/>
      <c r="C507" s="4"/>
      <c r="D507" s="61"/>
    </row>
    <row r="508" spans="1:5" ht="12" customHeight="1" x14ac:dyDescent="0.15">
      <c r="A508" s="1"/>
      <c r="B508" s="1"/>
      <c r="C508" s="4"/>
      <c r="D508" s="61"/>
    </row>
    <row r="509" spans="1:5" ht="12" customHeight="1" x14ac:dyDescent="0.15">
      <c r="A509" s="1"/>
      <c r="B509" s="1"/>
    </row>
    <row r="510" spans="1:5" ht="12" customHeight="1" x14ac:dyDescent="0.15">
      <c r="A510" s="1"/>
      <c r="B510" s="1"/>
    </row>
    <row r="511" spans="1:5" ht="12" customHeight="1" x14ac:dyDescent="0.15">
      <c r="A511" s="1"/>
      <c r="B511" s="1"/>
    </row>
  </sheetData>
  <pageMargins left="0.75" right="0.75" top="1" bottom="1" header="0.5" footer="0.5"/>
  <pageSetup scale="1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66</vt:i4>
      </vt:variant>
    </vt:vector>
  </HeadingPairs>
  <TitlesOfParts>
    <vt:vector size="67" baseType="lpstr">
      <vt:lpstr>offsets</vt:lpstr>
      <vt:lpstr>BL_CH4COAL</vt:lpstr>
      <vt:lpstr>BL_CH4COMB</vt:lpstr>
      <vt:lpstr>BL_CH4LAND</vt:lpstr>
      <vt:lpstr>BL_CH4NG</vt:lpstr>
      <vt:lpstr>BL_CH4OTH</vt:lpstr>
      <vt:lpstr>BL_FGASHFC</vt:lpstr>
      <vt:lpstr>BL_FGASHFC23</vt:lpstr>
      <vt:lpstr>BL_FGASNF3</vt:lpstr>
      <vt:lpstr>BL_FGASPFC</vt:lpstr>
      <vt:lpstr>BL_FGASSF6</vt:lpstr>
      <vt:lpstr>BL_N2OACID</vt:lpstr>
      <vt:lpstr>BL_N2OAG</vt:lpstr>
      <vt:lpstr>BL_N2OMOB</vt:lpstr>
      <vt:lpstr>BL_N2OOTH</vt:lpstr>
      <vt:lpstr>BL_N2OTOT</vt:lpstr>
      <vt:lpstr>BL_NECO2</vt:lpstr>
      <vt:lpstr>CL_CH4COAL</vt:lpstr>
      <vt:lpstr>CL_CH4COMB</vt:lpstr>
      <vt:lpstr>CL_CH4LAND</vt:lpstr>
      <vt:lpstr>CL_CH4NG</vt:lpstr>
      <vt:lpstr>CL_CH4OTH</vt:lpstr>
      <vt:lpstr>CL_FGASHFC</vt:lpstr>
      <vt:lpstr>CL_FGASHFC23</vt:lpstr>
      <vt:lpstr>CL_FGASPFC</vt:lpstr>
      <vt:lpstr>CL_FGASSF6</vt:lpstr>
      <vt:lpstr>CL_INTCO2</vt:lpstr>
      <vt:lpstr>CL_INTOFF</vt:lpstr>
      <vt:lpstr>CL_N2OACID</vt:lpstr>
      <vt:lpstr>CL_N2OAG</vt:lpstr>
      <vt:lpstr>CL_N2OMOB</vt:lpstr>
      <vt:lpstr>CL_N2OOTH</vt:lpstr>
      <vt:lpstr>CL_NECO2</vt:lpstr>
      <vt:lpstr>CL_SEQUS</vt:lpstr>
      <vt:lpstr>MAC_PRICEYR</vt:lpstr>
      <vt:lpstr>MACP_CH4COAL</vt:lpstr>
      <vt:lpstr>MACP_CH4COMB</vt:lpstr>
      <vt:lpstr>MACP_CH4LAND</vt:lpstr>
      <vt:lpstr>MACP_CH4NG</vt:lpstr>
      <vt:lpstr>MACP_CH4OTH</vt:lpstr>
      <vt:lpstr>MACP_FGASHFC</vt:lpstr>
      <vt:lpstr>MACP_FGASHFC23</vt:lpstr>
      <vt:lpstr>MACP_FGASPFC</vt:lpstr>
      <vt:lpstr>MACP_FGASSF6</vt:lpstr>
      <vt:lpstr>MACP_INTCO2</vt:lpstr>
      <vt:lpstr>MACP_INTOFF</vt:lpstr>
      <vt:lpstr>MACP_N2OACID</vt:lpstr>
      <vt:lpstr>MACP_N2OAG</vt:lpstr>
      <vt:lpstr>MACP_N2OCOMB</vt:lpstr>
      <vt:lpstr>MACP_N2OOTH</vt:lpstr>
      <vt:lpstr>MACP_SEQUS</vt:lpstr>
      <vt:lpstr>MACQ_CH4COAL</vt:lpstr>
      <vt:lpstr>MACQ_CH4COMB</vt:lpstr>
      <vt:lpstr>MACQ_CH4LAND</vt:lpstr>
      <vt:lpstr>MACQ_CH4NG</vt:lpstr>
      <vt:lpstr>MACQ_CH4OTH</vt:lpstr>
      <vt:lpstr>MACQ_FGASHFC</vt:lpstr>
      <vt:lpstr>MACQ_FGASHFC23</vt:lpstr>
      <vt:lpstr>MACQ_FGASPFC</vt:lpstr>
      <vt:lpstr>MACQ_FGASSF6</vt:lpstr>
      <vt:lpstr>MACQ_INTCO2</vt:lpstr>
      <vt:lpstr>MACQ_INTOFF</vt:lpstr>
      <vt:lpstr>MACQ_N2OACID</vt:lpstr>
      <vt:lpstr>MACQ_N2OAG</vt:lpstr>
      <vt:lpstr>MACQ_N2OCOMB</vt:lpstr>
      <vt:lpstr>MACQ_N2OOTH</vt:lpstr>
      <vt:lpstr>MACQ_SEQUS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Skelly, Daniel</dc:creator>
  <cp:lastModifiedBy>Kondis, Paul </cp:lastModifiedBy>
  <cp:lastPrinted>2008-01-24T17:27:19Z</cp:lastPrinted>
  <dcterms:created xsi:type="dcterms:W3CDTF">2008-01-22T15:04:37Z</dcterms:created>
  <dcterms:modified xsi:type="dcterms:W3CDTF">2019-06-21T17:12:14Z</dcterms:modified>
</cp:coreProperties>
</file>