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6535F6CB-8086-4D55-8F7B-5E7BDFCD108E}" xr6:coauthVersionLast="47" xr6:coauthVersionMax="47" xr10:uidLastSave="{00000000-0000-0000-0000-000000000000}"/>
  <bookViews>
    <workbookView xWindow="-120" yWindow="330" windowWidth="29040" windowHeight="15990" activeTab="1" xr2:uid="{DD575569-B564-4BB0-9629-61DB0F1D935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2" l="1"/>
  <c r="K50" i="2"/>
  <c r="L50" i="2"/>
  <c r="M50" i="2"/>
  <c r="N50" i="2"/>
  <c r="I50" i="2"/>
  <c r="J49" i="2"/>
  <c r="K49" i="2"/>
  <c r="L49" i="2"/>
  <c r="M49" i="2"/>
  <c r="N49" i="2"/>
  <c r="I49" i="2"/>
  <c r="J47" i="2"/>
  <c r="K47" i="2"/>
  <c r="L47" i="2"/>
  <c r="M47" i="2"/>
  <c r="N47" i="2"/>
  <c r="I47" i="2"/>
  <c r="J48" i="2"/>
  <c r="K48" i="2"/>
  <c r="L48" i="2"/>
  <c r="M48" i="2"/>
  <c r="N48" i="2"/>
  <c r="I48" i="2"/>
  <c r="J41" i="2"/>
  <c r="K41" i="2"/>
  <c r="L41" i="2"/>
  <c r="M41" i="2"/>
  <c r="N41" i="2"/>
  <c r="I41" i="2"/>
  <c r="M43" i="2"/>
  <c r="L43" i="2"/>
  <c r="M42" i="2"/>
  <c r="L42" i="2"/>
  <c r="P34" i="2"/>
  <c r="P35" i="2"/>
  <c r="P33" i="2"/>
  <c r="J19" i="2"/>
  <c r="K28" i="2"/>
  <c r="L19" i="2"/>
  <c r="M19" i="2"/>
  <c r="N19" i="2"/>
  <c r="I19" i="2"/>
  <c r="L27" i="2"/>
  <c r="L34" i="2" s="1"/>
  <c r="M35" i="2"/>
  <c r="J29" i="2"/>
  <c r="L29" i="2"/>
  <c r="L36" i="2" s="1"/>
  <c r="M29" i="2"/>
  <c r="M36" i="2" s="1"/>
  <c r="N29" i="2"/>
  <c r="I29" i="2"/>
  <c r="J28" i="2"/>
  <c r="L28" i="2"/>
  <c r="L35" i="2" s="1"/>
  <c r="M28" i="2"/>
  <c r="N28" i="2"/>
  <c r="J27" i="2"/>
  <c r="K27" i="2"/>
  <c r="M27" i="2"/>
  <c r="M34" i="2" s="1"/>
  <c r="N27" i="2"/>
  <c r="I27" i="2"/>
  <c r="P13" i="2"/>
  <c r="P14" i="2"/>
  <c r="P12" i="2"/>
  <c r="J64" i="1"/>
  <c r="K64" i="1"/>
  <c r="L64" i="1"/>
  <c r="M64" i="1"/>
  <c r="N64" i="1"/>
  <c r="O64" i="1"/>
  <c r="I64" i="1"/>
  <c r="J63" i="1"/>
  <c r="K63" i="1"/>
  <c r="L63" i="1"/>
  <c r="M63" i="1"/>
  <c r="N63" i="1"/>
  <c r="O63" i="1"/>
  <c r="I63" i="1"/>
  <c r="J61" i="1"/>
  <c r="K61" i="1"/>
  <c r="L61" i="1"/>
  <c r="M61" i="1"/>
  <c r="N61" i="1"/>
  <c r="O61" i="1"/>
  <c r="I61" i="1"/>
  <c r="J55" i="1"/>
  <c r="K55" i="1"/>
  <c r="L55" i="1"/>
  <c r="M55" i="1"/>
  <c r="N55" i="1"/>
  <c r="O55" i="1"/>
  <c r="I55" i="1"/>
  <c r="N54" i="1"/>
  <c r="M54" i="1"/>
  <c r="Q46" i="1"/>
  <c r="Q47" i="1"/>
  <c r="Q45" i="1"/>
  <c r="N46" i="1"/>
  <c r="N45" i="1"/>
  <c r="M45" i="1"/>
  <c r="J39" i="1"/>
  <c r="K39" i="1"/>
  <c r="L39" i="1"/>
  <c r="M39" i="1"/>
  <c r="N39" i="1"/>
  <c r="O39" i="1"/>
  <c r="I39" i="1"/>
  <c r="J38" i="1"/>
  <c r="K38" i="1"/>
  <c r="L38" i="1"/>
  <c r="M38" i="1"/>
  <c r="N38" i="1"/>
  <c r="O38" i="1"/>
  <c r="I38" i="1"/>
  <c r="J37" i="1"/>
  <c r="K37" i="1"/>
  <c r="L37" i="1"/>
  <c r="M37" i="1"/>
  <c r="N37" i="1"/>
  <c r="O37" i="1"/>
  <c r="I37" i="1"/>
  <c r="J36" i="1"/>
  <c r="K36" i="1"/>
  <c r="L36" i="1"/>
  <c r="M36" i="1"/>
  <c r="N36" i="1"/>
  <c r="O36" i="1"/>
  <c r="I36" i="1"/>
  <c r="J23" i="1"/>
  <c r="K23" i="1"/>
  <c r="L23" i="1"/>
  <c r="M23" i="1"/>
  <c r="N23" i="1"/>
  <c r="O23" i="1"/>
  <c r="I23" i="1"/>
  <c r="Q17" i="1"/>
  <c r="Q15" i="1"/>
  <c r="Q16" i="1"/>
  <c r="Q14" i="1"/>
  <c r="K29" i="2" l="1"/>
</calcChain>
</file>

<file path=xl/sharedStrings.xml><?xml version="1.0" encoding="utf-8"?>
<sst xmlns="http://schemas.openxmlformats.org/spreadsheetml/2006/main" count="210" uniqueCount="44">
  <si>
    <t>Variables Basicas</t>
  </si>
  <si>
    <t>X</t>
  </si>
  <si>
    <t>Y</t>
  </si>
  <si>
    <t>Z</t>
  </si>
  <si>
    <t>S1</t>
  </si>
  <si>
    <t>S2</t>
  </si>
  <si>
    <t>S3</t>
  </si>
  <si>
    <t>Solucion</t>
  </si>
  <si>
    <t>Funcion objetivo</t>
  </si>
  <si>
    <t>s2</t>
  </si>
  <si>
    <t>s3</t>
  </si>
  <si>
    <t>Zj</t>
  </si>
  <si>
    <t>Columna pivote sera la que tenga el mayor negativo en Zj</t>
  </si>
  <si>
    <t>Solucion dividido entre pivote y se toma el valor mas pequeño</t>
  </si>
  <si>
    <t>El valor de la columna pivote que tiene el menor resultado es 3,asi que dividimos toda esa columna entre 3</t>
  </si>
  <si>
    <t>Cambia el NOMBRE de la columna por el NOMBRE de la fila</t>
  </si>
  <si>
    <t>Ahora se trata de que los valores de la columna pivote sean ceros</t>
  </si>
  <si>
    <t>.-2 * Fila1 + Fila2</t>
  </si>
  <si>
    <t>.-1 * fila 1 + fila3</t>
  </si>
  <si>
    <t>.45 * fila 1 + fila 4</t>
  </si>
  <si>
    <t>Ya tenemos toda la columna pivote completa</t>
  </si>
  <si>
    <t>aun queda una fila en con valor negativo asi que esta sera la nueva fila pivote</t>
  </si>
  <si>
    <t>Hayamos el valor minimo de devidir la solucion entre la columna pivote</t>
  </si>
  <si>
    <t>Se cambia el Nombre de la Columna por el Nombre de la Fila</t>
  </si>
  <si>
    <t>Se divide la fila por el valor de la columna pivote</t>
  </si>
  <si>
    <t>Se cambian los otros valores de la columan de la fila pivote a ceros</t>
  </si>
  <si>
    <t>.-1/3 * Fila 2 + Fila 1</t>
  </si>
  <si>
    <t>.-1/6 *Fila 2 + Fila 3</t>
  </si>
  <si>
    <t>.7 * Fila 2 + fila 4</t>
  </si>
  <si>
    <t>Como ahora todos los valores de Zj son positivos TERMINAMOS LA ITERACION</t>
  </si>
  <si>
    <t>Quitamos la variable que no necesitamos</t>
  </si>
  <si>
    <t>La columna pivote es la de mayor negatividad</t>
  </si>
  <si>
    <t>se divide la columna division entre la pivote y el numero menor es nuestra fila de comienzo</t>
  </si>
  <si>
    <t>Se divide la fila por</t>
  </si>
  <si>
    <t>Se cambian los demas valores a cero de la columna pivote</t>
  </si>
  <si>
    <t>.-60 * Fila 1 + Fila 2</t>
  </si>
  <si>
    <t>.12 * Fila 1 + Fila 4</t>
  </si>
  <si>
    <t>.-4 * Fila 1 + Fila 3</t>
  </si>
  <si>
    <t>Ahora solo nos queda tomar una nueva fila pivote y seguir iterando</t>
  </si>
  <si>
    <t xml:space="preserve">Se divide la fila por </t>
  </si>
  <si>
    <t>Ahora se transforman los demas valores de la columna pivote en ceros con el metodo de Jgauss Jordan</t>
  </si>
  <si>
    <t>.-1/3*Fila2 + Fila 1</t>
  </si>
  <si>
    <t>.-32/3*Fila 2 + Fila 3</t>
  </si>
  <si>
    <t>.4*Fila 2+ Fila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</si>
</sst>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12" fontId="0" fillId="4" borderId="1" xfId="0" applyNumberFormat="1" applyFill="1" applyBorder="1"/>
    <xf numFmtId="0" fontId="3" fillId="4" borderId="1" xfId="0" applyFont="1" applyFill="1" applyBorder="1"/>
    <xf numFmtId="12" fontId="0" fillId="0" borderId="1" xfId="0" applyNumberFormat="1" applyBorder="1"/>
    <xf numFmtId="0" fontId="2" fillId="2" borderId="1" xfId="0" applyFont="1" applyFill="1" applyBorder="1"/>
    <xf numFmtId="12" fontId="0" fillId="2" borderId="1" xfId="0" applyNumberFormat="1" applyFill="1" applyBorder="1"/>
    <xf numFmtId="0" fontId="2" fillId="0" borderId="1" xfId="0" applyFont="1" applyFill="1" applyBorder="1"/>
    <xf numFmtId="12" fontId="0" fillId="0" borderId="1" xfId="0" applyNumberFormat="1" applyFill="1" applyBorder="1"/>
    <xf numFmtId="12" fontId="0" fillId="3" borderId="1" xfId="0" applyNumberFormat="1" applyFill="1" applyBorder="1"/>
    <xf numFmtId="0" fontId="3" fillId="0" borderId="1" xfId="0" applyFont="1" applyFill="1" applyBorder="1"/>
    <xf numFmtId="12" fontId="0" fillId="0" borderId="0" xfId="0" applyNumberFormat="1"/>
    <xf numFmtId="12" fontId="0" fillId="5" borderId="0" xfId="0" applyNumberFormat="1" applyFill="1"/>
    <xf numFmtId="12" fontId="0" fillId="5" borderId="1" xfId="0" applyNumberFormat="1" applyFill="1" applyBorder="1"/>
    <xf numFmtId="0" fontId="3" fillId="5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12" fontId="0" fillId="4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12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2" fontId="0" fillId="0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2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2" fontId="0" fillId="5" borderId="1" xfId="0" applyNumberFormat="1" applyFill="1" applyBorder="1" applyAlignment="1">
      <alignment horizontal="center" vertical="center"/>
    </xf>
    <xf numFmtId="12" fontId="0" fillId="6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133350</xdr:rowOff>
    </xdr:from>
    <xdr:to>
      <xdr:col>6</xdr:col>
      <xdr:colOff>9525</xdr:colOff>
      <xdr:row>26</xdr:row>
      <xdr:rowOff>152400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814216F-1DD8-4C86-B2AB-53A5906A69B0}"/>
            </a:ext>
          </a:extLst>
        </xdr:cNvPr>
        <xdr:cNvSpPr/>
      </xdr:nvSpPr>
      <xdr:spPr>
        <a:xfrm>
          <a:off x="390525" y="323850"/>
          <a:ext cx="4191000" cy="47815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600" baseline="0">
              <a:solidFill>
                <a:sysClr val="windowText" lastClr="000000"/>
              </a:solidFill>
            </a:rPr>
            <a:t>x &gt;&gt; bolsos de mano</a:t>
          </a:r>
        </a:p>
        <a:p>
          <a:pPr algn="l"/>
          <a:r>
            <a:rPr lang="es-CO" sz="1600" baseline="0">
              <a:solidFill>
                <a:sysClr val="windowText" lastClr="000000"/>
              </a:solidFill>
            </a:rPr>
            <a:t>y &gt;&gt; bolsos de rasuradora</a:t>
          </a:r>
        </a:p>
        <a:p>
          <a:pPr algn="l"/>
          <a:r>
            <a:rPr lang="es-CO" sz="1600" baseline="0">
              <a:solidFill>
                <a:sysClr val="windowText" lastClr="000000"/>
              </a:solidFill>
            </a:rPr>
            <a:t>z &gt;&gt; mochilas</a:t>
          </a:r>
        </a:p>
        <a:p>
          <a:pPr algn="l"/>
          <a:endParaRPr lang="es-CO" sz="1600" baseline="0">
            <a:solidFill>
              <a:sysClr val="windowText" lastClr="000000"/>
            </a:solidFill>
          </a:endParaRPr>
        </a:p>
        <a:p>
          <a:pPr algn="l"/>
          <a:r>
            <a:rPr lang="es-CO" sz="1600" baseline="0">
              <a:solidFill>
                <a:sysClr val="windowText" lastClr="000000"/>
              </a:solidFill>
            </a:rPr>
            <a:t>Funcion Objetivo</a:t>
          </a:r>
        </a:p>
        <a:p>
          <a:pPr algn="l"/>
          <a:r>
            <a:rPr lang="es-CO" sz="1600" baseline="0">
              <a:solidFill>
                <a:sysClr val="windowText" lastClr="000000"/>
              </a:solidFill>
            </a:rPr>
            <a:t>Max = 24X + 22Y + 45Z</a:t>
          </a:r>
        </a:p>
        <a:p>
          <a:pPr algn="l"/>
          <a:endParaRPr lang="es-CO" sz="1600" baseline="0">
            <a:solidFill>
              <a:sysClr val="windowText" lastClr="000000"/>
            </a:solidFill>
          </a:endParaRPr>
        </a:p>
        <a:p>
          <a:pPr algn="l"/>
          <a:r>
            <a:rPr lang="es-CO" sz="1600" baseline="0">
              <a:solidFill>
                <a:sysClr val="windowText" lastClr="000000"/>
              </a:solidFill>
            </a:rPr>
            <a:t>Piel</a:t>
          </a:r>
        </a:p>
        <a:p>
          <a:pPr algn="l"/>
          <a:r>
            <a:rPr lang="es-CO" sz="1600" baseline="0">
              <a:solidFill>
                <a:sysClr val="windowText" lastClr="000000"/>
              </a:solidFill>
            </a:rPr>
            <a:t>2X + 1Y + 3Z &lt;= 42</a:t>
          </a:r>
        </a:p>
        <a:p>
          <a:pPr algn="l"/>
          <a:endParaRPr lang="es-CO" sz="1600">
            <a:solidFill>
              <a:sysClr val="windowText" lastClr="000000"/>
            </a:solidFill>
          </a:endParaRPr>
        </a:p>
        <a:p>
          <a:pPr algn="l"/>
          <a:r>
            <a:rPr lang="es-CO" sz="1600">
              <a:solidFill>
                <a:sysClr val="windowText" lastClr="000000"/>
              </a:solidFill>
            </a:rPr>
            <a:t>Costura</a:t>
          </a:r>
        </a:p>
        <a:p>
          <a:pPr algn="l"/>
          <a:r>
            <a:rPr lang="es-CO" sz="1600">
              <a:solidFill>
                <a:sysClr val="windowText" lastClr="000000"/>
              </a:solidFill>
            </a:rPr>
            <a:t>2X + 1Y + 2Z &lt;= 40</a:t>
          </a:r>
        </a:p>
        <a:p>
          <a:pPr algn="l"/>
          <a:endParaRPr lang="es-CO" sz="1600">
            <a:solidFill>
              <a:sysClr val="windowText" lastClr="000000"/>
            </a:solidFill>
          </a:endParaRPr>
        </a:p>
        <a:p>
          <a:pPr algn="l"/>
          <a:r>
            <a:rPr lang="es-CO" sz="1600">
              <a:solidFill>
                <a:sysClr val="windowText" lastClr="000000"/>
              </a:solidFill>
            </a:rPr>
            <a:t>Acabado</a:t>
          </a:r>
        </a:p>
        <a:p>
          <a:pPr algn="l"/>
          <a:r>
            <a:rPr lang="es-CO" sz="1600">
              <a:solidFill>
                <a:sysClr val="windowText" lastClr="000000"/>
              </a:solidFill>
            </a:rPr>
            <a:t>1X + 0.5Y + Z &lt;= 45</a:t>
          </a:r>
        </a:p>
        <a:p>
          <a:pPr algn="l"/>
          <a:endParaRPr lang="es-CO" sz="1600">
            <a:solidFill>
              <a:sysClr val="windowText" lastClr="000000"/>
            </a:solidFill>
          </a:endParaRPr>
        </a:p>
        <a:p>
          <a:pPr algn="l"/>
          <a:r>
            <a:rPr lang="es-CO" sz="1600">
              <a:solidFill>
                <a:sysClr val="windowText" lastClr="000000"/>
              </a:solidFill>
            </a:rPr>
            <a:t>Nulidad</a:t>
          </a:r>
        </a:p>
        <a:p>
          <a:pPr algn="l"/>
          <a:r>
            <a:rPr lang="es-CO" sz="1600">
              <a:solidFill>
                <a:sysClr val="windowText" lastClr="000000"/>
              </a:solidFill>
            </a:rPr>
            <a:t>X,Y,Z &gt;= 0</a:t>
          </a:r>
        </a:p>
      </xdr:txBody>
    </xdr:sp>
    <xdr:clientData/>
  </xdr:twoCellAnchor>
  <xdr:twoCellAnchor>
    <xdr:from>
      <xdr:col>7</xdr:col>
      <xdr:colOff>47625</xdr:colOff>
      <xdr:row>66</xdr:row>
      <xdr:rowOff>123824</xdr:rowOff>
    </xdr:from>
    <xdr:to>
      <xdr:col>14</xdr:col>
      <xdr:colOff>38100</xdr:colOff>
      <xdr:row>80</xdr:row>
      <xdr:rowOff>19049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A9E802E-1F90-4E16-95CA-4A5462AADBCE}"/>
            </a:ext>
          </a:extLst>
        </xdr:cNvPr>
        <xdr:cNvSpPr/>
      </xdr:nvSpPr>
      <xdr:spPr>
        <a:xfrm>
          <a:off x="5381625" y="16602074"/>
          <a:ext cx="5324475" cy="25622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600">
              <a:solidFill>
                <a:sysClr val="windowText" lastClr="000000"/>
              </a:solidFill>
            </a:rPr>
            <a:t>X</a:t>
          </a:r>
          <a:r>
            <a:rPr lang="es-CO" sz="1600" baseline="0">
              <a:solidFill>
                <a:sysClr val="windowText" lastClr="000000"/>
              </a:solidFill>
            </a:rPr>
            <a:t> = X1 = 0 No se se deben producir bolsos de Mano</a:t>
          </a:r>
          <a:endParaRPr lang="es-CO" sz="1600">
            <a:solidFill>
              <a:sysClr val="windowText" lastClr="000000"/>
            </a:solidFill>
          </a:endParaRPr>
        </a:p>
        <a:p>
          <a:pPr algn="l"/>
          <a:r>
            <a:rPr lang="es-CO" sz="1600">
              <a:solidFill>
                <a:sysClr val="windowText" lastClr="000000"/>
              </a:solidFill>
            </a:rPr>
            <a:t>Z = X3 = 2 Se debe producir esta cantidad</a:t>
          </a:r>
          <a:r>
            <a:rPr lang="es-CO" sz="1600" baseline="0">
              <a:solidFill>
                <a:sysClr val="windowText" lastClr="000000"/>
              </a:solidFill>
            </a:rPr>
            <a:t> en Mochilas</a:t>
          </a:r>
          <a:endParaRPr lang="es-CO" sz="1600">
            <a:solidFill>
              <a:sysClr val="windowText" lastClr="000000"/>
            </a:solidFill>
          </a:endParaRPr>
        </a:p>
        <a:p>
          <a:pPr algn="l"/>
          <a:r>
            <a:rPr lang="es-CO" sz="1600">
              <a:solidFill>
                <a:sysClr val="windowText" lastClr="000000"/>
              </a:solidFill>
            </a:rPr>
            <a:t>Y = X2 = 36 Se</a:t>
          </a:r>
          <a:r>
            <a:rPr lang="es-CO" sz="1600" baseline="0">
              <a:solidFill>
                <a:sysClr val="windowText" lastClr="000000"/>
              </a:solidFill>
            </a:rPr>
            <a:t> debe producir esta cantidad de bolsos de rasuradora</a:t>
          </a:r>
        </a:p>
        <a:p>
          <a:pPr algn="l"/>
          <a:endParaRPr lang="es-CO" sz="1600">
            <a:solidFill>
              <a:sysClr val="windowText" lastClr="000000"/>
            </a:solidFill>
          </a:endParaRPr>
        </a:p>
        <a:p>
          <a:pPr algn="l"/>
          <a:r>
            <a:rPr lang="es-CO" sz="1600">
              <a:solidFill>
                <a:sysClr val="windowText" lastClr="000000"/>
              </a:solidFill>
            </a:rPr>
            <a:t>S3 =</a:t>
          </a:r>
          <a:r>
            <a:rPr lang="es-CO" sz="1600" baseline="0">
              <a:solidFill>
                <a:sysClr val="windowText" lastClr="000000"/>
              </a:solidFill>
            </a:rPr>
            <a:t> 25</a:t>
          </a:r>
        </a:p>
        <a:p>
          <a:pPr algn="l"/>
          <a:endParaRPr lang="es-CO" sz="1600" baseline="0">
            <a:solidFill>
              <a:sysClr val="windowText" lastClr="000000"/>
            </a:solidFill>
          </a:endParaRPr>
        </a:p>
        <a:p>
          <a:pPr algn="l"/>
          <a:r>
            <a:rPr lang="es-CO" sz="1600" baseline="0">
              <a:solidFill>
                <a:sysClr val="windowText" lastClr="000000"/>
              </a:solidFill>
            </a:rPr>
            <a:t>Zj = 882 que es la ganancia en dolares que obtendremos al fabricar la cantidades especificas hayadas para X1, X2 y X3</a:t>
          </a:r>
        </a:p>
        <a:p>
          <a:pPr algn="l"/>
          <a:endParaRPr lang="es-CO" sz="1600" baseline="0">
            <a:solidFill>
              <a:sysClr val="windowText" lastClr="000000"/>
            </a:solidFill>
          </a:endParaRPr>
        </a:p>
        <a:p>
          <a:pPr algn="l"/>
          <a:endParaRPr lang="es-CO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76200</xdr:rowOff>
    </xdr:from>
    <xdr:to>
      <xdr:col>6</xdr:col>
      <xdr:colOff>704849</xdr:colOff>
      <xdr:row>25</xdr:row>
      <xdr:rowOff>95250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DEF7F89E-4BFD-4617-B14C-2F933D9228F7}"/>
            </a:ext>
          </a:extLst>
        </xdr:cNvPr>
        <xdr:cNvSpPr/>
      </xdr:nvSpPr>
      <xdr:spPr>
        <a:xfrm>
          <a:off x="19050" y="266700"/>
          <a:ext cx="5257799" cy="4972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600">
              <a:solidFill>
                <a:schemeClr val="tx1"/>
              </a:solidFill>
            </a:rPr>
            <a:t>X &gt;&gt; camisas</a:t>
          </a:r>
        </a:p>
        <a:p>
          <a:pPr algn="l"/>
          <a:r>
            <a:rPr lang="es-CO" sz="1600">
              <a:solidFill>
                <a:schemeClr val="tx1"/>
              </a:solidFill>
            </a:rPr>
            <a:t>Y</a:t>
          </a:r>
          <a:r>
            <a:rPr lang="es-CO" sz="1600" baseline="0">
              <a:solidFill>
                <a:schemeClr val="tx1"/>
              </a:solidFill>
            </a:rPr>
            <a:t> &gt;&gt; blusas</a:t>
          </a:r>
        </a:p>
        <a:p>
          <a:pPr algn="l"/>
          <a:endParaRPr lang="es-CO" sz="1600" baseline="0">
            <a:solidFill>
              <a:schemeClr val="tx1"/>
            </a:solidFill>
          </a:endParaRPr>
        </a:p>
        <a:p>
          <a:pPr algn="l"/>
          <a:r>
            <a:rPr lang="es-CO" sz="1600" baseline="0">
              <a:solidFill>
                <a:schemeClr val="tx1"/>
              </a:solidFill>
            </a:rPr>
            <a:t>Funcion objetivo</a:t>
          </a:r>
        </a:p>
        <a:p>
          <a:pPr algn="l"/>
          <a:r>
            <a:rPr lang="es-CO" sz="1600" baseline="0">
              <a:solidFill>
                <a:schemeClr val="tx1"/>
              </a:solidFill>
            </a:rPr>
            <a:t>Max = 8X + 12Y</a:t>
          </a:r>
        </a:p>
        <a:p>
          <a:pPr algn="l"/>
          <a:endParaRPr lang="es-CO" sz="1600" baseline="0">
            <a:solidFill>
              <a:schemeClr val="tx1"/>
            </a:solidFill>
          </a:endParaRPr>
        </a:p>
        <a:p>
          <a:pPr algn="l"/>
          <a:r>
            <a:rPr lang="es-CO" sz="1600" baseline="0">
              <a:solidFill>
                <a:schemeClr val="tx1"/>
              </a:solidFill>
            </a:rPr>
            <a:t>Corte</a:t>
          </a:r>
        </a:p>
        <a:p>
          <a:pPr algn="l"/>
          <a:r>
            <a:rPr lang="es-CO" sz="1600" baseline="0">
              <a:solidFill>
                <a:schemeClr val="tx1"/>
              </a:solidFill>
            </a:rPr>
            <a:t>Trabajadores 25 , 8h 5d a la semana</a:t>
          </a:r>
        </a:p>
        <a:p>
          <a:pPr algn="l"/>
          <a:r>
            <a:rPr lang="es-CO" sz="1600" baseline="0">
              <a:solidFill>
                <a:schemeClr val="tx1"/>
              </a:solidFill>
            </a:rPr>
            <a:t>(8h/d  *  60min/1h * 5d/semana ) (25) = 60000 min/semana</a:t>
          </a:r>
        </a:p>
        <a:p>
          <a:pPr algn="l"/>
          <a:r>
            <a:rPr lang="es-CO" sz="1600" baseline="0">
              <a:solidFill>
                <a:schemeClr val="tx1"/>
              </a:solidFill>
            </a:rPr>
            <a:t>20X + 8Y &lt;= 60000</a:t>
          </a:r>
        </a:p>
        <a:p>
          <a:pPr algn="l"/>
          <a:endParaRPr lang="es-CO" sz="1600" baseline="0">
            <a:solidFill>
              <a:schemeClr val="tx1"/>
            </a:solidFill>
          </a:endParaRPr>
        </a:p>
        <a:p>
          <a:pPr algn="l"/>
          <a:r>
            <a:rPr lang="es-CO" sz="1600" baseline="0">
              <a:solidFill>
                <a:schemeClr val="tx1"/>
              </a:solidFill>
            </a:rPr>
            <a:t>Costura</a:t>
          </a:r>
        </a:p>
        <a:p>
          <a:pPr algn="l"/>
          <a:r>
            <a:rPr lang="es-CO" sz="1600" baseline="0">
              <a:solidFill>
                <a:schemeClr val="tx1"/>
              </a:solidFill>
            </a:rPr>
            <a:t>70X + 60Y &lt;= 84000</a:t>
          </a:r>
        </a:p>
        <a:p>
          <a:pPr algn="l"/>
          <a:endParaRPr lang="es-CO" sz="1600" baseline="0">
            <a:solidFill>
              <a:schemeClr val="tx1"/>
            </a:solidFill>
          </a:endParaRPr>
        </a:p>
        <a:p>
          <a:pPr algn="l"/>
          <a:r>
            <a:rPr lang="es-CO" sz="1600" baseline="0">
              <a:solidFill>
                <a:schemeClr val="tx1"/>
              </a:solidFill>
            </a:rPr>
            <a:t>Empaque</a:t>
          </a:r>
        </a:p>
        <a:p>
          <a:pPr algn="l"/>
          <a:r>
            <a:rPr lang="es-CO" sz="1600" baseline="0">
              <a:solidFill>
                <a:schemeClr val="tx1"/>
              </a:solidFill>
            </a:rPr>
            <a:t>12X + 4Y &lt;=12000</a:t>
          </a:r>
        </a:p>
        <a:p>
          <a:pPr algn="l"/>
          <a:endParaRPr lang="es-CO" sz="1600" baseline="0">
            <a:solidFill>
              <a:schemeClr val="tx1"/>
            </a:solidFill>
          </a:endParaRPr>
        </a:p>
        <a:p>
          <a:pPr algn="l"/>
          <a:r>
            <a:rPr lang="es-CO" sz="1600" baseline="0">
              <a:solidFill>
                <a:schemeClr val="tx1"/>
              </a:solidFill>
            </a:rPr>
            <a:t>Nulidad</a:t>
          </a:r>
        </a:p>
        <a:p>
          <a:pPr algn="l"/>
          <a:r>
            <a:rPr lang="es-CO" sz="1600" baseline="0">
              <a:solidFill>
                <a:schemeClr val="tx1"/>
              </a:solidFill>
            </a:rPr>
            <a:t>X,Y &gt;=0</a:t>
          </a:r>
          <a:endParaRPr lang="es-CO" sz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C6FE-9E7E-4451-8D8A-73C693BBB535}">
  <dimension ref="H3:S66"/>
  <sheetViews>
    <sheetView topLeftCell="A4" workbookViewId="0">
      <selection activeCell="R19" sqref="R19"/>
    </sheetView>
  </sheetViews>
  <sheetFormatPr baseColWidth="10" defaultRowHeight="15" x14ac:dyDescent="0.25"/>
  <cols>
    <col min="17" max="17" width="11.85546875" bestFit="1" customWidth="1"/>
  </cols>
  <sheetData>
    <row r="3" spans="8:17" ht="30" x14ac:dyDescent="0.25">
      <c r="H3" s="1" t="s">
        <v>8</v>
      </c>
      <c r="I3" s="2">
        <v>24</v>
      </c>
      <c r="J3" s="2">
        <v>22</v>
      </c>
      <c r="K3" s="2">
        <v>45</v>
      </c>
      <c r="L3" s="2">
        <v>0</v>
      </c>
      <c r="M3" s="2">
        <v>0</v>
      </c>
      <c r="N3" s="2">
        <v>0</v>
      </c>
      <c r="O3" s="2"/>
    </row>
    <row r="4" spans="8:17" ht="30" x14ac:dyDescent="0.25">
      <c r="H4" s="1" t="s">
        <v>0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5</v>
      </c>
      <c r="N4" s="2" t="s">
        <v>6</v>
      </c>
      <c r="O4" s="2" t="s">
        <v>7</v>
      </c>
    </row>
    <row r="5" spans="8:17" x14ac:dyDescent="0.25">
      <c r="H5" s="2" t="s">
        <v>4</v>
      </c>
      <c r="I5" s="2">
        <v>2</v>
      </c>
      <c r="J5" s="2">
        <v>1</v>
      </c>
      <c r="K5" s="2">
        <v>3</v>
      </c>
      <c r="L5" s="2">
        <v>1</v>
      </c>
      <c r="M5" s="2">
        <v>0</v>
      </c>
      <c r="N5" s="2">
        <v>0</v>
      </c>
      <c r="O5" s="2">
        <v>42</v>
      </c>
    </row>
    <row r="6" spans="8:17" x14ac:dyDescent="0.25">
      <c r="H6" s="2" t="s">
        <v>9</v>
      </c>
      <c r="I6" s="2">
        <v>2</v>
      </c>
      <c r="J6" s="2">
        <v>1</v>
      </c>
      <c r="K6" s="2">
        <v>2</v>
      </c>
      <c r="L6" s="2"/>
      <c r="M6" s="2">
        <v>1</v>
      </c>
      <c r="N6" s="2"/>
      <c r="O6" s="2">
        <v>40</v>
      </c>
    </row>
    <row r="7" spans="8:17" x14ac:dyDescent="0.25">
      <c r="H7" s="2" t="s">
        <v>10</v>
      </c>
      <c r="I7" s="2">
        <v>1</v>
      </c>
      <c r="J7" s="2">
        <v>0.5</v>
      </c>
      <c r="K7" s="2">
        <v>1</v>
      </c>
      <c r="L7" s="2">
        <v>0</v>
      </c>
      <c r="M7" s="2">
        <v>0</v>
      </c>
      <c r="N7" s="2">
        <v>1</v>
      </c>
      <c r="O7" s="2">
        <v>45</v>
      </c>
    </row>
    <row r="8" spans="8:17" x14ac:dyDescent="0.25">
      <c r="H8" s="2" t="s">
        <v>11</v>
      </c>
      <c r="I8" s="2">
        <v>-24</v>
      </c>
      <c r="J8" s="2">
        <v>-22</v>
      </c>
      <c r="K8" s="2">
        <v>-45</v>
      </c>
      <c r="L8" s="2">
        <v>0</v>
      </c>
      <c r="M8" s="2">
        <v>0</v>
      </c>
      <c r="N8" s="2">
        <v>0</v>
      </c>
      <c r="O8" s="2">
        <v>0</v>
      </c>
    </row>
    <row r="10" spans="8:17" x14ac:dyDescent="0.25">
      <c r="H10" t="s">
        <v>12</v>
      </c>
    </row>
    <row r="12" spans="8:17" ht="30" x14ac:dyDescent="0.25">
      <c r="H12" s="1" t="s">
        <v>8</v>
      </c>
      <c r="I12" s="2">
        <v>24</v>
      </c>
      <c r="J12" s="2">
        <v>22</v>
      </c>
      <c r="K12" s="2">
        <v>45</v>
      </c>
      <c r="L12" s="2">
        <v>0</v>
      </c>
      <c r="M12" s="2">
        <v>0</v>
      </c>
      <c r="N12" s="2">
        <v>0</v>
      </c>
      <c r="O12" s="2"/>
    </row>
    <row r="13" spans="8:17" ht="30" x14ac:dyDescent="0.25">
      <c r="H13" s="1" t="s">
        <v>0</v>
      </c>
      <c r="I13" s="2" t="s">
        <v>1</v>
      </c>
      <c r="J13" s="2" t="s">
        <v>2</v>
      </c>
      <c r="K13" s="3" t="s">
        <v>3</v>
      </c>
      <c r="L13" s="2" t="s">
        <v>4</v>
      </c>
      <c r="M13" s="2" t="s">
        <v>5</v>
      </c>
      <c r="N13" s="2" t="s">
        <v>6</v>
      </c>
      <c r="O13" s="4" t="s">
        <v>7</v>
      </c>
      <c r="Q13" t="s">
        <v>13</v>
      </c>
    </row>
    <row r="14" spans="8:17" x14ac:dyDescent="0.25">
      <c r="H14" s="6" t="s">
        <v>4</v>
      </c>
      <c r="I14" s="6">
        <v>2</v>
      </c>
      <c r="J14" s="6">
        <v>1</v>
      </c>
      <c r="K14" s="6">
        <v>3</v>
      </c>
      <c r="L14" s="6">
        <v>1</v>
      </c>
      <c r="M14" s="6">
        <v>0</v>
      </c>
      <c r="N14" s="6">
        <v>0</v>
      </c>
      <c r="O14" s="6">
        <v>42</v>
      </c>
      <c r="Q14" s="5">
        <f>(O14/K14)</f>
        <v>14</v>
      </c>
    </row>
    <row r="15" spans="8:17" x14ac:dyDescent="0.25">
      <c r="H15" s="2" t="s">
        <v>9</v>
      </c>
      <c r="I15" s="2">
        <v>2</v>
      </c>
      <c r="J15" s="2">
        <v>1</v>
      </c>
      <c r="K15" s="3">
        <v>2</v>
      </c>
      <c r="L15" s="2"/>
      <c r="M15" s="2">
        <v>1</v>
      </c>
      <c r="N15" s="2"/>
      <c r="O15" s="4">
        <v>40</v>
      </c>
      <c r="Q15">
        <f t="shared" ref="Q15:Q16" si="0">(O15/K15)</f>
        <v>20</v>
      </c>
    </row>
    <row r="16" spans="8:17" x14ac:dyDescent="0.25">
      <c r="H16" s="2" t="s">
        <v>10</v>
      </c>
      <c r="I16" s="2">
        <v>1</v>
      </c>
      <c r="J16" s="2">
        <v>0.5</v>
      </c>
      <c r="K16" s="3">
        <v>1</v>
      </c>
      <c r="L16" s="2">
        <v>0</v>
      </c>
      <c r="M16" s="2">
        <v>0</v>
      </c>
      <c r="N16" s="2">
        <v>1</v>
      </c>
      <c r="O16" s="4">
        <v>45</v>
      </c>
      <c r="Q16">
        <f t="shared" si="0"/>
        <v>45</v>
      </c>
    </row>
    <row r="17" spans="8:18" x14ac:dyDescent="0.25">
      <c r="H17" s="2" t="s">
        <v>11</v>
      </c>
      <c r="I17" s="2">
        <v>-24</v>
      </c>
      <c r="J17" s="2">
        <v>-22</v>
      </c>
      <c r="K17" s="3">
        <v>45</v>
      </c>
      <c r="L17" s="2">
        <v>0</v>
      </c>
      <c r="M17" s="2">
        <v>0</v>
      </c>
      <c r="N17" s="2">
        <v>0</v>
      </c>
      <c r="O17" s="4">
        <v>0</v>
      </c>
      <c r="Q17">
        <f>(O17/K17)</f>
        <v>0</v>
      </c>
    </row>
    <row r="19" spans="8:18" x14ac:dyDescent="0.25">
      <c r="H19" t="s">
        <v>14</v>
      </c>
      <c r="P19" s="5">
        <v>3</v>
      </c>
      <c r="R19" t="s">
        <v>15</v>
      </c>
    </row>
    <row r="21" spans="8:18" ht="30" x14ac:dyDescent="0.25">
      <c r="H21" s="1" t="s">
        <v>8</v>
      </c>
      <c r="I21" s="2">
        <v>24</v>
      </c>
      <c r="J21" s="2">
        <v>22</v>
      </c>
      <c r="K21" s="2">
        <v>45</v>
      </c>
      <c r="L21" s="2">
        <v>0</v>
      </c>
      <c r="M21" s="2">
        <v>0</v>
      </c>
      <c r="N21" s="2">
        <v>0</v>
      </c>
      <c r="O21" s="2"/>
    </row>
    <row r="22" spans="8:18" ht="31.5" x14ac:dyDescent="0.35">
      <c r="H22" s="1" t="s">
        <v>0</v>
      </c>
      <c r="I22" s="2" t="s">
        <v>1</v>
      </c>
      <c r="J22" s="2" t="s">
        <v>2</v>
      </c>
      <c r="K22" s="10" t="s">
        <v>4</v>
      </c>
      <c r="L22" s="2" t="s">
        <v>4</v>
      </c>
      <c r="M22" s="2" t="s">
        <v>5</v>
      </c>
      <c r="N22" s="2" t="s">
        <v>6</v>
      </c>
      <c r="O22" s="2" t="s">
        <v>7</v>
      </c>
    </row>
    <row r="23" spans="8:18" ht="26.25" x14ac:dyDescent="0.4">
      <c r="H23" s="8" t="s">
        <v>3</v>
      </c>
      <c r="I23" s="7">
        <f>I14/$P$19</f>
        <v>0.66666666666666663</v>
      </c>
      <c r="J23" s="7">
        <f t="shared" ref="J23:O23" si="1">J14/$P$19</f>
        <v>0.33333333333333331</v>
      </c>
      <c r="K23" s="7">
        <f t="shared" si="1"/>
        <v>1</v>
      </c>
      <c r="L23" s="7">
        <f t="shared" si="1"/>
        <v>0.33333333333333331</v>
      </c>
      <c r="M23" s="7">
        <f t="shared" si="1"/>
        <v>0</v>
      </c>
      <c r="N23" s="7">
        <f t="shared" si="1"/>
        <v>0</v>
      </c>
      <c r="O23" s="7">
        <f t="shared" si="1"/>
        <v>14</v>
      </c>
    </row>
    <row r="24" spans="8:18" x14ac:dyDescent="0.25">
      <c r="H24" s="2" t="s">
        <v>9</v>
      </c>
      <c r="I24" s="2">
        <v>2</v>
      </c>
      <c r="J24" s="2">
        <v>1</v>
      </c>
      <c r="K24" s="3">
        <v>2</v>
      </c>
      <c r="L24" s="2"/>
      <c r="M24" s="2">
        <v>1</v>
      </c>
      <c r="N24" s="2"/>
      <c r="O24" s="2">
        <v>40</v>
      </c>
    </row>
    <row r="25" spans="8:18" x14ac:dyDescent="0.25">
      <c r="H25" s="2" t="s">
        <v>10</v>
      </c>
      <c r="I25" s="2">
        <v>1</v>
      </c>
      <c r="J25" s="2">
        <v>0.5</v>
      </c>
      <c r="K25" s="3">
        <v>1</v>
      </c>
      <c r="L25" s="2">
        <v>0</v>
      </c>
      <c r="M25" s="2">
        <v>0</v>
      </c>
      <c r="N25" s="2">
        <v>1</v>
      </c>
      <c r="O25" s="2">
        <v>45</v>
      </c>
    </row>
    <row r="26" spans="8:18" x14ac:dyDescent="0.25">
      <c r="H26" s="2" t="s">
        <v>11</v>
      </c>
      <c r="I26" s="2">
        <v>-24</v>
      </c>
      <c r="J26" s="2">
        <v>-22</v>
      </c>
      <c r="K26" s="3">
        <v>-45</v>
      </c>
      <c r="L26" s="2">
        <v>0</v>
      </c>
      <c r="M26" s="2">
        <v>0</v>
      </c>
      <c r="N26" s="2">
        <v>0</v>
      </c>
      <c r="O26" s="2">
        <v>0</v>
      </c>
    </row>
    <row r="29" spans="8:18" x14ac:dyDescent="0.25">
      <c r="H29" t="s">
        <v>16</v>
      </c>
    </row>
    <row r="30" spans="8:18" x14ac:dyDescent="0.25">
      <c r="H30" t="s">
        <v>17</v>
      </c>
    </row>
    <row r="31" spans="8:18" x14ac:dyDescent="0.25">
      <c r="H31" t="s">
        <v>18</v>
      </c>
    </row>
    <row r="32" spans="8:18" x14ac:dyDescent="0.25">
      <c r="H32" t="s">
        <v>19</v>
      </c>
    </row>
    <row r="34" spans="8:19" ht="30" x14ac:dyDescent="0.25">
      <c r="H34" s="1" t="s">
        <v>8</v>
      </c>
      <c r="I34" s="2">
        <v>24</v>
      </c>
      <c r="J34" s="2">
        <v>22</v>
      </c>
      <c r="K34" s="2">
        <v>45</v>
      </c>
      <c r="L34" s="2">
        <v>0</v>
      </c>
      <c r="M34" s="2">
        <v>0</v>
      </c>
      <c r="N34" s="2">
        <v>0</v>
      </c>
      <c r="O34" s="2"/>
    </row>
    <row r="35" spans="8:19" ht="31.5" x14ac:dyDescent="0.35">
      <c r="H35" s="1" t="s">
        <v>0</v>
      </c>
      <c r="I35" s="2" t="s">
        <v>1</v>
      </c>
      <c r="J35" s="2" t="s">
        <v>2</v>
      </c>
      <c r="K35" s="10" t="s">
        <v>4</v>
      </c>
      <c r="L35" s="2" t="s">
        <v>4</v>
      </c>
      <c r="M35" s="2" t="s">
        <v>5</v>
      </c>
      <c r="N35" s="2" t="s">
        <v>6</v>
      </c>
      <c r="O35" s="2" t="s">
        <v>7</v>
      </c>
    </row>
    <row r="36" spans="8:19" ht="26.25" x14ac:dyDescent="0.4">
      <c r="H36" s="8" t="s">
        <v>3</v>
      </c>
      <c r="I36" s="7">
        <f>I14/$P$19</f>
        <v>0.66666666666666663</v>
      </c>
      <c r="J36" s="7">
        <f t="shared" ref="J36:O36" si="2">J14/$P$19</f>
        <v>0.33333333333333331</v>
      </c>
      <c r="K36" s="7">
        <f t="shared" si="2"/>
        <v>1</v>
      </c>
      <c r="L36" s="7">
        <f t="shared" si="2"/>
        <v>0.33333333333333331</v>
      </c>
      <c r="M36" s="7">
        <f t="shared" si="2"/>
        <v>0</v>
      </c>
      <c r="N36" s="7">
        <f t="shared" si="2"/>
        <v>0</v>
      </c>
      <c r="O36" s="7">
        <f t="shared" si="2"/>
        <v>14</v>
      </c>
      <c r="Q36" t="s">
        <v>20</v>
      </c>
    </row>
    <row r="37" spans="8:19" x14ac:dyDescent="0.25">
      <c r="H37" s="2" t="s">
        <v>9</v>
      </c>
      <c r="I37" s="9">
        <f>(-2*I23)+I24</f>
        <v>0.66666666666666674</v>
      </c>
      <c r="J37" s="9">
        <f t="shared" ref="J37:O37" si="3">(-2*J23)+J24</f>
        <v>0.33333333333333337</v>
      </c>
      <c r="K37" s="11">
        <f t="shared" si="3"/>
        <v>0</v>
      </c>
      <c r="L37" s="9">
        <f t="shared" si="3"/>
        <v>-0.66666666666666663</v>
      </c>
      <c r="M37" s="9">
        <f t="shared" si="3"/>
        <v>1</v>
      </c>
      <c r="N37" s="9">
        <f t="shared" si="3"/>
        <v>0</v>
      </c>
      <c r="O37" s="9">
        <f t="shared" si="3"/>
        <v>12</v>
      </c>
    </row>
    <row r="38" spans="8:19" x14ac:dyDescent="0.25">
      <c r="H38" s="2" t="s">
        <v>10</v>
      </c>
      <c r="I38" s="9">
        <f>(-1*I23)+I25</f>
        <v>0.33333333333333337</v>
      </c>
      <c r="J38" s="9">
        <f t="shared" ref="J38:O38" si="4">(-1*J23)+J25</f>
        <v>0.16666666666666669</v>
      </c>
      <c r="K38" s="11">
        <f t="shared" si="4"/>
        <v>0</v>
      </c>
      <c r="L38" s="9">
        <f t="shared" si="4"/>
        <v>-0.33333333333333331</v>
      </c>
      <c r="M38" s="9">
        <f t="shared" si="4"/>
        <v>0</v>
      </c>
      <c r="N38" s="9">
        <f t="shared" si="4"/>
        <v>1</v>
      </c>
      <c r="O38" s="9">
        <f t="shared" si="4"/>
        <v>31</v>
      </c>
    </row>
    <row r="39" spans="8:19" x14ac:dyDescent="0.25">
      <c r="H39" s="2" t="s">
        <v>11</v>
      </c>
      <c r="I39" s="9">
        <f>(45*I23)+I26</f>
        <v>6</v>
      </c>
      <c r="J39" s="9">
        <f t="shared" ref="J39:O39" si="5">(45*J23)+J26</f>
        <v>-7</v>
      </c>
      <c r="K39" s="11">
        <f t="shared" si="5"/>
        <v>0</v>
      </c>
      <c r="L39" s="9">
        <f t="shared" si="5"/>
        <v>15</v>
      </c>
      <c r="M39" s="9">
        <f t="shared" si="5"/>
        <v>0</v>
      </c>
      <c r="N39" s="9">
        <f t="shared" si="5"/>
        <v>0</v>
      </c>
      <c r="O39" s="9">
        <f t="shared" si="5"/>
        <v>630</v>
      </c>
    </row>
    <row r="41" spans="8:19" x14ac:dyDescent="0.25">
      <c r="H41" t="s">
        <v>21</v>
      </c>
    </row>
    <row r="43" spans="8:19" ht="30" x14ac:dyDescent="0.25">
      <c r="H43" s="1" t="s">
        <v>8</v>
      </c>
      <c r="I43" s="2">
        <v>24</v>
      </c>
      <c r="J43" s="2">
        <v>22</v>
      </c>
      <c r="K43" s="2">
        <v>45</v>
      </c>
      <c r="L43" s="2">
        <v>0</v>
      </c>
      <c r="M43" s="2">
        <v>0</v>
      </c>
      <c r="N43" s="2">
        <v>0</v>
      </c>
      <c r="O43" s="2"/>
      <c r="Q43" t="s">
        <v>22</v>
      </c>
    </row>
    <row r="44" spans="8:19" ht="31.5" x14ac:dyDescent="0.35">
      <c r="H44" s="1" t="s">
        <v>0</v>
      </c>
      <c r="I44" s="2" t="s">
        <v>1</v>
      </c>
      <c r="J44" s="10" t="s">
        <v>5</v>
      </c>
      <c r="K44" s="12" t="s">
        <v>4</v>
      </c>
      <c r="L44" s="2" t="s">
        <v>4</v>
      </c>
      <c r="M44" s="2" t="s">
        <v>5</v>
      </c>
      <c r="N44" s="2" t="s">
        <v>6</v>
      </c>
      <c r="O44" s="4" t="s">
        <v>7</v>
      </c>
    </row>
    <row r="45" spans="8:19" ht="26.25" x14ac:dyDescent="0.4">
      <c r="H45" s="15" t="s">
        <v>3</v>
      </c>
      <c r="I45" s="13">
        <v>0.66666666666666663</v>
      </c>
      <c r="J45" s="11">
        <v>0.33333333333333331</v>
      </c>
      <c r="K45" s="13">
        <v>1</v>
      </c>
      <c r="L45" s="13">
        <v>0.33333333333333331</v>
      </c>
      <c r="M45" s="13">
        <f t="shared" ref="J45:O45" si="6">M23/$P$19</f>
        <v>0</v>
      </c>
      <c r="N45" s="13">
        <f t="shared" si="6"/>
        <v>0</v>
      </c>
      <c r="O45" s="14">
        <v>14</v>
      </c>
      <c r="Q45" s="16">
        <f>(O45/J45)</f>
        <v>42</v>
      </c>
    </row>
    <row r="46" spans="8:19" ht="26.25" x14ac:dyDescent="0.4">
      <c r="H46" s="19" t="s">
        <v>2</v>
      </c>
      <c r="I46" s="18">
        <v>0.66666666666666663</v>
      </c>
      <c r="J46" s="18">
        <v>0.33333333333333331</v>
      </c>
      <c r="K46" s="18">
        <v>0</v>
      </c>
      <c r="L46" s="18">
        <v>-0.66666666666666663</v>
      </c>
      <c r="M46" s="18">
        <v>1</v>
      </c>
      <c r="N46" s="18">
        <f t="shared" ref="J46:O46" si="7">(-2*N32)+N33</f>
        <v>0</v>
      </c>
      <c r="O46" s="18">
        <v>12</v>
      </c>
      <c r="Q46" s="17">
        <f t="shared" ref="Q46:Q48" si="8">(O46/J46)</f>
        <v>36</v>
      </c>
      <c r="S46" t="s">
        <v>23</v>
      </c>
    </row>
    <row r="47" spans="8:19" x14ac:dyDescent="0.25">
      <c r="H47" s="2" t="s">
        <v>10</v>
      </c>
      <c r="I47" s="9">
        <v>0.33333333333333331</v>
      </c>
      <c r="J47" s="11">
        <v>0.16666666666666666</v>
      </c>
      <c r="K47" s="13">
        <v>0</v>
      </c>
      <c r="L47" s="9">
        <v>-0.33333333333333331</v>
      </c>
      <c r="M47" s="9">
        <v>0</v>
      </c>
      <c r="N47" s="9">
        <v>1</v>
      </c>
      <c r="O47" s="14">
        <v>31</v>
      </c>
      <c r="Q47" s="16">
        <f t="shared" si="8"/>
        <v>186</v>
      </c>
    </row>
    <row r="48" spans="8:19" x14ac:dyDescent="0.25">
      <c r="H48" s="2" t="s">
        <v>11</v>
      </c>
      <c r="I48" s="9">
        <v>6</v>
      </c>
      <c r="J48" s="11">
        <v>-7</v>
      </c>
      <c r="K48" s="13">
        <v>0</v>
      </c>
      <c r="L48" s="9">
        <v>15</v>
      </c>
      <c r="M48" s="9">
        <v>0</v>
      </c>
      <c r="N48" s="9">
        <v>0</v>
      </c>
      <c r="O48" s="14">
        <v>630</v>
      </c>
      <c r="Q48" s="16"/>
    </row>
    <row r="50" spans="8:17" x14ac:dyDescent="0.25">
      <c r="H50" t="s">
        <v>24</v>
      </c>
      <c r="L50" s="17">
        <v>0.33333333333333331</v>
      </c>
    </row>
    <row r="52" spans="8:17" ht="30" x14ac:dyDescent="0.25">
      <c r="H52" s="1" t="s">
        <v>8</v>
      </c>
      <c r="I52" s="2">
        <v>24</v>
      </c>
      <c r="J52" s="2">
        <v>22</v>
      </c>
      <c r="K52" s="2">
        <v>45</v>
      </c>
      <c r="L52" s="2">
        <v>0</v>
      </c>
      <c r="M52" s="2">
        <v>0</v>
      </c>
      <c r="N52" s="2">
        <v>0</v>
      </c>
      <c r="O52" s="2"/>
      <c r="Q52" t="s">
        <v>25</v>
      </c>
    </row>
    <row r="53" spans="8:17" ht="31.5" x14ac:dyDescent="0.35">
      <c r="H53" s="1" t="s">
        <v>0</v>
      </c>
      <c r="I53" s="2" t="s">
        <v>1</v>
      </c>
      <c r="J53" s="12" t="s">
        <v>5</v>
      </c>
      <c r="K53" s="12" t="s">
        <v>4</v>
      </c>
      <c r="L53" s="2" t="s">
        <v>4</v>
      </c>
      <c r="M53" s="2" t="s">
        <v>5</v>
      </c>
      <c r="N53" s="2" t="s">
        <v>6</v>
      </c>
      <c r="O53" s="20" t="s">
        <v>7</v>
      </c>
      <c r="Q53" t="s">
        <v>26</v>
      </c>
    </row>
    <row r="54" spans="8:17" ht="26.25" x14ac:dyDescent="0.4">
      <c r="H54" s="15" t="s">
        <v>3</v>
      </c>
      <c r="I54" s="13">
        <v>0.66666666666666663</v>
      </c>
      <c r="J54" s="13">
        <v>0.33333333333333298</v>
      </c>
      <c r="K54" s="13">
        <v>1</v>
      </c>
      <c r="L54" s="13">
        <v>0.33333333333333331</v>
      </c>
      <c r="M54" s="13">
        <f t="shared" ref="M54:O54" si="9">M32/$P$19</f>
        <v>0</v>
      </c>
      <c r="N54" s="13">
        <f t="shared" si="9"/>
        <v>0</v>
      </c>
      <c r="O54" s="13">
        <v>14</v>
      </c>
      <c r="Q54" t="s">
        <v>27</v>
      </c>
    </row>
    <row r="55" spans="8:17" ht="26.25" x14ac:dyDescent="0.4">
      <c r="H55" s="19" t="s">
        <v>2</v>
      </c>
      <c r="I55" s="18">
        <f>I46/$L$50</f>
        <v>2</v>
      </c>
      <c r="J55" s="18">
        <f t="shared" ref="J55:O55" si="10">J46/$L$50</f>
        <v>1</v>
      </c>
      <c r="K55" s="18">
        <f t="shared" si="10"/>
        <v>0</v>
      </c>
      <c r="L55" s="18">
        <f t="shared" si="10"/>
        <v>-2</v>
      </c>
      <c r="M55" s="18">
        <f t="shared" si="10"/>
        <v>3</v>
      </c>
      <c r="N55" s="18">
        <f t="shared" si="10"/>
        <v>0</v>
      </c>
      <c r="O55" s="18">
        <f t="shared" si="10"/>
        <v>36</v>
      </c>
      <c r="Q55" t="s">
        <v>28</v>
      </c>
    </row>
    <row r="56" spans="8:17" x14ac:dyDescent="0.25">
      <c r="H56" s="2" t="s">
        <v>10</v>
      </c>
      <c r="I56" s="9">
        <v>0.33333333333333331</v>
      </c>
      <c r="J56" s="13">
        <v>0.16666666666666666</v>
      </c>
      <c r="K56" s="13">
        <v>0</v>
      </c>
      <c r="L56" s="9">
        <v>-0.33333333333333331</v>
      </c>
      <c r="M56" s="9">
        <v>0</v>
      </c>
      <c r="N56" s="9">
        <v>1</v>
      </c>
      <c r="O56" s="13">
        <v>31</v>
      </c>
    </row>
    <row r="57" spans="8:17" x14ac:dyDescent="0.25">
      <c r="H57" s="2" t="s">
        <v>11</v>
      </c>
      <c r="I57" s="9">
        <v>6</v>
      </c>
      <c r="J57" s="13">
        <v>-7</v>
      </c>
      <c r="K57" s="13">
        <v>0</v>
      </c>
      <c r="L57" s="9">
        <v>15</v>
      </c>
      <c r="M57" s="9">
        <v>0</v>
      </c>
      <c r="N57" s="9">
        <v>0</v>
      </c>
      <c r="O57" s="13">
        <v>630</v>
      </c>
    </row>
    <row r="59" spans="8:17" ht="30" x14ac:dyDescent="0.25">
      <c r="H59" s="1" t="s">
        <v>8</v>
      </c>
      <c r="I59" s="2">
        <v>24</v>
      </c>
      <c r="J59" s="2">
        <v>22</v>
      </c>
      <c r="K59" s="2">
        <v>45</v>
      </c>
      <c r="L59" s="2">
        <v>0</v>
      </c>
      <c r="M59" s="2">
        <v>0</v>
      </c>
      <c r="N59" s="2">
        <v>0</v>
      </c>
      <c r="O59" s="2"/>
    </row>
    <row r="60" spans="8:17" ht="31.5" x14ac:dyDescent="0.35">
      <c r="H60" s="1" t="s">
        <v>0</v>
      </c>
      <c r="I60" s="2" t="s">
        <v>1</v>
      </c>
      <c r="J60" s="12" t="s">
        <v>5</v>
      </c>
      <c r="K60" s="12" t="s">
        <v>4</v>
      </c>
      <c r="L60" s="2" t="s">
        <v>4</v>
      </c>
      <c r="M60" s="2" t="s">
        <v>5</v>
      </c>
      <c r="N60" s="2" t="s">
        <v>6</v>
      </c>
      <c r="O60" s="20" t="s">
        <v>7</v>
      </c>
    </row>
    <row r="61" spans="8:17" ht="26.25" x14ac:dyDescent="0.4">
      <c r="H61" s="15" t="s">
        <v>3</v>
      </c>
      <c r="I61" s="13">
        <f>(-1/3*I55)+I54</f>
        <v>0</v>
      </c>
      <c r="J61" s="13">
        <f t="shared" ref="J61:O61" si="11">(-1/3*J55)+J54</f>
        <v>0</v>
      </c>
      <c r="K61" s="13">
        <f t="shared" si="11"/>
        <v>1</v>
      </c>
      <c r="L61" s="13">
        <f t="shared" si="11"/>
        <v>1</v>
      </c>
      <c r="M61" s="13">
        <f t="shared" si="11"/>
        <v>-1</v>
      </c>
      <c r="N61" s="13">
        <f t="shared" si="11"/>
        <v>0</v>
      </c>
      <c r="O61" s="13">
        <f t="shared" si="11"/>
        <v>2</v>
      </c>
    </row>
    <row r="62" spans="8:17" ht="26.25" x14ac:dyDescent="0.4">
      <c r="H62" s="19" t="s">
        <v>2</v>
      </c>
      <c r="I62" s="18">
        <v>2</v>
      </c>
      <c r="J62" s="18">
        <v>1</v>
      </c>
      <c r="K62" s="18">
        <v>0</v>
      </c>
      <c r="L62" s="18">
        <v>-2</v>
      </c>
      <c r="M62" s="18">
        <v>3</v>
      </c>
      <c r="N62" s="18">
        <v>0</v>
      </c>
      <c r="O62" s="18">
        <v>36</v>
      </c>
    </row>
    <row r="63" spans="8:17" x14ac:dyDescent="0.25">
      <c r="H63" s="2" t="s">
        <v>10</v>
      </c>
      <c r="I63" s="9">
        <f>(-1/6*I55)+I56</f>
        <v>0</v>
      </c>
      <c r="J63" s="9">
        <f t="shared" ref="J63:O63" si="12">(-1/6*J55)+J56</f>
        <v>0</v>
      </c>
      <c r="K63" s="9">
        <f t="shared" si="12"/>
        <v>0</v>
      </c>
      <c r="L63" s="9">
        <f t="shared" si="12"/>
        <v>0</v>
      </c>
      <c r="M63" s="9">
        <f t="shared" si="12"/>
        <v>-0.5</v>
      </c>
      <c r="N63" s="9">
        <f t="shared" si="12"/>
        <v>1</v>
      </c>
      <c r="O63" s="9">
        <f t="shared" si="12"/>
        <v>25</v>
      </c>
    </row>
    <row r="64" spans="8:17" x14ac:dyDescent="0.25">
      <c r="H64" s="2" t="s">
        <v>11</v>
      </c>
      <c r="I64" s="9">
        <f>(7*I55)+I57</f>
        <v>20</v>
      </c>
      <c r="J64" s="9">
        <f t="shared" ref="J64:O64" si="13">(7*J55)+J57</f>
        <v>0</v>
      </c>
      <c r="K64" s="9">
        <f t="shared" si="13"/>
        <v>0</v>
      </c>
      <c r="L64" s="9">
        <f t="shared" si="13"/>
        <v>1</v>
      </c>
      <c r="M64" s="9">
        <f t="shared" si="13"/>
        <v>21</v>
      </c>
      <c r="N64" s="9">
        <f t="shared" si="13"/>
        <v>0</v>
      </c>
      <c r="O64" s="9">
        <f t="shared" si="13"/>
        <v>882</v>
      </c>
    </row>
    <row r="66" spans="8:8" x14ac:dyDescent="0.25">
      <c r="H66" t="s">
        <v>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6C5-C5D3-48A7-AE54-FE36C7169FD1}">
  <dimension ref="H3:T50"/>
  <sheetViews>
    <sheetView tabSelected="1" topLeftCell="A34" workbookViewId="0">
      <selection activeCell="R46" sqref="R46"/>
    </sheetView>
  </sheetViews>
  <sheetFormatPr baseColWidth="10" defaultRowHeight="15" x14ac:dyDescent="0.25"/>
  <sheetData>
    <row r="3" spans="8:20" ht="30" x14ac:dyDescent="0.25">
      <c r="H3" s="21" t="s">
        <v>8</v>
      </c>
      <c r="I3" s="22">
        <v>8</v>
      </c>
      <c r="J3" s="22">
        <v>12</v>
      </c>
      <c r="K3" s="22"/>
      <c r="L3" s="22"/>
      <c r="M3" s="22"/>
      <c r="N3" s="22"/>
      <c r="O3" s="22"/>
    </row>
    <row r="4" spans="8:20" ht="30" x14ac:dyDescent="0.25">
      <c r="H4" s="21" t="s">
        <v>0</v>
      </c>
      <c r="I4" s="22" t="s">
        <v>1</v>
      </c>
      <c r="J4" s="22" t="s">
        <v>2</v>
      </c>
      <c r="K4" s="22" t="s">
        <v>3</v>
      </c>
      <c r="L4" s="22" t="s">
        <v>4</v>
      </c>
      <c r="M4" s="22" t="s">
        <v>5</v>
      </c>
      <c r="N4" s="22" t="s">
        <v>6</v>
      </c>
      <c r="O4" s="22" t="s">
        <v>7</v>
      </c>
    </row>
    <row r="5" spans="8:20" x14ac:dyDescent="0.25">
      <c r="H5" s="22" t="s">
        <v>4</v>
      </c>
      <c r="I5" s="22">
        <v>20</v>
      </c>
      <c r="J5" s="22">
        <v>60</v>
      </c>
      <c r="K5" s="22">
        <v>0</v>
      </c>
      <c r="L5" s="22">
        <v>1</v>
      </c>
      <c r="M5" s="22">
        <v>0</v>
      </c>
      <c r="N5" s="22">
        <v>0</v>
      </c>
      <c r="O5" s="22">
        <v>60000</v>
      </c>
    </row>
    <row r="6" spans="8:20" x14ac:dyDescent="0.25">
      <c r="H6" s="22" t="s">
        <v>9</v>
      </c>
      <c r="I6" s="22">
        <v>70</v>
      </c>
      <c r="J6" s="22">
        <v>60</v>
      </c>
      <c r="K6" s="22">
        <v>0</v>
      </c>
      <c r="L6" s="22">
        <v>0</v>
      </c>
      <c r="M6" s="22">
        <v>1</v>
      </c>
      <c r="N6" s="22">
        <v>0</v>
      </c>
      <c r="O6" s="22">
        <v>84000</v>
      </c>
      <c r="Q6" t="s">
        <v>30</v>
      </c>
    </row>
    <row r="7" spans="8:20" x14ac:dyDescent="0.25">
      <c r="H7" s="22" t="s">
        <v>10</v>
      </c>
      <c r="I7" s="22">
        <v>12</v>
      </c>
      <c r="J7" s="22">
        <v>4</v>
      </c>
      <c r="K7" s="22">
        <v>0</v>
      </c>
      <c r="L7" s="22">
        <v>0</v>
      </c>
      <c r="M7" s="22">
        <v>0</v>
      </c>
      <c r="N7" s="22">
        <v>1</v>
      </c>
      <c r="O7" s="22">
        <v>12000</v>
      </c>
      <c r="Q7" t="s">
        <v>31</v>
      </c>
    </row>
    <row r="8" spans="8:20" x14ac:dyDescent="0.25">
      <c r="H8" s="22" t="s">
        <v>11</v>
      </c>
      <c r="I8" s="22">
        <v>-8</v>
      </c>
      <c r="J8" s="22">
        <v>-12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Q8" t="s">
        <v>32</v>
      </c>
    </row>
    <row r="10" spans="8:20" ht="30" x14ac:dyDescent="0.25">
      <c r="H10" s="21" t="s">
        <v>8</v>
      </c>
      <c r="I10" s="22">
        <v>8</v>
      </c>
      <c r="J10" s="23">
        <v>12</v>
      </c>
      <c r="K10" s="22"/>
      <c r="L10" s="22"/>
      <c r="M10" s="22"/>
      <c r="N10" s="24"/>
    </row>
    <row r="11" spans="8:20" ht="30" x14ac:dyDescent="0.25">
      <c r="H11" s="21" t="s">
        <v>0</v>
      </c>
      <c r="I11" s="22" t="s">
        <v>1</v>
      </c>
      <c r="J11" s="23" t="s">
        <v>2</v>
      </c>
      <c r="K11" s="22" t="s">
        <v>4</v>
      </c>
      <c r="L11" s="22" t="s">
        <v>5</v>
      </c>
      <c r="M11" s="22" t="s">
        <v>6</v>
      </c>
      <c r="N11" s="24" t="s">
        <v>7</v>
      </c>
    </row>
    <row r="12" spans="8:20" x14ac:dyDescent="0.25">
      <c r="H12" s="25" t="s">
        <v>4</v>
      </c>
      <c r="I12" s="25">
        <v>20</v>
      </c>
      <c r="J12" s="27">
        <v>60</v>
      </c>
      <c r="K12" s="25">
        <v>1</v>
      </c>
      <c r="L12" s="25">
        <v>0</v>
      </c>
      <c r="M12" s="25">
        <v>0</v>
      </c>
      <c r="N12" s="25">
        <v>60000</v>
      </c>
      <c r="P12" s="5">
        <f>(N12/J12)</f>
        <v>1000</v>
      </c>
      <c r="R12" t="s">
        <v>33</v>
      </c>
      <c r="T12" s="28">
        <v>60</v>
      </c>
    </row>
    <row r="13" spans="8:20" x14ac:dyDescent="0.25">
      <c r="H13" s="22" t="s">
        <v>9</v>
      </c>
      <c r="I13" s="22">
        <v>70</v>
      </c>
      <c r="J13" s="23">
        <v>60</v>
      </c>
      <c r="K13" s="22">
        <v>0</v>
      </c>
      <c r="L13" s="22">
        <v>1</v>
      </c>
      <c r="M13" s="22">
        <v>0</v>
      </c>
      <c r="N13" s="24">
        <v>84000</v>
      </c>
      <c r="P13">
        <f t="shared" ref="P13:P14" si="0">(N13/J13)</f>
        <v>1400</v>
      </c>
    </row>
    <row r="14" spans="8:20" x14ac:dyDescent="0.25">
      <c r="H14" s="22" t="s">
        <v>10</v>
      </c>
      <c r="I14" s="22">
        <v>12</v>
      </c>
      <c r="J14" s="23">
        <v>4</v>
      </c>
      <c r="K14" s="22">
        <v>0</v>
      </c>
      <c r="L14" s="22">
        <v>0</v>
      </c>
      <c r="M14" s="22">
        <v>1</v>
      </c>
      <c r="N14" s="24">
        <v>12000</v>
      </c>
      <c r="P14">
        <f t="shared" si="0"/>
        <v>3000</v>
      </c>
      <c r="R14" t="s">
        <v>15</v>
      </c>
    </row>
    <row r="15" spans="8:20" x14ac:dyDescent="0.25">
      <c r="H15" s="22" t="s">
        <v>11</v>
      </c>
      <c r="I15" s="22">
        <v>-8</v>
      </c>
      <c r="J15" s="23">
        <v>-12</v>
      </c>
      <c r="K15" s="22">
        <v>0</v>
      </c>
      <c r="L15" s="22">
        <v>0</v>
      </c>
      <c r="M15" s="22">
        <v>0</v>
      </c>
      <c r="N15" s="24">
        <v>0</v>
      </c>
    </row>
    <row r="17" spans="8:16" ht="30" x14ac:dyDescent="0.25">
      <c r="H17" s="21" t="s">
        <v>8</v>
      </c>
      <c r="I17" s="22">
        <v>8</v>
      </c>
      <c r="J17" s="23">
        <v>12</v>
      </c>
      <c r="K17" s="22"/>
      <c r="L17" s="22"/>
      <c r="M17" s="22"/>
      <c r="N17" s="33"/>
      <c r="P17" t="s">
        <v>34</v>
      </c>
    </row>
    <row r="18" spans="8:16" ht="30" x14ac:dyDescent="0.25">
      <c r="H18" s="21" t="s">
        <v>0</v>
      </c>
      <c r="I18" s="22" t="s">
        <v>1</v>
      </c>
      <c r="J18" s="31" t="s">
        <v>4</v>
      </c>
      <c r="K18" s="22" t="s">
        <v>4</v>
      </c>
      <c r="L18" s="22" t="s">
        <v>5</v>
      </c>
      <c r="M18" s="22" t="s">
        <v>6</v>
      </c>
      <c r="N18" s="33" t="s">
        <v>7</v>
      </c>
      <c r="P18" s="30" t="s">
        <v>35</v>
      </c>
    </row>
    <row r="19" spans="8:16" ht="21" x14ac:dyDescent="0.25">
      <c r="H19" s="32" t="s">
        <v>2</v>
      </c>
      <c r="I19" s="29">
        <f>(I12/$T$12)</f>
        <v>0.33333333333333331</v>
      </c>
      <c r="J19" s="29">
        <f t="shared" ref="J19:N19" si="1">(J12/$T$12)</f>
        <v>1</v>
      </c>
      <c r="K19" s="37">
        <v>1.6666666666666666E-2</v>
      </c>
      <c r="L19" s="29">
        <f t="shared" si="1"/>
        <v>0</v>
      </c>
      <c r="M19" s="29">
        <f t="shared" si="1"/>
        <v>0</v>
      </c>
      <c r="N19" s="29">
        <f t="shared" si="1"/>
        <v>1000</v>
      </c>
      <c r="P19" t="s">
        <v>37</v>
      </c>
    </row>
    <row r="20" spans="8:16" x14ac:dyDescent="0.25">
      <c r="H20" s="22" t="s">
        <v>9</v>
      </c>
      <c r="I20" s="22">
        <v>70</v>
      </c>
      <c r="J20" s="23">
        <v>60</v>
      </c>
      <c r="K20" s="22">
        <v>0</v>
      </c>
      <c r="L20" s="22">
        <v>1</v>
      </c>
      <c r="M20" s="22">
        <v>0</v>
      </c>
      <c r="N20" s="33">
        <v>84000</v>
      </c>
      <c r="P20" t="s">
        <v>36</v>
      </c>
    </row>
    <row r="21" spans="8:16" x14ac:dyDescent="0.25">
      <c r="H21" s="22" t="s">
        <v>10</v>
      </c>
      <c r="I21" s="22">
        <v>12</v>
      </c>
      <c r="J21" s="23">
        <v>4</v>
      </c>
      <c r="K21" s="22">
        <v>0</v>
      </c>
      <c r="L21" s="22">
        <v>0</v>
      </c>
      <c r="M21" s="22">
        <v>1</v>
      </c>
      <c r="N21" s="33">
        <v>12000</v>
      </c>
    </row>
    <row r="22" spans="8:16" x14ac:dyDescent="0.25">
      <c r="H22" s="22" t="s">
        <v>11</v>
      </c>
      <c r="I22" s="22">
        <v>-8</v>
      </c>
      <c r="J22" s="23">
        <v>-12</v>
      </c>
      <c r="K22" s="22">
        <v>0</v>
      </c>
      <c r="L22" s="22">
        <v>0</v>
      </c>
      <c r="M22" s="22">
        <v>0</v>
      </c>
      <c r="N22" s="33">
        <v>0</v>
      </c>
    </row>
    <row r="24" spans="8:16" ht="30" x14ac:dyDescent="0.25">
      <c r="H24" s="21" t="s">
        <v>8</v>
      </c>
      <c r="I24" s="22">
        <v>8</v>
      </c>
      <c r="J24" s="23">
        <v>12</v>
      </c>
      <c r="K24" s="22"/>
      <c r="L24" s="22"/>
      <c r="M24" s="22"/>
      <c r="N24" s="33"/>
      <c r="P24" t="s">
        <v>38</v>
      </c>
    </row>
    <row r="25" spans="8:16" ht="30" x14ac:dyDescent="0.25">
      <c r="H25" s="21" t="s">
        <v>0</v>
      </c>
      <c r="I25" s="22" t="s">
        <v>1</v>
      </c>
      <c r="J25" s="31" t="s">
        <v>4</v>
      </c>
      <c r="K25" s="22" t="s">
        <v>4</v>
      </c>
      <c r="L25" s="22" t="s">
        <v>5</v>
      </c>
      <c r="M25" s="22" t="s">
        <v>6</v>
      </c>
      <c r="N25" s="33" t="s">
        <v>7</v>
      </c>
    </row>
    <row r="26" spans="8:16" ht="21" x14ac:dyDescent="0.25">
      <c r="H26" s="32" t="s">
        <v>2</v>
      </c>
      <c r="I26" s="29">
        <v>0.33333333333333331</v>
      </c>
      <c r="J26" s="29">
        <v>1</v>
      </c>
      <c r="K26" s="37">
        <v>1.6666666666666666E-2</v>
      </c>
      <c r="L26" s="29">
        <v>0</v>
      </c>
      <c r="M26" s="29">
        <v>0</v>
      </c>
      <c r="N26" s="29">
        <v>1000</v>
      </c>
    </row>
    <row r="27" spans="8:16" x14ac:dyDescent="0.25">
      <c r="H27" s="22" t="s">
        <v>9</v>
      </c>
      <c r="I27" s="34">
        <f>(-60*I19)+I20</f>
        <v>50</v>
      </c>
      <c r="J27" s="35">
        <f t="shared" ref="J27:N27" si="2">(-60*J19)+J20</f>
        <v>0</v>
      </c>
      <c r="K27" s="34">
        <f t="shared" si="2"/>
        <v>-1</v>
      </c>
      <c r="L27" s="34">
        <f t="shared" si="2"/>
        <v>1</v>
      </c>
      <c r="M27" s="34">
        <f t="shared" si="2"/>
        <v>0</v>
      </c>
      <c r="N27" s="34">
        <f t="shared" si="2"/>
        <v>24000</v>
      </c>
    </row>
    <row r="28" spans="8:16" x14ac:dyDescent="0.25">
      <c r="H28" s="22" t="s">
        <v>10</v>
      </c>
      <c r="I28" s="36">
        <v>10.6666666666667</v>
      </c>
      <c r="J28" s="35">
        <f t="shared" ref="J28:N28" si="3">(-4*J19)+J21</f>
        <v>0</v>
      </c>
      <c r="K28" s="36">
        <f t="shared" si="3"/>
        <v>-6.6666666666666666E-2</v>
      </c>
      <c r="L28" s="34">
        <f t="shared" si="3"/>
        <v>0</v>
      </c>
      <c r="M28" s="34">
        <f t="shared" si="3"/>
        <v>1</v>
      </c>
      <c r="N28" s="34">
        <f t="shared" si="3"/>
        <v>8000</v>
      </c>
    </row>
    <row r="29" spans="8:16" x14ac:dyDescent="0.25">
      <c r="H29" s="22" t="s">
        <v>11</v>
      </c>
      <c r="I29" s="34">
        <f>(12*I19)+I22</f>
        <v>-4</v>
      </c>
      <c r="J29" s="35">
        <f t="shared" ref="J29:N29" si="4">(12*J19)+J22</f>
        <v>0</v>
      </c>
      <c r="K29" s="34">
        <f t="shared" si="4"/>
        <v>0.2</v>
      </c>
      <c r="L29" s="34">
        <f t="shared" si="4"/>
        <v>0</v>
      </c>
      <c r="M29" s="34">
        <f t="shared" si="4"/>
        <v>0</v>
      </c>
      <c r="N29" s="34">
        <f t="shared" si="4"/>
        <v>12000</v>
      </c>
    </row>
    <row r="31" spans="8:16" ht="30" x14ac:dyDescent="0.25">
      <c r="H31" s="21" t="s">
        <v>8</v>
      </c>
      <c r="I31" s="23">
        <v>8</v>
      </c>
      <c r="J31" s="33">
        <v>12</v>
      </c>
      <c r="K31" s="22"/>
      <c r="L31" s="22"/>
      <c r="M31" s="22"/>
      <c r="N31" s="24"/>
    </row>
    <row r="32" spans="8:16" ht="30" x14ac:dyDescent="0.25">
      <c r="H32" s="21" t="s">
        <v>0</v>
      </c>
      <c r="I32" s="23" t="s">
        <v>1</v>
      </c>
      <c r="J32" s="38" t="s">
        <v>4</v>
      </c>
      <c r="K32" s="22" t="s">
        <v>4</v>
      </c>
      <c r="L32" s="22" t="s">
        <v>5</v>
      </c>
      <c r="M32" s="22" t="s">
        <v>6</v>
      </c>
      <c r="N32" s="24" t="s">
        <v>7</v>
      </c>
    </row>
    <row r="33" spans="8:20" ht="21" x14ac:dyDescent="0.25">
      <c r="H33" s="38" t="s">
        <v>2</v>
      </c>
      <c r="I33" s="35">
        <v>0.33333333333333331</v>
      </c>
      <c r="J33" s="39">
        <v>1</v>
      </c>
      <c r="K33" s="42">
        <v>1.6666666666666666E-2</v>
      </c>
      <c r="L33" s="39">
        <v>0</v>
      </c>
      <c r="M33" s="39">
        <v>0</v>
      </c>
      <c r="N33" s="41">
        <v>1000</v>
      </c>
      <c r="P33" s="16">
        <f>(N33/I33)</f>
        <v>3000</v>
      </c>
    </row>
    <row r="34" spans="8:20" x14ac:dyDescent="0.25">
      <c r="H34" s="26" t="s">
        <v>9</v>
      </c>
      <c r="I34" s="44">
        <v>50</v>
      </c>
      <c r="J34" s="43">
        <v>0</v>
      </c>
      <c r="K34" s="43">
        <v>-1</v>
      </c>
      <c r="L34" s="43">
        <f t="shared" ref="J34:N34" si="5">(-60*L26)+L27</f>
        <v>1</v>
      </c>
      <c r="M34" s="43">
        <f t="shared" si="5"/>
        <v>0</v>
      </c>
      <c r="N34" s="43">
        <v>24000</v>
      </c>
      <c r="P34" s="17">
        <f t="shared" ref="P34:P35" si="6">(N34/I34)</f>
        <v>480</v>
      </c>
      <c r="R34" t="s">
        <v>39</v>
      </c>
      <c r="T34" s="28">
        <v>50</v>
      </c>
    </row>
    <row r="35" spans="8:20" x14ac:dyDescent="0.25">
      <c r="H35" s="22" t="s">
        <v>10</v>
      </c>
      <c r="I35" s="40">
        <v>10.666666666666666</v>
      </c>
      <c r="J35" s="39">
        <v>0</v>
      </c>
      <c r="K35" s="36">
        <v>-6.6666666666666666E-2</v>
      </c>
      <c r="L35" s="34">
        <f t="shared" ref="J35:N35" si="7">(-4*L26)+L28</f>
        <v>0</v>
      </c>
      <c r="M35" s="34">
        <f t="shared" si="7"/>
        <v>1</v>
      </c>
      <c r="N35" s="41">
        <v>8000</v>
      </c>
      <c r="P35" s="16">
        <f t="shared" si="6"/>
        <v>750</v>
      </c>
      <c r="R35" t="s">
        <v>15</v>
      </c>
    </row>
    <row r="36" spans="8:20" x14ac:dyDescent="0.25">
      <c r="H36" s="22" t="s">
        <v>11</v>
      </c>
      <c r="I36" s="35">
        <v>-4</v>
      </c>
      <c r="J36" s="39">
        <v>0</v>
      </c>
      <c r="K36" s="34">
        <v>0.2</v>
      </c>
      <c r="L36" s="34">
        <f t="shared" ref="J36:N36" si="8">(12*L26)+L29</f>
        <v>0</v>
      </c>
      <c r="M36" s="34">
        <f t="shared" si="8"/>
        <v>0</v>
      </c>
      <c r="N36" s="41">
        <v>12000</v>
      </c>
    </row>
    <row r="38" spans="8:20" ht="30" x14ac:dyDescent="0.25">
      <c r="H38" s="21" t="s">
        <v>8</v>
      </c>
      <c r="I38" s="23">
        <v>8</v>
      </c>
      <c r="J38" s="33">
        <v>12</v>
      </c>
      <c r="K38" s="22"/>
      <c r="L38" s="22"/>
      <c r="M38" s="22"/>
      <c r="N38" s="33"/>
      <c r="P38" t="s">
        <v>40</v>
      </c>
    </row>
    <row r="39" spans="8:20" ht="30" x14ac:dyDescent="0.25">
      <c r="H39" s="21" t="s">
        <v>0</v>
      </c>
      <c r="I39" s="31" t="s">
        <v>5</v>
      </c>
      <c r="J39" s="38" t="s">
        <v>4</v>
      </c>
      <c r="K39" s="22" t="s">
        <v>4</v>
      </c>
      <c r="L39" s="22" t="s">
        <v>5</v>
      </c>
      <c r="M39" s="22" t="s">
        <v>6</v>
      </c>
      <c r="N39" s="33" t="s">
        <v>7</v>
      </c>
    </row>
    <row r="40" spans="8:20" ht="21" x14ac:dyDescent="0.25">
      <c r="H40" s="38" t="s">
        <v>2</v>
      </c>
      <c r="I40" s="35">
        <v>0.33333333333333331</v>
      </c>
      <c r="J40" s="39">
        <v>1</v>
      </c>
      <c r="K40" s="42">
        <v>1.6666666666666666E-2</v>
      </c>
      <c r="L40" s="39">
        <v>0</v>
      </c>
      <c r="M40" s="39">
        <v>0</v>
      </c>
      <c r="N40" s="39">
        <v>1000</v>
      </c>
      <c r="P40" t="s">
        <v>41</v>
      </c>
    </row>
    <row r="41" spans="8:20" ht="21" x14ac:dyDescent="0.25">
      <c r="H41" s="45" t="s">
        <v>1</v>
      </c>
      <c r="I41" s="29">
        <f>(I34/$T$34)</f>
        <v>1</v>
      </c>
      <c r="J41" s="29">
        <f t="shared" ref="J41:N41" si="9">(J34/$T$34)</f>
        <v>0</v>
      </c>
      <c r="K41" s="37">
        <f t="shared" si="9"/>
        <v>-0.02</v>
      </c>
      <c r="L41" s="29">
        <f t="shared" si="9"/>
        <v>0.02</v>
      </c>
      <c r="M41" s="29">
        <f t="shared" si="9"/>
        <v>0</v>
      </c>
      <c r="N41" s="29">
        <f t="shared" si="9"/>
        <v>480</v>
      </c>
      <c r="P41" t="s">
        <v>42</v>
      </c>
    </row>
    <row r="42" spans="8:20" x14ac:dyDescent="0.25">
      <c r="H42" s="22" t="s">
        <v>10</v>
      </c>
      <c r="I42" s="40">
        <v>10.666666666666666</v>
      </c>
      <c r="J42" s="39">
        <v>0</v>
      </c>
      <c r="K42" s="36">
        <v>-6.6666666666666666E-2</v>
      </c>
      <c r="L42" s="34">
        <f t="shared" ref="L42:N42" si="10">(-4*L33)+L35</f>
        <v>0</v>
      </c>
      <c r="M42" s="34">
        <f t="shared" si="10"/>
        <v>1</v>
      </c>
      <c r="N42" s="39">
        <v>8000</v>
      </c>
      <c r="P42" t="s">
        <v>43</v>
      </c>
    </row>
    <row r="43" spans="8:20" x14ac:dyDescent="0.25">
      <c r="H43" s="22" t="s">
        <v>11</v>
      </c>
      <c r="I43" s="35">
        <v>-4</v>
      </c>
      <c r="J43" s="39">
        <v>0</v>
      </c>
      <c r="K43" s="34">
        <v>0.2</v>
      </c>
      <c r="L43" s="34">
        <f t="shared" ref="L43:N43" si="11">(12*L33)+L36</f>
        <v>0</v>
      </c>
      <c r="M43" s="34">
        <f t="shared" si="11"/>
        <v>0</v>
      </c>
      <c r="N43" s="39">
        <v>12000</v>
      </c>
    </row>
    <row r="45" spans="8:20" ht="30" x14ac:dyDescent="0.25">
      <c r="H45" s="21" t="s">
        <v>8</v>
      </c>
      <c r="I45" s="23">
        <v>8</v>
      </c>
      <c r="J45" s="33">
        <v>12</v>
      </c>
      <c r="K45" s="22"/>
      <c r="L45" s="22"/>
      <c r="M45" s="22"/>
      <c r="N45" s="33"/>
    </row>
    <row r="46" spans="8:20" ht="30" x14ac:dyDescent="0.25">
      <c r="H46" s="21" t="s">
        <v>0</v>
      </c>
      <c r="I46" s="31" t="s">
        <v>5</v>
      </c>
      <c r="J46" s="38" t="s">
        <v>4</v>
      </c>
      <c r="K46" s="22" t="s">
        <v>4</v>
      </c>
      <c r="L46" s="22" t="s">
        <v>5</v>
      </c>
      <c r="M46" s="22" t="s">
        <v>6</v>
      </c>
      <c r="N46" s="33" t="s">
        <v>7</v>
      </c>
    </row>
    <row r="47" spans="8:20" ht="21" x14ac:dyDescent="0.25">
      <c r="H47" s="38" t="s">
        <v>2</v>
      </c>
      <c r="I47" s="35">
        <f>(-1/3 * I41)+I40</f>
        <v>0</v>
      </c>
      <c r="J47" s="39">
        <f t="shared" ref="J47:N47" si="12">(-1/3 * J41)+J40</f>
        <v>1</v>
      </c>
      <c r="K47" s="39">
        <f t="shared" si="12"/>
        <v>2.3333333333333331E-2</v>
      </c>
      <c r="L47" s="42">
        <f t="shared" si="12"/>
        <v>-6.6666666666666662E-3</v>
      </c>
      <c r="M47" s="39">
        <f t="shared" si="12"/>
        <v>0</v>
      </c>
      <c r="N47" s="39">
        <f t="shared" si="12"/>
        <v>840</v>
      </c>
    </row>
    <row r="48" spans="8:20" ht="21" x14ac:dyDescent="0.25">
      <c r="H48" s="45" t="s">
        <v>1</v>
      </c>
      <c r="I48" s="29">
        <f>I41</f>
        <v>1</v>
      </c>
      <c r="J48" s="29">
        <f t="shared" ref="J48:N48" si="13">J41</f>
        <v>0</v>
      </c>
      <c r="K48" s="29">
        <f t="shared" si="13"/>
        <v>-0.02</v>
      </c>
      <c r="L48" s="29">
        <f t="shared" si="13"/>
        <v>0.02</v>
      </c>
      <c r="M48" s="29">
        <f t="shared" si="13"/>
        <v>0</v>
      </c>
      <c r="N48" s="29">
        <f t="shared" si="13"/>
        <v>480</v>
      </c>
    </row>
    <row r="49" spans="8:14" x14ac:dyDescent="0.25">
      <c r="H49" s="22" t="s">
        <v>10</v>
      </c>
      <c r="I49" s="35">
        <f>(-32/3*I41)+I42</f>
        <v>0</v>
      </c>
      <c r="J49" s="39">
        <f t="shared" ref="J49:N49" si="14">(-32/3*J41)+J42</f>
        <v>0</v>
      </c>
      <c r="K49" s="39">
        <f t="shared" si="14"/>
        <v>0.14666666666666667</v>
      </c>
      <c r="L49" s="39">
        <f t="shared" si="14"/>
        <v>-0.21333333333333332</v>
      </c>
      <c r="M49" s="39">
        <f t="shared" si="14"/>
        <v>1</v>
      </c>
      <c r="N49" s="39">
        <f t="shared" si="14"/>
        <v>2880</v>
      </c>
    </row>
    <row r="50" spans="8:14" x14ac:dyDescent="0.25">
      <c r="H50" s="22" t="s">
        <v>11</v>
      </c>
      <c r="I50" s="35">
        <f>(4*I41)+I43</f>
        <v>0</v>
      </c>
      <c r="J50" s="39">
        <f t="shared" ref="J50:N50" si="15">(4*J41)+J43</f>
        <v>0</v>
      </c>
      <c r="K50" s="39">
        <f t="shared" si="15"/>
        <v>0.12000000000000001</v>
      </c>
      <c r="L50" s="39">
        <f t="shared" si="15"/>
        <v>0.08</v>
      </c>
      <c r="M50" s="39">
        <f t="shared" si="15"/>
        <v>0</v>
      </c>
      <c r="N50" s="39">
        <f t="shared" si="15"/>
        <v>13920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2022-02-24T14:17:02Z</dcterms:created>
  <dcterms:modified xsi:type="dcterms:W3CDTF">2022-02-24T15:42:03Z</dcterms:modified>
</cp:coreProperties>
</file>