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Desktop\"/>
    </mc:Choice>
  </mc:AlternateContent>
  <xr:revisionPtr revIDLastSave="0" documentId="13_ncr:1_{561C96A0-5936-46F0-BD55-A2C5B28BD2CC}" xr6:coauthVersionLast="47" xr6:coauthVersionMax="47" xr10:uidLastSave="{00000000-0000-0000-0000-000000000000}"/>
  <bookViews>
    <workbookView xWindow="-120" yWindow="330" windowWidth="29040" windowHeight="15990" tabRatio="829" activeTab="4" xr2:uid="{982482A9-9802-4EE7-919C-17F6991A98E2}"/>
  </bookViews>
  <sheets>
    <sheet name="Ejercicio" sheetId="1" r:id="rId1"/>
    <sheet name="Informe de respuestas 1" sheetId="5" r:id="rId2"/>
    <sheet name="Informe de sensibilidad 1" sheetId="6" r:id="rId3"/>
    <sheet name="Informe de límites 1" sheetId="7" r:id="rId4"/>
    <sheet name="Hoja8" sheetId="8" r:id="rId5"/>
    <sheet name="Informe de respuestas 3" sheetId="15" r:id="rId6"/>
    <sheet name="Informe de sensibilidad 3" sheetId="16" r:id="rId7"/>
    <sheet name="Informe de límites 3" sheetId="17" r:id="rId8"/>
  </sheets>
  <definedNames>
    <definedName name="solver_adj" localSheetId="0" hidden="1">Ejercicio!$B$25:$D$25</definedName>
    <definedName name="solver_adj" localSheetId="4" hidden="1">Hoja8!$C$23:$D$23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2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lhs1" localSheetId="0" hidden="1">Ejercicio!$E$29</definedName>
    <definedName name="solver_lhs1" localSheetId="4" hidden="1">Hoja8!$I$27</definedName>
    <definedName name="solver_lhs2" localSheetId="0" hidden="1">Ejercicio!$E$30</definedName>
    <definedName name="solver_lhs2" localSheetId="4" hidden="1">Hoja8!$I$28</definedName>
    <definedName name="solver_lhs3" localSheetId="0" hidden="1">Ejercicio!$E$31</definedName>
    <definedName name="solver_lhs3" localSheetId="4" hidden="1">Hoja8!$I$29</definedName>
    <definedName name="solver_lhs4" localSheetId="0" hidden="1">Ejercicio!$E$32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4</definedName>
    <definedName name="solver_num" localSheetId="4" hidden="1">3</definedName>
    <definedName name="solver_nwt" localSheetId="0" hidden="1">1</definedName>
    <definedName name="solver_nwt" localSheetId="4" hidden="1">1</definedName>
    <definedName name="solver_opt" localSheetId="0" hidden="1">Ejercicio!$F$24</definedName>
    <definedName name="solver_opt" localSheetId="4" hidden="1">Hoja8!$J$23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el1" localSheetId="0" hidden="1">1</definedName>
    <definedName name="solver_rel1" localSheetId="4" hidden="1">1</definedName>
    <definedName name="solver_rel2" localSheetId="0" hidden="1">1</definedName>
    <definedName name="solver_rel2" localSheetId="4" hidden="1">1</definedName>
    <definedName name="solver_rel3" localSheetId="0" hidden="1">1</definedName>
    <definedName name="solver_rel3" localSheetId="4" hidden="1">1</definedName>
    <definedName name="solver_rel4" localSheetId="0" hidden="1">1</definedName>
    <definedName name="solver_rhs1" localSheetId="0" hidden="1">Ejercicio!$G$29</definedName>
    <definedName name="solver_rhs1" localSheetId="4" hidden="1">Hoja8!$K$27</definedName>
    <definedName name="solver_rhs2" localSheetId="0" hidden="1">Ejercicio!$G$30</definedName>
    <definedName name="solver_rhs2" localSheetId="4" hidden="1">Hoja8!$K$28</definedName>
    <definedName name="solver_rhs3" localSheetId="0" hidden="1">Ejercicio!$G$31</definedName>
    <definedName name="solver_rhs3" localSheetId="4" hidden="1">Hoja8!$K$29</definedName>
    <definedName name="solver_rhs4" localSheetId="0" hidden="1">Ejercicio!$G$32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ho" localSheetId="7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1</definedName>
    <definedName name="solver_typ" localSheetId="4" hidden="1">1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8" l="1"/>
  <c r="J23" i="8"/>
  <c r="E23" i="8"/>
  <c r="F23" i="8"/>
  <c r="G23" i="8"/>
  <c r="H23" i="8"/>
  <c r="E29" i="1"/>
  <c r="E30" i="1"/>
  <c r="E31" i="1"/>
  <c r="E32" i="1"/>
  <c r="F24" i="1"/>
  <c r="I29" i="8" l="1"/>
  <c r="I28" i="8"/>
</calcChain>
</file>

<file path=xl/sharedStrings.xml><?xml version="1.0" encoding="utf-8"?>
<sst xmlns="http://schemas.openxmlformats.org/spreadsheetml/2006/main" count="332" uniqueCount="168">
  <si>
    <t>Se reciben 60.000 lb DIARIAS de piña</t>
  </si>
  <si>
    <t>producto 1 Jugo de piña</t>
  </si>
  <si>
    <t>producto 2 mermeada de piña</t>
  </si>
  <si>
    <t>producto 3 trozos de piña en almibar</t>
  </si>
  <si>
    <t>Se empacan en botellas</t>
  </si>
  <si>
    <t>Se empaca en sobres</t>
  </si>
  <si>
    <t>se empaca en latas</t>
  </si>
  <si>
    <t>1 botella necesita 1lb de piña</t>
  </si>
  <si>
    <t>1 sobre necesita 1/2 lb de piña</t>
  </si>
  <si>
    <t>1 lata 3/4 lb de piña</t>
  </si>
  <si>
    <t>1Caja max 24u</t>
  </si>
  <si>
    <t>Venta diaria 2000 cajas</t>
  </si>
  <si>
    <t>Venta diaria 5000 cajas</t>
  </si>
  <si>
    <t>Venta diaria 6000 cajas</t>
  </si>
  <si>
    <t>$21 por botella</t>
  </si>
  <si>
    <t>$9 por sobre</t>
  </si>
  <si>
    <t>$12 por lata</t>
  </si>
  <si>
    <t>restriccion 1</t>
  </si>
  <si>
    <t>1 botella ---&gt; 1Lb</t>
  </si>
  <si>
    <t>1 Caja ---&gt; 24 botellas</t>
  </si>
  <si>
    <t>1 Caja ---&gt; 24 lb de piña</t>
  </si>
  <si>
    <t>X1= cajas de botellas de jugo</t>
  </si>
  <si>
    <t>X2 = cajas de sobres de mermelada</t>
  </si>
  <si>
    <t>X3 = cajas de latas de almibar de piña</t>
  </si>
  <si>
    <t>1 sobre ---&gt; 1/2 lb</t>
  </si>
  <si>
    <t>1 Caja ---&gt; 24 sobres</t>
  </si>
  <si>
    <t>1 Caja ---&gt; 12 lb de piña</t>
  </si>
  <si>
    <t>1 lata ---&gt; 3/4 lb</t>
  </si>
  <si>
    <t>1 Caja --&gt; 24 latas</t>
  </si>
  <si>
    <t>1 Caja --&gt; 18 lb de piña</t>
  </si>
  <si>
    <t>restriccion 2</t>
  </si>
  <si>
    <t>X1 &lt;= 2000</t>
  </si>
  <si>
    <t>[Cajas] Ventas diarias de botellas de jugo</t>
  </si>
  <si>
    <t>restriccion 3</t>
  </si>
  <si>
    <t>X2 &lt;= 5000</t>
  </si>
  <si>
    <t>[Cajas] Ventas diarias de sobres de mermelada</t>
  </si>
  <si>
    <t xml:space="preserve">restriccion 4 </t>
  </si>
  <si>
    <t>x3 &lt;= 6000</t>
  </si>
  <si>
    <t>[Cajas] centa diaria de latas de almibar</t>
  </si>
  <si>
    <t>[libras] piña, materia prima</t>
  </si>
  <si>
    <t>retriccion 5</t>
  </si>
  <si>
    <t>x1, X2, X3&gt;= 0</t>
  </si>
  <si>
    <t>[Nulidad]</t>
  </si>
  <si>
    <t>Funcion Objetivo</t>
  </si>
  <si>
    <t>Max Z = 21 X1 + 9 X2 + 12 X3</t>
  </si>
  <si>
    <t>Botellas</t>
  </si>
  <si>
    <t>Sobres</t>
  </si>
  <si>
    <t>Latas</t>
  </si>
  <si>
    <t>X1</t>
  </si>
  <si>
    <t>X2</t>
  </si>
  <si>
    <t>X3</t>
  </si>
  <si>
    <t>Solucion</t>
  </si>
  <si>
    <t>Z</t>
  </si>
  <si>
    <t>Ganancias</t>
  </si>
  <si>
    <t>Restricciones</t>
  </si>
  <si>
    <t>Libras Piña</t>
  </si>
  <si>
    <t>Ventas Botellas</t>
  </si>
  <si>
    <t>Ventas Sobres</t>
  </si>
  <si>
    <t>Ventas Latas</t>
  </si>
  <si>
    <t>Lado izquierdo</t>
  </si>
  <si>
    <t>operador</t>
  </si>
  <si>
    <t>Lado derecho</t>
  </si>
  <si>
    <t>&lt;=</t>
  </si>
  <si>
    <t>Microsoft Excel 16.0 Informe de respuestas</t>
  </si>
  <si>
    <t>Hoja de cálculo: [Programacion no lineal SOLVER ejercicio 2.xlsx]Hoja1</t>
  </si>
  <si>
    <t>Resultado: Solver encontró una solución. Se cumplen todas las restricciones y condiciones óptimas.</t>
  </si>
  <si>
    <t>Motor de Solver</t>
  </si>
  <si>
    <t>Motor: Simplex LP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</si>
  <si>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</si>
  <si>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</si>
  <si>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</si>
  <si>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</si>
  <si>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</si>
  <si>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</si>
  <si>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</si>
  <si>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</si>
  <si>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</si>
  <si>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</si>
  <si>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</si>
  <si>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</si>
  <si>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</si>
  <si>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</si>
  <si>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$F$24</t>
  </si>
  <si>
    <t>X3 Ganancias</t>
  </si>
  <si>
    <t>$B$25</t>
  </si>
  <si>
    <t>Solucion X1</t>
  </si>
  <si>
    <t>Continuar</t>
  </si>
  <si>
    <t>$C$25</t>
  </si>
  <si>
    <t>Solucion X2</t>
  </si>
  <si>
    <t>$D$25</t>
  </si>
  <si>
    <t>Solucion X3</t>
  </si>
  <si>
    <t>$E$29</t>
  </si>
  <si>
    <t>Libras Piña Lado izquierdo</t>
  </si>
  <si>
    <t>$E$29&lt;=$G$29</t>
  </si>
  <si>
    <t>Vinculante</t>
  </si>
  <si>
    <t>$E$30</t>
  </si>
  <si>
    <t>Ventas Botellas Lado izquierdo</t>
  </si>
  <si>
    <t>$E$30&lt;=$G$30</t>
  </si>
  <si>
    <t>No vinculante</t>
  </si>
  <si>
    <t>$E$31</t>
  </si>
  <si>
    <t>Ventas Sobres Lado izquierdo</t>
  </si>
  <si>
    <t>$E$31&lt;=$G$31</t>
  </si>
  <si>
    <t>$E$32</t>
  </si>
  <si>
    <t>Ventas Latas Lado izquierdo</t>
  </si>
  <si>
    <t>$E$32&lt;=$G$32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</si>
  <si>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</si>
  <si>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</si>
  <si>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</si>
  <si>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</si>
  <si>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</si>
  <si>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</si>
  <si>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</si>
  <si>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</si>
  <si>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</si>
  <si>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</si>
  <si>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</si>
  <si>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</si>
  <si>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</si>
  <si>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Microsoft Excel 16.0 Informe de límites</t>
  </si>
  <si>
    <t>Variable</t>
  </si>
  <si>
    <t>Inferior</t>
  </si>
  <si>
    <t>Límite</t>
  </si>
  <si>
    <t>Resultado</t>
  </si>
  <si>
    <t>Superior</t>
  </si>
  <si>
    <t>24 X1 + 12 X2 + 18X3 &lt;= 60000</t>
  </si>
  <si>
    <t>Informe creado: 5/05/2022 10:03:33</t>
  </si>
  <si>
    <t>Tiempo de la solución: 0,015 segundos.</t>
  </si>
  <si>
    <t>Iteraciones: 3 Subproblemas: 0</t>
  </si>
  <si>
    <t>Informe creado: 5/05/2022 10:03:34</t>
  </si>
  <si>
    <t>solucion</t>
  </si>
  <si>
    <t>X1*X2</t>
  </si>
  <si>
    <t>1/X2</t>
  </si>
  <si>
    <r>
      <t>X1</t>
    </r>
    <r>
      <rPr>
        <vertAlign val="superscript"/>
        <sz val="11"/>
        <color theme="1"/>
        <rFont val="Calibri"/>
        <family val="2"/>
        <scheme val="minor"/>
      </rPr>
      <t>2</t>
    </r>
  </si>
  <si>
    <r>
      <t>X2</t>
    </r>
    <r>
      <rPr>
        <vertAlign val="superscript"/>
        <sz val="11"/>
        <color theme="1"/>
        <rFont val="Calibri"/>
        <family val="2"/>
        <scheme val="minor"/>
      </rPr>
      <t>3</t>
    </r>
  </si>
  <si>
    <t>Pacientes adminitidos</t>
  </si>
  <si>
    <t>pacientes de cirugia</t>
  </si>
  <si>
    <t>Capacidad cuidado de enfermos en dias</t>
  </si>
  <si>
    <t>Capacidad de rayos X</t>
  </si>
  <si>
    <t>presupuesto de ventas requerido</t>
  </si>
  <si>
    <t>Lado Izquierdo</t>
  </si>
  <si>
    <t>Lado Derecho</t>
  </si>
  <si>
    <t>En el solver solo se escogen las normales no las elevadas o con fraccionarios</t>
  </si>
  <si>
    <t>Hoja de cálculo: [Programacion no lineal SOLVER ejercicio 2.xlsx]Hoja8</t>
  </si>
  <si>
    <t>Motor: GRG Nonlinear</t>
  </si>
  <si>
    <t xml:space="preserve"> Convergencia 0,0001, Tamaño de población 100, Valor de inicialización aleatorio 0, Adelantada de derivados, Requerir límites</t>
  </si>
  <si>
    <t>$J$23</t>
  </si>
  <si>
    <t>solucion Ganancias</t>
  </si>
  <si>
    <t>$C$23</t>
  </si>
  <si>
    <t>solucion X1</t>
  </si>
  <si>
    <t>$D$23</t>
  </si>
  <si>
    <t>solucion X2</t>
  </si>
  <si>
    <t>$I$27</t>
  </si>
  <si>
    <t>Capacidad cuidado de enfermos en dias Lado Izquierdo</t>
  </si>
  <si>
    <t>$I$27&lt;=$K$27</t>
  </si>
  <si>
    <t>$I$28</t>
  </si>
  <si>
    <t>Capacidad de rayos X Lado Izquierdo</t>
  </si>
  <si>
    <t>$I$28&lt;=$K$28</t>
  </si>
  <si>
    <t>$I$29</t>
  </si>
  <si>
    <t>presupuesto de ventas requerido Lado Izquierdo</t>
  </si>
  <si>
    <t>$I$29&lt;=$K$29</t>
  </si>
  <si>
    <t>Degradado</t>
  </si>
  <si>
    <t>Lagrange</t>
  </si>
  <si>
    <t>Multiplicador</t>
  </si>
  <si>
    <t>Informe creado: 5/05/2022 11:00:29</t>
  </si>
  <si>
    <t>Tiempo de la solución: 0,062 segundos.</t>
  </si>
  <si>
    <t>Iteraciones: 7 Subproblemas: 0</t>
  </si>
  <si>
    <t>Informe creado: 5/05/2022 11:00:30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</si>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</sst>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theme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4" xfId="0" applyFill="1" applyBorder="1" applyAlignment="1"/>
    <xf numFmtId="0" fontId="7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4" fontId="6" fillId="2" borderId="6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3" borderId="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249977</xdr:colOff>
      <xdr:row>17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01026D-A882-4C61-96C2-FC2FC15BC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917476" cy="3419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715332</xdr:colOff>
      <xdr:row>17</xdr:row>
      <xdr:rowOff>124294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F8EEA6-3BB8-4674-9254-29E0AF708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8957" cy="3362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DE5C-CE4B-4714-968E-2B567C042AA0}">
  <dimension ref="A4:W35"/>
  <sheetViews>
    <sheetView topLeftCell="A10" workbookViewId="0">
      <selection activeCell="F24" sqref="F24"/>
    </sheetView>
  </sheetViews>
  <sheetFormatPr baseColWidth="10" defaultRowHeight="15" x14ac:dyDescent="0.25"/>
  <cols>
    <col min="1" max="1" width="15.42578125" customWidth="1"/>
    <col min="2" max="2" width="8.140625" bestFit="1" customWidth="1"/>
    <col min="3" max="3" width="7" bestFit="1" customWidth="1"/>
    <col min="4" max="4" width="5.42578125" bestFit="1" customWidth="1"/>
    <col min="5" max="5" width="15.7109375" customWidth="1"/>
    <col min="6" max="6" width="12.5703125" bestFit="1" customWidth="1"/>
    <col min="7" max="7" width="12.85546875" bestFit="1" customWidth="1"/>
  </cols>
  <sheetData>
    <row r="4" spans="11:23" x14ac:dyDescent="0.25">
      <c r="K4" t="s">
        <v>0</v>
      </c>
    </row>
    <row r="6" spans="11:23" x14ac:dyDescent="0.25">
      <c r="K6" t="s">
        <v>1</v>
      </c>
      <c r="N6" t="s">
        <v>4</v>
      </c>
      <c r="P6" t="s">
        <v>7</v>
      </c>
      <c r="S6" t="s">
        <v>10</v>
      </c>
      <c r="U6" t="s">
        <v>11</v>
      </c>
      <c r="W6" t="s">
        <v>14</v>
      </c>
    </row>
    <row r="7" spans="11:23" x14ac:dyDescent="0.25">
      <c r="K7" t="s">
        <v>2</v>
      </c>
      <c r="N7" t="s">
        <v>5</v>
      </c>
      <c r="P7" t="s">
        <v>8</v>
      </c>
      <c r="S7" t="s">
        <v>10</v>
      </c>
      <c r="U7" t="s">
        <v>12</v>
      </c>
      <c r="W7" t="s">
        <v>15</v>
      </c>
    </row>
    <row r="8" spans="11:23" x14ac:dyDescent="0.25">
      <c r="K8" t="s">
        <v>3</v>
      </c>
      <c r="N8" t="s">
        <v>6</v>
      </c>
      <c r="P8" t="s">
        <v>9</v>
      </c>
      <c r="S8" t="s">
        <v>10</v>
      </c>
      <c r="U8" t="s">
        <v>13</v>
      </c>
      <c r="W8" t="s">
        <v>16</v>
      </c>
    </row>
    <row r="10" spans="11:23" x14ac:dyDescent="0.25">
      <c r="K10" t="s">
        <v>21</v>
      </c>
    </row>
    <row r="11" spans="11:23" x14ac:dyDescent="0.25">
      <c r="K11" t="s">
        <v>22</v>
      </c>
    </row>
    <row r="12" spans="11:23" x14ac:dyDescent="0.25">
      <c r="K12" t="s">
        <v>23</v>
      </c>
    </row>
    <row r="14" spans="11:23" x14ac:dyDescent="0.25">
      <c r="K14" t="s">
        <v>43</v>
      </c>
    </row>
    <row r="16" spans="11:23" ht="18.75" x14ac:dyDescent="0.3">
      <c r="L16" s="2" t="s">
        <v>44</v>
      </c>
    </row>
    <row r="18" spans="1:18" x14ac:dyDescent="0.25">
      <c r="K18" t="s">
        <v>17</v>
      </c>
    </row>
    <row r="19" spans="1:18" x14ac:dyDescent="0.25">
      <c r="L19" t="s">
        <v>18</v>
      </c>
      <c r="O19" t="s">
        <v>24</v>
      </c>
      <c r="R19" t="s">
        <v>27</v>
      </c>
    </row>
    <row r="20" spans="1:18" x14ac:dyDescent="0.25">
      <c r="L20" t="s">
        <v>19</v>
      </c>
      <c r="O20" t="s">
        <v>25</v>
      </c>
      <c r="R20" t="s">
        <v>28</v>
      </c>
    </row>
    <row r="21" spans="1:18" x14ac:dyDescent="0.25">
      <c r="L21" t="s">
        <v>20</v>
      </c>
      <c r="O21" t="s">
        <v>26</v>
      </c>
      <c r="R21" t="s">
        <v>29</v>
      </c>
    </row>
    <row r="23" spans="1:18" ht="18.75" x14ac:dyDescent="0.3">
      <c r="A23" s="12"/>
      <c r="B23" s="13" t="s">
        <v>45</v>
      </c>
      <c r="C23" s="13" t="s">
        <v>46</v>
      </c>
      <c r="D23" s="13" t="s">
        <v>47</v>
      </c>
      <c r="F23" s="14" t="s">
        <v>53</v>
      </c>
      <c r="M23" s="2" t="s">
        <v>124</v>
      </c>
      <c r="N23" s="1"/>
      <c r="O23" s="1"/>
      <c r="Q23" s="3" t="s">
        <v>39</v>
      </c>
    </row>
    <row r="24" spans="1:18" x14ac:dyDescent="0.25">
      <c r="A24" s="12"/>
      <c r="B24" s="13" t="s">
        <v>48</v>
      </c>
      <c r="C24" s="13" t="s">
        <v>49</v>
      </c>
      <c r="D24" s="13" t="s">
        <v>50</v>
      </c>
      <c r="F24" s="16">
        <f>(B25*B26)+(C25*C26)+(D25*D26)</f>
        <v>51000</v>
      </c>
    </row>
    <row r="25" spans="1:18" x14ac:dyDescent="0.25">
      <c r="A25" s="13" t="s">
        <v>51</v>
      </c>
      <c r="B25" s="17">
        <v>2000</v>
      </c>
      <c r="C25" s="17">
        <v>1000</v>
      </c>
      <c r="D25" s="17">
        <v>0</v>
      </c>
      <c r="K25" t="s">
        <v>30</v>
      </c>
    </row>
    <row r="26" spans="1:18" ht="18.75" x14ac:dyDescent="0.3">
      <c r="A26" s="13" t="s">
        <v>52</v>
      </c>
      <c r="B26" s="14">
        <v>21</v>
      </c>
      <c r="C26" s="14">
        <v>9</v>
      </c>
      <c r="D26" s="14">
        <v>12</v>
      </c>
      <c r="L26" s="2" t="s">
        <v>31</v>
      </c>
      <c r="N26" s="3" t="s">
        <v>32</v>
      </c>
    </row>
    <row r="28" spans="1:18" ht="30" x14ac:dyDescent="0.25">
      <c r="A28" s="13" t="s">
        <v>54</v>
      </c>
      <c r="B28" s="13" t="s">
        <v>48</v>
      </c>
      <c r="C28" s="13" t="s">
        <v>49</v>
      </c>
      <c r="D28" s="13" t="s">
        <v>50</v>
      </c>
      <c r="E28" s="13" t="s">
        <v>59</v>
      </c>
      <c r="F28" s="13" t="s">
        <v>60</v>
      </c>
      <c r="G28" s="13" t="s">
        <v>61</v>
      </c>
      <c r="K28" t="s">
        <v>33</v>
      </c>
    </row>
    <row r="29" spans="1:18" ht="18.75" x14ac:dyDescent="0.3">
      <c r="A29" s="13" t="s">
        <v>55</v>
      </c>
      <c r="B29" s="14">
        <v>24</v>
      </c>
      <c r="C29" s="14">
        <v>12</v>
      </c>
      <c r="D29" s="14">
        <v>18</v>
      </c>
      <c r="E29" s="15">
        <f>(B29*$B$25)+(C29*$C$25)+(D29*$D$25)</f>
        <v>60000</v>
      </c>
      <c r="F29" s="14" t="s">
        <v>62</v>
      </c>
      <c r="G29" s="14">
        <v>60000</v>
      </c>
      <c r="L29" s="2" t="s">
        <v>34</v>
      </c>
      <c r="N29" s="3" t="s">
        <v>35</v>
      </c>
    </row>
    <row r="30" spans="1:18" ht="30" x14ac:dyDescent="0.25">
      <c r="A30" s="13" t="s">
        <v>56</v>
      </c>
      <c r="B30" s="14">
        <v>1</v>
      </c>
      <c r="C30" s="14">
        <v>0</v>
      </c>
      <c r="D30" s="14">
        <v>0</v>
      </c>
      <c r="E30" s="15">
        <f t="shared" ref="E30:E32" si="0">(B30*$B$25)+(C30*$C$25)+(D30*$D$25)</f>
        <v>2000</v>
      </c>
      <c r="F30" s="14" t="s">
        <v>62</v>
      </c>
      <c r="G30" s="14">
        <v>2000</v>
      </c>
    </row>
    <row r="31" spans="1:18" ht="30" x14ac:dyDescent="0.25">
      <c r="A31" s="13" t="s">
        <v>57</v>
      </c>
      <c r="B31" s="14">
        <v>0</v>
      </c>
      <c r="C31" s="14">
        <v>1</v>
      </c>
      <c r="D31" s="14">
        <v>0</v>
      </c>
      <c r="E31" s="15">
        <f t="shared" si="0"/>
        <v>1000</v>
      </c>
      <c r="F31" s="14" t="s">
        <v>62</v>
      </c>
      <c r="G31" s="14">
        <v>5000</v>
      </c>
      <c r="K31" t="s">
        <v>36</v>
      </c>
    </row>
    <row r="32" spans="1:18" ht="30" x14ac:dyDescent="0.3">
      <c r="A32" s="13" t="s">
        <v>58</v>
      </c>
      <c r="B32" s="14">
        <v>0</v>
      </c>
      <c r="C32" s="14">
        <v>0</v>
      </c>
      <c r="D32" s="14">
        <v>1</v>
      </c>
      <c r="E32" s="15">
        <f t="shared" si="0"/>
        <v>0</v>
      </c>
      <c r="F32" s="14" t="s">
        <v>62</v>
      </c>
      <c r="G32" s="14">
        <v>6000</v>
      </c>
      <c r="L32" s="2" t="s">
        <v>37</v>
      </c>
      <c r="N32" s="3" t="s">
        <v>38</v>
      </c>
    </row>
    <row r="34" spans="11:14" x14ac:dyDescent="0.25">
      <c r="K34" t="s">
        <v>40</v>
      </c>
    </row>
    <row r="35" spans="11:14" ht="18.75" x14ac:dyDescent="0.3">
      <c r="L35" s="2" t="s">
        <v>41</v>
      </c>
      <c r="N35" s="3" t="s">
        <v>42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B12F-46E0-4E2C-A65C-418314536822}">
  <dimension ref="A1:G31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28.5703125" bestFit="1" customWidth="1"/>
    <col min="4" max="4" width="15.5703125" bestFit="1" customWidth="1"/>
    <col min="5" max="6" width="13.28515625" bestFit="1" customWidth="1"/>
    <col min="7" max="7" width="8" bestFit="1" customWidth="1"/>
  </cols>
  <sheetData>
    <row r="1" spans="1:5" x14ac:dyDescent="0.25">
      <c r="A1" s="4" t="s">
        <v>63</v>
      </c>
    </row>
    <row r="2" spans="1:5" x14ac:dyDescent="0.25">
      <c r="A2" s="4" t="s">
        <v>64</v>
      </c>
    </row>
    <row r="3" spans="1:5" x14ac:dyDescent="0.25">
      <c r="A3" s="4" t="s">
        <v>125</v>
      </c>
    </row>
    <row r="4" spans="1:5" x14ac:dyDescent="0.25">
      <c r="A4" s="4" t="s">
        <v>65</v>
      </c>
    </row>
    <row r="5" spans="1:5" x14ac:dyDescent="0.25">
      <c r="A5" s="4" t="s">
        <v>66</v>
      </c>
    </row>
    <row r="6" spans="1:5" x14ac:dyDescent="0.25">
      <c r="A6" s="4"/>
      <c r="B6" t="s">
        <v>67</v>
      </c>
    </row>
    <row r="7" spans="1:5" x14ac:dyDescent="0.25">
      <c r="A7" s="4"/>
      <c r="B7" t="s">
        <v>126</v>
      </c>
    </row>
    <row r="8" spans="1:5" x14ac:dyDescent="0.25">
      <c r="A8" s="4"/>
      <c r="B8" t="s">
        <v>127</v>
      </c>
    </row>
    <row r="9" spans="1:5" x14ac:dyDescent="0.25">
      <c r="A9" s="4" t="s">
        <v>68</v>
      </c>
    </row>
    <row r="10" spans="1:5" x14ac:dyDescent="0.25">
      <c r="B10" t="s">
        <v>69</v>
      </c>
    </row>
    <row r="11" spans="1:5" x14ac:dyDescent="0.25">
      <c r="B11" t="s">
        <v>70</v>
      </c>
    </row>
    <row r="14" spans="1:5" ht="15.75" thickBot="1" x14ac:dyDescent="0.3">
      <c r="A14" t="s">
        <v>71</v>
      </c>
    </row>
    <row r="15" spans="1:5" ht="15.75" thickBot="1" x14ac:dyDescent="0.3">
      <c r="B15" s="6" t="s">
        <v>72</v>
      </c>
      <c r="C15" s="6" t="s">
        <v>73</v>
      </c>
      <c r="D15" s="6" t="s">
        <v>74</v>
      </c>
      <c r="E15" s="6" t="s">
        <v>75</v>
      </c>
    </row>
    <row r="16" spans="1:5" ht="15.75" thickBot="1" x14ac:dyDescent="0.3">
      <c r="B16" s="5" t="s">
        <v>82</v>
      </c>
      <c r="C16" s="5" t="s">
        <v>83</v>
      </c>
      <c r="D16" s="8">
        <v>0</v>
      </c>
      <c r="E16" s="8">
        <v>51000</v>
      </c>
    </row>
    <row r="19" spans="1:7" ht="15.75" thickBot="1" x14ac:dyDescent="0.3">
      <c r="A19" t="s">
        <v>76</v>
      </c>
    </row>
    <row r="20" spans="1:7" ht="15.75" thickBot="1" x14ac:dyDescent="0.3">
      <c r="B20" s="6" t="s">
        <v>72</v>
      </c>
      <c r="C20" s="6" t="s">
        <v>73</v>
      </c>
      <c r="D20" s="6" t="s">
        <v>74</v>
      </c>
      <c r="E20" s="6" t="s">
        <v>75</v>
      </c>
      <c r="F20" s="6" t="s">
        <v>77</v>
      </c>
    </row>
    <row r="21" spans="1:7" x14ac:dyDescent="0.25">
      <c r="B21" s="7" t="s">
        <v>84</v>
      </c>
      <c r="C21" s="7" t="s">
        <v>85</v>
      </c>
      <c r="D21" s="9">
        <v>0</v>
      </c>
      <c r="E21" s="9">
        <v>2000</v>
      </c>
      <c r="F21" s="7" t="s">
        <v>86</v>
      </c>
    </row>
    <row r="22" spans="1:7" x14ac:dyDescent="0.25">
      <c r="B22" s="7" t="s">
        <v>87</v>
      </c>
      <c r="C22" s="7" t="s">
        <v>88</v>
      </c>
      <c r="D22" s="9">
        <v>0</v>
      </c>
      <c r="E22" s="9">
        <v>1000</v>
      </c>
      <c r="F22" s="7" t="s">
        <v>86</v>
      </c>
    </row>
    <row r="23" spans="1:7" ht="15.75" thickBot="1" x14ac:dyDescent="0.3">
      <c r="B23" s="5" t="s">
        <v>89</v>
      </c>
      <c r="C23" s="5" t="s">
        <v>90</v>
      </c>
      <c r="D23" s="8">
        <v>0</v>
      </c>
      <c r="E23" s="8">
        <v>0</v>
      </c>
      <c r="F23" s="5" t="s">
        <v>86</v>
      </c>
    </row>
    <row r="26" spans="1:7" ht="15.75" thickBot="1" x14ac:dyDescent="0.3">
      <c r="A26" t="s">
        <v>54</v>
      </c>
    </row>
    <row r="27" spans="1:7" ht="15.75" thickBot="1" x14ac:dyDescent="0.3">
      <c r="B27" s="6" t="s">
        <v>72</v>
      </c>
      <c r="C27" s="6" t="s">
        <v>73</v>
      </c>
      <c r="D27" s="6" t="s">
        <v>78</v>
      </c>
      <c r="E27" s="6" t="s">
        <v>79</v>
      </c>
      <c r="F27" s="6" t="s">
        <v>80</v>
      </c>
      <c r="G27" s="6" t="s">
        <v>81</v>
      </c>
    </row>
    <row r="28" spans="1:7" x14ac:dyDescent="0.25">
      <c r="B28" s="7" t="s">
        <v>91</v>
      </c>
      <c r="C28" s="7" t="s">
        <v>92</v>
      </c>
      <c r="D28" s="9">
        <v>60000</v>
      </c>
      <c r="E28" s="7" t="s">
        <v>93</v>
      </c>
      <c r="F28" s="7" t="s">
        <v>94</v>
      </c>
      <c r="G28" s="7">
        <v>0</v>
      </c>
    </row>
    <row r="29" spans="1:7" x14ac:dyDescent="0.25">
      <c r="B29" s="7" t="s">
        <v>95</v>
      </c>
      <c r="C29" s="7" t="s">
        <v>96</v>
      </c>
      <c r="D29" s="9">
        <v>2000</v>
      </c>
      <c r="E29" s="7" t="s">
        <v>97</v>
      </c>
      <c r="F29" s="7" t="s">
        <v>94</v>
      </c>
      <c r="G29" s="7">
        <v>0</v>
      </c>
    </row>
    <row r="30" spans="1:7" x14ac:dyDescent="0.25">
      <c r="B30" s="7" t="s">
        <v>99</v>
      </c>
      <c r="C30" s="7" t="s">
        <v>100</v>
      </c>
      <c r="D30" s="9">
        <v>1000</v>
      </c>
      <c r="E30" s="7" t="s">
        <v>101</v>
      </c>
      <c r="F30" s="7" t="s">
        <v>98</v>
      </c>
      <c r="G30" s="7">
        <v>4000</v>
      </c>
    </row>
    <row r="31" spans="1:7" ht="15.75" thickBot="1" x14ac:dyDescent="0.3">
      <c r="B31" s="5" t="s">
        <v>102</v>
      </c>
      <c r="C31" s="5" t="s">
        <v>103</v>
      </c>
      <c r="D31" s="8">
        <v>0</v>
      </c>
      <c r="E31" s="5" t="s">
        <v>104</v>
      </c>
      <c r="F31" s="5" t="s">
        <v>98</v>
      </c>
      <c r="G31" s="5">
        <v>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440C-AD03-44E6-AF40-05040C0B3A92}">
  <dimension ref="A1:H19"/>
  <sheetViews>
    <sheetView showGridLines="0" workbookViewId="0">
      <selection activeCell="H10" sqref="H10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28.5703125" bestFit="1" customWidth="1"/>
    <col min="4" max="4" width="6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4" t="s">
        <v>105</v>
      </c>
    </row>
    <row r="2" spans="1:8" x14ac:dyDescent="0.25">
      <c r="A2" s="4" t="s">
        <v>64</v>
      </c>
    </row>
    <row r="3" spans="1:8" x14ac:dyDescent="0.25">
      <c r="A3" s="4" t="s">
        <v>125</v>
      </c>
    </row>
    <row r="6" spans="1:8" ht="15.75" thickBot="1" x14ac:dyDescent="0.3">
      <c r="A6" t="s">
        <v>76</v>
      </c>
    </row>
    <row r="7" spans="1:8" x14ac:dyDescent="0.25">
      <c r="B7" s="10"/>
      <c r="C7" s="10"/>
      <c r="D7" s="10" t="s">
        <v>106</v>
      </c>
      <c r="E7" s="10" t="s">
        <v>108</v>
      </c>
      <c r="F7" s="10" t="s">
        <v>110</v>
      </c>
      <c r="G7" s="10" t="s">
        <v>112</v>
      </c>
      <c r="H7" s="10" t="s">
        <v>112</v>
      </c>
    </row>
    <row r="8" spans="1:8" ht="15.75" thickBot="1" x14ac:dyDescent="0.3">
      <c r="B8" s="11" t="s">
        <v>72</v>
      </c>
      <c r="C8" s="11" t="s">
        <v>73</v>
      </c>
      <c r="D8" s="11" t="s">
        <v>107</v>
      </c>
      <c r="E8" s="11" t="s">
        <v>109</v>
      </c>
      <c r="F8" s="11" t="s">
        <v>111</v>
      </c>
      <c r="G8" s="11" t="s">
        <v>113</v>
      </c>
      <c r="H8" s="11" t="s">
        <v>114</v>
      </c>
    </row>
    <row r="9" spans="1:8" x14ac:dyDescent="0.25">
      <c r="B9" s="7" t="s">
        <v>84</v>
      </c>
      <c r="C9" s="7" t="s">
        <v>85</v>
      </c>
      <c r="D9" s="7">
        <v>2000</v>
      </c>
      <c r="E9" s="7">
        <v>0</v>
      </c>
      <c r="F9" s="7">
        <v>21</v>
      </c>
      <c r="G9" s="7">
        <v>1E+30</v>
      </c>
      <c r="H9" s="7">
        <v>3</v>
      </c>
    </row>
    <row r="10" spans="1:8" x14ac:dyDescent="0.25">
      <c r="B10" s="7" t="s">
        <v>87</v>
      </c>
      <c r="C10" s="7" t="s">
        <v>88</v>
      </c>
      <c r="D10" s="7">
        <v>1000</v>
      </c>
      <c r="E10" s="7">
        <v>0</v>
      </c>
      <c r="F10" s="7">
        <v>9</v>
      </c>
      <c r="G10" s="7">
        <v>1.5</v>
      </c>
      <c r="H10" s="7">
        <v>1</v>
      </c>
    </row>
    <row r="11" spans="1:8" ht="15.75" thickBot="1" x14ac:dyDescent="0.3">
      <c r="B11" s="5" t="s">
        <v>89</v>
      </c>
      <c r="C11" s="5" t="s">
        <v>90</v>
      </c>
      <c r="D11" s="5">
        <v>0</v>
      </c>
      <c r="E11" s="5">
        <v>-1.5</v>
      </c>
      <c r="F11" s="5">
        <v>12</v>
      </c>
      <c r="G11" s="5">
        <v>1.5</v>
      </c>
      <c r="H11" s="5">
        <v>1E+30</v>
      </c>
    </row>
    <row r="13" spans="1:8" ht="15.75" thickBot="1" x14ac:dyDescent="0.3">
      <c r="A13" t="s">
        <v>54</v>
      </c>
    </row>
    <row r="14" spans="1:8" x14ac:dyDescent="0.25">
      <c r="B14" s="10"/>
      <c r="C14" s="10"/>
      <c r="D14" s="10" t="s">
        <v>106</v>
      </c>
      <c r="E14" s="10" t="s">
        <v>115</v>
      </c>
      <c r="F14" s="10" t="s">
        <v>117</v>
      </c>
      <c r="G14" s="10" t="s">
        <v>112</v>
      </c>
      <c r="H14" s="10" t="s">
        <v>112</v>
      </c>
    </row>
    <row r="15" spans="1:8" ht="15.75" thickBot="1" x14ac:dyDescent="0.3">
      <c r="B15" s="11" t="s">
        <v>72</v>
      </c>
      <c r="C15" s="11" t="s">
        <v>73</v>
      </c>
      <c r="D15" s="11" t="s">
        <v>107</v>
      </c>
      <c r="E15" s="11" t="s">
        <v>116</v>
      </c>
      <c r="F15" s="11" t="s">
        <v>61</v>
      </c>
      <c r="G15" s="11" t="s">
        <v>113</v>
      </c>
      <c r="H15" s="11" t="s">
        <v>114</v>
      </c>
    </row>
    <row r="16" spans="1:8" x14ac:dyDescent="0.25">
      <c r="B16" s="7" t="s">
        <v>91</v>
      </c>
      <c r="C16" s="7" t="s">
        <v>92</v>
      </c>
      <c r="D16" s="7">
        <v>60000</v>
      </c>
      <c r="E16" s="7">
        <v>0.75</v>
      </c>
      <c r="F16" s="7">
        <v>60000</v>
      </c>
      <c r="G16" s="7">
        <v>48000</v>
      </c>
      <c r="H16" s="7">
        <v>12000</v>
      </c>
    </row>
    <row r="17" spans="2:8" x14ac:dyDescent="0.25">
      <c r="B17" s="7" t="s">
        <v>95</v>
      </c>
      <c r="C17" s="7" t="s">
        <v>96</v>
      </c>
      <c r="D17" s="7">
        <v>2000</v>
      </c>
      <c r="E17" s="7">
        <v>3</v>
      </c>
      <c r="F17" s="7">
        <v>2000</v>
      </c>
      <c r="G17" s="7">
        <v>500</v>
      </c>
      <c r="H17" s="7">
        <v>2000</v>
      </c>
    </row>
    <row r="18" spans="2:8" x14ac:dyDescent="0.25">
      <c r="B18" s="7" t="s">
        <v>99</v>
      </c>
      <c r="C18" s="7" t="s">
        <v>100</v>
      </c>
      <c r="D18" s="7">
        <v>1000</v>
      </c>
      <c r="E18" s="7">
        <v>0</v>
      </c>
      <c r="F18" s="7">
        <v>5000</v>
      </c>
      <c r="G18" s="7">
        <v>1E+30</v>
      </c>
      <c r="H18" s="7">
        <v>4000</v>
      </c>
    </row>
    <row r="19" spans="2:8" ht="15.75" thickBot="1" x14ac:dyDescent="0.3">
      <c r="B19" s="5" t="s">
        <v>102</v>
      </c>
      <c r="C19" s="5" t="s">
        <v>103</v>
      </c>
      <c r="D19" s="5">
        <v>0</v>
      </c>
      <c r="E19" s="5">
        <v>0</v>
      </c>
      <c r="F19" s="5">
        <v>6000</v>
      </c>
      <c r="G19" s="5">
        <v>1E+30</v>
      </c>
      <c r="H19" s="5">
        <v>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DFCA-0943-4303-BD7C-A3DBE697860F}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6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4" t="s">
        <v>118</v>
      </c>
    </row>
    <row r="2" spans="1:10" x14ac:dyDescent="0.25">
      <c r="A2" s="4" t="s">
        <v>64</v>
      </c>
    </row>
    <row r="3" spans="1:10" x14ac:dyDescent="0.25">
      <c r="A3" s="4" t="s">
        <v>128</v>
      </c>
    </row>
    <row r="5" spans="1:10" ht="15.75" thickBot="1" x14ac:dyDescent="0.3"/>
    <row r="6" spans="1:10" x14ac:dyDescent="0.25">
      <c r="B6" s="10"/>
      <c r="C6" s="10" t="s">
        <v>110</v>
      </c>
      <c r="D6" s="10"/>
    </row>
    <row r="7" spans="1:10" ht="15.75" thickBot="1" x14ac:dyDescent="0.3">
      <c r="B7" s="11" t="s">
        <v>72</v>
      </c>
      <c r="C7" s="11" t="s">
        <v>73</v>
      </c>
      <c r="D7" s="11" t="s">
        <v>107</v>
      </c>
    </row>
    <row r="8" spans="1:10" ht="15.75" thickBot="1" x14ac:dyDescent="0.3">
      <c r="B8" s="5" t="s">
        <v>82</v>
      </c>
      <c r="C8" s="5" t="s">
        <v>83</v>
      </c>
      <c r="D8" s="8">
        <v>51000</v>
      </c>
    </row>
    <row r="10" spans="1:10" ht="15.75" thickBot="1" x14ac:dyDescent="0.3"/>
    <row r="11" spans="1:10" x14ac:dyDescent="0.25">
      <c r="B11" s="10"/>
      <c r="C11" s="10" t="s">
        <v>119</v>
      </c>
      <c r="D11" s="10"/>
      <c r="F11" s="10" t="s">
        <v>120</v>
      </c>
      <c r="G11" s="10" t="s">
        <v>110</v>
      </c>
      <c r="I11" s="10" t="s">
        <v>123</v>
      </c>
      <c r="J11" s="10" t="s">
        <v>110</v>
      </c>
    </row>
    <row r="12" spans="1:10" ht="15.75" thickBot="1" x14ac:dyDescent="0.3">
      <c r="B12" s="11" t="s">
        <v>72</v>
      </c>
      <c r="C12" s="11" t="s">
        <v>73</v>
      </c>
      <c r="D12" s="11" t="s">
        <v>107</v>
      </c>
      <c r="F12" s="11" t="s">
        <v>121</v>
      </c>
      <c r="G12" s="11" t="s">
        <v>122</v>
      </c>
      <c r="I12" s="11" t="s">
        <v>121</v>
      </c>
      <c r="J12" s="11" t="s">
        <v>122</v>
      </c>
    </row>
    <row r="13" spans="1:10" x14ac:dyDescent="0.25">
      <c r="B13" s="7" t="s">
        <v>84</v>
      </c>
      <c r="C13" s="7" t="s">
        <v>85</v>
      </c>
      <c r="D13" s="9">
        <v>2000</v>
      </c>
      <c r="F13" s="9">
        <v>0</v>
      </c>
      <c r="G13" s="9">
        <v>9000</v>
      </c>
      <c r="I13" s="9">
        <v>2000</v>
      </c>
      <c r="J13" s="9">
        <v>51000</v>
      </c>
    </row>
    <row r="14" spans="1:10" x14ac:dyDescent="0.25">
      <c r="B14" s="7" t="s">
        <v>87</v>
      </c>
      <c r="C14" s="7" t="s">
        <v>88</v>
      </c>
      <c r="D14" s="9">
        <v>1000</v>
      </c>
      <c r="F14" s="9">
        <v>0</v>
      </c>
      <c r="G14" s="9">
        <v>42000</v>
      </c>
      <c r="I14" s="9">
        <v>1000</v>
      </c>
      <c r="J14" s="9">
        <v>51000</v>
      </c>
    </row>
    <row r="15" spans="1:10" ht="15.75" thickBot="1" x14ac:dyDescent="0.3">
      <c r="B15" s="5" t="s">
        <v>89</v>
      </c>
      <c r="C15" s="5" t="s">
        <v>90</v>
      </c>
      <c r="D15" s="8">
        <v>0</v>
      </c>
      <c r="F15" s="8">
        <v>0</v>
      </c>
      <c r="G15" s="8">
        <v>51000</v>
      </c>
      <c r="I15" s="8">
        <v>0</v>
      </c>
      <c r="J15" s="8">
        <v>51000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F67D-16BA-4A7A-A016-417A2B4EA571}">
  <dimension ref="B21:K31"/>
  <sheetViews>
    <sheetView tabSelected="1" topLeftCell="A10" workbookViewId="0">
      <selection activeCell="I28" sqref="I28"/>
    </sheetView>
  </sheetViews>
  <sheetFormatPr baseColWidth="10" defaultRowHeight="15" x14ac:dyDescent="0.25"/>
  <cols>
    <col min="2" max="2" width="11.140625" bestFit="1" customWidth="1"/>
    <col min="3" max="4" width="11.5703125" bestFit="1" customWidth="1"/>
    <col min="6" max="7" width="11.5703125" bestFit="1" customWidth="1"/>
    <col min="8" max="8" width="11.85546875" bestFit="1" customWidth="1"/>
    <col min="9" max="9" width="13.85546875" bestFit="1" customWidth="1"/>
    <col min="10" max="10" width="14.42578125" bestFit="1" customWidth="1"/>
  </cols>
  <sheetData>
    <row r="21" spans="2:11" ht="45" x14ac:dyDescent="0.25">
      <c r="B21" s="12"/>
      <c r="C21" s="13" t="s">
        <v>134</v>
      </c>
      <c r="D21" s="13" t="s">
        <v>135</v>
      </c>
      <c r="E21" s="13"/>
      <c r="F21" s="13"/>
      <c r="G21" s="13"/>
      <c r="H21" s="13"/>
    </row>
    <row r="22" spans="2:11" ht="17.25" x14ac:dyDescent="0.25">
      <c r="B22" s="12"/>
      <c r="C22" s="18" t="s">
        <v>48</v>
      </c>
      <c r="D22" s="18" t="s">
        <v>49</v>
      </c>
      <c r="E22" s="18" t="s">
        <v>130</v>
      </c>
      <c r="F22" s="18" t="s">
        <v>131</v>
      </c>
      <c r="G22" s="18" t="s">
        <v>132</v>
      </c>
      <c r="H22" s="18" t="s">
        <v>133</v>
      </c>
      <c r="J22" s="13" t="s">
        <v>53</v>
      </c>
    </row>
    <row r="23" spans="2:11" ht="15.75" x14ac:dyDescent="0.25">
      <c r="B23" s="13" t="s">
        <v>129</v>
      </c>
      <c r="C23" s="17">
        <v>6.0662586394260609</v>
      </c>
      <c r="D23" s="17">
        <v>4.1002526387398426</v>
      </c>
      <c r="E23" s="17">
        <f>C23*D23</f>
        <v>24.873192993585075</v>
      </c>
      <c r="F23" s="17">
        <f>1/D23</f>
        <v>0.24388741087606167</v>
      </c>
      <c r="G23" s="17">
        <f>POWER(C23,2)</f>
        <v>36.799493880411326</v>
      </c>
      <c r="H23" s="17">
        <f>POWER(D23,3)</f>
        <v>68.93374135673028</v>
      </c>
      <c r="J23" s="19">
        <f>(C23*C24)+(D23*D24)+(E23*E24)+(F23*F24)+(G23*G24)+(H23*H24)</f>
        <v>248.8456708786245</v>
      </c>
    </row>
    <row r="24" spans="2:11" x14ac:dyDescent="0.25">
      <c r="B24" s="13" t="s">
        <v>52</v>
      </c>
      <c r="C24" s="14">
        <v>13</v>
      </c>
      <c r="D24" s="14">
        <v>5</v>
      </c>
      <c r="E24" s="14">
        <v>6</v>
      </c>
      <c r="F24" s="14">
        <v>1</v>
      </c>
      <c r="G24" s="14">
        <v>0</v>
      </c>
      <c r="H24" s="14">
        <v>0</v>
      </c>
    </row>
    <row r="26" spans="2:11" ht="30" x14ac:dyDescent="0.25">
      <c r="B26" s="13" t="s">
        <v>54</v>
      </c>
      <c r="C26" s="13" t="s">
        <v>48</v>
      </c>
      <c r="D26" s="13" t="s">
        <v>49</v>
      </c>
      <c r="E26" s="13" t="s">
        <v>130</v>
      </c>
      <c r="F26" s="13" t="s">
        <v>131</v>
      </c>
      <c r="G26" s="13" t="s">
        <v>132</v>
      </c>
      <c r="H26" s="13" t="s">
        <v>133</v>
      </c>
      <c r="I26" s="13" t="s">
        <v>139</v>
      </c>
      <c r="J26" s="13" t="s">
        <v>60</v>
      </c>
      <c r="K26" s="13" t="s">
        <v>140</v>
      </c>
    </row>
    <row r="27" spans="2:11" ht="60" x14ac:dyDescent="0.25">
      <c r="B27" s="13" t="s">
        <v>136</v>
      </c>
      <c r="C27" s="14">
        <v>0</v>
      </c>
      <c r="D27" s="14">
        <v>4</v>
      </c>
      <c r="E27" s="14">
        <v>0</v>
      </c>
      <c r="F27" s="14">
        <v>0</v>
      </c>
      <c r="G27" s="14">
        <v>2</v>
      </c>
      <c r="H27" s="14">
        <v>0</v>
      </c>
      <c r="I27" s="20">
        <f>(C27*$C$23)+(D27*$D$23)+(E27*$E$23)+(F27*$F$23)+(G27*$G$23)+(H27*$H$23)</f>
        <v>89.999998315782022</v>
      </c>
      <c r="J27" s="14" t="s">
        <v>62</v>
      </c>
      <c r="K27" s="14">
        <v>90</v>
      </c>
    </row>
    <row r="28" spans="2:11" ht="30" x14ac:dyDescent="0.25">
      <c r="B28" s="13" t="s">
        <v>137</v>
      </c>
      <c r="C28" s="14">
        <v>1</v>
      </c>
      <c r="D28" s="14">
        <v>0</v>
      </c>
      <c r="E28" s="14">
        <v>0</v>
      </c>
      <c r="F28" s="14">
        <v>0</v>
      </c>
      <c r="G28" s="14">
        <v>0</v>
      </c>
      <c r="H28" s="14">
        <v>1</v>
      </c>
      <c r="I28" s="20">
        <f t="shared" ref="I28:I29" si="0">(C28*$C$23)+(D28*$D$23)+(E28*$E$23)+(F28*$F$23)+(G28*$G$23)+(H28*$H$23)</f>
        <v>74.999999996156347</v>
      </c>
      <c r="J28" s="14" t="s">
        <v>62</v>
      </c>
      <c r="K28" s="14">
        <v>75</v>
      </c>
    </row>
    <row r="29" spans="2:11" ht="45" x14ac:dyDescent="0.25">
      <c r="B29" s="13" t="s">
        <v>138</v>
      </c>
      <c r="C29" s="14">
        <v>8</v>
      </c>
      <c r="D29" s="14">
        <v>-2</v>
      </c>
      <c r="E29" s="14">
        <v>0</v>
      </c>
      <c r="F29" s="14">
        <v>0</v>
      </c>
      <c r="G29" s="14">
        <v>0</v>
      </c>
      <c r="H29" s="14">
        <v>0</v>
      </c>
      <c r="I29" s="20">
        <f t="shared" si="0"/>
        <v>40.329563837928802</v>
      </c>
      <c r="J29" s="14" t="s">
        <v>62</v>
      </c>
      <c r="K29" s="14">
        <v>61</v>
      </c>
    </row>
    <row r="31" spans="2:11" x14ac:dyDescent="0.25">
      <c r="E31" t="s">
        <v>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BB40-EAB9-4793-B906-371F0CACA0A8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50.28515625" bestFit="1" customWidth="1"/>
    <col min="4" max="4" width="15.5703125" bestFit="1" customWidth="1"/>
    <col min="5" max="5" width="12.7109375" bestFit="1" customWidth="1"/>
    <col min="6" max="6" width="13.28515625" bestFit="1" customWidth="1"/>
    <col min="7" max="7" width="12" bestFit="1" customWidth="1"/>
  </cols>
  <sheetData>
    <row r="1" spans="1:5" x14ac:dyDescent="0.25">
      <c r="A1" s="4" t="s">
        <v>63</v>
      </c>
    </row>
    <row r="2" spans="1:5" x14ac:dyDescent="0.25">
      <c r="A2" s="4" t="s">
        <v>142</v>
      </c>
    </row>
    <row r="3" spans="1:5" x14ac:dyDescent="0.25">
      <c r="A3" s="4" t="s">
        <v>163</v>
      </c>
    </row>
    <row r="4" spans="1:5" x14ac:dyDescent="0.25">
      <c r="A4" s="4" t="s">
        <v>65</v>
      </c>
    </row>
    <row r="5" spans="1:5" x14ac:dyDescent="0.25">
      <c r="A5" s="4" t="s">
        <v>66</v>
      </c>
    </row>
    <row r="6" spans="1:5" x14ac:dyDescent="0.25">
      <c r="A6" s="4"/>
      <c r="B6" t="s">
        <v>143</v>
      </c>
    </row>
    <row r="7" spans="1:5" x14ac:dyDescent="0.25">
      <c r="A7" s="4"/>
      <c r="B7" t="s">
        <v>164</v>
      </c>
    </row>
    <row r="8" spans="1:5" x14ac:dyDescent="0.25">
      <c r="A8" s="4"/>
      <c r="B8" t="s">
        <v>165</v>
      </c>
    </row>
    <row r="9" spans="1:5" x14ac:dyDescent="0.25">
      <c r="A9" s="4" t="s">
        <v>68</v>
      </c>
    </row>
    <row r="10" spans="1:5" x14ac:dyDescent="0.25">
      <c r="B10" t="s">
        <v>69</v>
      </c>
    </row>
    <row r="11" spans="1:5" x14ac:dyDescent="0.25">
      <c r="B11" t="s">
        <v>144</v>
      </c>
    </row>
    <row r="12" spans="1:5" x14ac:dyDescent="0.25">
      <c r="B12" t="s">
        <v>70</v>
      </c>
    </row>
    <row r="14" spans="1:5" ht="15.75" thickBot="1" x14ac:dyDescent="0.3">
      <c r="A14" t="s">
        <v>71</v>
      </c>
    </row>
    <row r="15" spans="1:5" ht="15.75" thickBot="1" x14ac:dyDescent="0.3">
      <c r="B15" s="6" t="s">
        <v>72</v>
      </c>
      <c r="C15" s="6" t="s">
        <v>73</v>
      </c>
      <c r="D15" s="6" t="s">
        <v>74</v>
      </c>
      <c r="E15" s="6" t="s">
        <v>75</v>
      </c>
    </row>
    <row r="16" spans="1:5" ht="15.75" thickBot="1" x14ac:dyDescent="0.3">
      <c r="B16" s="5" t="s">
        <v>145</v>
      </c>
      <c r="C16" s="5" t="s">
        <v>146</v>
      </c>
      <c r="D16" s="8">
        <v>6</v>
      </c>
      <c r="E16" s="8">
        <v>248.8456708786245</v>
      </c>
    </row>
    <row r="19" spans="1:7" ht="15.75" thickBot="1" x14ac:dyDescent="0.3">
      <c r="A19" t="s">
        <v>76</v>
      </c>
    </row>
    <row r="20" spans="1:7" ht="15.75" thickBot="1" x14ac:dyDescent="0.3">
      <c r="B20" s="6" t="s">
        <v>72</v>
      </c>
      <c r="C20" s="6" t="s">
        <v>73</v>
      </c>
      <c r="D20" s="6" t="s">
        <v>74</v>
      </c>
      <c r="E20" s="6" t="s">
        <v>75</v>
      </c>
      <c r="F20" s="6" t="s">
        <v>77</v>
      </c>
    </row>
    <row r="21" spans="1:7" x14ac:dyDescent="0.25">
      <c r="B21" s="7" t="s">
        <v>147</v>
      </c>
      <c r="C21" s="7" t="s">
        <v>148</v>
      </c>
      <c r="D21" s="9">
        <v>0</v>
      </c>
      <c r="E21" s="9">
        <v>6.0662586394260609</v>
      </c>
      <c r="F21" s="7" t="s">
        <v>86</v>
      </c>
    </row>
    <row r="22" spans="1:7" ht="15.75" thickBot="1" x14ac:dyDescent="0.3">
      <c r="B22" s="5" t="s">
        <v>149</v>
      </c>
      <c r="C22" s="5" t="s">
        <v>150</v>
      </c>
      <c r="D22" s="8">
        <v>1</v>
      </c>
      <c r="E22" s="8">
        <v>4.1002526387398426</v>
      </c>
      <c r="F22" s="5" t="s">
        <v>86</v>
      </c>
    </row>
    <row r="25" spans="1:7" ht="15.75" thickBot="1" x14ac:dyDescent="0.3">
      <c r="A25" t="s">
        <v>54</v>
      </c>
    </row>
    <row r="26" spans="1:7" ht="15.75" thickBot="1" x14ac:dyDescent="0.3">
      <c r="B26" s="6" t="s">
        <v>72</v>
      </c>
      <c r="C26" s="6" t="s">
        <v>73</v>
      </c>
      <c r="D26" s="6" t="s">
        <v>78</v>
      </c>
      <c r="E26" s="6" t="s">
        <v>79</v>
      </c>
      <c r="F26" s="6" t="s">
        <v>80</v>
      </c>
      <c r="G26" s="6" t="s">
        <v>81</v>
      </c>
    </row>
    <row r="27" spans="1:7" x14ac:dyDescent="0.25">
      <c r="B27" s="7" t="s">
        <v>151</v>
      </c>
      <c r="C27" s="7" t="s">
        <v>152</v>
      </c>
      <c r="D27" s="9">
        <v>89.999998315782022</v>
      </c>
      <c r="E27" s="7" t="s">
        <v>153</v>
      </c>
      <c r="F27" s="7" t="s">
        <v>98</v>
      </c>
      <c r="G27" s="7">
        <v>1.6842179775267141E-6</v>
      </c>
    </row>
    <row r="28" spans="1:7" x14ac:dyDescent="0.25">
      <c r="B28" s="7" t="s">
        <v>154</v>
      </c>
      <c r="C28" s="7" t="s">
        <v>155</v>
      </c>
      <c r="D28" s="9">
        <v>74.999999996156347</v>
      </c>
      <c r="E28" s="7" t="s">
        <v>156</v>
      </c>
      <c r="F28" s="7" t="s">
        <v>94</v>
      </c>
      <c r="G28" s="7">
        <v>0</v>
      </c>
    </row>
    <row r="29" spans="1:7" ht="15.75" thickBot="1" x14ac:dyDescent="0.3">
      <c r="B29" s="5" t="s">
        <v>157</v>
      </c>
      <c r="C29" s="5" t="s">
        <v>158</v>
      </c>
      <c r="D29" s="8">
        <v>40.329563837928802</v>
      </c>
      <c r="E29" s="5" t="s">
        <v>159</v>
      </c>
      <c r="F29" s="5" t="s">
        <v>98</v>
      </c>
      <c r="G29" s="5">
        <v>20.670436162071198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FD54-93ED-44F4-B119-10C02E4EEFEC}">
  <dimension ref="A1:E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50.28515625" bestFit="1" customWidth="1"/>
    <col min="4" max="4" width="12" bestFit="1" customWidth="1"/>
    <col min="5" max="5" width="13" bestFit="1" customWidth="1"/>
  </cols>
  <sheetData>
    <row r="1" spans="1:5" x14ac:dyDescent="0.25">
      <c r="A1" s="4" t="s">
        <v>105</v>
      </c>
    </row>
    <row r="2" spans="1:5" x14ac:dyDescent="0.25">
      <c r="A2" s="4" t="s">
        <v>142</v>
      </c>
    </row>
    <row r="3" spans="1:5" x14ac:dyDescent="0.25">
      <c r="A3" s="4" t="s">
        <v>163</v>
      </c>
    </row>
    <row r="6" spans="1:5" ht="15.75" thickBot="1" x14ac:dyDescent="0.3">
      <c r="A6" t="s">
        <v>76</v>
      </c>
    </row>
    <row r="7" spans="1:5" x14ac:dyDescent="0.25">
      <c r="B7" s="10"/>
      <c r="C7" s="10"/>
      <c r="D7" s="10" t="s">
        <v>106</v>
      </c>
      <c r="E7" s="10" t="s">
        <v>108</v>
      </c>
    </row>
    <row r="8" spans="1:5" ht="15.75" thickBot="1" x14ac:dyDescent="0.3">
      <c r="B8" s="11" t="s">
        <v>72</v>
      </c>
      <c r="C8" s="11" t="s">
        <v>73</v>
      </c>
      <c r="D8" s="11" t="s">
        <v>107</v>
      </c>
      <c r="E8" s="11" t="s">
        <v>160</v>
      </c>
    </row>
    <row r="9" spans="1:5" x14ac:dyDescent="0.25">
      <c r="B9" s="7" t="s">
        <v>147</v>
      </c>
      <c r="C9" s="7" t="s">
        <v>148</v>
      </c>
      <c r="D9" s="7">
        <v>6.0662586394260609</v>
      </c>
      <c r="E9" s="7">
        <v>0</v>
      </c>
    </row>
    <row r="10" spans="1:5" ht="15.75" thickBot="1" x14ac:dyDescent="0.3">
      <c r="B10" s="5" t="s">
        <v>149</v>
      </c>
      <c r="C10" s="5" t="s">
        <v>150</v>
      </c>
      <c r="D10" s="5">
        <v>4.1002526387398426</v>
      </c>
      <c r="E10" s="5">
        <v>0</v>
      </c>
    </row>
    <row r="12" spans="1:5" ht="15.75" thickBot="1" x14ac:dyDescent="0.3">
      <c r="A12" t="s">
        <v>54</v>
      </c>
    </row>
    <row r="13" spans="1:5" x14ac:dyDescent="0.25">
      <c r="B13" s="10"/>
      <c r="C13" s="10"/>
      <c r="D13" s="10" t="s">
        <v>106</v>
      </c>
      <c r="E13" s="10" t="s">
        <v>161</v>
      </c>
    </row>
    <row r="14" spans="1:5" ht="15.75" thickBot="1" x14ac:dyDescent="0.3">
      <c r="B14" s="11" t="s">
        <v>72</v>
      </c>
      <c r="C14" s="11" t="s">
        <v>73</v>
      </c>
      <c r="D14" s="11" t="s">
        <v>107</v>
      </c>
      <c r="E14" s="11" t="s">
        <v>162</v>
      </c>
    </row>
    <row r="15" spans="1:5" x14ac:dyDescent="0.25">
      <c r="B15" s="7" t="s">
        <v>151</v>
      </c>
      <c r="C15" s="7" t="s">
        <v>152</v>
      </c>
      <c r="D15" s="7">
        <v>89.999998315782022</v>
      </c>
      <c r="E15" s="7">
        <v>1.5208095129734167</v>
      </c>
    </row>
    <row r="16" spans="1:5" x14ac:dyDescent="0.25">
      <c r="B16" s="7" t="s">
        <v>154</v>
      </c>
      <c r="C16" s="7" t="s">
        <v>155</v>
      </c>
      <c r="D16" s="7">
        <v>74.999999996156347</v>
      </c>
      <c r="E16" s="7">
        <v>0.69899749365010166</v>
      </c>
    </row>
    <row r="17" spans="2:5" ht="15.75" thickBot="1" x14ac:dyDescent="0.3">
      <c r="B17" s="5" t="s">
        <v>157</v>
      </c>
      <c r="C17" s="5" t="s">
        <v>158</v>
      </c>
      <c r="D17" s="5">
        <v>40.329563837928802</v>
      </c>
      <c r="E1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6018-6EEB-4DA9-81A1-09CE52B9C9B6}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4" t="s">
        <v>118</v>
      </c>
    </row>
    <row r="2" spans="1:10" x14ac:dyDescent="0.25">
      <c r="A2" s="4" t="s">
        <v>142</v>
      </c>
    </row>
    <row r="3" spans="1:10" x14ac:dyDescent="0.25">
      <c r="A3" s="4" t="s">
        <v>166</v>
      </c>
    </row>
    <row r="5" spans="1:10" ht="15.75" thickBot="1" x14ac:dyDescent="0.3"/>
    <row r="6" spans="1:10" x14ac:dyDescent="0.25">
      <c r="B6" s="10"/>
      <c r="C6" s="10" t="s">
        <v>110</v>
      </c>
      <c r="D6" s="10"/>
    </row>
    <row r="7" spans="1:10" ht="15.75" thickBot="1" x14ac:dyDescent="0.3">
      <c r="B7" s="11" t="s">
        <v>72</v>
      </c>
      <c r="C7" s="11" t="s">
        <v>73</v>
      </c>
      <c r="D7" s="11" t="s">
        <v>107</v>
      </c>
    </row>
    <row r="8" spans="1:10" ht="15.75" thickBot="1" x14ac:dyDescent="0.3">
      <c r="B8" s="5" t="s">
        <v>145</v>
      </c>
      <c r="C8" s="5" t="s">
        <v>146</v>
      </c>
      <c r="D8" s="8">
        <v>248.8456708786245</v>
      </c>
    </row>
    <row r="10" spans="1:10" ht="15.75" thickBot="1" x14ac:dyDescent="0.3"/>
    <row r="11" spans="1:10" x14ac:dyDescent="0.25">
      <c r="B11" s="10"/>
      <c r="C11" s="10" t="s">
        <v>119</v>
      </c>
      <c r="D11" s="10"/>
      <c r="F11" s="10" t="s">
        <v>120</v>
      </c>
      <c r="G11" s="10" t="s">
        <v>110</v>
      </c>
      <c r="I11" s="10" t="s">
        <v>123</v>
      </c>
      <c r="J11" s="10" t="s">
        <v>110</v>
      </c>
    </row>
    <row r="12" spans="1:10" ht="15.75" thickBot="1" x14ac:dyDescent="0.3">
      <c r="B12" s="11" t="s">
        <v>72</v>
      </c>
      <c r="C12" s="11" t="s">
        <v>73</v>
      </c>
      <c r="D12" s="11" t="s">
        <v>107</v>
      </c>
      <c r="F12" s="11" t="s">
        <v>121</v>
      </c>
      <c r="G12" s="11" t="s">
        <v>122</v>
      </c>
      <c r="I12" s="11" t="s">
        <v>121</v>
      </c>
      <c r="J12" s="11" t="s">
        <v>122</v>
      </c>
    </row>
    <row r="13" spans="1:10" x14ac:dyDescent="0.25">
      <c r="B13" s="7" t="s">
        <v>147</v>
      </c>
      <c r="C13" s="7" t="s">
        <v>148</v>
      </c>
      <c r="D13" s="9">
        <v>6.0662586394260609</v>
      </c>
      <c r="F13" s="9">
        <v>0</v>
      </c>
      <c r="G13" s="9">
        <v>20.745150604575276</v>
      </c>
      <c r="I13" s="9">
        <v>6.0662587685761729</v>
      </c>
      <c r="J13" s="9">
        <v>248.8456757348645</v>
      </c>
    </row>
    <row r="14" spans="1:10" ht="15.75" thickBot="1" x14ac:dyDescent="0.3">
      <c r="B14" s="5" t="s">
        <v>149</v>
      </c>
      <c r="C14" s="5" t="s">
        <v>150</v>
      </c>
      <c r="D14" s="8">
        <v>4.1002526387398426</v>
      </c>
      <c r="F14" s="5" t="s">
        <v>167</v>
      </c>
      <c r="G14" s="5" t="s">
        <v>167</v>
      </c>
      <c r="I14" s="5" t="s">
        <v>167</v>
      </c>
      <c r="J14" s="5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</vt:lpstr>
      <vt:lpstr>Informe de respuestas 1</vt:lpstr>
      <vt:lpstr>Informe de sensibilidad 1</vt:lpstr>
      <vt:lpstr>Informe de límites 1</vt:lpstr>
      <vt:lpstr>Hoja8</vt:lpstr>
      <vt:lpstr>Informe de respuestas 3</vt:lpstr>
      <vt:lpstr>Informe de sensibilidad 3</vt:lpstr>
      <vt:lpstr>Informe de límites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Ruiso Local Pc</dc:creator>
  <cp:lastModifiedBy>Ruiso Local Pc</cp:lastModifiedBy>
  <dcterms:created xsi:type="dcterms:W3CDTF">2022-05-05T14:28:25Z</dcterms:created>
  <dcterms:modified xsi:type="dcterms:W3CDTF">2022-05-10T15:12:45Z</dcterms:modified>
</cp:coreProperties>
</file>