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"/>
    </mc:Choice>
  </mc:AlternateContent>
  <xr:revisionPtr revIDLastSave="0" documentId="13_ncr:1_{1DEF81B7-AB3F-46DD-8BAE-BE8A946415AE}" xr6:coauthVersionLast="47" xr6:coauthVersionMax="47" xr10:uidLastSave="{00000000-0000-0000-0000-000000000000}"/>
  <bookViews>
    <workbookView xWindow="-120" yWindow="330" windowWidth="29040" windowHeight="15990" xr2:uid="{A624D675-0C0F-4F12-AD7C-2AD013C0D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04" i="1" l="1"/>
  <c r="AJ105" i="1"/>
  <c r="AJ106" i="1"/>
  <c r="AJ103" i="1"/>
  <c r="P91" i="1"/>
  <c r="Q91" i="1"/>
  <c r="R91" i="1"/>
  <c r="S91" i="1"/>
  <c r="T91" i="1"/>
  <c r="U91" i="1"/>
  <c r="V91" i="1"/>
  <c r="O91" i="1"/>
  <c r="P90" i="1"/>
  <c r="Q90" i="1"/>
  <c r="R90" i="1"/>
  <c r="S90" i="1"/>
  <c r="T90" i="1"/>
  <c r="U90" i="1"/>
  <c r="V90" i="1"/>
  <c r="O90" i="1"/>
  <c r="P88" i="1"/>
  <c r="Q88" i="1"/>
  <c r="R88" i="1"/>
  <c r="S88" i="1"/>
  <c r="T88" i="1"/>
  <c r="U88" i="1"/>
  <c r="V88" i="1"/>
  <c r="O88" i="1"/>
  <c r="P87" i="1"/>
  <c r="Q87" i="1"/>
  <c r="R87" i="1"/>
  <c r="S87" i="1"/>
  <c r="T87" i="1"/>
  <c r="U87" i="1"/>
  <c r="V87" i="1"/>
  <c r="O87" i="1"/>
  <c r="P77" i="1"/>
  <c r="Q77" i="1"/>
  <c r="R77" i="1"/>
  <c r="S77" i="1"/>
  <c r="T77" i="1"/>
  <c r="U77" i="1"/>
  <c r="V77" i="1"/>
  <c r="O77" i="1"/>
  <c r="U82" i="1"/>
  <c r="S82" i="1"/>
  <c r="R82" i="1"/>
  <c r="Q82" i="1"/>
  <c r="U81" i="1"/>
  <c r="S81" i="1"/>
  <c r="R81" i="1"/>
  <c r="Q81" i="1"/>
  <c r="U79" i="1"/>
  <c r="S79" i="1"/>
  <c r="R79" i="1"/>
  <c r="Q79" i="1"/>
  <c r="U78" i="1"/>
  <c r="S78" i="1"/>
  <c r="R78" i="1"/>
  <c r="Q78" i="1"/>
  <c r="W69" i="1"/>
  <c r="W70" i="1"/>
  <c r="W71" i="1"/>
  <c r="W72" i="1"/>
  <c r="W68" i="1"/>
  <c r="U73" i="1"/>
  <c r="S73" i="1"/>
  <c r="R73" i="1"/>
  <c r="Q73" i="1"/>
  <c r="U72" i="1"/>
  <c r="S72" i="1"/>
  <c r="R72" i="1"/>
  <c r="Q72" i="1"/>
  <c r="U70" i="1"/>
  <c r="S70" i="1"/>
  <c r="R70" i="1"/>
  <c r="Q70" i="1"/>
  <c r="U69" i="1"/>
  <c r="S69" i="1"/>
  <c r="R69" i="1"/>
  <c r="Q69" i="1"/>
  <c r="U68" i="1"/>
  <c r="S68" i="1"/>
  <c r="R68" i="1"/>
  <c r="Q68" i="1"/>
  <c r="P64" i="1"/>
  <c r="Q64" i="1"/>
  <c r="R64" i="1"/>
  <c r="S64" i="1"/>
  <c r="T64" i="1"/>
  <c r="U64" i="1"/>
  <c r="V64" i="1"/>
  <c r="O64" i="1"/>
  <c r="P63" i="1"/>
  <c r="Q63" i="1"/>
  <c r="R63" i="1"/>
  <c r="S63" i="1"/>
  <c r="T63" i="1"/>
  <c r="U63" i="1"/>
  <c r="V63" i="1"/>
  <c r="O63" i="1"/>
  <c r="P61" i="1"/>
  <c r="Q61" i="1"/>
  <c r="R61" i="1"/>
  <c r="S61" i="1"/>
  <c r="T61" i="1"/>
  <c r="U61" i="1"/>
  <c r="V61" i="1"/>
  <c r="O61" i="1"/>
  <c r="P60" i="1"/>
  <c r="Q60" i="1"/>
  <c r="R60" i="1"/>
  <c r="S60" i="1"/>
  <c r="T60" i="1"/>
  <c r="U60" i="1"/>
  <c r="V60" i="1"/>
  <c r="O60" i="1"/>
  <c r="P59" i="1"/>
  <c r="Q59" i="1"/>
  <c r="R59" i="1"/>
  <c r="S59" i="1"/>
  <c r="T59" i="1"/>
  <c r="U59" i="1"/>
  <c r="V59" i="1"/>
  <c r="O59" i="1"/>
  <c r="W42" i="1"/>
  <c r="W43" i="1"/>
  <c r="W44" i="1"/>
  <c r="W45" i="1"/>
  <c r="W41" i="1"/>
</calcChain>
</file>

<file path=xl/sharedStrings.xml><?xml version="1.0" encoding="utf-8"?>
<sst xmlns="http://schemas.openxmlformats.org/spreadsheetml/2006/main" count="380" uniqueCount="90">
  <si>
    <t>Ensamblaje</t>
  </si>
  <si>
    <t>Pintura</t>
  </si>
  <si>
    <t>revision de funcionamiento</t>
  </si>
  <si>
    <t>Aire acondicionado B</t>
  </si>
  <si>
    <t>Aire acondicionado A</t>
  </si>
  <si>
    <t>2,5h</t>
  </si>
  <si>
    <t>3h</t>
  </si>
  <si>
    <t>3Kg</t>
  </si>
  <si>
    <t>6Kg</t>
  </si>
  <si>
    <t>14h</t>
  </si>
  <si>
    <t>10h</t>
  </si>
  <si>
    <t>costos</t>
  </si>
  <si>
    <t>&amp;28</t>
  </si>
  <si>
    <t>venta</t>
  </si>
  <si>
    <t>4500h max</t>
  </si>
  <si>
    <t>8400Kg max</t>
  </si>
  <si>
    <t>20000h max</t>
  </si>
  <si>
    <t>cantidad</t>
  </si>
  <si>
    <t>aire acondicionado A max 750u</t>
  </si>
  <si>
    <t>demanda de A + B no supera las 1700u</t>
  </si>
  <si>
    <t>Cj</t>
  </si>
  <si>
    <t>variables Basicas</t>
  </si>
  <si>
    <t>X</t>
  </si>
  <si>
    <t>Y</t>
  </si>
  <si>
    <t>S1</t>
  </si>
  <si>
    <t>S2</t>
  </si>
  <si>
    <t>s3</t>
  </si>
  <si>
    <t>S4</t>
  </si>
  <si>
    <t>s5</t>
  </si>
  <si>
    <t>S5</t>
  </si>
  <si>
    <t>s1</t>
  </si>
  <si>
    <t>s2</t>
  </si>
  <si>
    <t>s4</t>
  </si>
  <si>
    <t>Z</t>
  </si>
  <si>
    <t>solucion</t>
  </si>
  <si>
    <t>2,5</t>
  </si>
  <si>
    <t>3</t>
  </si>
  <si>
    <t>4500</t>
  </si>
  <si>
    <t>6</t>
  </si>
  <si>
    <t>8400</t>
  </si>
  <si>
    <t>14</t>
  </si>
  <si>
    <t>10</t>
  </si>
  <si>
    <t>20000</t>
  </si>
  <si>
    <t>1</t>
  </si>
  <si>
    <t>750</t>
  </si>
  <si>
    <t>1700</t>
  </si>
  <si>
    <t>0</t>
  </si>
  <si>
    <t>Tabla inicial de datos</t>
  </si>
  <si>
    <t>Se ubica la columna pivote, la de Z con MAYOR NEGATIVO</t>
  </si>
  <si>
    <t>Se divide solucion entre columna pivote</t>
  </si>
  <si>
    <t>Se selecciona el resultado anterior de la division anterior</t>
  </si>
  <si>
    <t>El numero menor sera la fila pivote</t>
  </si>
  <si>
    <t>Si ya esta en uno me salto el paso de dividir la fila pivote por el valor de la interseccion de la columna pivote y fila pivote</t>
  </si>
  <si>
    <t>Se cambia el valor de la fila por el de la columna</t>
  </si>
  <si>
    <t>Se cambian los demas valores de la columna por 0 para hayar la identidad</t>
  </si>
  <si>
    <t>F1</t>
  </si>
  <si>
    <t>F2</t>
  </si>
  <si>
    <t>F3</t>
  </si>
  <si>
    <t>F5</t>
  </si>
  <si>
    <t>F4</t>
  </si>
  <si>
    <t>F4*-2,5 + F1</t>
  </si>
  <si>
    <t>F4*-3 + F2</t>
  </si>
  <si>
    <t>F4 *-14 + F3</t>
  </si>
  <si>
    <t>F4*-1 + F5</t>
  </si>
  <si>
    <t>F4*22 + Z</t>
  </si>
  <si>
    <t>Ya esta la columna en formato identidad, ahora se busca la siguiente con el MAXIMO NEGATIVO para ser la columna pivote</t>
  </si>
  <si>
    <t>-20</t>
  </si>
  <si>
    <t>-2,5</t>
  </si>
  <si>
    <t>-3</t>
  </si>
  <si>
    <t>-14</t>
  </si>
  <si>
    <t>-1</t>
  </si>
  <si>
    <t>22</t>
  </si>
  <si>
    <t>2625</t>
  </si>
  <si>
    <t>6150</t>
  </si>
  <si>
    <t>9500</t>
  </si>
  <si>
    <t>950</t>
  </si>
  <si>
    <t>16500</t>
  </si>
  <si>
    <t>se divide solucion entre columna pivote</t>
  </si>
  <si>
    <t>el resultado menor sera el de la fila pivote</t>
  </si>
  <si>
    <t>Como no es 1, divido entre el valor interseccion, toda la fila</t>
  </si>
  <si>
    <t>cambia el nombre de la fila por el nombre de la columna</t>
  </si>
  <si>
    <t>Los demas valores de la columna pivote se transforman a 0 para lograr la identidad</t>
  </si>
  <si>
    <t>F1* -6 + F2</t>
  </si>
  <si>
    <t>F1*-10 + F3</t>
  </si>
  <si>
    <t>F1*-1 + F5</t>
  </si>
  <si>
    <t>F1*20 + Z</t>
  </si>
  <si>
    <t>ya se tiene la columna identidad, por tanto se busca un numero de la fila Z que sea menor a 0 y asi el MAYOR NEGATIVO para continuar iterando</t>
  </si>
  <si>
    <t>MAX</t>
  </si>
  <si>
    <t>Como podemos observar tanto en el metodo grafico por el metodo simplex, la cantidad que se debe fabricar del acondicionador A es 750u y la cantidad del B es de 875. Obteniendo una ganacia de $3400 us.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</si>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</sst>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0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49" fontId="0" fillId="0" borderId="0" xfId="0" applyNumberFormat="1" applyFill="1" applyBorder="1" applyAlignment="1">
      <alignment horizontal="center" vertical="center" wrapText="1"/>
    </xf>
    <xf numFmtId="12" fontId="0" fillId="3" borderId="1" xfId="0" applyNumberFormat="1" applyFill="1" applyBorder="1" applyAlignment="1">
      <alignment horizontal="center" vertical="center" wrapText="1"/>
    </xf>
    <xf numFmtId="12" fontId="0" fillId="4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1" fillId="5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346903</xdr:colOff>
      <xdr:row>15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56099F-E116-468E-B888-62EA6A354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38578" cy="2962275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16</xdr:row>
      <xdr:rowOff>114299</xdr:rowOff>
    </xdr:from>
    <xdr:to>
      <xdr:col>11</xdr:col>
      <xdr:colOff>323850</xdr:colOff>
      <xdr:row>42</xdr:row>
      <xdr:rowOff>171450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22D9C33-9824-454F-9DFD-77013D24BA39}"/>
            </a:ext>
          </a:extLst>
        </xdr:cNvPr>
        <xdr:cNvSpPr/>
      </xdr:nvSpPr>
      <xdr:spPr>
        <a:xfrm>
          <a:off x="5334000" y="3162299"/>
          <a:ext cx="4581525" cy="55816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ysClr val="windowText" lastClr="000000"/>
              </a:solidFill>
            </a:rPr>
            <a:t>X</a:t>
          </a:r>
          <a:r>
            <a:rPr lang="es-CO" sz="1100" baseline="0">
              <a:solidFill>
                <a:sysClr val="windowText" lastClr="000000"/>
              </a:solidFill>
            </a:rPr>
            <a:t> = aire acondicionado A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Y = aire acondicionado B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horas de Ensamblaje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2.5X + 3Y &lt;= 4500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kilogramos de esmalte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3X + 6Y &lt;= 8400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horas de revision de funcionamiento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14X + 10Y &lt;= 20000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unidades maximas de A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X &lt;= 750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demanda conjunto de A y B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X + Y &lt;= 1700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Nulidad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X,Y &gt;= 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costos --&gt; se quieres MINIMIZAR Costos, MIN Z</a:t>
          </a:r>
          <a:br>
            <a:rPr lang="es-CO" sz="1100" baseline="0">
              <a:solidFill>
                <a:sysClr val="windowText" lastClr="000000"/>
              </a:solidFill>
            </a:rPr>
          </a:br>
          <a:br>
            <a:rPr lang="es-CO" sz="1100" baseline="0">
              <a:solidFill>
                <a:sysClr val="windowText" lastClr="000000"/>
              </a:solidFill>
            </a:rPr>
          </a:br>
          <a:r>
            <a:rPr lang="es-CO" sz="1100" baseline="0">
              <a:solidFill>
                <a:sysClr val="windowText" lastClr="000000"/>
              </a:solidFill>
            </a:rPr>
            <a:t>Venta - costo de Aire acondicionado A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(52 - 30) = 22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Venta - costo de Aire acondicionado B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(48 - 28) = 20</a:t>
          </a:r>
        </a:p>
        <a:p>
          <a:pPr algn="l"/>
          <a:endParaRPr lang="es-CO" sz="1100" baseline="0">
            <a:solidFill>
              <a:sysClr val="windowText" lastClr="000000"/>
            </a:solidFill>
          </a:endParaRP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Ecuacion objetivo</a:t>
          </a:r>
        </a:p>
        <a:p>
          <a:pPr algn="l"/>
          <a:r>
            <a:rPr lang="es-CO" sz="1100" baseline="0">
              <a:solidFill>
                <a:sysClr val="windowText" lastClr="000000"/>
              </a:solidFill>
            </a:rPr>
            <a:t>MAX Z = 22X + 20Y</a:t>
          </a:r>
        </a:p>
      </xdr:txBody>
    </xdr:sp>
    <xdr:clientData/>
  </xdr:twoCellAnchor>
  <xdr:twoCellAnchor>
    <xdr:from>
      <xdr:col>11</xdr:col>
      <xdr:colOff>542926</xdr:colOff>
      <xdr:row>16</xdr:row>
      <xdr:rowOff>114300</xdr:rowOff>
    </xdr:from>
    <xdr:to>
      <xdr:col>15</xdr:col>
      <xdr:colOff>352426</xdr:colOff>
      <xdr:row>28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85A5887-0589-42B7-BA07-BFE23E6F1458}"/>
            </a:ext>
          </a:extLst>
        </xdr:cNvPr>
        <xdr:cNvSpPr/>
      </xdr:nvSpPr>
      <xdr:spPr>
        <a:xfrm>
          <a:off x="10134601" y="3162300"/>
          <a:ext cx="2857500" cy="274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2000">
              <a:solidFill>
                <a:sysClr val="windowText" lastClr="000000"/>
              </a:solidFill>
            </a:rPr>
            <a:t>MAX Z = 22X + 20 Y</a:t>
          </a:r>
        </a:p>
        <a:p>
          <a:pPr algn="ctr"/>
          <a:endParaRPr lang="es-CO" sz="2000">
            <a:solidFill>
              <a:sysClr val="windowText" lastClr="000000"/>
            </a:solidFill>
          </a:endParaRPr>
        </a:p>
        <a:p>
          <a:pPr algn="ctr"/>
          <a:r>
            <a:rPr lang="es-CO" sz="2000">
              <a:solidFill>
                <a:sysClr val="windowText" lastClr="000000"/>
              </a:solidFill>
            </a:rPr>
            <a:t>2,5X + 3Y &lt;= 4500</a:t>
          </a:r>
        </a:p>
        <a:p>
          <a:pPr algn="ctr"/>
          <a:r>
            <a:rPr lang="es-CO" sz="2000">
              <a:solidFill>
                <a:sysClr val="windowText" lastClr="000000"/>
              </a:solidFill>
            </a:rPr>
            <a:t>3X + 6Y &lt;=</a:t>
          </a:r>
          <a:r>
            <a:rPr lang="es-CO" sz="2000" baseline="0">
              <a:solidFill>
                <a:sysClr val="windowText" lastClr="000000"/>
              </a:solidFill>
            </a:rPr>
            <a:t> 8400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14X + 10Y &lt;= 20000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X &lt;= 750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X + Y &lt;= 1700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X,Y &gt;=0</a:t>
          </a:r>
        </a:p>
      </xdr:txBody>
    </xdr:sp>
    <xdr:clientData/>
  </xdr:twoCellAnchor>
  <xdr:twoCellAnchor editAs="oneCell">
    <xdr:from>
      <xdr:col>13</xdr:col>
      <xdr:colOff>0</xdr:colOff>
      <xdr:row>93</xdr:row>
      <xdr:rowOff>0</xdr:rowOff>
    </xdr:from>
    <xdr:to>
      <xdr:col>31</xdr:col>
      <xdr:colOff>493524</xdr:colOff>
      <xdr:row>134</xdr:row>
      <xdr:rowOff>132357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EAD5CA7-43B2-48E9-A057-5DD6DD2B7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5675" y="19954875"/>
          <a:ext cx="14209524" cy="7942857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110</xdr:row>
      <xdr:rowOff>0</xdr:rowOff>
    </xdr:from>
    <xdr:to>
      <xdr:col>36</xdr:col>
      <xdr:colOff>571500</xdr:colOff>
      <xdr:row>124</xdr:row>
      <xdr:rowOff>76200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F775E73-3E37-4680-8FC5-8E84D1EE432A}"/>
            </a:ext>
          </a:extLst>
        </xdr:cNvPr>
        <xdr:cNvSpPr/>
      </xdr:nvSpPr>
      <xdr:spPr>
        <a:xfrm>
          <a:off x="26356235" y="23173765"/>
          <a:ext cx="2857500" cy="274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2000">
              <a:solidFill>
                <a:sysClr val="windowText" lastClr="000000"/>
              </a:solidFill>
            </a:rPr>
            <a:t>MAX Z = 22X + 20 Y</a:t>
          </a:r>
        </a:p>
        <a:p>
          <a:pPr algn="ctr"/>
          <a:endParaRPr lang="es-CO" sz="2000">
            <a:solidFill>
              <a:sysClr val="windowText" lastClr="000000"/>
            </a:solidFill>
          </a:endParaRPr>
        </a:p>
        <a:p>
          <a:pPr algn="ctr"/>
          <a:r>
            <a:rPr lang="es-CO" sz="2000">
              <a:solidFill>
                <a:sysClr val="windowText" lastClr="000000"/>
              </a:solidFill>
            </a:rPr>
            <a:t>2,5X + 3Y &lt;= 4500</a:t>
          </a:r>
        </a:p>
        <a:p>
          <a:pPr algn="ctr"/>
          <a:r>
            <a:rPr lang="es-CO" sz="2000">
              <a:solidFill>
                <a:sysClr val="windowText" lastClr="000000"/>
              </a:solidFill>
            </a:rPr>
            <a:t>3X + 6Y &lt;=</a:t>
          </a:r>
          <a:r>
            <a:rPr lang="es-CO" sz="2000" baseline="0">
              <a:solidFill>
                <a:sysClr val="windowText" lastClr="000000"/>
              </a:solidFill>
            </a:rPr>
            <a:t> 8400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14X + 10Y &lt;= 20000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X &lt;= 750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X + Y &lt;= 1700</a:t>
          </a:r>
        </a:p>
        <a:p>
          <a:pPr algn="ctr"/>
          <a:r>
            <a:rPr lang="es-CO" sz="2000" baseline="0">
              <a:solidFill>
                <a:sysClr val="windowText" lastClr="000000"/>
              </a:solidFill>
            </a:rPr>
            <a:t>X,Y &gt;=0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EE8E-7AB6-40DF-BBCE-D7350F932569}">
  <dimension ref="B19:AK138"/>
  <sheetViews>
    <sheetView tabSelected="1" topLeftCell="K111" zoomScale="85" zoomScaleNormal="85" workbookViewId="0">
      <selection activeCell="R140" sqref="R140"/>
    </sheetView>
  </sheetViews>
  <sheetFormatPr baseColWidth="10" defaultRowHeight="15" x14ac:dyDescent="0.25"/>
  <cols>
    <col min="2" max="2" width="22.85546875" customWidth="1"/>
    <col min="3" max="3" width="14.7109375" customWidth="1"/>
    <col min="4" max="4" width="14.85546875" customWidth="1"/>
  </cols>
  <sheetData>
    <row r="19" spans="2:24" ht="45" x14ac:dyDescent="0.25">
      <c r="B19" s="4"/>
      <c r="C19" s="4" t="s">
        <v>4</v>
      </c>
      <c r="D19" s="4" t="s">
        <v>3</v>
      </c>
      <c r="E19" s="5" t="s">
        <v>17</v>
      </c>
    </row>
    <row r="20" spans="2:24" x14ac:dyDescent="0.25">
      <c r="B20" s="4" t="s">
        <v>0</v>
      </c>
      <c r="C20" s="4" t="s">
        <v>5</v>
      </c>
      <c r="D20" s="4" t="s">
        <v>6</v>
      </c>
      <c r="E20" s="4" t="s">
        <v>14</v>
      </c>
    </row>
    <row r="21" spans="2:24" x14ac:dyDescent="0.25">
      <c r="B21" s="4" t="s">
        <v>1</v>
      </c>
      <c r="C21" s="4" t="s">
        <v>7</v>
      </c>
      <c r="D21" s="4" t="s">
        <v>8</v>
      </c>
      <c r="E21" s="4" t="s">
        <v>15</v>
      </c>
    </row>
    <row r="22" spans="2:24" ht="30" x14ac:dyDescent="0.25">
      <c r="B22" s="4" t="s">
        <v>2</v>
      </c>
      <c r="C22" s="4" t="s">
        <v>9</v>
      </c>
      <c r="D22" s="4" t="s">
        <v>10</v>
      </c>
      <c r="E22" s="4" t="s">
        <v>16</v>
      </c>
    </row>
    <row r="23" spans="2:24" x14ac:dyDescent="0.25">
      <c r="B23" s="4" t="s">
        <v>11</v>
      </c>
      <c r="C23" s="5">
        <v>30</v>
      </c>
      <c r="D23" s="4" t="s">
        <v>12</v>
      </c>
      <c r="E23" s="5"/>
    </row>
    <row r="24" spans="2:24" x14ac:dyDescent="0.25">
      <c r="B24" s="4" t="s">
        <v>13</v>
      </c>
      <c r="C24" s="5">
        <v>52</v>
      </c>
      <c r="D24" s="5">
        <v>48</v>
      </c>
      <c r="E24" s="5"/>
    </row>
    <row r="25" spans="2:24" x14ac:dyDescent="0.25">
      <c r="B25" s="2"/>
      <c r="C25" s="2"/>
      <c r="D25" s="2"/>
      <c r="E25" s="2"/>
    </row>
    <row r="26" spans="2:24" x14ac:dyDescent="0.25">
      <c r="B26" s="3" t="s">
        <v>18</v>
      </c>
      <c r="C26" s="2"/>
      <c r="D26" s="2"/>
      <c r="E26" s="2"/>
    </row>
    <row r="27" spans="2:24" x14ac:dyDescent="0.25">
      <c r="B27" s="3" t="s">
        <v>19</v>
      </c>
      <c r="C27" s="2"/>
      <c r="D27" s="2"/>
      <c r="E27" s="2"/>
    </row>
    <row r="30" spans="2:24" x14ac:dyDescent="0.25">
      <c r="N30" s="4" t="s">
        <v>20</v>
      </c>
      <c r="O30" s="4">
        <v>22</v>
      </c>
      <c r="P30" s="4">
        <v>20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2:24" ht="30" x14ac:dyDescent="0.25">
      <c r="N31" s="6" t="s">
        <v>21</v>
      </c>
      <c r="O31" s="6" t="s">
        <v>22</v>
      </c>
      <c r="P31" s="6" t="s">
        <v>23</v>
      </c>
      <c r="Q31" s="6" t="s">
        <v>24</v>
      </c>
      <c r="R31" s="6" t="s">
        <v>25</v>
      </c>
      <c r="S31" s="6" t="s">
        <v>26</v>
      </c>
      <c r="T31" s="6" t="s">
        <v>27</v>
      </c>
      <c r="U31" s="6" t="s">
        <v>29</v>
      </c>
      <c r="V31" s="6" t="s">
        <v>34</v>
      </c>
      <c r="X31" s="7" t="s">
        <v>47</v>
      </c>
    </row>
    <row r="32" spans="2:24" x14ac:dyDescent="0.25">
      <c r="N32" s="6" t="s">
        <v>30</v>
      </c>
      <c r="O32" s="4" t="s">
        <v>35</v>
      </c>
      <c r="P32" s="4" t="s">
        <v>36</v>
      </c>
      <c r="Q32" s="4" t="s">
        <v>43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37</v>
      </c>
    </row>
    <row r="33" spans="14:24" x14ac:dyDescent="0.25">
      <c r="N33" s="6" t="s">
        <v>31</v>
      </c>
      <c r="O33" s="4" t="s">
        <v>36</v>
      </c>
      <c r="P33" s="4" t="s">
        <v>38</v>
      </c>
      <c r="Q33" s="4" t="s">
        <v>46</v>
      </c>
      <c r="R33" s="4" t="s">
        <v>43</v>
      </c>
      <c r="S33" s="4" t="s">
        <v>46</v>
      </c>
      <c r="T33" s="4" t="s">
        <v>46</v>
      </c>
      <c r="U33" s="4" t="s">
        <v>46</v>
      </c>
      <c r="V33" s="4" t="s">
        <v>39</v>
      </c>
    </row>
    <row r="34" spans="14:24" x14ac:dyDescent="0.25">
      <c r="N34" s="6" t="s">
        <v>26</v>
      </c>
      <c r="O34" s="4" t="s">
        <v>40</v>
      </c>
      <c r="P34" s="4" t="s">
        <v>41</v>
      </c>
      <c r="Q34" s="4" t="s">
        <v>46</v>
      </c>
      <c r="R34" s="4" t="s">
        <v>46</v>
      </c>
      <c r="S34" s="4" t="s">
        <v>43</v>
      </c>
      <c r="T34" s="4" t="s">
        <v>46</v>
      </c>
      <c r="U34" s="4" t="s">
        <v>46</v>
      </c>
      <c r="V34" s="4" t="s">
        <v>42</v>
      </c>
    </row>
    <row r="35" spans="14:24" x14ac:dyDescent="0.25">
      <c r="N35" s="6" t="s">
        <v>32</v>
      </c>
      <c r="O35" s="4" t="s">
        <v>43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43</v>
      </c>
      <c r="U35" s="4" t="s">
        <v>46</v>
      </c>
      <c r="V35" s="4" t="s">
        <v>44</v>
      </c>
    </row>
    <row r="36" spans="14:24" x14ac:dyDescent="0.25">
      <c r="N36" s="6" t="s">
        <v>28</v>
      </c>
      <c r="O36" s="4" t="s">
        <v>43</v>
      </c>
      <c r="P36" s="4" t="s">
        <v>43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43</v>
      </c>
      <c r="V36" s="4" t="s">
        <v>45</v>
      </c>
    </row>
    <row r="37" spans="14:24" x14ac:dyDescent="0.25">
      <c r="N37" s="6" t="s">
        <v>33</v>
      </c>
      <c r="O37" s="4">
        <v>-22</v>
      </c>
      <c r="P37" s="4">
        <v>-20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9" spans="14:24" x14ac:dyDescent="0.25">
      <c r="N39" s="4" t="s">
        <v>20</v>
      </c>
      <c r="O39" s="4">
        <v>22</v>
      </c>
      <c r="P39" s="4">
        <v>20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4:24" ht="30" x14ac:dyDescent="0.25">
      <c r="N40" s="6" t="s">
        <v>21</v>
      </c>
      <c r="O40" s="6" t="s">
        <v>22</v>
      </c>
      <c r="P40" s="6" t="s">
        <v>23</v>
      </c>
      <c r="Q40" s="6" t="s">
        <v>24</v>
      </c>
      <c r="R40" s="6" t="s">
        <v>25</v>
      </c>
      <c r="S40" s="6" t="s">
        <v>26</v>
      </c>
      <c r="T40" s="6" t="s">
        <v>27</v>
      </c>
      <c r="U40" s="6" t="s">
        <v>29</v>
      </c>
      <c r="V40" s="6" t="s">
        <v>34</v>
      </c>
      <c r="X40" s="8" t="s">
        <v>48</v>
      </c>
    </row>
    <row r="41" spans="14:24" x14ac:dyDescent="0.25">
      <c r="N41" s="6" t="s">
        <v>30</v>
      </c>
      <c r="O41" s="9" t="s">
        <v>35</v>
      </c>
      <c r="P41" s="4" t="s">
        <v>36</v>
      </c>
      <c r="Q41" s="4" t="s">
        <v>43</v>
      </c>
      <c r="R41" s="4" t="s">
        <v>46</v>
      </c>
      <c r="S41" s="4" t="s">
        <v>46</v>
      </c>
      <c r="T41" s="4" t="s">
        <v>46</v>
      </c>
      <c r="U41" s="4" t="s">
        <v>46</v>
      </c>
      <c r="V41" s="9" t="s">
        <v>37</v>
      </c>
      <c r="W41" s="1">
        <f>V41/O41</f>
        <v>1800</v>
      </c>
      <c r="X41" s="8" t="s">
        <v>49</v>
      </c>
    </row>
    <row r="42" spans="14:24" x14ac:dyDescent="0.25">
      <c r="N42" s="6" t="s">
        <v>31</v>
      </c>
      <c r="O42" s="9" t="s">
        <v>36</v>
      </c>
      <c r="P42" s="4" t="s">
        <v>38</v>
      </c>
      <c r="Q42" s="4" t="s">
        <v>46</v>
      </c>
      <c r="R42" s="4" t="s">
        <v>43</v>
      </c>
      <c r="S42" s="4" t="s">
        <v>46</v>
      </c>
      <c r="T42" s="4" t="s">
        <v>46</v>
      </c>
      <c r="U42" s="4" t="s">
        <v>46</v>
      </c>
      <c r="V42" s="9" t="s">
        <v>39</v>
      </c>
      <c r="W42" s="1">
        <f t="shared" ref="W42:W45" si="0">V42/O42</f>
        <v>2800</v>
      </c>
      <c r="X42" s="8" t="s">
        <v>50</v>
      </c>
    </row>
    <row r="43" spans="14:24" x14ac:dyDescent="0.25">
      <c r="N43" s="6" t="s">
        <v>26</v>
      </c>
      <c r="O43" s="9" t="s">
        <v>40</v>
      </c>
      <c r="P43" s="4" t="s">
        <v>41</v>
      </c>
      <c r="Q43" s="4" t="s">
        <v>46</v>
      </c>
      <c r="R43" s="4" t="s">
        <v>46</v>
      </c>
      <c r="S43" s="4" t="s">
        <v>43</v>
      </c>
      <c r="T43" s="4" t="s">
        <v>46</v>
      </c>
      <c r="U43" s="4" t="s">
        <v>46</v>
      </c>
      <c r="V43" s="9" t="s">
        <v>42</v>
      </c>
      <c r="W43" s="1">
        <f t="shared" si="0"/>
        <v>1428.5714285714287</v>
      </c>
      <c r="X43" s="13" t="s">
        <v>51</v>
      </c>
    </row>
    <row r="44" spans="14:24" x14ac:dyDescent="0.25">
      <c r="N44" s="6" t="s">
        <v>32</v>
      </c>
      <c r="O44" s="11" t="s">
        <v>43</v>
      </c>
      <c r="P44" s="11" t="s">
        <v>46</v>
      </c>
      <c r="Q44" s="11" t="s">
        <v>46</v>
      </c>
      <c r="R44" s="11" t="s">
        <v>46</v>
      </c>
      <c r="S44" s="11" t="s">
        <v>46</v>
      </c>
      <c r="T44" s="11" t="s">
        <v>43</v>
      </c>
      <c r="U44" s="11" t="s">
        <v>46</v>
      </c>
      <c r="V44" s="11" t="s">
        <v>44</v>
      </c>
      <c r="W44" s="12">
        <f t="shared" si="0"/>
        <v>750</v>
      </c>
      <c r="X44" s="13" t="s">
        <v>52</v>
      </c>
    </row>
    <row r="45" spans="14:24" x14ac:dyDescent="0.25">
      <c r="N45" s="6" t="s">
        <v>28</v>
      </c>
      <c r="O45" s="9" t="s">
        <v>43</v>
      </c>
      <c r="P45" s="4" t="s">
        <v>43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43</v>
      </c>
      <c r="V45" s="9" t="s">
        <v>45</v>
      </c>
      <c r="W45" s="1">
        <f t="shared" si="0"/>
        <v>1700</v>
      </c>
      <c r="X45" s="13" t="s">
        <v>53</v>
      </c>
    </row>
    <row r="46" spans="14:24" x14ac:dyDescent="0.25">
      <c r="N46" s="6" t="s">
        <v>33</v>
      </c>
      <c r="O46" s="9">
        <v>-22</v>
      </c>
      <c r="P46" s="4">
        <v>-20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9">
        <v>0</v>
      </c>
    </row>
    <row r="48" spans="14:24" x14ac:dyDescent="0.25">
      <c r="N48" s="4" t="s">
        <v>20</v>
      </c>
      <c r="O48" s="4">
        <v>22</v>
      </c>
      <c r="P48" s="4">
        <v>20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X48" s="13" t="s">
        <v>54</v>
      </c>
    </row>
    <row r="49" spans="13:24" ht="30" x14ac:dyDescent="0.25">
      <c r="N49" s="6" t="s">
        <v>21</v>
      </c>
      <c r="O49" s="14" t="s">
        <v>22</v>
      </c>
      <c r="P49" s="6" t="s">
        <v>23</v>
      </c>
      <c r="Q49" s="6" t="s">
        <v>24</v>
      </c>
      <c r="R49" s="6" t="s">
        <v>25</v>
      </c>
      <c r="S49" s="6" t="s">
        <v>26</v>
      </c>
      <c r="T49" s="6" t="s">
        <v>27</v>
      </c>
      <c r="U49" s="6" t="s">
        <v>29</v>
      </c>
      <c r="V49" s="6" t="s">
        <v>34</v>
      </c>
    </row>
    <row r="50" spans="13:24" x14ac:dyDescent="0.25">
      <c r="M50" s="16" t="s">
        <v>55</v>
      </c>
      <c r="N50" s="6" t="s">
        <v>30</v>
      </c>
      <c r="O50" s="9" t="s">
        <v>35</v>
      </c>
      <c r="P50" s="4" t="s">
        <v>36</v>
      </c>
      <c r="Q50" s="4" t="s">
        <v>43</v>
      </c>
      <c r="R50" s="4" t="s">
        <v>46</v>
      </c>
      <c r="S50" s="4" t="s">
        <v>46</v>
      </c>
      <c r="T50" s="4" t="s">
        <v>46</v>
      </c>
      <c r="U50" s="4" t="s">
        <v>46</v>
      </c>
      <c r="V50" s="15" t="s">
        <v>37</v>
      </c>
      <c r="X50" s="10" t="s">
        <v>60</v>
      </c>
    </row>
    <row r="51" spans="13:24" x14ac:dyDescent="0.25">
      <c r="M51" s="16" t="s">
        <v>56</v>
      </c>
      <c r="N51" s="6" t="s">
        <v>31</v>
      </c>
      <c r="O51" s="9" t="s">
        <v>36</v>
      </c>
      <c r="P51" s="4" t="s">
        <v>38</v>
      </c>
      <c r="Q51" s="4" t="s">
        <v>46</v>
      </c>
      <c r="R51" s="4" t="s">
        <v>43</v>
      </c>
      <c r="S51" s="4" t="s">
        <v>46</v>
      </c>
      <c r="T51" s="4" t="s">
        <v>46</v>
      </c>
      <c r="U51" s="4" t="s">
        <v>46</v>
      </c>
      <c r="V51" s="15" t="s">
        <v>39</v>
      </c>
      <c r="X51" s="10" t="s">
        <v>61</v>
      </c>
    </row>
    <row r="52" spans="13:24" x14ac:dyDescent="0.25">
      <c r="M52" s="16" t="s">
        <v>57</v>
      </c>
      <c r="N52" s="6" t="s">
        <v>26</v>
      </c>
      <c r="O52" s="9" t="s">
        <v>40</v>
      </c>
      <c r="P52" s="4" t="s">
        <v>41</v>
      </c>
      <c r="Q52" s="4" t="s">
        <v>46</v>
      </c>
      <c r="R52" s="4" t="s">
        <v>46</v>
      </c>
      <c r="S52" s="4" t="s">
        <v>43</v>
      </c>
      <c r="T52" s="4" t="s">
        <v>46</v>
      </c>
      <c r="U52" s="4" t="s">
        <v>46</v>
      </c>
      <c r="V52" s="15" t="s">
        <v>42</v>
      </c>
      <c r="X52" s="10" t="s">
        <v>62</v>
      </c>
    </row>
    <row r="53" spans="13:24" ht="18.75" x14ac:dyDescent="0.25">
      <c r="M53" s="16" t="s">
        <v>59</v>
      </c>
      <c r="N53" s="14" t="s">
        <v>22</v>
      </c>
      <c r="O53" s="11" t="s">
        <v>43</v>
      </c>
      <c r="P53" s="11" t="s">
        <v>46</v>
      </c>
      <c r="Q53" s="11" t="s">
        <v>46</v>
      </c>
      <c r="R53" s="11" t="s">
        <v>46</v>
      </c>
      <c r="S53" s="11" t="s">
        <v>46</v>
      </c>
      <c r="T53" s="11" t="s">
        <v>43</v>
      </c>
      <c r="U53" s="11" t="s">
        <v>46</v>
      </c>
      <c r="V53" s="11" t="s">
        <v>44</v>
      </c>
    </row>
    <row r="54" spans="13:24" x14ac:dyDescent="0.25">
      <c r="M54" s="16" t="s">
        <v>58</v>
      </c>
      <c r="N54" s="6" t="s">
        <v>28</v>
      </c>
      <c r="O54" s="9" t="s">
        <v>43</v>
      </c>
      <c r="P54" s="4" t="s">
        <v>43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43</v>
      </c>
      <c r="V54" s="15" t="s">
        <v>45</v>
      </c>
      <c r="X54" s="17" t="s">
        <v>63</v>
      </c>
    </row>
    <row r="55" spans="13:24" x14ac:dyDescent="0.25">
      <c r="M55" s="16" t="s">
        <v>33</v>
      </c>
      <c r="N55" s="6" t="s">
        <v>33</v>
      </c>
      <c r="O55" s="9">
        <v>-22</v>
      </c>
      <c r="P55" s="4">
        <v>-20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15">
        <v>0</v>
      </c>
      <c r="X55" s="17" t="s">
        <v>64</v>
      </c>
    </row>
    <row r="57" spans="13:24" x14ac:dyDescent="0.25">
      <c r="N57" s="4" t="s">
        <v>20</v>
      </c>
      <c r="O57" s="4">
        <v>22</v>
      </c>
      <c r="P57" s="4">
        <v>20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3:24" ht="30" x14ac:dyDescent="0.25">
      <c r="N58" s="6" t="s">
        <v>21</v>
      </c>
      <c r="O58" s="14" t="s">
        <v>22</v>
      </c>
      <c r="P58" s="6" t="s">
        <v>23</v>
      </c>
      <c r="Q58" s="6" t="s">
        <v>24</v>
      </c>
      <c r="R58" s="6" t="s">
        <v>25</v>
      </c>
      <c r="S58" s="6" t="s">
        <v>26</v>
      </c>
      <c r="T58" s="6" t="s">
        <v>27</v>
      </c>
      <c r="U58" s="6" t="s">
        <v>29</v>
      </c>
      <c r="V58" s="6" t="s">
        <v>34</v>
      </c>
      <c r="X58" s="8" t="s">
        <v>65</v>
      </c>
    </row>
    <row r="59" spans="13:24" x14ac:dyDescent="0.25">
      <c r="M59" s="16" t="s">
        <v>55</v>
      </c>
      <c r="N59" s="6" t="s">
        <v>30</v>
      </c>
      <c r="O59" s="20">
        <f>(O53*-2.5)+O50</f>
        <v>0</v>
      </c>
      <c r="P59" s="20">
        <f t="shared" ref="P59:V59" si="1">(P53*-2.5)+P50</f>
        <v>3</v>
      </c>
      <c r="Q59" s="20">
        <f t="shared" si="1"/>
        <v>1</v>
      </c>
      <c r="R59" s="20">
        <f t="shared" si="1"/>
        <v>0</v>
      </c>
      <c r="S59" s="20">
        <f t="shared" si="1"/>
        <v>0</v>
      </c>
      <c r="T59" s="20">
        <f t="shared" si="1"/>
        <v>-2.5</v>
      </c>
      <c r="U59" s="20">
        <f t="shared" si="1"/>
        <v>0</v>
      </c>
      <c r="V59" s="20">
        <f t="shared" si="1"/>
        <v>2625</v>
      </c>
    </row>
    <row r="60" spans="13:24" x14ac:dyDescent="0.25">
      <c r="M60" s="16" t="s">
        <v>56</v>
      </c>
      <c r="N60" s="6" t="s">
        <v>31</v>
      </c>
      <c r="O60" s="20">
        <f>(O53*-3)+O51</f>
        <v>0</v>
      </c>
      <c r="P60" s="20">
        <f t="shared" ref="P60:V60" si="2">(P53*-3)+P51</f>
        <v>6</v>
      </c>
      <c r="Q60" s="20">
        <f t="shared" si="2"/>
        <v>0</v>
      </c>
      <c r="R60" s="20">
        <f t="shared" si="2"/>
        <v>1</v>
      </c>
      <c r="S60" s="20">
        <f t="shared" si="2"/>
        <v>0</v>
      </c>
      <c r="T60" s="20">
        <f t="shared" si="2"/>
        <v>-3</v>
      </c>
      <c r="U60" s="20">
        <f t="shared" si="2"/>
        <v>0</v>
      </c>
      <c r="V60" s="20">
        <f t="shared" si="2"/>
        <v>6150</v>
      </c>
    </row>
    <row r="61" spans="13:24" x14ac:dyDescent="0.25">
      <c r="M61" s="16" t="s">
        <v>57</v>
      </c>
      <c r="N61" s="6" t="s">
        <v>26</v>
      </c>
      <c r="O61" s="20">
        <f>(O53*-14)+O52</f>
        <v>0</v>
      </c>
      <c r="P61" s="20">
        <f t="shared" ref="P61:V61" si="3">(P53*-14)+P52</f>
        <v>10</v>
      </c>
      <c r="Q61" s="20">
        <f t="shared" si="3"/>
        <v>0</v>
      </c>
      <c r="R61" s="20">
        <f t="shared" si="3"/>
        <v>0</v>
      </c>
      <c r="S61" s="20">
        <f t="shared" si="3"/>
        <v>1</v>
      </c>
      <c r="T61" s="20">
        <f t="shared" si="3"/>
        <v>-14</v>
      </c>
      <c r="U61" s="20">
        <f t="shared" si="3"/>
        <v>0</v>
      </c>
      <c r="V61" s="20">
        <f t="shared" si="3"/>
        <v>9500</v>
      </c>
    </row>
    <row r="62" spans="13:24" ht="18.75" x14ac:dyDescent="0.25">
      <c r="M62" s="16" t="s">
        <v>59</v>
      </c>
      <c r="N62" s="14" t="s">
        <v>22</v>
      </c>
      <c r="O62" s="21" t="s">
        <v>43</v>
      </c>
      <c r="P62" s="21" t="s">
        <v>46</v>
      </c>
      <c r="Q62" s="21" t="s">
        <v>46</v>
      </c>
      <c r="R62" s="21" t="s">
        <v>46</v>
      </c>
      <c r="S62" s="21" t="s">
        <v>46</v>
      </c>
      <c r="T62" s="21" t="s">
        <v>43</v>
      </c>
      <c r="U62" s="21" t="s">
        <v>46</v>
      </c>
      <c r="V62" s="21" t="s">
        <v>44</v>
      </c>
    </row>
    <row r="63" spans="13:24" x14ac:dyDescent="0.25">
      <c r="M63" s="16" t="s">
        <v>58</v>
      </c>
      <c r="N63" s="6" t="s">
        <v>28</v>
      </c>
      <c r="O63" s="20">
        <f>(O53*-1)+O54</f>
        <v>0</v>
      </c>
      <c r="P63" s="20">
        <f t="shared" ref="P63:V63" si="4">(P53*-1)+P54</f>
        <v>1</v>
      </c>
      <c r="Q63" s="20">
        <f t="shared" si="4"/>
        <v>0</v>
      </c>
      <c r="R63" s="20">
        <f t="shared" si="4"/>
        <v>0</v>
      </c>
      <c r="S63" s="20">
        <f t="shared" si="4"/>
        <v>0</v>
      </c>
      <c r="T63" s="20">
        <f t="shared" si="4"/>
        <v>-1</v>
      </c>
      <c r="U63" s="20">
        <f t="shared" si="4"/>
        <v>1</v>
      </c>
      <c r="V63" s="20">
        <f t="shared" si="4"/>
        <v>950</v>
      </c>
    </row>
    <row r="64" spans="13:24" x14ac:dyDescent="0.25">
      <c r="M64" s="16" t="s">
        <v>33</v>
      </c>
      <c r="N64" s="6" t="s">
        <v>33</v>
      </c>
      <c r="O64" s="20">
        <f>(O53*22)+O55</f>
        <v>0</v>
      </c>
      <c r="P64" s="20">
        <f t="shared" ref="P64:V64" si="5">(P53*22)+P55</f>
        <v>-20</v>
      </c>
      <c r="Q64" s="20">
        <f t="shared" si="5"/>
        <v>0</v>
      </c>
      <c r="R64" s="20">
        <f t="shared" si="5"/>
        <v>0</v>
      </c>
      <c r="S64" s="20">
        <f t="shared" si="5"/>
        <v>0</v>
      </c>
      <c r="T64" s="20">
        <f t="shared" si="5"/>
        <v>22</v>
      </c>
      <c r="U64" s="20">
        <f t="shared" si="5"/>
        <v>0</v>
      </c>
      <c r="V64" s="20">
        <f t="shared" si="5"/>
        <v>16500</v>
      </c>
    </row>
    <row r="66" spans="13:24" x14ac:dyDescent="0.25">
      <c r="N66" s="4" t="s">
        <v>20</v>
      </c>
      <c r="O66" s="4">
        <v>22</v>
      </c>
      <c r="P66" s="4">
        <v>20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X66" t="s">
        <v>77</v>
      </c>
    </row>
    <row r="67" spans="13:24" ht="30" x14ac:dyDescent="0.25">
      <c r="N67" s="6" t="s">
        <v>21</v>
      </c>
      <c r="O67" s="14" t="s">
        <v>22</v>
      </c>
      <c r="P67" s="6" t="s">
        <v>23</v>
      </c>
      <c r="Q67" s="6" t="s">
        <v>24</v>
      </c>
      <c r="R67" s="6" t="s">
        <v>25</v>
      </c>
      <c r="S67" s="6" t="s">
        <v>26</v>
      </c>
      <c r="T67" s="6" t="s">
        <v>27</v>
      </c>
      <c r="U67" s="6" t="s">
        <v>29</v>
      </c>
      <c r="V67" s="6" t="s">
        <v>34</v>
      </c>
      <c r="X67" s="8" t="s">
        <v>78</v>
      </c>
    </row>
    <row r="68" spans="13:24" x14ac:dyDescent="0.25">
      <c r="M68" s="16" t="s">
        <v>55</v>
      </c>
      <c r="N68" s="6" t="s">
        <v>30</v>
      </c>
      <c r="O68" s="21" t="s">
        <v>46</v>
      </c>
      <c r="P68" s="21" t="s">
        <v>36</v>
      </c>
      <c r="Q68" s="21">
        <f t="shared" ref="P68:V68" si="6">(Q62*-2.5)+Q59</f>
        <v>1</v>
      </c>
      <c r="R68" s="21">
        <f t="shared" si="6"/>
        <v>0</v>
      </c>
      <c r="S68" s="21">
        <f t="shared" si="6"/>
        <v>0</v>
      </c>
      <c r="T68" s="21" t="s">
        <v>67</v>
      </c>
      <c r="U68" s="21">
        <f t="shared" si="6"/>
        <v>0</v>
      </c>
      <c r="V68" s="21" t="s">
        <v>72</v>
      </c>
      <c r="W68" s="12">
        <f>V68/P68</f>
        <v>875</v>
      </c>
      <c r="X68" t="s">
        <v>79</v>
      </c>
    </row>
    <row r="69" spans="13:24" x14ac:dyDescent="0.25">
      <c r="M69" s="16" t="s">
        <v>56</v>
      </c>
      <c r="N69" s="6" t="s">
        <v>31</v>
      </c>
      <c r="O69" s="22" t="s">
        <v>46</v>
      </c>
      <c r="P69" s="20" t="s">
        <v>38</v>
      </c>
      <c r="Q69" s="22">
        <f t="shared" ref="P69:V69" si="7">(Q62*-3)+Q60</f>
        <v>0</v>
      </c>
      <c r="R69" s="22">
        <f t="shared" si="7"/>
        <v>1</v>
      </c>
      <c r="S69" s="22">
        <f t="shared" si="7"/>
        <v>0</v>
      </c>
      <c r="T69" s="22" t="s">
        <v>68</v>
      </c>
      <c r="U69" s="22">
        <f t="shared" si="7"/>
        <v>0</v>
      </c>
      <c r="V69" s="20" t="s">
        <v>73</v>
      </c>
      <c r="W69" s="1">
        <f t="shared" ref="W69:W72" si="8">V69/P69</f>
        <v>1025</v>
      </c>
      <c r="X69" t="s">
        <v>80</v>
      </c>
    </row>
    <row r="70" spans="13:24" x14ac:dyDescent="0.25">
      <c r="M70" s="16" t="s">
        <v>57</v>
      </c>
      <c r="N70" s="6" t="s">
        <v>26</v>
      </c>
      <c r="O70" s="22" t="s">
        <v>46</v>
      </c>
      <c r="P70" s="20" t="s">
        <v>41</v>
      </c>
      <c r="Q70" s="22">
        <f t="shared" ref="P70:V70" si="9">(Q62*-14)+Q61</f>
        <v>0</v>
      </c>
      <c r="R70" s="22">
        <f t="shared" si="9"/>
        <v>0</v>
      </c>
      <c r="S70" s="22">
        <f t="shared" si="9"/>
        <v>1</v>
      </c>
      <c r="T70" s="22" t="s">
        <v>69</v>
      </c>
      <c r="U70" s="22">
        <f t="shared" si="9"/>
        <v>0</v>
      </c>
      <c r="V70" s="20" t="s">
        <v>74</v>
      </c>
      <c r="W70" s="1">
        <f t="shared" si="8"/>
        <v>950</v>
      </c>
    </row>
    <row r="71" spans="13:24" ht="18.75" x14ac:dyDescent="0.25">
      <c r="M71" s="16" t="s">
        <v>59</v>
      </c>
      <c r="N71" s="14" t="s">
        <v>22</v>
      </c>
      <c r="O71" s="22" t="s">
        <v>43</v>
      </c>
      <c r="P71" s="20" t="s">
        <v>46</v>
      </c>
      <c r="Q71" s="22" t="s">
        <v>46</v>
      </c>
      <c r="R71" s="22" t="s">
        <v>46</v>
      </c>
      <c r="S71" s="22" t="s">
        <v>46</v>
      </c>
      <c r="T71" s="22" t="s">
        <v>43</v>
      </c>
      <c r="U71" s="22" t="s">
        <v>46</v>
      </c>
      <c r="V71" s="20" t="s">
        <v>44</v>
      </c>
      <c r="W71" s="1" t="e">
        <f t="shared" si="8"/>
        <v>#DIV/0!</v>
      </c>
    </row>
    <row r="72" spans="13:24" x14ac:dyDescent="0.25">
      <c r="M72" s="16" t="s">
        <v>58</v>
      </c>
      <c r="N72" s="6" t="s">
        <v>28</v>
      </c>
      <c r="O72" s="22" t="s">
        <v>46</v>
      </c>
      <c r="P72" s="20" t="s">
        <v>43</v>
      </c>
      <c r="Q72" s="22">
        <f t="shared" ref="P72:V72" si="10">(Q62*-1)+Q63</f>
        <v>0</v>
      </c>
      <c r="R72" s="22">
        <f t="shared" si="10"/>
        <v>0</v>
      </c>
      <c r="S72" s="22">
        <f t="shared" si="10"/>
        <v>0</v>
      </c>
      <c r="T72" s="22" t="s">
        <v>70</v>
      </c>
      <c r="U72" s="22">
        <f t="shared" si="10"/>
        <v>1</v>
      </c>
      <c r="V72" s="20" t="s">
        <v>75</v>
      </c>
      <c r="W72" s="1">
        <f t="shared" si="8"/>
        <v>950</v>
      </c>
    </row>
    <row r="73" spans="13:24" x14ac:dyDescent="0.25">
      <c r="M73" s="16" t="s">
        <v>33</v>
      </c>
      <c r="N73" s="6" t="s">
        <v>33</v>
      </c>
      <c r="O73" s="22" t="s">
        <v>46</v>
      </c>
      <c r="P73" s="20" t="s">
        <v>66</v>
      </c>
      <c r="Q73" s="22">
        <f t="shared" ref="P73:V73" si="11">(Q62*22)+Q64</f>
        <v>0</v>
      </c>
      <c r="R73" s="22">
        <f t="shared" si="11"/>
        <v>0</v>
      </c>
      <c r="S73" s="22">
        <f t="shared" si="11"/>
        <v>0</v>
      </c>
      <c r="T73" s="22" t="s">
        <v>71</v>
      </c>
      <c r="U73" s="22">
        <f t="shared" si="11"/>
        <v>0</v>
      </c>
      <c r="V73" s="20" t="s">
        <v>76</v>
      </c>
    </row>
    <row r="75" spans="13:24" x14ac:dyDescent="0.25">
      <c r="N75" s="4" t="s">
        <v>20</v>
      </c>
      <c r="O75" s="4">
        <v>22</v>
      </c>
      <c r="P75" s="4">
        <v>20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X75" t="s">
        <v>81</v>
      </c>
    </row>
    <row r="76" spans="13:24" ht="30" x14ac:dyDescent="0.25">
      <c r="N76" s="6" t="s">
        <v>21</v>
      </c>
      <c r="O76" s="14" t="s">
        <v>22</v>
      </c>
      <c r="P76" s="14" t="s">
        <v>23</v>
      </c>
      <c r="Q76" s="6" t="s">
        <v>24</v>
      </c>
      <c r="R76" s="6" t="s">
        <v>25</v>
      </c>
      <c r="S76" s="6" t="s">
        <v>26</v>
      </c>
      <c r="T76" s="6" t="s">
        <v>27</v>
      </c>
      <c r="U76" s="6" t="s">
        <v>29</v>
      </c>
      <c r="V76" s="6" t="s">
        <v>34</v>
      </c>
    </row>
    <row r="77" spans="13:24" ht="18.75" x14ac:dyDescent="0.25">
      <c r="M77" s="16" t="s">
        <v>55</v>
      </c>
      <c r="N77" s="14" t="s">
        <v>23</v>
      </c>
      <c r="O77" s="21">
        <f>O68/3</f>
        <v>0</v>
      </c>
      <c r="P77" s="21">
        <f t="shared" ref="P77:V77" si="12">P68/3</f>
        <v>1</v>
      </c>
      <c r="Q77" s="19">
        <f t="shared" si="12"/>
        <v>0.33333333333333331</v>
      </c>
      <c r="R77" s="21">
        <f t="shared" si="12"/>
        <v>0</v>
      </c>
      <c r="S77" s="21">
        <f t="shared" si="12"/>
        <v>0</v>
      </c>
      <c r="T77" s="19">
        <f t="shared" si="12"/>
        <v>-0.83333333333333337</v>
      </c>
      <c r="U77" s="21">
        <f t="shared" si="12"/>
        <v>0</v>
      </c>
      <c r="V77" s="21">
        <f t="shared" si="12"/>
        <v>875</v>
      </c>
    </row>
    <row r="78" spans="13:24" x14ac:dyDescent="0.25">
      <c r="M78" s="16" t="s">
        <v>56</v>
      </c>
      <c r="N78" s="6" t="s">
        <v>31</v>
      </c>
      <c r="O78" s="22" t="s">
        <v>46</v>
      </c>
      <c r="P78" s="20" t="s">
        <v>38</v>
      </c>
      <c r="Q78" s="22">
        <f t="shared" ref="Q78:V78" si="13">(Q71*-3)+Q69</f>
        <v>0</v>
      </c>
      <c r="R78" s="22">
        <f t="shared" si="13"/>
        <v>1</v>
      </c>
      <c r="S78" s="22">
        <f t="shared" si="13"/>
        <v>0</v>
      </c>
      <c r="T78" s="22" t="s">
        <v>68</v>
      </c>
      <c r="U78" s="22">
        <f t="shared" ref="U78:V78" si="14">(U71*-3)+U69</f>
        <v>0</v>
      </c>
      <c r="V78" s="22" t="s">
        <v>73</v>
      </c>
      <c r="X78" t="s">
        <v>82</v>
      </c>
    </row>
    <row r="79" spans="13:24" x14ac:dyDescent="0.25">
      <c r="M79" s="16" t="s">
        <v>57</v>
      </c>
      <c r="N79" s="6" t="s">
        <v>26</v>
      </c>
      <c r="O79" s="22" t="s">
        <v>46</v>
      </c>
      <c r="P79" s="20" t="s">
        <v>41</v>
      </c>
      <c r="Q79" s="22">
        <f t="shared" ref="Q79:V79" si="15">(Q71*-14)+Q70</f>
        <v>0</v>
      </c>
      <c r="R79" s="22">
        <f t="shared" si="15"/>
        <v>0</v>
      </c>
      <c r="S79" s="22">
        <f t="shared" si="15"/>
        <v>1</v>
      </c>
      <c r="T79" s="22" t="s">
        <v>69</v>
      </c>
      <c r="U79" s="22">
        <f t="shared" ref="U79:V79" si="16">(U71*-14)+U70</f>
        <v>0</v>
      </c>
      <c r="V79" s="22" t="s">
        <v>74</v>
      </c>
      <c r="X79" t="s">
        <v>83</v>
      </c>
    </row>
    <row r="80" spans="13:24" ht="18.75" x14ac:dyDescent="0.25">
      <c r="M80" s="16" t="s">
        <v>59</v>
      </c>
      <c r="N80" s="14" t="s">
        <v>22</v>
      </c>
      <c r="O80" s="22" t="s">
        <v>43</v>
      </c>
      <c r="P80" s="20" t="s">
        <v>46</v>
      </c>
      <c r="Q80" s="22" t="s">
        <v>46</v>
      </c>
      <c r="R80" s="22" t="s">
        <v>46</v>
      </c>
      <c r="S80" s="22" t="s">
        <v>46</v>
      </c>
      <c r="T80" s="22" t="s">
        <v>43</v>
      </c>
      <c r="U80" s="22" t="s">
        <v>46</v>
      </c>
      <c r="V80" s="22" t="s">
        <v>44</v>
      </c>
    </row>
    <row r="81" spans="13:24" x14ac:dyDescent="0.25">
      <c r="M81" s="16" t="s">
        <v>58</v>
      </c>
      <c r="N81" s="6" t="s">
        <v>28</v>
      </c>
      <c r="O81" s="22" t="s">
        <v>46</v>
      </c>
      <c r="P81" s="20" t="s">
        <v>43</v>
      </c>
      <c r="Q81" s="22">
        <f t="shared" ref="Q81:V81" si="17">(Q71*-1)+Q72</f>
        <v>0</v>
      </c>
      <c r="R81" s="22">
        <f t="shared" si="17"/>
        <v>0</v>
      </c>
      <c r="S81" s="22">
        <f t="shared" si="17"/>
        <v>0</v>
      </c>
      <c r="T81" s="22" t="s">
        <v>70</v>
      </c>
      <c r="U81" s="22">
        <f t="shared" ref="U81:V81" si="18">(U71*-1)+U72</f>
        <v>1</v>
      </c>
      <c r="V81" s="22" t="s">
        <v>75</v>
      </c>
      <c r="X81" t="s">
        <v>84</v>
      </c>
    </row>
    <row r="82" spans="13:24" x14ac:dyDescent="0.25">
      <c r="M82" s="16" t="s">
        <v>33</v>
      </c>
      <c r="N82" s="6" t="s">
        <v>33</v>
      </c>
      <c r="O82" s="22" t="s">
        <v>46</v>
      </c>
      <c r="P82" s="20" t="s">
        <v>66</v>
      </c>
      <c r="Q82" s="22">
        <f t="shared" ref="Q82:V82" si="19">(Q71*22)+Q73</f>
        <v>0</v>
      </c>
      <c r="R82" s="22">
        <f t="shared" si="19"/>
        <v>0</v>
      </c>
      <c r="S82" s="22">
        <f t="shared" si="19"/>
        <v>0</v>
      </c>
      <c r="T82" s="22" t="s">
        <v>71</v>
      </c>
      <c r="U82" s="22">
        <f t="shared" ref="U82:V82" si="20">(U71*22)+U73</f>
        <v>0</v>
      </c>
      <c r="V82" s="22" t="s">
        <v>76</v>
      </c>
      <c r="X82" t="s">
        <v>85</v>
      </c>
    </row>
    <row r="84" spans="13:24" x14ac:dyDescent="0.25">
      <c r="N84" s="4" t="s">
        <v>20</v>
      </c>
      <c r="O84" s="4">
        <v>22</v>
      </c>
      <c r="P84" s="4">
        <v>20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3:24" ht="30" x14ac:dyDescent="0.25">
      <c r="N85" s="6" t="s">
        <v>21</v>
      </c>
      <c r="O85" s="14" t="s">
        <v>22</v>
      </c>
      <c r="P85" s="14" t="s">
        <v>23</v>
      </c>
      <c r="Q85" s="6" t="s">
        <v>24</v>
      </c>
      <c r="R85" s="6" t="s">
        <v>25</v>
      </c>
      <c r="S85" s="6" t="s">
        <v>26</v>
      </c>
      <c r="T85" s="6" t="s">
        <v>27</v>
      </c>
      <c r="U85" s="6" t="s">
        <v>29</v>
      </c>
      <c r="V85" s="6" t="s">
        <v>34</v>
      </c>
      <c r="X85" s="8" t="s">
        <v>86</v>
      </c>
    </row>
    <row r="86" spans="13:24" ht="18.75" x14ac:dyDescent="0.25">
      <c r="M86" s="16" t="s">
        <v>55</v>
      </c>
      <c r="N86" s="14" t="s">
        <v>23</v>
      </c>
      <c r="O86" s="21">
        <v>0</v>
      </c>
      <c r="P86" s="21">
        <v>1</v>
      </c>
      <c r="Q86" s="19">
        <v>0.33333333333333331</v>
      </c>
      <c r="R86" s="21">
        <v>0</v>
      </c>
      <c r="S86" s="21">
        <v>0</v>
      </c>
      <c r="T86" s="19">
        <v>-0.83333333333333337</v>
      </c>
      <c r="U86" s="21">
        <v>0</v>
      </c>
      <c r="V86" s="21">
        <v>875</v>
      </c>
    </row>
    <row r="87" spans="13:24" x14ac:dyDescent="0.25">
      <c r="M87" s="16" t="s">
        <v>56</v>
      </c>
      <c r="N87" s="6" t="s">
        <v>31</v>
      </c>
      <c r="O87" s="20">
        <f>(O77*-6)+O78</f>
        <v>0</v>
      </c>
      <c r="P87" s="20">
        <f t="shared" ref="P87:V87" si="21">(P77*-6)+P78</f>
        <v>0</v>
      </c>
      <c r="Q87" s="20">
        <f t="shared" si="21"/>
        <v>-2</v>
      </c>
      <c r="R87" s="20">
        <f t="shared" si="21"/>
        <v>1</v>
      </c>
      <c r="S87" s="20">
        <f t="shared" si="21"/>
        <v>0</v>
      </c>
      <c r="T87" s="20">
        <f t="shared" si="21"/>
        <v>2</v>
      </c>
      <c r="U87" s="20">
        <f t="shared" si="21"/>
        <v>0</v>
      </c>
      <c r="V87" s="20">
        <f t="shared" si="21"/>
        <v>900</v>
      </c>
    </row>
    <row r="88" spans="13:24" x14ac:dyDescent="0.25">
      <c r="M88" s="16" t="s">
        <v>57</v>
      </c>
      <c r="N88" s="6" t="s">
        <v>26</v>
      </c>
      <c r="O88" s="20">
        <f>(O77*-10)+O79</f>
        <v>0</v>
      </c>
      <c r="P88" s="20">
        <f t="shared" ref="P88:V88" si="22">(P77*-10)+P79</f>
        <v>0</v>
      </c>
      <c r="Q88" s="18">
        <f t="shared" si="22"/>
        <v>-3.333333333333333</v>
      </c>
      <c r="R88" s="20">
        <f t="shared" si="22"/>
        <v>0</v>
      </c>
      <c r="S88" s="20">
        <f t="shared" si="22"/>
        <v>1</v>
      </c>
      <c r="T88" s="18">
        <f t="shared" si="22"/>
        <v>-5.6666666666666661</v>
      </c>
      <c r="U88" s="20">
        <f t="shared" si="22"/>
        <v>0</v>
      </c>
      <c r="V88" s="20">
        <f t="shared" si="22"/>
        <v>750</v>
      </c>
    </row>
    <row r="89" spans="13:24" ht="18.75" x14ac:dyDescent="0.25">
      <c r="M89" s="16" t="s">
        <v>59</v>
      </c>
      <c r="N89" s="14" t="s">
        <v>22</v>
      </c>
      <c r="O89" s="22" t="s">
        <v>43</v>
      </c>
      <c r="P89" s="20" t="s">
        <v>46</v>
      </c>
      <c r="Q89" s="22" t="s">
        <v>46</v>
      </c>
      <c r="R89" s="22" t="s">
        <v>46</v>
      </c>
      <c r="S89" s="22" t="s">
        <v>46</v>
      </c>
      <c r="T89" s="22" t="s">
        <v>43</v>
      </c>
      <c r="U89" s="22" t="s">
        <v>46</v>
      </c>
      <c r="V89" s="22" t="s">
        <v>44</v>
      </c>
    </row>
    <row r="90" spans="13:24" x14ac:dyDescent="0.25">
      <c r="M90" s="16" t="s">
        <v>58</v>
      </c>
      <c r="N90" s="6" t="s">
        <v>28</v>
      </c>
      <c r="O90" s="20">
        <f>(O77*-1)+O81</f>
        <v>0</v>
      </c>
      <c r="P90" s="20">
        <f t="shared" ref="P90:V90" si="23">(P77*-1)+P81</f>
        <v>0</v>
      </c>
      <c r="Q90" s="18">
        <f t="shared" si="23"/>
        <v>-0.33333333333333331</v>
      </c>
      <c r="R90" s="20">
        <f t="shared" si="23"/>
        <v>0</v>
      </c>
      <c r="S90" s="20">
        <f t="shared" si="23"/>
        <v>0</v>
      </c>
      <c r="T90" s="18">
        <f t="shared" si="23"/>
        <v>-0.16666666666666663</v>
      </c>
      <c r="U90" s="20">
        <f t="shared" si="23"/>
        <v>1</v>
      </c>
      <c r="V90" s="20">
        <f t="shared" si="23"/>
        <v>75</v>
      </c>
    </row>
    <row r="91" spans="13:24" x14ac:dyDescent="0.25">
      <c r="M91" s="16" t="s">
        <v>33</v>
      </c>
      <c r="N91" s="6" t="s">
        <v>33</v>
      </c>
      <c r="O91" s="20">
        <f>(O77*20)+O82</f>
        <v>0</v>
      </c>
      <c r="P91" s="20">
        <f t="shared" ref="P91:V91" si="24">(P77*20)+P82</f>
        <v>0</v>
      </c>
      <c r="Q91" s="18">
        <f t="shared" si="24"/>
        <v>6.6666666666666661</v>
      </c>
      <c r="R91" s="20">
        <f t="shared" si="24"/>
        <v>0</v>
      </c>
      <c r="S91" s="20">
        <f t="shared" si="24"/>
        <v>0</v>
      </c>
      <c r="T91" s="18">
        <f t="shared" si="24"/>
        <v>5.3333333333333321</v>
      </c>
      <c r="U91" s="20">
        <f t="shared" si="24"/>
        <v>0</v>
      </c>
      <c r="V91" s="20">
        <f t="shared" si="24"/>
        <v>34000</v>
      </c>
    </row>
    <row r="102" spans="34:37" x14ac:dyDescent="0.25">
      <c r="AH102" s="24" t="s">
        <v>22</v>
      </c>
      <c r="AI102" s="24" t="s">
        <v>23</v>
      </c>
      <c r="AJ102" s="24" t="s">
        <v>33</v>
      </c>
    </row>
    <row r="103" spans="34:37" x14ac:dyDescent="0.25">
      <c r="AH103" s="24">
        <v>0</v>
      </c>
      <c r="AI103" s="24">
        <v>1400</v>
      </c>
      <c r="AJ103" s="24">
        <f>(22*AH103)+(20*AI103)</f>
        <v>28000</v>
      </c>
    </row>
    <row r="104" spans="34:37" x14ac:dyDescent="0.25">
      <c r="AH104" s="24">
        <v>300</v>
      </c>
      <c r="AI104" s="24">
        <v>1250</v>
      </c>
      <c r="AJ104" s="24">
        <f t="shared" ref="AJ104:AJ106" si="25">(22*AH104)+(20*AI104)</f>
        <v>31600</v>
      </c>
    </row>
    <row r="105" spans="34:37" x14ac:dyDescent="0.25">
      <c r="AH105" s="25">
        <v>750</v>
      </c>
      <c r="AI105" s="25">
        <v>875</v>
      </c>
      <c r="AJ105" s="25">
        <f t="shared" si="25"/>
        <v>34000</v>
      </c>
      <c r="AK105" s="23" t="s">
        <v>87</v>
      </c>
    </row>
    <row r="106" spans="34:37" x14ac:dyDescent="0.25">
      <c r="AH106" s="24">
        <v>750</v>
      </c>
      <c r="AI106" s="24">
        <v>0</v>
      </c>
      <c r="AJ106" s="24">
        <f t="shared" si="25"/>
        <v>16500</v>
      </c>
    </row>
    <row r="137" spans="13:30" x14ac:dyDescent="0.25">
      <c r="M137" s="27" t="s">
        <v>89</v>
      </c>
      <c r="N137" s="27"/>
    </row>
    <row r="138" spans="13:30" x14ac:dyDescent="0.25">
      <c r="N138" s="26" t="s">
        <v>88</v>
      </c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</sheetData>
  <mergeCells count="1">
    <mergeCell ref="M137:N13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2022-03-03T14:12:04Z</dcterms:created>
  <dcterms:modified xsi:type="dcterms:W3CDTF">2022-03-03T15:15:49Z</dcterms:modified>
</cp:coreProperties>
</file>