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Desktop\optimizacion\"/>
    </mc:Choice>
  </mc:AlternateContent>
  <xr:revisionPtr revIDLastSave="0" documentId="13_ncr:1_{F9B52EA4-CC1A-40A1-B26C-257B80B4ACDD}" xr6:coauthVersionLast="47" xr6:coauthVersionMax="47" xr10:uidLastSave="{00000000-0000-0000-0000-000000000000}"/>
  <bookViews>
    <workbookView xWindow="-120" yWindow="330" windowWidth="29040" windowHeight="15990" tabRatio="844" activeTab="1" xr2:uid="{C7FF4424-46BF-4121-8D1D-B553E7E78B09}"/>
  </bookViews>
  <sheets>
    <sheet name="Ejercicios 1 y 2" sheetId="1" r:id="rId1"/>
    <sheet name="Ejercicios 3, 4 y 5" sheetId="8" r:id="rId2"/>
    <sheet name="Informe de respuestas 1" sheetId="2" r:id="rId3"/>
    <sheet name="Informe de sensibilidad 1" sheetId="3" r:id="rId4"/>
    <sheet name="Informe de límites 1" sheetId="4" r:id="rId5"/>
    <sheet name="Informe de respuestas 2" sheetId="5" r:id="rId6"/>
    <sheet name="Informe de sensibilidad 2" sheetId="6" r:id="rId7"/>
    <sheet name="Informe de límites 2" sheetId="7" r:id="rId8"/>
    <sheet name="Informe de respuestas 3" sheetId="9" r:id="rId9"/>
    <sheet name="Informe de sensibilidad 3" sheetId="10" r:id="rId10"/>
    <sheet name="Informe de límites 3" sheetId="11" r:id="rId11"/>
    <sheet name="Informe de respuestas 4" sheetId="12" r:id="rId12"/>
    <sheet name="Informe de sensibilidad 4" sheetId="13" r:id="rId13"/>
    <sheet name="Informe de límites 4" sheetId="14" r:id="rId14"/>
    <sheet name="Informe de respuestas 5" sheetId="15" r:id="rId15"/>
    <sheet name="Informe de sensibilidad 5" sheetId="16" r:id="rId16"/>
    <sheet name="Informe de límites 5" sheetId="17" r:id="rId17"/>
  </sheets>
  <definedNames>
    <definedName name="solver_adj" localSheetId="0" hidden="1">'Ejercicios 1 y 2'!$C$168:$E$168</definedName>
    <definedName name="solver_adj" localSheetId="1" hidden="1">'Ejercicios 3, 4 y 5'!$E$343:$M$343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'Ejercicios 1 y 2'!$F$172</definedName>
    <definedName name="solver_lhs1" localSheetId="1" hidden="1">'Ejercicios 3, 4 y 5'!$N$347</definedName>
    <definedName name="solver_lhs2" localSheetId="0" hidden="1">'Ejercicios 1 y 2'!$F$173</definedName>
    <definedName name="solver_lhs2" localSheetId="1" hidden="1">'Ejercicios 3, 4 y 5'!$N$348</definedName>
    <definedName name="solver_lhs3" localSheetId="0" hidden="1">'Ejercicios 1 y 2'!$F$174</definedName>
    <definedName name="solver_lhs3" localSheetId="1" hidden="1">'Ejercicios 3, 4 y 5'!$N$349</definedName>
    <definedName name="solver_lhs4" localSheetId="0" hidden="1">'Ejercicios 1 y 2'!$E$67</definedName>
    <definedName name="solver_lhs4" localSheetId="1" hidden="1">'Ejercicios 3, 4 y 5'!$N$350</definedName>
    <definedName name="solver_lhs5" localSheetId="0" hidden="1">'Ejercicios 1 y 2'!$E$68</definedName>
    <definedName name="solver_lhs5" localSheetId="1" hidden="1">'Ejercicios 3, 4 y 5'!$N$351</definedName>
    <definedName name="solver_lhs6" localSheetId="1" hidden="1">'Ejercicios 3, 4 y 5'!$N$352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'Ejercicios 1 y 2'!$F$169</definedName>
    <definedName name="solver_opt" localSheetId="1" hidden="1">'Ejercicios 3, 4 y 5'!$O$344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2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2</definedName>
    <definedName name="solver_rel5" localSheetId="0" hidden="1">1</definedName>
    <definedName name="solver_rel5" localSheetId="1" hidden="1">2</definedName>
    <definedName name="solver_rel6" localSheetId="1" hidden="1">2</definedName>
    <definedName name="solver_rhs1" localSheetId="0" hidden="1">'Ejercicios 1 y 2'!$H$172</definedName>
    <definedName name="solver_rhs1" localSheetId="1" hidden="1">'Ejercicios 3, 4 y 5'!$P$347</definedName>
    <definedName name="solver_rhs2" localSheetId="0" hidden="1">'Ejercicios 1 y 2'!$H$173</definedName>
    <definedName name="solver_rhs2" localSheetId="1" hidden="1">'Ejercicios 3, 4 y 5'!$P$348</definedName>
    <definedName name="solver_rhs3" localSheetId="0" hidden="1">'Ejercicios 1 y 2'!$H$174</definedName>
    <definedName name="solver_rhs3" localSheetId="1" hidden="1">'Ejercicios 3, 4 y 5'!$P$349</definedName>
    <definedName name="solver_rhs4" localSheetId="0" hidden="1">'Ejercicios 1 y 2'!$G$67</definedName>
    <definedName name="solver_rhs4" localSheetId="1" hidden="1">'Ejercicios 3, 4 y 5'!$P$350</definedName>
    <definedName name="solver_rhs5" localSheetId="0" hidden="1">'Ejercicios 1 y 2'!$G$68</definedName>
    <definedName name="solver_rhs5" localSheetId="1" hidden="1">'Ejercicios 3, 4 y 5'!$P$351</definedName>
    <definedName name="solver_rhs6" localSheetId="1" hidden="1">'Ejercicios 3, 4 y 5'!$P$352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7" hidden="1">2</definedName>
    <definedName name="solver_sho" localSheetId="10" hidden="1">2</definedName>
    <definedName name="solver_sho" localSheetId="13" hidden="1">2</definedName>
    <definedName name="solver_sho" localSheetId="16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2" i="8" l="1"/>
  <c r="N347" i="8"/>
  <c r="O344" i="8"/>
  <c r="N348" i="8"/>
  <c r="N349" i="8"/>
  <c r="N350" i="8"/>
  <c r="N351" i="8"/>
  <c r="H303" i="8"/>
  <c r="H290" i="8"/>
  <c r="F69" i="8" l="1"/>
  <c r="E72" i="8"/>
  <c r="E73" i="8"/>
  <c r="E74" i="8"/>
  <c r="E75" i="8"/>
  <c r="E76" i="8"/>
  <c r="E77" i="8"/>
  <c r="K92" i="8"/>
  <c r="E203" i="8"/>
  <c r="G209" i="8" s="1"/>
  <c r="F203" i="8"/>
  <c r="G208" i="8" l="1"/>
  <c r="H204" i="8"/>
  <c r="E178" i="1"/>
  <c r="B178" i="1"/>
  <c r="H177" i="1"/>
  <c r="E177" i="1"/>
  <c r="F173" i="1"/>
  <c r="F174" i="1"/>
  <c r="F172" i="1"/>
  <c r="F169" i="1"/>
  <c r="E82" i="1"/>
  <c r="G79" i="1"/>
  <c r="E65" i="1"/>
  <c r="E66" i="1"/>
  <c r="E67" i="1"/>
  <c r="E68" i="1"/>
  <c r="E64" i="1"/>
  <c r="F61" i="1"/>
</calcChain>
</file>

<file path=xl/sharedStrings.xml><?xml version="1.0" encoding="utf-8"?>
<sst xmlns="http://schemas.openxmlformats.org/spreadsheetml/2006/main" count="1274" uniqueCount="559">
  <si>
    <t>TALLER FINAL OPTIMIZACION</t>
  </si>
  <si>
    <t>Universidad Santo Tomas seccional Tunja</t>
  </si>
  <si>
    <t>Facultad de Ingenieria de Sistemas</t>
  </si>
  <si>
    <t>Optimizacion</t>
  </si>
  <si>
    <t>Ing. Est. Luis Felipe Narvaez Gomez</t>
  </si>
  <si>
    <t>2022-1</t>
  </si>
  <si>
    <t>El trabajo es de POR LO MENOS (&gt;=) 20h a la SEMANA</t>
  </si>
  <si>
    <t>Trabaja en DOS cafeterias</t>
  </si>
  <si>
    <t>Cafeteria 1</t>
  </si>
  <si>
    <t>Trabaja entre [5 y 12] horas a la semana</t>
  </si>
  <si>
    <t>Cafeteria 2</t>
  </si>
  <si>
    <t>Trbajar entre [6 y 10] horas a la semana</t>
  </si>
  <si>
    <t>En ambas cafeterias GANA LO MISMO independiente de las horas trabajadas</t>
  </si>
  <si>
    <t>Quiere basar su decision  de CUANTAS HORAS TRABAJAR bajo el criterio de ESTRÉS en el trabajo</t>
  </si>
  <si>
    <t>La escala de estrés es de 1 a10</t>
  </si>
  <si>
    <t xml:space="preserve">Cafeteria 1 </t>
  </si>
  <si>
    <t>8 de estrés</t>
  </si>
  <si>
    <t>6 de estrés</t>
  </si>
  <si>
    <t>¿Cuántas horas debe trabajar en cada cafeteria para que su estrés sea lo menos posible?</t>
  </si>
  <si>
    <t>Trabaja en cafeterias de medio tiempo para recaudar dinero para su sostenimiento</t>
  </si>
  <si>
    <t>Cafeteria 1 --&gt; X</t>
  </si>
  <si>
    <t>Cafeteria 2 --&gt; Y</t>
  </si>
  <si>
    <t>X + Y &gt;= 20</t>
  </si>
  <si>
    <t>[horas a la semana]</t>
  </si>
  <si>
    <t>X &gt;= 5</t>
  </si>
  <si>
    <t>X &lt;= 12</t>
  </si>
  <si>
    <t>[Horas a la semana]</t>
  </si>
  <si>
    <t>Y &gt;=6</t>
  </si>
  <si>
    <t>Y&lt;= 10</t>
  </si>
  <si>
    <t>X = 8</t>
  </si>
  <si>
    <t>[estres/hora]</t>
  </si>
  <si>
    <t>Y= 6</t>
  </si>
  <si>
    <t>[estrés/hora]</t>
  </si>
  <si>
    <t>X, Y &gt;= 0</t>
  </si>
  <si>
    <t>Min E = 8X + 6Y</t>
  </si>
  <si>
    <t>Modelo Matematico</t>
  </si>
  <si>
    <t>[ horas minimas trabajadas a la semana]</t>
  </si>
  <si>
    <t>[horas minimas en Cafeteria 1 a la semana]</t>
  </si>
  <si>
    <t>[horas maximas en Cafeteria 1 a la semana]</t>
  </si>
  <si>
    <t>[horas minimas en cafeteria 2 a la semana]</t>
  </si>
  <si>
    <t>[horas maximas en cafeteria 2 a la semana]</t>
  </si>
  <si>
    <t>[nulidad]</t>
  </si>
  <si>
    <t>X,Y &gt;= 0</t>
  </si>
  <si>
    <t>[estrés/hora    trabajada en la semana en las cafeterias]</t>
  </si>
  <si>
    <t>solucion</t>
  </si>
  <si>
    <t>E</t>
  </si>
  <si>
    <t>X</t>
  </si>
  <si>
    <t>Y</t>
  </si>
  <si>
    <t>restricciones</t>
  </si>
  <si>
    <t>Restricciones</t>
  </si>
  <si>
    <t>LEFT</t>
  </si>
  <si>
    <t>operador</t>
  </si>
  <si>
    <t>RIGHT</t>
  </si>
  <si>
    <t>Min Estrés/H</t>
  </si>
  <si>
    <t>Horas Minimas</t>
  </si>
  <si>
    <t>Min H Cafeteria 1</t>
  </si>
  <si>
    <t>Max H Cafeteria 1</t>
  </si>
  <si>
    <t>Min H Cafeteria 2</t>
  </si>
  <si>
    <t>Max H Cafeteria 2</t>
  </si>
  <si>
    <t>&gt;=</t>
  </si>
  <si>
    <t>&lt;=</t>
  </si>
  <si>
    <t>Tabla original</t>
  </si>
  <si>
    <t>Tabla solucionada</t>
  </si>
  <si>
    <t>Microsoft Excel 16.0 Informe de respuestas</t>
  </si>
  <si>
    <t>Hoja de cálculo: [ejercicio 1.xlsx]Hoja1</t>
  </si>
  <si>
    <t>Informe creado: 1/06/2022 8:22:58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</si>
  <si>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</si>
  <si>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</si>
  <si>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</si>
  <si>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</si>
  <si>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</si>
  <si>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</si>
  <si>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</si>
  <si>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</si>
  <si>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</si>
  <si>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</si>
  <si>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</si>
  <si>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</si>
  <si>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</si>
  <si>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</si>
  <si>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</si>
  <si>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</si>
  <si>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</si>
  <si>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</si>
  <si>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</si>
  <si>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$F$61</t>
  </si>
  <si>
    <t>E Min Estrés/H</t>
  </si>
  <si>
    <t>$C$60</t>
  </si>
  <si>
    <t>solucion X</t>
  </si>
  <si>
    <t>Continuar</t>
  </si>
  <si>
    <t>$D$60</t>
  </si>
  <si>
    <t>solucion Y</t>
  </si>
  <si>
    <t>$E$64</t>
  </si>
  <si>
    <t>Horas Minimas LEFT</t>
  </si>
  <si>
    <t>$E$64&gt;=$G$64</t>
  </si>
  <si>
    <t>Vinculante</t>
  </si>
  <si>
    <t>$E$65</t>
  </si>
  <si>
    <t>Min H Cafeteria 1 LEFT</t>
  </si>
  <si>
    <t>$E$65&gt;=$G$65</t>
  </si>
  <si>
    <t>No vinculante</t>
  </si>
  <si>
    <t>$E$66</t>
  </si>
  <si>
    <t>Max H Cafeteria 1 LEFT</t>
  </si>
  <si>
    <t>$E$66&lt;=$G$66</t>
  </si>
  <si>
    <t>$E$67</t>
  </si>
  <si>
    <t>Min H Cafeteria 2 LEFT</t>
  </si>
  <si>
    <t>$E$67&gt;=$G$67</t>
  </si>
  <si>
    <t>$E$68</t>
  </si>
  <si>
    <t>Max H Cafeteria 2 LEFT</t>
  </si>
  <si>
    <t>$E$68&lt;=$G$68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</si>
  <si>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</si>
  <si>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</si>
  <si>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</si>
  <si>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</si>
  <si>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</si>
  <si>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</si>
  <si>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</si>
  <si>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</si>
  <si>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</si>
  <si>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</si>
  <si>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</si>
  <si>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</si>
  <si>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</si>
  <si>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</si>
  <si>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</si>
  <si>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</si>
  <si>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</si>
  <si>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</si>
  <si>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</si>
  <si>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</si>
  <si>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Este resultado nos dice que el estudiante puede trabajar 140 puntos de estrés minimo si solo trabaja 10 horas en cada una de las cafeterias por semana</t>
  </si>
  <si>
    <t>A) Si se reduce el 20% del estrés en la cafeteria 1, cambia la combinacion optima?</t>
  </si>
  <si>
    <t>reducir el estrés en una de las cafeterias es cambiar la funcion objetivo del modelo matematico del ejercicio</t>
  </si>
  <si>
    <t>La cafetria 1 tiene 8 puntos de estrés</t>
  </si>
  <si>
    <t xml:space="preserve">if </t>
  </si>
  <si>
    <t>Nuevos puntos de estrés en la Cafteria 1</t>
  </si>
  <si>
    <t>si observamos la tabla de "celdas de variables" de nuestro informe de sensibilidad tendremos que es posible disminuir los puntos de estrés de la cafetria 1 en dos unidades</t>
  </si>
  <si>
    <t>Cafetria 1 = [ 6 , infinite ]</t>
  </si>
  <si>
    <t>Puesto que reducir el estrés de la cafeteria 1 en un 20% esta dentro del rango permitido para que</t>
  </si>
  <si>
    <t xml:space="preserve">No se altere la solucion optima del ejercicio, podemos trabajar 10 horas a la semana en esta cafeteria </t>
  </si>
  <si>
    <t>con tan solo 6,4 puntos de estrés</t>
  </si>
  <si>
    <t>Se desea promocionar un nuevo producto la VATILICUADORA HORNO FREIDORA 3000-XY TURBO :v</t>
  </si>
  <si>
    <t xml:space="preserve">Se desea invertir en </t>
  </si>
  <si>
    <t>Radio</t>
  </si>
  <si>
    <t>Television</t>
  </si>
  <si>
    <t>Periodicos</t>
  </si>
  <si>
    <t>audiencia/publicidad</t>
  </si>
  <si>
    <t>Costo/publicidad</t>
  </si>
  <si>
    <t>[unidad de publicidad]</t>
  </si>
  <si>
    <t>La publicidad de radio debe corresponder al 50% de la publicidad autorizada</t>
  </si>
  <si>
    <t>La publicidad en television debe ser al menos el 10% del total autorizado</t>
  </si>
  <si>
    <t>Presupuesto total para la publicidad es de 18500000</t>
  </si>
  <si>
    <t>Se quiere Maximizar la audiencia total o la cantidad de personas que vean esa publicidad</t>
  </si>
  <si>
    <t>Radio --&gt; X</t>
  </si>
  <si>
    <t>Television --&gt; Y</t>
  </si>
  <si>
    <t>Periodicos --&gt; Z</t>
  </si>
  <si>
    <t>.---&gt; up</t>
  </si>
  <si>
    <t>[costo]</t>
  </si>
  <si>
    <t>.---&gt;  $ us</t>
  </si>
  <si>
    <t>Se evalua en terminos de audiencia / publicidad  por lo que a funcion objetivo debe tratar de esto</t>
  </si>
  <si>
    <t>Max A = 18000X +100000Y + 40000Z</t>
  </si>
  <si>
    <t xml:space="preserve">Costo de la publicidad </t>
  </si>
  <si>
    <t>300000 X + 2000000 Y + 600000 Z &lt;= 18500000</t>
  </si>
  <si>
    <t>X = 0.5(X+Y+Z)</t>
  </si>
  <si>
    <t>.-0,5 X + 0,5 Y + 0,5 Z = 0</t>
  </si>
  <si>
    <t>La publicidad de la television debe ser AL MENOS (&lt;=) del total de la publicidad autorizada</t>
  </si>
  <si>
    <t>La publicidad de radio DEBE CORRESPONDER (=) al 50 % de la publicidad autorizada</t>
  </si>
  <si>
    <t>0,1 X - 0,9 Y + 0,1 Z &lt;= 0</t>
  </si>
  <si>
    <t>[audiencia/publicidad]</t>
  </si>
  <si>
    <t>[$us/up]</t>
  </si>
  <si>
    <t>[up de radio]</t>
  </si>
  <si>
    <t>[up de television]</t>
  </si>
  <si>
    <t>X, Y, Z &gt;= 0</t>
  </si>
  <si>
    <t xml:space="preserve">solucion </t>
  </si>
  <si>
    <t xml:space="preserve">Max A </t>
  </si>
  <si>
    <t>Z</t>
  </si>
  <si>
    <t xml:space="preserve">Radio </t>
  </si>
  <si>
    <t>Periodico</t>
  </si>
  <si>
    <t>Ganancia</t>
  </si>
  <si>
    <t>Costo Publicidad</t>
  </si>
  <si>
    <t>.=</t>
  </si>
  <si>
    <t>Tabla con resultados</t>
  </si>
  <si>
    <t>Hoja de cálculo: [ejercicio 1.xlsx]Ejercicios</t>
  </si>
  <si>
    <t>Informe creado: 1/06/2022 9:45:42</t>
  </si>
  <si>
    <t>Iteraciones: 3 Subproblemas: 0</t>
  </si>
  <si>
    <t>Celda objetivo (Máx)</t>
  </si>
  <si>
    <t>$F$169</t>
  </si>
  <si>
    <t>Max A  Ganancia</t>
  </si>
  <si>
    <t>$C$168</t>
  </si>
  <si>
    <t>solucion  X</t>
  </si>
  <si>
    <t>$D$168</t>
  </si>
  <si>
    <t>solucion  Y</t>
  </si>
  <si>
    <t>$E$168</t>
  </si>
  <si>
    <t>solucion  Z</t>
  </si>
  <si>
    <t>$F$172</t>
  </si>
  <si>
    <t>Costo Publicidad LEFT</t>
  </si>
  <si>
    <t>$F$172&lt;=$H$172</t>
  </si>
  <si>
    <t>$F$173</t>
  </si>
  <si>
    <t>Radio LEFT</t>
  </si>
  <si>
    <t>$F$173=$H$173</t>
  </si>
  <si>
    <t>$F$174</t>
  </si>
  <si>
    <t>Television LEFT</t>
  </si>
  <si>
    <t>$F$174&lt;=$H$174</t>
  </si>
  <si>
    <t>Informe creado: 1/06/2022 9:45:43</t>
  </si>
  <si>
    <t>teniendo en cuenta que se destine</t>
  </si>
  <si>
    <t xml:space="preserve">Se obtiene un total de personas que ven la publicidad de </t>
  </si>
  <si>
    <t>unidades de audiencia para Radio</t>
  </si>
  <si>
    <t>unidades de audiencia para television</t>
  </si>
  <si>
    <t>unidades de audiencia para Periodico</t>
  </si>
  <si>
    <t>cambiar el numero de audiencia para periodico es meterse con la funcion objetivo</t>
  </si>
  <si>
    <t>Según el informe de sensibilidad arrojado por Solver del ejercicio el aumento en audiencia o personas por unidad de publicidad puede ser de 1E+30 , es decir infinito</t>
  </si>
  <si>
    <t>Pro tal motivo podemos aumentar hasta infinito el publico por unidad de publicidad en periodico sin afectar a la solucion optima, esto se corresponde debido a la FALTA DE RESTRICCIONES que contemplen a la publicidad dada en los periodicos.</t>
  </si>
  <si>
    <t>Planta Electrica 3</t>
  </si>
  <si>
    <t>Planta Electrica 2</t>
  </si>
  <si>
    <t>Planta Electrica 1</t>
  </si>
  <si>
    <t>Minimizar Costos</t>
  </si>
  <si>
    <t>.-------&gt;</t>
  </si>
  <si>
    <t xml:space="preserve">Determinar el plan mas economico para la distribucion y compra de energia </t>
  </si>
  <si>
    <t>C</t>
  </si>
  <si>
    <t>B</t>
  </si>
  <si>
    <t>A</t>
  </si>
  <si>
    <t>Ciudad</t>
  </si>
  <si>
    <t>Planta</t>
  </si>
  <si>
    <t>producen 30 millones de KWh</t>
  </si>
  <si>
    <t>Planta Energia Electrica 3</t>
  </si>
  <si>
    <t>producen 40 millones de KWh</t>
  </si>
  <si>
    <t>Planta Energia Electrica 2</t>
  </si>
  <si>
    <t>producen 25 millones KWh</t>
  </si>
  <si>
    <t>Planta Energia Electrica 1</t>
  </si>
  <si>
    <t>demanda Maxima de 25 millones de KWh</t>
  </si>
  <si>
    <t xml:space="preserve">Ciudad aledaña </t>
  </si>
  <si>
    <t>demanda Maxima de 35 millones de KWh</t>
  </si>
  <si>
    <t>demana Maxima de 30 millones de KWh</t>
  </si>
  <si>
    <t>de dolares y para el segundo año baje a los 34,02 millones de dolares.</t>
  </si>
  <si>
    <t xml:space="preserve">y  una cantidad de 5,8 millones de barriles para el segundo año.  Esto teniendo en cuenta que el costo de extraccion para el primer año se mantenga entre los 56,24 millones </t>
  </si>
  <si>
    <t>Para que la Empresa Pueda Maximizar su ganancia para los proximos dos años se lee recomienda que produsca una cantidad de 7,4 millones de barriles para el primer año</t>
  </si>
  <si>
    <t>Costo</t>
  </si>
  <si>
    <t>Produccion</t>
  </si>
  <si>
    <t>operadores</t>
  </si>
  <si>
    <r>
      <t>X2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</si>
  <si>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X1</t>
    </r>
    <r>
      <rPr>
        <vertAlign val="superscript"/>
        <sz val="11"/>
        <color theme="1"/>
        <rFont val="Calibri"/>
        <family val="2"/>
        <scheme val="minor"/>
      </rPr>
      <t>2</t>
    </r>
  </si>
  <si>
    <t>X2</t>
  </si>
  <si>
    <t>X1</t>
  </si>
  <si>
    <t>Tabla Con Resultados</t>
  </si>
  <si>
    <t>G</t>
  </si>
  <si>
    <t>Costo año 2</t>
  </si>
  <si>
    <t>Costo año 1</t>
  </si>
  <si>
    <t>Barriles Años 2</t>
  </si>
  <si>
    <t>Barriles Año 1</t>
  </si>
  <si>
    <t>Tabla inicial</t>
  </si>
  <si>
    <t>X1, X2 &gt;= 0</t>
  </si>
  <si>
    <r>
      <t>X1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+ 2 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&lt;= 250</t>
    </r>
  </si>
  <si>
    <r>
      <t>X1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+ 2 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&lt;= 250000000</t>
    </r>
  </si>
  <si>
    <t>X1 + X2 &lt;= 20</t>
  </si>
  <si>
    <t>X1 + X2 &lt;= 20000000</t>
  </si>
  <si>
    <r>
      <t>Max G = 30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+ 35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- 2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- 3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</si>
  <si>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Max G = ( (30-X1)*(X1) + (35-X2)*(X2) ) - ( X1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+ 2 X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)</t>
    </r>
  </si>
  <si>
    <t>Nulidad</t>
  </si>
  <si>
    <t>[dolares usa]</t>
  </si>
  <si>
    <r>
      <t>X1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&lt;= 250</t>
    </r>
  </si>
  <si>
    <t>Problema no lineal</t>
  </si>
  <si>
    <t>[barriles de petroleo]</t>
  </si>
  <si>
    <t>Maximizar ganancias en los proximos años para la petrolera</t>
  </si>
  <si>
    <t>egresos = costos de extraccion</t>
  </si>
  <si>
    <t>se puede gastar como maximo 250 millones de dolares en la extraccion</t>
  </si>
  <si>
    <t>ingresos = ingresos poer barriles de petroleos</t>
  </si>
  <si>
    <t>En este, recordemos que una ganancia total es igual a = ingresos - egresos</t>
  </si>
  <si>
    <t>[dolares/barril]</t>
  </si>
  <si>
    <t>30 X1 + 35 X2</t>
  </si>
  <si>
    <t>Precio Venta</t>
  </si>
  <si>
    <t>como maximo se obtiene 20 millones de barriles de petroleo</t>
  </si>
  <si>
    <t>El costo de extraer X2 millones de barriles en el segundo año es de 2 X2 ^{2} dolares</t>
  </si>
  <si>
    <t>$ 2 X2^{2}</t>
  </si>
  <si>
    <t>35 - X2</t>
  </si>
  <si>
    <t>El costo de extraer X1 millones de barriles en el primer años es de X1^{2} dolares</t>
  </si>
  <si>
    <t xml:space="preserve"> $ 250M</t>
  </si>
  <si>
    <t>20M</t>
  </si>
  <si>
    <t>$ X1^{2}</t>
  </si>
  <si>
    <t>30 - X1</t>
  </si>
  <si>
    <t>Cada barril se puede vender en 35 X2 dolares</t>
  </si>
  <si>
    <t>X2 illones  en el segundo año</t>
  </si>
  <si>
    <t>Maximo costo extraccion</t>
  </si>
  <si>
    <t>Maximo de produccion (barriles)</t>
  </si>
  <si>
    <t>Costo Extraccion</t>
  </si>
  <si>
    <t>produccion</t>
  </si>
  <si>
    <t>Precio de venta por barril sera de 30 X2 dolares</t>
  </si>
  <si>
    <t>X1 millones en un año</t>
  </si>
  <si>
    <t>Si</t>
  </si>
  <si>
    <t>barriles del segundo año</t>
  </si>
  <si>
    <t>Se quiere saber la cantidad de barriles de petroleo que debe obtener en los proximos años</t>
  </si>
  <si>
    <t>barriles de primer año</t>
  </si>
  <si>
    <t>ningun beneficio.</t>
  </si>
  <si>
    <t>con el valor del precio sombra, este aumento no nos representaria</t>
  </si>
  <si>
    <t xml:space="preserve">finalidad de quitar un cuello de botella en la produccion pues </t>
  </si>
  <si>
    <t>aumento la solucion optima, sin embargo esto solo se haria con la</t>
  </si>
  <si>
    <t>y cambiaria la solucion optima</t>
  </si>
  <si>
    <t>pues el rango superior de este no es cerrado y no cambiaria un</t>
  </si>
  <si>
    <t>o por lo menos no el 25% pues saldria del rango</t>
  </si>
  <si>
    <t>Es aconsejable aumentar hasta el infinito el producto Y</t>
  </si>
  <si>
    <t>No es aconsejable aumentar en el producto W</t>
  </si>
  <si>
    <t>unidades + 25% = 175</t>
  </si>
  <si>
    <t>unidades + 25% = 187,5</t>
  </si>
  <si>
    <t>unidades actuales = 140</t>
  </si>
  <si>
    <t>unidades actuales = 150</t>
  </si>
  <si>
    <t>Ungüento Y = [135,infinite]</t>
  </si>
  <si>
    <t>Ungüento W = [115,154.16]</t>
  </si>
  <si>
    <t>Para no afectar la solucion optima el numero de aumento debe estar dentro del rango de variabilidad que nos indica la taba de restriciones</t>
  </si>
  <si>
    <r>
      <t>C)</t>
    </r>
    <r>
      <rPr>
        <sz val="18"/>
        <color theme="1"/>
        <rFont val="Times New Roman"/>
        <family val="1"/>
      </rPr>
      <t xml:space="preserve">      </t>
    </r>
    <r>
      <rPr>
        <sz val="18"/>
        <color theme="1"/>
        <rFont val="Calibri"/>
        <family val="2"/>
        <scheme val="minor"/>
      </rPr>
      <t>Se sugiere incrementar 25% las unidades de materia prima Y para eliminar un cuello de botella en la producción. ¿Es esto aconsejable? Explique.</t>
    </r>
  </si>
  <si>
    <t>En caso de Y, podemos obtener una ganacia de $2 por unidad vendida, sin embargo casa una requiere de materia prima que cuesta 20$ la unidad, tendriamos una perdida de $18 por unidad por lo que no se aconseja adquirir mas unidades</t>
  </si>
  <si>
    <t>Y = $2/unidad = $140 dolares de aumento en la rentabilidad si vendemos maximo 70u mas</t>
  </si>
  <si>
    <t>Con W, no obtendremos ganacia alguno al aumentar el numero de unidades maximas diarias, por lo que provocaremos auntes una perdida de dindero.</t>
  </si>
  <si>
    <t>W = $0/unidad = $0 dolares de aumento en la rentabilidad</t>
  </si>
  <si>
    <t>Ligado con el punto anterior tenemos que</t>
  </si>
  <si>
    <r>
      <t>B)</t>
    </r>
    <r>
      <rPr>
        <sz val="18"/>
        <color theme="1"/>
        <rFont val="Times New Roman"/>
        <family val="1"/>
      </rPr>
      <t xml:space="preserve">      </t>
    </r>
    <r>
      <rPr>
        <sz val="18"/>
        <color theme="1"/>
        <rFont val="Calibri"/>
        <family val="2"/>
        <scheme val="minor"/>
      </rPr>
      <t>Si pueden adquirirse más unidades de materia prima con un costo de $20 por unidad, ¿es esto aconsejable? Explique.</t>
    </r>
  </si>
  <si>
    <t>de tuvos de ungüento para mejorar la rentabilidad.</t>
  </si>
  <si>
    <t xml:space="preserve">empezamos a vender mas de este producto, obtendremos $2 por unidad vendida, esto hasta el limite de vender 70 de mas a las actuales. Se recomienda aumentar hasta un maximo de 70 unidades </t>
  </si>
  <si>
    <t xml:space="preserve">Ahora bien si observamos el producto Y la cosa cambia significativamente, el precio sombra que tenemos es de $2 y s aumento maximo sin alterar la solucion optima es de 70 unidades, por lo que si </t>
  </si>
  <si>
    <t>la venta de unidades de este producto</t>
  </si>
  <si>
    <t xml:space="preserve">Para el producto W podemos aumentar infinitamente la venta de unidades de tubos de ungüento, sin embargo cada unidad vendida nos dara una ganancia nula , por lo que no se recomienda laterar </t>
  </si>
  <si>
    <t>Teniendo los datos dados por e analisis de la tabla de Restricciones en el informe de Sensibilidad podemos deducir en que producto podemos invertir y cuanta ganancia obtendremos de cada uno</t>
  </si>
  <si>
    <t>Demanda Max Y</t>
  </si>
  <si>
    <t>infinite</t>
  </si>
  <si>
    <t>Demanda Max W</t>
  </si>
  <si>
    <t>El Precio Sombra nos dice el valor que obtendriamos al aumentar o reducir por unidad (tubo) de producto.</t>
  </si>
  <si>
    <t>aumento en la rentabilidad</t>
  </si>
  <si>
    <t>Aumento Maximo</t>
  </si>
  <si>
    <t>Preio Sombra</t>
  </si>
  <si>
    <t>En las filas, lo que nos importa son las referidas a la demanda maxima de cada uno de los productos</t>
  </si>
  <si>
    <t>En esta tabla tenemos la columna de Precio Sombra, tambien llamado Valor Dual</t>
  </si>
  <si>
    <t>Para esto nos dirijimeos al informe de sensibilidad y observamos la tabla de restriciones</t>
  </si>
  <si>
    <t>El ejercicio nos pide tomar desiciones con el valor dual sobre las demandas maximas en cada uno de los diferentes productos</t>
  </si>
  <si>
    <t>A) Use los precios duales para determinar qué límites de demanda de los productos A y B se pueden aumentar para mejorar la rentabilidad.</t>
  </si>
  <si>
    <t>Demanda de Y Max</t>
  </si>
  <si>
    <t>Demanda de Y Min</t>
  </si>
  <si>
    <t>Demanda de W Max</t>
  </si>
  <si>
    <t>Demanda de W Min</t>
  </si>
  <si>
    <t>Consumo Y</t>
  </si>
  <si>
    <t>Tabla Resultado</t>
  </si>
  <si>
    <t>Consumo X</t>
  </si>
  <si>
    <t>W</t>
  </si>
  <si>
    <t>Ungüento 2</t>
  </si>
  <si>
    <t>Ungüento 1</t>
  </si>
  <si>
    <t>Tabla Inicial</t>
  </si>
  <si>
    <t>[Restricion 7]</t>
  </si>
  <si>
    <t>W,Y &gt;= 0</t>
  </si>
  <si>
    <t>[Restricion 6]</t>
  </si>
  <si>
    <t>[unidades/diarias]</t>
  </si>
  <si>
    <t>[Demanda diaria de Y]</t>
  </si>
  <si>
    <t>Y&lt;=200</t>
  </si>
  <si>
    <t>[Restricion 5]</t>
  </si>
  <si>
    <t>Y &gt;= 40</t>
  </si>
  <si>
    <t>[Restricion 4]</t>
  </si>
  <si>
    <t>[demanda diaria de W]</t>
  </si>
  <si>
    <t>W &lt;= 150</t>
  </si>
  <si>
    <t>[Restricion 3]</t>
  </si>
  <si>
    <t>W &gt;= 30</t>
  </si>
  <si>
    <t>[Restricion 2]</t>
  </si>
  <si>
    <t>[Materia prima]</t>
  </si>
  <si>
    <t>[Consumo de Y y disponibilidad de Y]</t>
  </si>
  <si>
    <t>0,6 W + 0,4 Y &lt;= 140</t>
  </si>
  <si>
    <t>0,5 W + 0,5 Y &lt;= 150</t>
  </si>
  <si>
    <t>[Restriccion 1]</t>
  </si>
  <si>
    <t>[consumo de X y disponibilidad de X]</t>
  </si>
  <si>
    <t>Max G = 8W + 10Y</t>
  </si>
  <si>
    <t>[Objetivo]</t>
  </si>
  <si>
    <t>[dolares/unidad]</t>
  </si>
  <si>
    <t>Consumo W</t>
  </si>
  <si>
    <t>demanda Max</t>
  </si>
  <si>
    <t>demanda Min</t>
  </si>
  <si>
    <t>Materia PRIMA B</t>
  </si>
  <si>
    <t>Materia PRIMA A</t>
  </si>
  <si>
    <t>.----&gt;Y</t>
  </si>
  <si>
    <t>Unidades --&gt; tubos</t>
  </si>
  <si>
    <t>.----&gt; W</t>
  </si>
  <si>
    <t xml:space="preserve">Ungüento 1 </t>
  </si>
  <si>
    <t>.----&gt; MAXIMIZAR</t>
  </si>
  <si>
    <t>Determinar las cantidades optimas de A y B que Melmac debe producir</t>
  </si>
  <si>
    <t>demanda diaria esta entre [40, 200] unidades</t>
  </si>
  <si>
    <t>el tubo cuesta (unidad) $10</t>
  </si>
  <si>
    <t>tubo consumo 0.4 unidades de materia prima Y</t>
  </si>
  <si>
    <t xml:space="preserve">tubo consumo 0.5 unidades de materia prima X </t>
  </si>
  <si>
    <t>demanda diaria esta entre [30, 150] unidades</t>
  </si>
  <si>
    <t>el tubo cuesta (unidad) $8</t>
  </si>
  <si>
    <t>tubo consumo 0.6 unidades de materia prima Y</t>
  </si>
  <si>
    <t>disponibilidad diaria de 145 unidades</t>
  </si>
  <si>
    <t>Materia Prima 2</t>
  </si>
  <si>
    <t>disponibilidad diaria de 150 unidades</t>
  </si>
  <si>
    <t>Materia Prima 1</t>
  </si>
  <si>
    <t>Cod:</t>
  </si>
  <si>
    <t>Luis Felipe Narvaez Gomez</t>
  </si>
  <si>
    <t xml:space="preserve">Nombre: </t>
  </si>
  <si>
    <t>TERCER CORTE</t>
  </si>
  <si>
    <t>$E$77&lt;=$G$77</t>
  </si>
  <si>
    <t>Demanda de Y Max LEFT</t>
  </si>
  <si>
    <t>$E$77</t>
  </si>
  <si>
    <t>$E$76&gt;=$G$76</t>
  </si>
  <si>
    <t>Demanda de Y Min LEFT</t>
  </si>
  <si>
    <t>$E$76</t>
  </si>
  <si>
    <t>$E$75&lt;=$G$75</t>
  </si>
  <si>
    <t>Demanda de W Max LEFT</t>
  </si>
  <si>
    <t>$E$75</t>
  </si>
  <si>
    <t>$E$74&gt;=$G$74</t>
  </si>
  <si>
    <t>Demanda de W Min LEFT</t>
  </si>
  <si>
    <t>$E$74</t>
  </si>
  <si>
    <t>$E$73&lt;=$G$73</t>
  </si>
  <si>
    <t>Consumo Y LEFT</t>
  </si>
  <si>
    <t>$E$73</t>
  </si>
  <si>
    <t>$E$72&lt;=$G$72</t>
  </si>
  <si>
    <t>Consumo X LEFT</t>
  </si>
  <si>
    <t>$E$72</t>
  </si>
  <si>
    <t>$D$68</t>
  </si>
  <si>
    <t>solucion W</t>
  </si>
  <si>
    <t>$C$68</t>
  </si>
  <si>
    <t>G Ganancia</t>
  </si>
  <si>
    <t>$F$69</t>
  </si>
  <si>
    <t>Iteraciones: 4 Subproblemas: 0</t>
  </si>
  <si>
    <t>Informe creado: 25/05/2022 10:41:34</t>
  </si>
  <si>
    <t>Hoja de cálculo: [Ejercicio 3.xlsx]Ejercicio 3</t>
  </si>
  <si>
    <t>$G$209&lt;=$I$209</t>
  </si>
  <si>
    <t>Costo LEFT</t>
  </si>
  <si>
    <t>$G$209</t>
  </si>
  <si>
    <t>$G$208&lt;=$I$208</t>
  </si>
  <si>
    <t>Produccion LEFT</t>
  </si>
  <si>
    <t>$G$208</t>
  </si>
  <si>
    <t>solucion X2</t>
  </si>
  <si>
    <t>$D$203</t>
  </si>
  <si>
    <t>solucion X1</t>
  </si>
  <si>
    <t>$C$203</t>
  </si>
  <si>
    <t>$H$204</t>
  </si>
  <si>
    <t xml:space="preserve"> Convergencia 0,0001, Tamaño de población 100, Valor de inicialización aleatorio 0, Adelantada de derivados, Requerir límites</t>
  </si>
  <si>
    <t>Iteraciones: 8 Subproblemas: 0</t>
  </si>
  <si>
    <t>Tiempo de la solución: 0,047 segundos.</t>
  </si>
  <si>
    <t>Motor: GRG Nonlinear</t>
  </si>
  <si>
    <t>Resultado: Solver ha convergido a la solución actual. Se cumplen todas las restricciones.</t>
  </si>
  <si>
    <t>Informe creado: 27/05/2022 14:58:11</t>
  </si>
  <si>
    <t>Hoja de cálculo: [Ejercicio 3.xlsx]Ejercicios</t>
  </si>
  <si>
    <t>Multiplicador</t>
  </si>
  <si>
    <t>Lagrange</t>
  </si>
  <si>
    <t>Degradado</t>
  </si>
  <si>
    <t>¿Cuál es la relacion de Oferta vs Demanda?</t>
  </si>
  <si>
    <t>Las PLANTAS generan OFERTA de lectricidad</t>
  </si>
  <si>
    <t>Las CIUDADES consumen o DEMANDAN la electricidad</t>
  </si>
  <si>
    <t>Plantas</t>
  </si>
  <si>
    <t>Ciudad 1</t>
  </si>
  <si>
    <t>Ciudad 2</t>
  </si>
  <si>
    <t>Ciudad 3</t>
  </si>
  <si>
    <t>THEN …</t>
  </si>
  <si>
    <t>600 X11 + 320 X21 + 500 X31</t>
  </si>
  <si>
    <t>700 X12 + 300 X22 + 480 X32</t>
  </si>
  <si>
    <t>400 X13 + 350 X23 + 450 X33</t>
  </si>
  <si>
    <t>La funcion Objetivo Quedaria entonces ….</t>
  </si>
  <si>
    <t>Min Z = 600 X11 + 320 X21 + 500 X31 + 700 X12 + 300 X22 + 480 X32 + 400 X13 + 350 X23 + 450 X33</t>
  </si>
  <si>
    <t>ciudad 1 x Planta electrica 1</t>
  </si>
  <si>
    <t>ciudad 1 x Planta electrica 2</t>
  </si>
  <si>
    <t>ciudad 2 x Planta electrica 3</t>
  </si>
  <si>
    <t>X11 + X 21 + X31 …. 30 millones de KWh</t>
  </si>
  <si>
    <t>ciudad 1 x Planta electrica 3</t>
  </si>
  <si>
    <t>ciudad 2 x Planta electrica 1</t>
  </si>
  <si>
    <t>ciudad 2 x Planta electrica 2</t>
  </si>
  <si>
    <t>ciudad 3 x Planta electrica 1</t>
  </si>
  <si>
    <t>ciudad 3 x Planta electrica 2</t>
  </si>
  <si>
    <t>ciudad 3 x Planta electrica 3</t>
  </si>
  <si>
    <t>X13 + X23 + X33 …. 25 millones de KWh</t>
  </si>
  <si>
    <t>X12 + X22 + X32 ….. 35 millones de KWh</t>
  </si>
  <si>
    <t>DEMANDA</t>
  </si>
  <si>
    <t>Planta Energia 1 x Ciudad 1</t>
  </si>
  <si>
    <t>Planta Energia 1 x Ciudad 2</t>
  </si>
  <si>
    <t>Planta Energia 1 x Ciudad 3</t>
  </si>
  <si>
    <t>X11 + 12 + 13 …. 25 millones KWh producidos</t>
  </si>
  <si>
    <t>Planta Energia 2 x Ciudad 1</t>
  </si>
  <si>
    <t>Planta Energia 2 x Ciudad 2</t>
  </si>
  <si>
    <t>Planta Energia 2 x Ciudad 3</t>
  </si>
  <si>
    <t>Planta de Energia 3 x Ciudad 1</t>
  </si>
  <si>
    <t>Planta de Energia 3 x Ciudad 2</t>
  </si>
  <si>
    <t>Planta de Energia 3 x Ciudad 3</t>
  </si>
  <si>
    <t>X21 + X22 + X23 ---- 40 millones de KWh producidos</t>
  </si>
  <si>
    <t>X31 + X32 + X33 ----- 30 millones de KWh producidos</t>
  </si>
  <si>
    <t>OFERTA</t>
  </si>
  <si>
    <t xml:space="preserve">Total demanda </t>
  </si>
  <si>
    <t>Total oferta</t>
  </si>
  <si>
    <r>
      <t xml:space="preserve">La Oferta es de (95) y la Demanda es (90) por lo que es un caso de </t>
    </r>
    <r>
      <rPr>
        <b/>
        <sz val="14"/>
        <color rgb="FFFF0000"/>
        <rFont val="Calibri"/>
        <family val="2"/>
        <scheme val="minor"/>
      </rPr>
      <t>OFERTA &gt; DEMANDA</t>
    </r>
  </si>
  <si>
    <t>X11, X12, X13, X21, X22, X23, X31, X32, X33 &gt;= 0</t>
  </si>
  <si>
    <t>X11 + X 21 + X31 =  30 millones de KWh</t>
  </si>
  <si>
    <t>X12 + X22 + X32 = 35 millones de KWh</t>
  </si>
  <si>
    <t>X13 + X23 + X33 = 25 millones de KWh</t>
  </si>
  <si>
    <t>X21 + X22 + X23 &lt;= 40 millones de KWh producidos</t>
  </si>
  <si>
    <t>X31 + X32 + X33 &lt;= 30 millones de KWh producidos</t>
  </si>
  <si>
    <t>X11</t>
  </si>
  <si>
    <t>X12</t>
  </si>
  <si>
    <t>X21</t>
  </si>
  <si>
    <t>X31</t>
  </si>
  <si>
    <t>X22</t>
  </si>
  <si>
    <t>X32</t>
  </si>
  <si>
    <t>X13</t>
  </si>
  <si>
    <t>X33</t>
  </si>
  <si>
    <t>X23</t>
  </si>
  <si>
    <t>Min Costos</t>
  </si>
  <si>
    <t>demanda Ciudad 1</t>
  </si>
  <si>
    <t>demanda Ciudad 2</t>
  </si>
  <si>
    <t>demanda Ciudad 3</t>
  </si>
  <si>
    <t>oferta Planta 1</t>
  </si>
  <si>
    <t>oferta Planta 2</t>
  </si>
  <si>
    <t>oferta Planta 3</t>
  </si>
  <si>
    <t>Taba original</t>
  </si>
  <si>
    <t>Tabla con Resultados</t>
  </si>
  <si>
    <t>X11 + X12 + 13 &lt;= 25 millones KWh producidos</t>
  </si>
  <si>
    <t>Hoja de cálculo: [ejercicio 1.xlsx]Ejercicios 3, 4 y 5</t>
  </si>
  <si>
    <t>Informe creado: 1/06/2022 17:03:58</t>
  </si>
  <si>
    <t>Tiempo de la solución: 0,032 segundos.</t>
  </si>
  <si>
    <t>Iteraciones: 9 Subproblemas: 0</t>
  </si>
  <si>
    <t>$O$344</t>
  </si>
  <si>
    <t>Z Min Costos</t>
  </si>
  <si>
    <t>$E$343</t>
  </si>
  <si>
    <t>solucion X11</t>
  </si>
  <si>
    <t>$F$343</t>
  </si>
  <si>
    <t>solucion X21</t>
  </si>
  <si>
    <t>$G$343</t>
  </si>
  <si>
    <t>solucion X31</t>
  </si>
  <si>
    <t>$H$343</t>
  </si>
  <si>
    <t>solucion X12</t>
  </si>
  <si>
    <t>$I$343</t>
  </si>
  <si>
    <t>solucion X22</t>
  </si>
  <si>
    <t>$J$343</t>
  </si>
  <si>
    <t>solucion X32</t>
  </si>
  <si>
    <t>$K$343</t>
  </si>
  <si>
    <t>solucion X13</t>
  </si>
  <si>
    <t>$L$343</t>
  </si>
  <si>
    <t>solucion X23</t>
  </si>
  <si>
    <t>$M$343</t>
  </si>
  <si>
    <t>solucion X33</t>
  </si>
  <si>
    <t>$N$347</t>
  </si>
  <si>
    <t>demanda Ciudad 1 LEFT</t>
  </si>
  <si>
    <t>$N$347&lt;=$P$347</t>
  </si>
  <si>
    <t>$N$348</t>
  </si>
  <si>
    <t>demanda Ciudad 2 LEFT</t>
  </si>
  <si>
    <t>$N$348&lt;=$P$348</t>
  </si>
  <si>
    <t>$N$349</t>
  </si>
  <si>
    <t>demanda Ciudad 3 LEFT</t>
  </si>
  <si>
    <t>$N$349&lt;=$P$349</t>
  </si>
  <si>
    <t>$N$350</t>
  </si>
  <si>
    <t>oferta Planta 1 LEFT</t>
  </si>
  <si>
    <t>$N$350=$P$350</t>
  </si>
  <si>
    <t>$N$351</t>
  </si>
  <si>
    <t>oferta Planta 2 LEFT</t>
  </si>
  <si>
    <t>$N$351=$P$351</t>
  </si>
  <si>
    <t>$N$352</t>
  </si>
  <si>
    <t>oferta Planta 3 LEFT</t>
  </si>
  <si>
    <t>$N$352=$P$352</t>
  </si>
  <si>
    <t>Informe creado: 1/06/2022 17:03:59</t>
  </si>
  <si>
    <t>Kwh entregados</t>
  </si>
  <si>
    <t>cuesta $320</t>
  </si>
  <si>
    <t>La planta electrica 3 debe distribuir 25 millones de KWh a la ciudad 1</t>
  </si>
  <si>
    <t>La Planta electrica 2 debe distribuir 5 millones de KWh a la ciudad 1</t>
  </si>
  <si>
    <t>cuesta $500</t>
  </si>
  <si>
    <t>La planta electrica 2 debe distribuir 35 millones de KWh a a ciudad 2</t>
  </si>
  <si>
    <t>cuesta $300</t>
  </si>
  <si>
    <t xml:space="preserve">La planta electrica 1 debe distribuir 25 millones de KWh a la ciudad 3 </t>
  </si>
  <si>
    <t>cuesta 400</t>
  </si>
  <si>
    <t>esto para que poder suplir la demanda de energia de las ciudades sin sobreproducir energia electrica por parte de las plantas de energia</t>
  </si>
  <si>
    <t>La pregunta dice "si es afirmativo, justifique" sin embargo he de decir que la demanda y la oferta estan igualadas NO HAY planta de nergia que tenga SOBREPRODUCCION y no hay ciudad que NO RECIBA la demanda de ENERGIA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</si>
</sst>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6" fillId="3" borderId="1" xfId="0" applyFont="1" applyFill="1" applyBorder="1"/>
    <xf numFmtId="0" fontId="0" fillId="2" borderId="1" xfId="0" applyFill="1" applyBorder="1"/>
    <xf numFmtId="0" fontId="0" fillId="0" borderId="5" xfId="0" applyFill="1" applyBorder="1" applyAlignment="1"/>
    <xf numFmtId="0" fontId="7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0" xfId="0" applyFont="1"/>
    <xf numFmtId="0" fontId="9" fillId="0" borderId="0" xfId="0" applyFont="1"/>
    <xf numFmtId="44" fontId="0" fillId="0" borderId="0" xfId="1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0" xfId="0" applyFont="1" applyFill="1"/>
    <xf numFmtId="0" fontId="0" fillId="5" borderId="1" xfId="0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2" borderId="0" xfId="0" applyFont="1" applyFill="1"/>
    <xf numFmtId="0" fontId="13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6" fontId="0" fillId="0" borderId="0" xfId="0" applyNumberFormat="1"/>
    <xf numFmtId="6" fontId="0" fillId="0" borderId="1" xfId="0" applyNumberFormat="1" applyBorder="1" applyAlignment="1">
      <alignment horizontal="center" vertical="center" wrapText="1"/>
    </xf>
    <xf numFmtId="0" fontId="23" fillId="0" borderId="0" xfId="0" applyFont="1"/>
    <xf numFmtId="0" fontId="0" fillId="0" borderId="5" xfId="0" applyBorder="1"/>
    <xf numFmtId="0" fontId="0" fillId="0" borderId="6" xfId="0" applyBorder="1"/>
    <xf numFmtId="0" fontId="24" fillId="0" borderId="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3" fillId="7" borderId="0" xfId="0" applyFont="1" applyFill="1"/>
    <xf numFmtId="164" fontId="0" fillId="0" borderId="10" xfId="1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90"/>
    </xf>
    <xf numFmtId="0" fontId="11" fillId="7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jpg"/><Relationship Id="rId3" Type="http://schemas.openxmlformats.org/officeDocument/2006/relationships/image" Target="../media/image14.png"/><Relationship Id="rId7" Type="http://schemas.openxmlformats.org/officeDocument/2006/relationships/image" Target="../media/image18.jpe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jpe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8</xdr:row>
      <xdr:rowOff>28575</xdr:rowOff>
    </xdr:from>
    <xdr:to>
      <xdr:col>5</xdr:col>
      <xdr:colOff>1020010</xdr:colOff>
      <xdr:row>21</xdr:row>
      <xdr:rowOff>124184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04F604-B8F5-474A-916B-7C3533B67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552575"/>
          <a:ext cx="5982535" cy="2572109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38</xdr:row>
      <xdr:rowOff>180975</xdr:rowOff>
    </xdr:from>
    <xdr:to>
      <xdr:col>5</xdr:col>
      <xdr:colOff>610277</xdr:colOff>
      <xdr:row>56</xdr:row>
      <xdr:rowOff>86190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C90589-139E-47F0-8250-A3131DACA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7467600"/>
          <a:ext cx="4848902" cy="333421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40</xdr:row>
      <xdr:rowOff>161925</xdr:rowOff>
    </xdr:from>
    <xdr:to>
      <xdr:col>16</xdr:col>
      <xdr:colOff>248408</xdr:colOff>
      <xdr:row>67</xdr:row>
      <xdr:rowOff>57946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C56EDD-E0B0-44DB-9436-FE409E465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7829550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142875</xdr:rowOff>
    </xdr:from>
    <xdr:to>
      <xdr:col>6</xdr:col>
      <xdr:colOff>181735</xdr:colOff>
      <xdr:row>90</xdr:row>
      <xdr:rowOff>76361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D161C5-9261-4E31-A2AD-11668CF43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7049750"/>
          <a:ext cx="5449060" cy="1152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5</xdr:col>
      <xdr:colOff>924749</xdr:colOff>
      <xdr:row>107</xdr:row>
      <xdr:rowOff>95662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071FC09-94D0-4065-B670-D1A7F943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888075"/>
          <a:ext cx="5906324" cy="2953162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109</xdr:row>
      <xdr:rowOff>76200</xdr:rowOff>
    </xdr:from>
    <xdr:to>
      <xdr:col>5</xdr:col>
      <xdr:colOff>905631</xdr:colOff>
      <xdr:row>113</xdr:row>
      <xdr:rowOff>66780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20F693F-7C4A-4E35-BE5C-DAD8B7CFA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21821775"/>
          <a:ext cx="5420481" cy="752580"/>
        </a:xfrm>
        <a:prstGeom prst="rect">
          <a:avLst/>
        </a:prstGeom>
      </xdr:spPr>
    </xdr:pic>
    <xdr:clientData/>
  </xdr:twoCellAnchor>
  <xdr:twoCellAnchor editAs="oneCell">
    <xdr:from>
      <xdr:col>5</xdr:col>
      <xdr:colOff>218914</xdr:colOff>
      <xdr:row>128</xdr:row>
      <xdr:rowOff>85887</xdr:rowOff>
    </xdr:from>
    <xdr:to>
      <xdr:col>9</xdr:col>
      <xdr:colOff>724311</xdr:colOff>
      <xdr:row>137</xdr:row>
      <xdr:rowOff>143284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19BADA3-3952-477F-9E76-DF73C48C1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6200000">
          <a:off x="5476876" y="24593550"/>
          <a:ext cx="1771897" cy="409632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128</xdr:row>
      <xdr:rowOff>76200</xdr:rowOff>
    </xdr:from>
    <xdr:to>
      <xdr:col>18</xdr:col>
      <xdr:colOff>486375</xdr:colOff>
      <xdr:row>137</xdr:row>
      <xdr:rowOff>181229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0BA26E7-3BB0-4E2A-9350-C2D0D0B8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6200000">
          <a:off x="12087398" y="24507652"/>
          <a:ext cx="1819529" cy="4296375"/>
        </a:xfrm>
        <a:prstGeom prst="rect">
          <a:avLst/>
        </a:prstGeom>
      </xdr:spPr>
    </xdr:pic>
    <xdr:clientData/>
  </xdr:twoCellAnchor>
  <xdr:twoCellAnchor editAs="oneCell">
    <xdr:from>
      <xdr:col>0</xdr:col>
      <xdr:colOff>695325</xdr:colOff>
      <xdr:row>152</xdr:row>
      <xdr:rowOff>152400</xdr:rowOff>
    </xdr:from>
    <xdr:to>
      <xdr:col>6</xdr:col>
      <xdr:colOff>143639</xdr:colOff>
      <xdr:row>163</xdr:row>
      <xdr:rowOff>86008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6EB23A-6967-4272-8EBF-2AAD66687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30470475"/>
          <a:ext cx="5477639" cy="2029108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145</xdr:row>
      <xdr:rowOff>19050</xdr:rowOff>
    </xdr:from>
    <xdr:to>
      <xdr:col>17</xdr:col>
      <xdr:colOff>267458</xdr:colOff>
      <xdr:row>174</xdr:row>
      <xdr:rowOff>10321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8AC3C19-B6E6-4D16-B0AD-E2AC3DD0D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9800" y="29003625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178</xdr:row>
      <xdr:rowOff>171450</xdr:rowOff>
    </xdr:from>
    <xdr:to>
      <xdr:col>5</xdr:col>
      <xdr:colOff>496056</xdr:colOff>
      <xdr:row>182</xdr:row>
      <xdr:rowOff>162030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BDBAD55-CCF5-49E3-8836-EB0DA6B1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" y="35633025"/>
          <a:ext cx="5420481" cy="7525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186</xdr:row>
      <xdr:rowOff>85725</xdr:rowOff>
    </xdr:from>
    <xdr:to>
      <xdr:col>6</xdr:col>
      <xdr:colOff>981946</xdr:colOff>
      <xdr:row>193</xdr:row>
      <xdr:rowOff>174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9378CD1-6C28-4060-B95F-C2858728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37071300"/>
          <a:ext cx="6239746" cy="1247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6975457" cy="2038350"/>
    <xdr:pic>
      <xdr:nvPicPr>
        <xdr:cNvPr id="2" name="Imagen 1">
          <a:extLst>
            <a:ext uri="{FF2B5EF4-FFF2-40B4-BE49-F238E27FC236}">
              <a16:creationId xmlns:a16="http://schemas.microsoft.com/office/drawing/2014/main" id="{C54D4D45-B986-41D5-9A96-AC6A5454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6975457" cy="2038350"/>
        </a:xfrm>
        <a:prstGeom prst="rect">
          <a:avLst/>
        </a:prstGeom>
      </xdr:spPr>
    </xdr:pic>
    <xdr:clientData/>
  </xdr:oneCellAnchor>
  <xdr:oneCellAnchor>
    <xdr:from>
      <xdr:col>0</xdr:col>
      <xdr:colOff>265642</xdr:colOff>
      <xdr:row>82</xdr:row>
      <xdr:rowOff>21167</xdr:rowOff>
    </xdr:from>
    <xdr:ext cx="5562317" cy="1876687"/>
    <xdr:pic>
      <xdr:nvPicPr>
        <xdr:cNvPr id="3" name="Imagen 2">
          <a:extLst>
            <a:ext uri="{FF2B5EF4-FFF2-40B4-BE49-F238E27FC236}">
              <a16:creationId xmlns:a16="http://schemas.microsoft.com/office/drawing/2014/main" id="{8966173B-B427-4A32-854A-B76001824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642" y="15642167"/>
          <a:ext cx="5562317" cy="187668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122</xdr:row>
      <xdr:rowOff>62442</xdr:rowOff>
    </xdr:from>
    <xdr:ext cx="5562317" cy="1877746"/>
    <xdr:pic>
      <xdr:nvPicPr>
        <xdr:cNvPr id="4" name="Imagen 3">
          <a:extLst>
            <a:ext uri="{FF2B5EF4-FFF2-40B4-BE49-F238E27FC236}">
              <a16:creationId xmlns:a16="http://schemas.microsoft.com/office/drawing/2014/main" id="{FEA06080-2645-49AB-819A-7A7CB1223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303442"/>
          <a:ext cx="5562317" cy="187774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141</xdr:row>
      <xdr:rowOff>190499</xdr:rowOff>
    </xdr:from>
    <xdr:ext cx="9067800" cy="2694639"/>
    <xdr:pic>
      <xdr:nvPicPr>
        <xdr:cNvPr id="5" name="Imagen 4">
          <a:extLst>
            <a:ext uri="{FF2B5EF4-FFF2-40B4-BE49-F238E27FC236}">
              <a16:creationId xmlns:a16="http://schemas.microsoft.com/office/drawing/2014/main" id="{9FF76361-8D6E-4164-ABB3-0CCFC53AD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050999"/>
          <a:ext cx="9067800" cy="2694639"/>
        </a:xfrm>
        <a:prstGeom prst="rect">
          <a:avLst/>
        </a:prstGeom>
      </xdr:spPr>
    </xdr:pic>
    <xdr:clientData/>
  </xdr:oneCellAnchor>
  <xdr:oneCellAnchor>
    <xdr:from>
      <xdr:col>12</xdr:col>
      <xdr:colOff>306918</xdr:colOff>
      <xdr:row>186</xdr:row>
      <xdr:rowOff>169334</xdr:rowOff>
    </xdr:from>
    <xdr:ext cx="5430008" cy="5706271"/>
    <xdr:pic>
      <xdr:nvPicPr>
        <xdr:cNvPr id="6" name="Imagen 5">
          <a:extLst>
            <a:ext uri="{FF2B5EF4-FFF2-40B4-BE49-F238E27FC236}">
              <a16:creationId xmlns:a16="http://schemas.microsoft.com/office/drawing/2014/main" id="{4CD742A2-0FB0-459C-BFBF-2F1F17083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50918" y="35602334"/>
          <a:ext cx="5430008" cy="5706271"/>
        </a:xfrm>
        <a:prstGeom prst="rect">
          <a:avLst/>
        </a:prstGeom>
      </xdr:spPr>
    </xdr:pic>
    <xdr:clientData/>
  </xdr:oneCellAnchor>
  <xdr:oneCellAnchor>
    <xdr:from>
      <xdr:col>6</xdr:col>
      <xdr:colOff>222250</xdr:colOff>
      <xdr:row>176</xdr:row>
      <xdr:rowOff>179917</xdr:rowOff>
    </xdr:from>
    <xdr:ext cx="6822704" cy="2222500"/>
    <xdr:pic>
      <xdr:nvPicPr>
        <xdr:cNvPr id="7" name="Imagen 6">
          <a:extLst>
            <a:ext uri="{FF2B5EF4-FFF2-40B4-BE49-F238E27FC236}">
              <a16:creationId xmlns:a16="http://schemas.microsoft.com/office/drawing/2014/main" id="{29FFAD61-69D1-4DDC-9851-A105EE081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250" y="33707917"/>
          <a:ext cx="6822704" cy="2222500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220</xdr:row>
      <xdr:rowOff>1</xdr:rowOff>
    </xdr:from>
    <xdr:ext cx="9048750" cy="6268504"/>
    <xdr:pic>
      <xdr:nvPicPr>
        <xdr:cNvPr id="8" name="Imagen 7">
          <a:extLst>
            <a:ext uri="{FF2B5EF4-FFF2-40B4-BE49-F238E27FC236}">
              <a16:creationId xmlns:a16="http://schemas.microsoft.com/office/drawing/2014/main" id="{10B67D17-2C68-4D4B-B574-90608A925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41910001"/>
          <a:ext cx="9048750" cy="6268504"/>
        </a:xfrm>
        <a:prstGeom prst="rect">
          <a:avLst/>
        </a:prstGeom>
      </xdr:spPr>
    </xdr:pic>
    <xdr:clientData/>
  </xdr:oneCellAnchor>
  <xdr:oneCellAnchor>
    <xdr:from>
      <xdr:col>8</xdr:col>
      <xdr:colOff>264583</xdr:colOff>
      <xdr:row>219</xdr:row>
      <xdr:rowOff>169334</xdr:rowOff>
    </xdr:from>
    <xdr:ext cx="6145123" cy="2841837"/>
    <xdr:pic>
      <xdr:nvPicPr>
        <xdr:cNvPr id="9" name="Imagen 8">
          <a:extLst>
            <a:ext uri="{FF2B5EF4-FFF2-40B4-BE49-F238E27FC236}">
              <a16:creationId xmlns:a16="http://schemas.microsoft.com/office/drawing/2014/main" id="{95380EA3-2BF6-4780-9A7D-2EBE689A31F1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0583" y="41888834"/>
          <a:ext cx="6145123" cy="2841837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10</xdr:col>
      <xdr:colOff>243417</xdr:colOff>
      <xdr:row>48</xdr:row>
      <xdr:rowOff>10583</xdr:rowOff>
    </xdr:from>
    <xdr:to>
      <xdr:col>16</xdr:col>
      <xdr:colOff>625175</xdr:colOff>
      <xdr:row>77</xdr:row>
      <xdr:rowOff>128854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09B253A-0DBD-46B0-84E7-90D7D8BEE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47500" y="10234083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0</xdr:col>
      <xdr:colOff>211666</xdr:colOff>
      <xdr:row>259</xdr:row>
      <xdr:rowOff>127000</xdr:rowOff>
    </xdr:from>
    <xdr:to>
      <xdr:col>7</xdr:col>
      <xdr:colOff>1198182</xdr:colOff>
      <xdr:row>271</xdr:row>
      <xdr:rowOff>32056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2CD9627-4212-4357-AA68-0857D22C5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666" y="53308250"/>
          <a:ext cx="8659433" cy="2191056"/>
        </a:xfrm>
        <a:prstGeom prst="rect">
          <a:avLst/>
        </a:prstGeom>
      </xdr:spPr>
    </xdr:pic>
    <xdr:clientData/>
  </xdr:twoCellAnchor>
  <xdr:twoCellAnchor>
    <xdr:from>
      <xdr:col>11</xdr:col>
      <xdr:colOff>349250</xdr:colOff>
      <xdr:row>269</xdr:row>
      <xdr:rowOff>10583</xdr:rowOff>
    </xdr:from>
    <xdr:to>
      <xdr:col>12</xdr:col>
      <xdr:colOff>285750</xdr:colOff>
      <xdr:row>271</xdr:row>
      <xdr:rowOff>179917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F1730F73-FBAC-45E6-B662-ADE3CB29CD37}"/>
            </a:ext>
          </a:extLst>
        </xdr:cNvPr>
        <xdr:cNvSpPr/>
      </xdr:nvSpPr>
      <xdr:spPr>
        <a:xfrm>
          <a:off x="13144500" y="55096833"/>
          <a:ext cx="592667" cy="550334"/>
        </a:xfrm>
        <a:prstGeom prst="down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1100668</xdr:colOff>
      <xdr:row>272</xdr:row>
      <xdr:rowOff>21167</xdr:rowOff>
    </xdr:from>
    <xdr:to>
      <xdr:col>11</xdr:col>
      <xdr:colOff>349251</xdr:colOff>
      <xdr:row>274</xdr:row>
      <xdr:rowOff>42334</xdr:rowOff>
    </xdr:to>
    <xdr:sp macro="" textlink="">
      <xdr:nvSpPr>
        <xdr:cNvPr id="13" name="Flecha: a la izquierda y arriba 12">
          <a:extLst>
            <a:ext uri="{FF2B5EF4-FFF2-40B4-BE49-F238E27FC236}">
              <a16:creationId xmlns:a16="http://schemas.microsoft.com/office/drawing/2014/main" id="{F0586E78-8F85-447F-9B35-2FA453D68FA3}"/>
            </a:ext>
          </a:extLst>
        </xdr:cNvPr>
        <xdr:cNvSpPr/>
      </xdr:nvSpPr>
      <xdr:spPr>
        <a:xfrm>
          <a:off x="12604751" y="55678917"/>
          <a:ext cx="539750" cy="402167"/>
        </a:xfrm>
        <a:prstGeom prst="leftUpArrow">
          <a:avLst/>
        </a:prstGeom>
        <a:solidFill>
          <a:srgbClr val="C00000"/>
        </a:solidFill>
        <a:ln w="63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1132417</xdr:colOff>
      <xdr:row>272</xdr:row>
      <xdr:rowOff>184150</xdr:rowOff>
    </xdr:from>
    <xdr:to>
      <xdr:col>12</xdr:col>
      <xdr:colOff>423332</xdr:colOff>
      <xdr:row>275</xdr:row>
      <xdr:rowOff>14817</xdr:rowOff>
    </xdr:to>
    <xdr:sp macro="" textlink="">
      <xdr:nvSpPr>
        <xdr:cNvPr id="14" name="Flecha: a la izquierda y arriba 13">
          <a:extLst>
            <a:ext uri="{FF2B5EF4-FFF2-40B4-BE49-F238E27FC236}">
              <a16:creationId xmlns:a16="http://schemas.microsoft.com/office/drawing/2014/main" id="{8C8F107A-2D91-4C42-AF00-9443B980DEA0}"/>
            </a:ext>
          </a:extLst>
        </xdr:cNvPr>
        <xdr:cNvSpPr/>
      </xdr:nvSpPr>
      <xdr:spPr>
        <a:xfrm>
          <a:off x="12636500" y="55841900"/>
          <a:ext cx="1238249" cy="402167"/>
        </a:xfrm>
        <a:prstGeom prst="leftUpArrow">
          <a:avLst/>
        </a:prstGeom>
        <a:solidFill>
          <a:srgbClr val="C00000"/>
        </a:solidFill>
        <a:ln w="63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1157817</xdr:colOff>
      <xdr:row>273</xdr:row>
      <xdr:rowOff>52915</xdr:rowOff>
    </xdr:from>
    <xdr:to>
      <xdr:col>13</xdr:col>
      <xdr:colOff>338666</xdr:colOff>
      <xdr:row>276</xdr:row>
      <xdr:rowOff>61382</xdr:rowOff>
    </xdr:to>
    <xdr:sp macro="" textlink="">
      <xdr:nvSpPr>
        <xdr:cNvPr id="15" name="Flecha: a la izquierda y arriba 14">
          <a:extLst>
            <a:ext uri="{FF2B5EF4-FFF2-40B4-BE49-F238E27FC236}">
              <a16:creationId xmlns:a16="http://schemas.microsoft.com/office/drawing/2014/main" id="{8A833121-CE08-4844-B9FF-8B440860DD7A}"/>
            </a:ext>
          </a:extLst>
        </xdr:cNvPr>
        <xdr:cNvSpPr/>
      </xdr:nvSpPr>
      <xdr:spPr>
        <a:xfrm>
          <a:off x="12661900" y="55901165"/>
          <a:ext cx="1890183" cy="579967"/>
        </a:xfrm>
        <a:prstGeom prst="leftUpArrow">
          <a:avLst/>
        </a:prstGeom>
        <a:solidFill>
          <a:srgbClr val="C00000"/>
        </a:solidFill>
        <a:ln w="63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306917</xdr:colOff>
      <xdr:row>266</xdr:row>
      <xdr:rowOff>42333</xdr:rowOff>
    </xdr:from>
    <xdr:to>
      <xdr:col>7</xdr:col>
      <xdr:colOff>836083</xdr:colOff>
      <xdr:row>268</xdr:row>
      <xdr:rowOff>105833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561C308C-C3A2-4B98-8C07-7070E37D726B}"/>
            </a:ext>
          </a:extLst>
        </xdr:cNvPr>
        <xdr:cNvSpPr/>
      </xdr:nvSpPr>
      <xdr:spPr>
        <a:xfrm>
          <a:off x="306917" y="54557083"/>
          <a:ext cx="8202083" cy="444500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2</xdr:col>
      <xdr:colOff>1206501</xdr:colOff>
      <xdr:row>325</xdr:row>
      <xdr:rowOff>127001</xdr:rowOff>
    </xdr:from>
    <xdr:to>
      <xdr:col>14</xdr:col>
      <xdr:colOff>527739</xdr:colOff>
      <xdr:row>338</xdr:row>
      <xdr:rowOff>40977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693B30F-5E12-4605-A8C4-6DBC30BE5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79334" y="66008251"/>
          <a:ext cx="11428571" cy="23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465667</xdr:colOff>
      <xdr:row>324</xdr:row>
      <xdr:rowOff>42333</xdr:rowOff>
    </xdr:from>
    <xdr:to>
      <xdr:col>26</xdr:col>
      <xdr:colOff>561675</xdr:colOff>
      <xdr:row>352</xdr:row>
      <xdr:rowOff>44188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32443A0-2A97-4214-8AD0-DCF157952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721917" y="65733083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7</xdr:col>
      <xdr:colOff>1152506</xdr:colOff>
      <xdr:row>356</xdr:row>
      <xdr:rowOff>52916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192C004-2C1B-4ED6-9F38-DDCEFB3663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84324"/>
        <a:stretch/>
      </xdr:blipFill>
      <xdr:spPr>
        <a:xfrm>
          <a:off x="1375833" y="71966667"/>
          <a:ext cx="7449590" cy="243416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368</xdr:row>
      <xdr:rowOff>158750</xdr:rowOff>
    </xdr:from>
    <xdr:to>
      <xdr:col>7</xdr:col>
      <xdr:colOff>1141923</xdr:colOff>
      <xdr:row>371</xdr:row>
      <xdr:rowOff>63500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1A6A9D3-DC89-496A-8FA1-119294CC1F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17039" b="52290"/>
        <a:stretch/>
      </xdr:blipFill>
      <xdr:spPr>
        <a:xfrm>
          <a:off x="1365250" y="74432583"/>
          <a:ext cx="744959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400</xdr:row>
      <xdr:rowOff>21167</xdr:rowOff>
    </xdr:from>
    <xdr:to>
      <xdr:col>7</xdr:col>
      <xdr:colOff>1141923</xdr:colOff>
      <xdr:row>404</xdr:row>
      <xdr:rowOff>92293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7D55E3A-93DE-4261-A718-81D87628A1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46347"/>
        <a:stretch/>
      </xdr:blipFill>
      <xdr:spPr>
        <a:xfrm>
          <a:off x="1365250" y="80200500"/>
          <a:ext cx="7449590" cy="833126"/>
        </a:xfrm>
        <a:prstGeom prst="rect">
          <a:avLst/>
        </a:prstGeom>
      </xdr:spPr>
    </xdr:pic>
    <xdr:clientData/>
  </xdr:twoCellAnchor>
  <xdr:twoCellAnchor editAs="oneCell">
    <xdr:from>
      <xdr:col>2</xdr:col>
      <xdr:colOff>1185333</xdr:colOff>
      <xdr:row>372</xdr:row>
      <xdr:rowOff>105833</xdr:rowOff>
    </xdr:from>
    <xdr:to>
      <xdr:col>10</xdr:col>
      <xdr:colOff>374650</xdr:colOff>
      <xdr:row>399</xdr:row>
      <xdr:rowOff>23047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8E4D51C-1329-4E39-ADB7-E26C1AA13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5833" y="74951166"/>
          <a:ext cx="7772400" cy="5060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07E6-3B75-4EDF-BAB7-0E24F9F64A1F}">
  <dimension ref="A1:W197"/>
  <sheetViews>
    <sheetView topLeftCell="A175" workbookViewId="0">
      <selection activeCell="H54" sqref="H54"/>
    </sheetView>
  </sheetViews>
  <sheetFormatPr baseColWidth="10" defaultRowHeight="15" x14ac:dyDescent="0.25"/>
  <cols>
    <col min="2" max="2" width="9.85546875" customWidth="1"/>
    <col min="3" max="3" width="15.28515625" customWidth="1"/>
    <col min="4" max="4" width="26.7109375" customWidth="1"/>
    <col min="6" max="6" width="15.7109375" customWidth="1"/>
    <col min="7" max="7" width="15.28515625" customWidth="1"/>
    <col min="10" max="10" width="11.7109375" customWidth="1"/>
    <col min="12" max="12" width="19.85546875" customWidth="1"/>
    <col min="13" max="13" width="17.85546875" customWidth="1"/>
  </cols>
  <sheetData>
    <row r="1" spans="1:20" x14ac:dyDescent="0.25">
      <c r="A1" t="s">
        <v>0</v>
      </c>
    </row>
    <row r="3" spans="1:20" x14ac:dyDescent="0.25">
      <c r="A3" t="s">
        <v>1</v>
      </c>
    </row>
    <row r="4" spans="1:20" x14ac:dyDescent="0.25">
      <c r="A4" t="s">
        <v>2</v>
      </c>
    </row>
    <row r="5" spans="1:20" x14ac:dyDescent="0.25">
      <c r="A5" t="s">
        <v>3</v>
      </c>
    </row>
    <row r="6" spans="1:20" x14ac:dyDescent="0.25">
      <c r="A6" t="s">
        <v>4</v>
      </c>
      <c r="R6" s="2" t="s">
        <v>20</v>
      </c>
      <c r="S6" s="2"/>
    </row>
    <row r="7" spans="1:20" x14ac:dyDescent="0.25">
      <c r="A7" t="s">
        <v>5</v>
      </c>
      <c r="R7" s="2" t="s">
        <v>21</v>
      </c>
      <c r="S7" s="2"/>
    </row>
    <row r="8" spans="1:20" x14ac:dyDescent="0.25">
      <c r="J8" t="s">
        <v>19</v>
      </c>
    </row>
    <row r="10" spans="1:20" x14ac:dyDescent="0.25">
      <c r="J10" t="s">
        <v>6</v>
      </c>
      <c r="O10" t="s">
        <v>7</v>
      </c>
      <c r="R10" t="s">
        <v>22</v>
      </c>
      <c r="T10" t="s">
        <v>23</v>
      </c>
    </row>
    <row r="12" spans="1:20" x14ac:dyDescent="0.25">
      <c r="J12" t="s">
        <v>8</v>
      </c>
      <c r="K12" t="s">
        <v>9</v>
      </c>
      <c r="R12" t="s">
        <v>24</v>
      </c>
      <c r="S12" t="s">
        <v>25</v>
      </c>
      <c r="T12" t="s">
        <v>26</v>
      </c>
    </row>
    <row r="13" spans="1:20" x14ac:dyDescent="0.25">
      <c r="J13" t="s">
        <v>10</v>
      </c>
      <c r="K13" t="s">
        <v>11</v>
      </c>
      <c r="R13" t="s">
        <v>27</v>
      </c>
      <c r="S13" t="s">
        <v>28</v>
      </c>
      <c r="T13" t="s">
        <v>26</v>
      </c>
    </row>
    <row r="15" spans="1:20" x14ac:dyDescent="0.25">
      <c r="J15" t="s">
        <v>12</v>
      </c>
    </row>
    <row r="17" spans="2:20" x14ac:dyDescent="0.25">
      <c r="J17" t="s">
        <v>13</v>
      </c>
    </row>
    <row r="19" spans="2:20" x14ac:dyDescent="0.25">
      <c r="J19" t="s">
        <v>14</v>
      </c>
    </row>
    <row r="21" spans="2:20" x14ac:dyDescent="0.25">
      <c r="J21" t="s">
        <v>15</v>
      </c>
      <c r="K21" t="s">
        <v>16</v>
      </c>
      <c r="R21" t="s">
        <v>29</v>
      </c>
      <c r="S21" t="s">
        <v>30</v>
      </c>
    </row>
    <row r="22" spans="2:20" x14ac:dyDescent="0.25">
      <c r="J22" t="s">
        <v>10</v>
      </c>
      <c r="K22" t="s">
        <v>17</v>
      </c>
      <c r="R22" t="s">
        <v>31</v>
      </c>
      <c r="S22" t="s">
        <v>32</v>
      </c>
    </row>
    <row r="24" spans="2:20" x14ac:dyDescent="0.25">
      <c r="J24" t="s">
        <v>18</v>
      </c>
      <c r="R24" t="s">
        <v>34</v>
      </c>
      <c r="T24" t="s">
        <v>32</v>
      </c>
    </row>
    <row r="26" spans="2:20" x14ac:dyDescent="0.25">
      <c r="R26" t="s">
        <v>33</v>
      </c>
    </row>
    <row r="27" spans="2:20" x14ac:dyDescent="0.25">
      <c r="B27" s="2"/>
      <c r="C27" s="2"/>
      <c r="D27" s="2"/>
      <c r="E27" s="2"/>
      <c r="F27" s="2"/>
      <c r="G27" s="2"/>
      <c r="H27" s="2"/>
      <c r="I27" s="2"/>
    </row>
    <row r="28" spans="2:20" ht="18.75" x14ac:dyDescent="0.3">
      <c r="B28" s="2"/>
      <c r="C28" s="59" t="s">
        <v>35</v>
      </c>
      <c r="D28" s="59"/>
      <c r="E28" s="59"/>
      <c r="F28" s="59"/>
      <c r="G28" s="59"/>
      <c r="H28" s="2"/>
      <c r="I28" s="2"/>
    </row>
    <row r="29" spans="2:20" x14ac:dyDescent="0.25">
      <c r="B29" s="2"/>
      <c r="C29" s="2"/>
      <c r="D29" s="2"/>
      <c r="E29" s="2"/>
      <c r="F29" s="2"/>
      <c r="G29" s="2"/>
      <c r="H29" s="2"/>
      <c r="I29" s="2"/>
    </row>
    <row r="30" spans="2:20" x14ac:dyDescent="0.25">
      <c r="B30" s="2"/>
      <c r="C30" s="2" t="s">
        <v>34</v>
      </c>
      <c r="D30" s="2"/>
      <c r="E30" s="2" t="s">
        <v>43</v>
      </c>
      <c r="F30" s="2"/>
      <c r="G30" s="2"/>
      <c r="H30" s="2"/>
      <c r="I30" s="2"/>
    </row>
    <row r="31" spans="2:20" x14ac:dyDescent="0.25">
      <c r="B31" s="2"/>
      <c r="C31" s="2"/>
      <c r="D31" s="2"/>
      <c r="E31" s="2"/>
      <c r="F31" s="2"/>
      <c r="G31" s="2"/>
      <c r="H31" s="2"/>
      <c r="I31" s="2"/>
    </row>
    <row r="32" spans="2:20" x14ac:dyDescent="0.25">
      <c r="B32" s="2"/>
      <c r="C32" s="2" t="s">
        <v>22</v>
      </c>
      <c r="D32" s="2"/>
      <c r="E32" s="2" t="s">
        <v>36</v>
      </c>
      <c r="F32" s="2"/>
      <c r="G32" s="2"/>
      <c r="H32" s="2"/>
      <c r="I32" s="2"/>
    </row>
    <row r="33" spans="2:10" x14ac:dyDescent="0.25">
      <c r="B33" s="2"/>
      <c r="C33" s="2" t="s">
        <v>24</v>
      </c>
      <c r="D33" s="2"/>
      <c r="E33" s="2" t="s">
        <v>37</v>
      </c>
      <c r="F33" s="2"/>
      <c r="G33" s="2"/>
      <c r="H33" s="2"/>
      <c r="I33" s="2"/>
    </row>
    <row r="34" spans="2:10" x14ac:dyDescent="0.25">
      <c r="B34" s="2"/>
      <c r="C34" s="2" t="s">
        <v>25</v>
      </c>
      <c r="D34" s="2"/>
      <c r="E34" s="2" t="s">
        <v>38</v>
      </c>
      <c r="F34" s="2"/>
      <c r="G34" s="2"/>
      <c r="H34" s="2"/>
      <c r="I34" s="2"/>
    </row>
    <row r="35" spans="2:10" x14ac:dyDescent="0.25">
      <c r="B35" s="2"/>
      <c r="C35" s="2" t="s">
        <v>27</v>
      </c>
      <c r="D35" s="2"/>
      <c r="E35" s="2" t="s">
        <v>39</v>
      </c>
      <c r="F35" s="2"/>
      <c r="G35" s="2"/>
      <c r="H35" s="2"/>
      <c r="I35" s="2"/>
    </row>
    <row r="36" spans="2:10" x14ac:dyDescent="0.25">
      <c r="B36" s="2"/>
      <c r="C36" s="2" t="s">
        <v>28</v>
      </c>
      <c r="D36" s="2"/>
      <c r="E36" s="2" t="s">
        <v>40</v>
      </c>
      <c r="F36" s="2"/>
      <c r="G36" s="2"/>
      <c r="H36" s="2"/>
      <c r="I36" s="2"/>
    </row>
    <row r="37" spans="2:10" x14ac:dyDescent="0.25">
      <c r="B37" s="2"/>
      <c r="C37" s="2" t="s">
        <v>42</v>
      </c>
      <c r="D37" s="2"/>
      <c r="E37" s="2" t="s">
        <v>41</v>
      </c>
      <c r="F37" s="2"/>
      <c r="G37" s="2"/>
      <c r="H37" s="2"/>
      <c r="I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</row>
    <row r="47" spans="2:10" x14ac:dyDescent="0.25">
      <c r="I47" s="61" t="s">
        <v>61</v>
      </c>
      <c r="J47" s="61"/>
    </row>
    <row r="58" spans="2:10" x14ac:dyDescent="0.25">
      <c r="C58" s="11" t="s">
        <v>8</v>
      </c>
      <c r="D58" s="11" t="s">
        <v>10</v>
      </c>
    </row>
    <row r="59" spans="2:10" x14ac:dyDescent="0.25">
      <c r="C59" s="11" t="s">
        <v>46</v>
      </c>
      <c r="D59" s="11" t="s">
        <v>47</v>
      </c>
    </row>
    <row r="60" spans="2:10" x14ac:dyDescent="0.25">
      <c r="B60" s="11" t="s">
        <v>44</v>
      </c>
      <c r="C60" s="14">
        <v>10</v>
      </c>
      <c r="D60" s="14">
        <v>10</v>
      </c>
      <c r="F60" s="11" t="s">
        <v>53</v>
      </c>
    </row>
    <row r="61" spans="2:10" ht="18.75" x14ac:dyDescent="0.3">
      <c r="B61" s="11" t="s">
        <v>45</v>
      </c>
      <c r="C61" s="12">
        <v>8</v>
      </c>
      <c r="D61" s="12">
        <v>6</v>
      </c>
      <c r="F61" s="13">
        <f>(C60*C61)+(D60*D61)</f>
        <v>140</v>
      </c>
    </row>
    <row r="63" spans="2:10" x14ac:dyDescent="0.25">
      <c r="B63" s="8" t="s">
        <v>49</v>
      </c>
      <c r="C63" s="8" t="s">
        <v>46</v>
      </c>
      <c r="D63" s="8" t="s">
        <v>47</v>
      </c>
      <c r="E63" s="8" t="s">
        <v>50</v>
      </c>
      <c r="F63" s="8" t="s">
        <v>51</v>
      </c>
      <c r="G63" s="8" t="s">
        <v>52</v>
      </c>
      <c r="I63" s="60" t="s">
        <v>62</v>
      </c>
      <c r="J63" s="60"/>
    </row>
    <row r="64" spans="2:10" ht="18.75" x14ac:dyDescent="0.25">
      <c r="B64" s="9" t="s">
        <v>54</v>
      </c>
      <c r="C64" s="9">
        <v>1</v>
      </c>
      <c r="D64" s="9">
        <v>1</v>
      </c>
      <c r="E64" s="10">
        <f>($C$60*C64)+($D$60*D64)</f>
        <v>20</v>
      </c>
      <c r="F64" s="9" t="s">
        <v>59</v>
      </c>
      <c r="G64" s="9">
        <v>20</v>
      </c>
    </row>
    <row r="65" spans="1:13" ht="30" x14ac:dyDescent="0.25">
      <c r="B65" s="9" t="s">
        <v>55</v>
      </c>
      <c r="C65" s="9">
        <v>1</v>
      </c>
      <c r="D65" s="9">
        <v>0</v>
      </c>
      <c r="E65" s="10">
        <f>($C$60*C65)+($D$60*D65)</f>
        <v>10</v>
      </c>
      <c r="F65" s="9" t="s">
        <v>59</v>
      </c>
      <c r="G65" s="9">
        <v>5</v>
      </c>
    </row>
    <row r="66" spans="1:13" ht="30" x14ac:dyDescent="0.25">
      <c r="B66" s="9" t="s">
        <v>56</v>
      </c>
      <c r="C66" s="9">
        <v>1</v>
      </c>
      <c r="D66" s="9">
        <v>0</v>
      </c>
      <c r="E66" s="10">
        <f>($C$60*C66)+($D$60*D66)</f>
        <v>10</v>
      </c>
      <c r="F66" s="9" t="s">
        <v>60</v>
      </c>
      <c r="G66" s="9">
        <v>12</v>
      </c>
    </row>
    <row r="67" spans="1:13" ht="30" x14ac:dyDescent="0.25">
      <c r="B67" s="9" t="s">
        <v>57</v>
      </c>
      <c r="C67" s="9">
        <v>0</v>
      </c>
      <c r="D67" s="9">
        <v>1</v>
      </c>
      <c r="E67" s="10">
        <f>($C$60*C67)+($D$60*D67)</f>
        <v>10</v>
      </c>
      <c r="F67" s="9" t="s">
        <v>59</v>
      </c>
      <c r="G67" s="9">
        <v>6</v>
      </c>
    </row>
    <row r="68" spans="1:13" ht="30" x14ac:dyDescent="0.25">
      <c r="B68" s="9" t="s">
        <v>58</v>
      </c>
      <c r="C68" s="9">
        <v>0</v>
      </c>
      <c r="D68" s="9">
        <v>1</v>
      </c>
      <c r="E68" s="10">
        <f>($C$60*C68)+($D$60*D68)</f>
        <v>10</v>
      </c>
      <c r="F68" s="9" t="s">
        <v>60</v>
      </c>
      <c r="G68" s="9">
        <v>10</v>
      </c>
    </row>
    <row r="70" spans="1:13" x14ac:dyDescent="0.25">
      <c r="B70" s="62" t="s">
        <v>129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3" spans="1:13" x14ac:dyDescent="0.25">
      <c r="A73" s="64" t="s">
        <v>130</v>
      </c>
      <c r="B73" s="64"/>
      <c r="C73" s="64"/>
      <c r="D73" s="64"/>
      <c r="E73" s="64"/>
      <c r="F73" s="64"/>
    </row>
    <row r="75" spans="1:13" x14ac:dyDescent="0.25">
      <c r="B75" t="s">
        <v>131</v>
      </c>
    </row>
    <row r="77" spans="1:13" x14ac:dyDescent="0.25">
      <c r="B77" t="s">
        <v>132</v>
      </c>
    </row>
    <row r="79" spans="1:13" x14ac:dyDescent="0.25">
      <c r="B79" t="s">
        <v>133</v>
      </c>
      <c r="C79">
        <v>100</v>
      </c>
      <c r="D79">
        <v>8</v>
      </c>
      <c r="F79" t="s">
        <v>46</v>
      </c>
      <c r="G79">
        <f>(C80*D79)/C79</f>
        <v>1.6</v>
      </c>
    </row>
    <row r="80" spans="1:13" x14ac:dyDescent="0.25">
      <c r="C80">
        <v>20</v>
      </c>
      <c r="D80" t="s">
        <v>46</v>
      </c>
    </row>
    <row r="82" spans="1:23" x14ac:dyDescent="0.25">
      <c r="B82" t="s">
        <v>134</v>
      </c>
      <c r="E82">
        <f>8-G79</f>
        <v>6.4</v>
      </c>
    </row>
    <row r="84" spans="1:23" x14ac:dyDescent="0.25">
      <c r="B84" t="s">
        <v>135</v>
      </c>
    </row>
    <row r="87" spans="1:23" ht="21" x14ac:dyDescent="0.35">
      <c r="J87" s="23" t="s">
        <v>136</v>
      </c>
      <c r="K87" s="23"/>
    </row>
    <row r="89" spans="1:23" x14ac:dyDescent="0.25">
      <c r="J89" t="s">
        <v>137</v>
      </c>
    </row>
    <row r="90" spans="1:23" x14ac:dyDescent="0.25">
      <c r="J90" t="s">
        <v>138</v>
      </c>
    </row>
    <row r="91" spans="1:23" x14ac:dyDescent="0.25">
      <c r="J91" t="s">
        <v>139</v>
      </c>
    </row>
    <row r="93" spans="1:23" ht="7.5" customHeight="1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5" spans="1:23" x14ac:dyDescent="0.25">
      <c r="J95" t="s">
        <v>140</v>
      </c>
    </row>
    <row r="97" spans="10:18" x14ac:dyDescent="0.25">
      <c r="J97" t="s">
        <v>141</v>
      </c>
      <c r="L97" t="s">
        <v>142</v>
      </c>
      <c r="P97" t="s">
        <v>147</v>
      </c>
      <c r="R97" t="s">
        <v>155</v>
      </c>
    </row>
    <row r="98" spans="10:18" x14ac:dyDescent="0.25">
      <c r="L98" t="s">
        <v>143</v>
      </c>
      <c r="P98" t="s">
        <v>156</v>
      </c>
      <c r="Q98" t="s">
        <v>157</v>
      </c>
    </row>
    <row r="99" spans="10:18" x14ac:dyDescent="0.25">
      <c r="L99" t="s">
        <v>144</v>
      </c>
    </row>
    <row r="102" spans="10:18" ht="45" x14ac:dyDescent="0.25">
      <c r="K102" s="5"/>
      <c r="L102" s="5" t="s">
        <v>145</v>
      </c>
      <c r="M102" s="5" t="s">
        <v>146</v>
      </c>
    </row>
    <row r="103" spans="10:18" x14ac:dyDescent="0.25">
      <c r="K103" s="5" t="s">
        <v>142</v>
      </c>
      <c r="L103" s="5">
        <v>18000</v>
      </c>
      <c r="M103" s="24">
        <v>300000</v>
      </c>
    </row>
    <row r="104" spans="10:18" x14ac:dyDescent="0.25">
      <c r="K104" s="5" t="s">
        <v>143</v>
      </c>
      <c r="L104" s="5">
        <v>100000</v>
      </c>
      <c r="M104" s="24">
        <v>2000000</v>
      </c>
    </row>
    <row r="105" spans="10:18" x14ac:dyDescent="0.25">
      <c r="K105" s="5" t="s">
        <v>144</v>
      </c>
      <c r="L105" s="5">
        <v>40000</v>
      </c>
      <c r="M105" s="24">
        <v>600000</v>
      </c>
    </row>
    <row r="107" spans="10:18" x14ac:dyDescent="0.25">
      <c r="J107" t="s">
        <v>148</v>
      </c>
    </row>
    <row r="108" spans="10:18" x14ac:dyDescent="0.25">
      <c r="J108" t="s">
        <v>149</v>
      </c>
    </row>
    <row r="110" spans="10:18" x14ac:dyDescent="0.25">
      <c r="J110" t="s">
        <v>150</v>
      </c>
    </row>
    <row r="112" spans="10:18" x14ac:dyDescent="0.25">
      <c r="J112" t="s">
        <v>151</v>
      </c>
    </row>
    <row r="114" spans="4:13" x14ac:dyDescent="0.25">
      <c r="J114" s="1" t="s">
        <v>152</v>
      </c>
      <c r="K114" s="1"/>
    </row>
    <row r="115" spans="4:13" x14ac:dyDescent="0.25">
      <c r="J115" s="1" t="s">
        <v>153</v>
      </c>
      <c r="K115" s="1"/>
    </row>
    <row r="116" spans="4:13" x14ac:dyDescent="0.25">
      <c r="J116" s="1" t="s">
        <v>154</v>
      </c>
      <c r="K116" s="1"/>
    </row>
    <row r="120" spans="4:13" x14ac:dyDescent="0.25">
      <c r="D120" t="s">
        <v>158</v>
      </c>
    </row>
    <row r="122" spans="4:13" x14ac:dyDescent="0.25">
      <c r="E122" t="s">
        <v>159</v>
      </c>
    </row>
    <row r="124" spans="4:13" x14ac:dyDescent="0.25">
      <c r="D124" t="s">
        <v>160</v>
      </c>
    </row>
    <row r="126" spans="4:13" x14ac:dyDescent="0.25">
      <c r="E126" t="s">
        <v>161</v>
      </c>
    </row>
    <row r="128" spans="4:13" x14ac:dyDescent="0.25">
      <c r="D128" t="s">
        <v>165</v>
      </c>
      <c r="M128" t="s">
        <v>164</v>
      </c>
    </row>
    <row r="130" spans="2:14" x14ac:dyDescent="0.25">
      <c r="E130" t="s">
        <v>162</v>
      </c>
    </row>
    <row r="139" spans="2:14" x14ac:dyDescent="0.25">
      <c r="G139" t="s">
        <v>163</v>
      </c>
      <c r="N139" t="s">
        <v>166</v>
      </c>
    </row>
    <row r="141" spans="2:14" x14ac:dyDescent="0.25">
      <c r="B141" s="2"/>
      <c r="C141" s="2"/>
      <c r="D141" s="2"/>
      <c r="E141" s="2"/>
      <c r="F141" s="2"/>
      <c r="G141" s="2"/>
      <c r="H141" s="2"/>
      <c r="I141" s="2"/>
    </row>
    <row r="142" spans="2:14" ht="21" x14ac:dyDescent="0.25">
      <c r="B142" s="2"/>
      <c r="C142" s="25" t="s">
        <v>35</v>
      </c>
      <c r="D142" s="25"/>
      <c r="E142" s="25"/>
      <c r="F142" s="25"/>
      <c r="G142" s="25"/>
      <c r="H142" s="2"/>
      <c r="I142" s="2"/>
    </row>
    <row r="143" spans="2:14" x14ac:dyDescent="0.25">
      <c r="B143" s="2"/>
      <c r="C143" s="2"/>
      <c r="D143" s="2"/>
      <c r="E143" s="2"/>
      <c r="F143" s="2"/>
      <c r="G143" s="2"/>
      <c r="H143" s="2"/>
      <c r="I143" s="2"/>
    </row>
    <row r="144" spans="2:14" x14ac:dyDescent="0.25">
      <c r="B144" s="2"/>
      <c r="C144" s="2" t="s">
        <v>159</v>
      </c>
      <c r="D144" s="2"/>
      <c r="E144" s="2"/>
      <c r="F144" s="2"/>
      <c r="G144" s="2" t="s">
        <v>167</v>
      </c>
      <c r="H144" s="2"/>
      <c r="I144" s="2"/>
    </row>
    <row r="145" spans="2:11" x14ac:dyDescent="0.25">
      <c r="B145" s="2"/>
      <c r="C145" s="2"/>
      <c r="D145" s="2"/>
      <c r="E145" s="2"/>
      <c r="F145" s="2"/>
      <c r="G145" s="2"/>
      <c r="H145" s="2"/>
      <c r="I145" s="2"/>
    </row>
    <row r="146" spans="2:11" x14ac:dyDescent="0.25">
      <c r="B146" s="2"/>
      <c r="C146" s="2" t="s">
        <v>161</v>
      </c>
      <c r="D146" s="2"/>
      <c r="E146" s="2"/>
      <c r="F146" s="2"/>
      <c r="G146" s="2" t="s">
        <v>168</v>
      </c>
      <c r="H146" s="2"/>
      <c r="I146" s="2"/>
    </row>
    <row r="147" spans="2:11" x14ac:dyDescent="0.25">
      <c r="B147" s="2"/>
      <c r="C147" s="2" t="s">
        <v>163</v>
      </c>
      <c r="D147" s="2"/>
      <c r="E147" s="2"/>
      <c r="F147" s="2"/>
      <c r="G147" s="2" t="s">
        <v>169</v>
      </c>
      <c r="H147" s="2"/>
      <c r="I147" s="2"/>
    </row>
    <row r="148" spans="2:11" x14ac:dyDescent="0.25">
      <c r="B148" s="2"/>
      <c r="C148" s="2" t="s">
        <v>166</v>
      </c>
      <c r="D148" s="2"/>
      <c r="E148" s="2"/>
      <c r="F148" s="2"/>
      <c r="G148" s="2" t="s">
        <v>170</v>
      </c>
      <c r="H148" s="2"/>
      <c r="I148" s="2"/>
    </row>
    <row r="149" spans="2:11" x14ac:dyDescent="0.25">
      <c r="B149" s="2"/>
      <c r="C149" s="2" t="s">
        <v>171</v>
      </c>
      <c r="D149" s="2"/>
      <c r="E149" s="2"/>
      <c r="F149" s="2"/>
      <c r="G149" s="2" t="s">
        <v>41</v>
      </c>
      <c r="H149" s="2"/>
      <c r="I149" s="2"/>
    </row>
    <row r="150" spans="2:11" x14ac:dyDescent="0.25">
      <c r="B150" s="2"/>
      <c r="C150" s="2"/>
      <c r="D150" s="2"/>
      <c r="E150" s="2"/>
      <c r="F150" s="2"/>
      <c r="G150" s="2"/>
      <c r="H150" s="2"/>
      <c r="I150" s="2"/>
    </row>
    <row r="157" spans="2:11" x14ac:dyDescent="0.25">
      <c r="J157" s="61" t="s">
        <v>61</v>
      </c>
      <c r="K157" s="61"/>
    </row>
    <row r="166" spans="2:11" x14ac:dyDescent="0.25">
      <c r="C166" s="11" t="s">
        <v>175</v>
      </c>
      <c r="D166" s="11" t="s">
        <v>143</v>
      </c>
      <c r="E166" s="11" t="s">
        <v>176</v>
      </c>
    </row>
    <row r="167" spans="2:11" x14ac:dyDescent="0.25">
      <c r="C167" s="11" t="s">
        <v>46</v>
      </c>
      <c r="D167" s="11" t="s">
        <v>47</v>
      </c>
      <c r="E167" s="11" t="s">
        <v>174</v>
      </c>
    </row>
    <row r="168" spans="2:11" x14ac:dyDescent="0.25">
      <c r="B168" s="11" t="s">
        <v>172</v>
      </c>
      <c r="C168" s="14">
        <v>15.677966101694913</v>
      </c>
      <c r="D168" s="14">
        <v>3.1355932203389827</v>
      </c>
      <c r="E168" s="14">
        <v>12.542372881355931</v>
      </c>
      <c r="F168" s="11" t="s">
        <v>177</v>
      </c>
    </row>
    <row r="169" spans="2:11" ht="18.75" x14ac:dyDescent="0.3">
      <c r="B169" s="11" t="s">
        <v>173</v>
      </c>
      <c r="C169" s="12">
        <v>18000</v>
      </c>
      <c r="D169" s="12">
        <v>100000</v>
      </c>
      <c r="E169" s="12">
        <v>40000</v>
      </c>
      <c r="F169" s="13">
        <f>(C168*C169)+(D168*D169)+(E168*E169)</f>
        <v>1097457.6271186438</v>
      </c>
      <c r="J169" s="61" t="s">
        <v>180</v>
      </c>
      <c r="K169" s="61"/>
    </row>
    <row r="171" spans="2:11" x14ac:dyDescent="0.25">
      <c r="B171" s="11" t="s">
        <v>49</v>
      </c>
      <c r="C171" s="11" t="s">
        <v>46</v>
      </c>
      <c r="D171" s="11" t="s">
        <v>47</v>
      </c>
      <c r="E171" s="11" t="s">
        <v>174</v>
      </c>
      <c r="F171" s="11" t="s">
        <v>50</v>
      </c>
      <c r="G171" s="11" t="s">
        <v>51</v>
      </c>
      <c r="H171" s="11" t="s">
        <v>52</v>
      </c>
    </row>
    <row r="172" spans="2:11" ht="18.75" x14ac:dyDescent="0.3">
      <c r="B172" s="12" t="s">
        <v>178</v>
      </c>
      <c r="C172" s="12">
        <v>300000</v>
      </c>
      <c r="D172" s="12">
        <v>2000000</v>
      </c>
      <c r="E172" s="12">
        <v>600000</v>
      </c>
      <c r="F172" s="13">
        <f>($C$168*C172)+($D$168*D172)+($E$168*E172)</f>
        <v>18500000</v>
      </c>
      <c r="G172" s="12" t="s">
        <v>60</v>
      </c>
      <c r="H172" s="12">
        <v>18500000</v>
      </c>
    </row>
    <row r="173" spans="2:11" ht="18.75" x14ac:dyDescent="0.3">
      <c r="B173" s="12" t="s">
        <v>142</v>
      </c>
      <c r="C173" s="12">
        <v>-0.5</v>
      </c>
      <c r="D173" s="12">
        <v>0.5</v>
      </c>
      <c r="E173" s="12">
        <v>0.5</v>
      </c>
      <c r="F173" s="13">
        <f>($C$168*C173)+($D$168*D173)+($E$168*E173)</f>
        <v>0</v>
      </c>
      <c r="G173" s="12" t="s">
        <v>179</v>
      </c>
      <c r="H173" s="12">
        <v>0</v>
      </c>
    </row>
    <row r="174" spans="2:11" ht="18.75" x14ac:dyDescent="0.3">
      <c r="B174" s="12" t="s">
        <v>143</v>
      </c>
      <c r="C174" s="12">
        <v>0.1</v>
      </c>
      <c r="D174" s="12">
        <v>-0.9</v>
      </c>
      <c r="E174" s="12">
        <v>0.1</v>
      </c>
      <c r="F174" s="13">
        <f>($C$168*C174)+($D$168*D174)+($E$168*E174)</f>
        <v>0</v>
      </c>
      <c r="G174" s="12" t="s">
        <v>60</v>
      </c>
      <c r="H174" s="12">
        <v>0</v>
      </c>
    </row>
    <row r="177" spans="2:11" x14ac:dyDescent="0.25">
      <c r="B177" s="64" t="s">
        <v>204</v>
      </c>
      <c r="C177" s="64"/>
      <c r="D177" s="64"/>
      <c r="E177" s="1">
        <f>F169</f>
        <v>1097457.6271186438</v>
      </c>
      <c r="F177" s="64" t="s">
        <v>203</v>
      </c>
      <c r="G177" s="64"/>
      <c r="H177" s="1">
        <f>C168</f>
        <v>15.677966101694913</v>
      </c>
      <c r="I177" s="64" t="s">
        <v>205</v>
      </c>
      <c r="J177" s="64"/>
      <c r="K177" s="64"/>
    </row>
    <row r="178" spans="2:11" x14ac:dyDescent="0.25">
      <c r="B178" s="1">
        <f>D168</f>
        <v>3.1355932203389827</v>
      </c>
      <c r="C178" s="64" t="s">
        <v>206</v>
      </c>
      <c r="D178" s="64"/>
      <c r="E178" s="1">
        <f>E168</f>
        <v>12.542372881355931</v>
      </c>
      <c r="F178" s="64" t="s">
        <v>207</v>
      </c>
      <c r="G178" s="64"/>
      <c r="H178" s="64"/>
      <c r="I178" s="1"/>
      <c r="J178" s="1"/>
      <c r="K178" s="1"/>
    </row>
    <row r="185" spans="2:11" x14ac:dyDescent="0.25">
      <c r="B185" t="s">
        <v>208</v>
      </c>
    </row>
    <row r="186" spans="2:11" x14ac:dyDescent="0.25">
      <c r="B186" t="s">
        <v>209</v>
      </c>
    </row>
    <row r="195" spans="1:23" x14ac:dyDescent="0.25">
      <c r="B195" t="s">
        <v>210</v>
      </c>
    </row>
    <row r="197" spans="1:23" ht="6" customHeight="1" x14ac:dyDescent="0.2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</row>
  </sheetData>
  <mergeCells count="14">
    <mergeCell ref="A197:W197"/>
    <mergeCell ref="J157:K157"/>
    <mergeCell ref="J169:K169"/>
    <mergeCell ref="B177:D177"/>
    <mergeCell ref="F177:G177"/>
    <mergeCell ref="C178:D178"/>
    <mergeCell ref="I177:K177"/>
    <mergeCell ref="F178:H178"/>
    <mergeCell ref="C28:G28"/>
    <mergeCell ref="I63:J63"/>
    <mergeCell ref="I47:J47"/>
    <mergeCell ref="B70:M70"/>
    <mergeCell ref="A93:W93"/>
    <mergeCell ref="A73:F7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D32D-63B0-4DF9-B5AB-D7666419BA37}">
  <sheetPr>
    <tabColor rgb="FFFFFF00"/>
  </sheetPr>
  <dimension ref="A1:H20"/>
  <sheetViews>
    <sheetView showGridLines="0" workbookViewId="0">
      <selection activeCell="G36" sqref="G36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3.14062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2" bestFit="1" customWidth="1"/>
    <col min="8" max="8" width="10.5703125" bestFit="1" customWidth="1"/>
  </cols>
  <sheetData>
    <row r="1" spans="1:8" x14ac:dyDescent="0.25">
      <c r="A1" s="3"/>
    </row>
    <row r="2" spans="1:8" x14ac:dyDescent="0.25">
      <c r="A2" s="3" t="s">
        <v>416</v>
      </c>
    </row>
    <row r="3" spans="1:8" x14ac:dyDescent="0.25">
      <c r="A3" s="3" t="s">
        <v>415</v>
      </c>
    </row>
    <row r="6" spans="1:8" ht="15.75" thickBot="1" x14ac:dyDescent="0.3">
      <c r="A6" t="s">
        <v>79</v>
      </c>
    </row>
    <row r="7" spans="1:8" x14ac:dyDescent="0.25">
      <c r="B7" s="55"/>
      <c r="C7" s="55"/>
      <c r="D7" s="55" t="s">
        <v>110</v>
      </c>
      <c r="E7" s="55" t="s">
        <v>112</v>
      </c>
      <c r="F7" s="55" t="s">
        <v>114</v>
      </c>
      <c r="G7" s="55" t="s">
        <v>116</v>
      </c>
      <c r="H7" s="55" t="s">
        <v>116</v>
      </c>
    </row>
    <row r="8" spans="1:8" ht="15.75" thickBot="1" x14ac:dyDescent="0.3">
      <c r="B8" s="54" t="s">
        <v>75</v>
      </c>
      <c r="C8" s="54" t="s">
        <v>76</v>
      </c>
      <c r="D8" s="54" t="s">
        <v>111</v>
      </c>
      <c r="E8" s="54" t="s">
        <v>113</v>
      </c>
      <c r="F8" s="54" t="s">
        <v>115</v>
      </c>
      <c r="G8" s="54" t="s">
        <v>117</v>
      </c>
      <c r="H8" s="54" t="s">
        <v>118</v>
      </c>
    </row>
    <row r="9" spans="1:8" x14ac:dyDescent="0.25">
      <c r="B9" s="52" t="s">
        <v>411</v>
      </c>
      <c r="C9" s="52" t="s">
        <v>410</v>
      </c>
      <c r="D9" s="52">
        <v>100</v>
      </c>
      <c r="E9" s="52">
        <v>0</v>
      </c>
      <c r="F9" s="52">
        <v>8</v>
      </c>
      <c r="G9" s="52">
        <v>2</v>
      </c>
      <c r="H9" s="52">
        <v>8</v>
      </c>
    </row>
    <row r="10" spans="1:8" ht="15.75" thickBot="1" x14ac:dyDescent="0.3">
      <c r="B10" s="51" t="s">
        <v>409</v>
      </c>
      <c r="C10" s="51" t="s">
        <v>91</v>
      </c>
      <c r="D10" s="51">
        <v>200</v>
      </c>
      <c r="E10" s="51">
        <v>0</v>
      </c>
      <c r="F10" s="51">
        <v>10</v>
      </c>
      <c r="G10" s="51">
        <v>1E+30</v>
      </c>
      <c r="H10" s="51">
        <v>2</v>
      </c>
    </row>
    <row r="12" spans="1:8" ht="15.75" thickBot="1" x14ac:dyDescent="0.3">
      <c r="A12" t="s">
        <v>49</v>
      </c>
    </row>
    <row r="13" spans="1:8" x14ac:dyDescent="0.25">
      <c r="B13" s="55"/>
      <c r="C13" s="55"/>
      <c r="D13" s="55" t="s">
        <v>110</v>
      </c>
      <c r="E13" s="55" t="s">
        <v>119</v>
      </c>
      <c r="F13" s="55" t="s">
        <v>121</v>
      </c>
      <c r="G13" s="55" t="s">
        <v>116</v>
      </c>
      <c r="H13" s="55" t="s">
        <v>116</v>
      </c>
    </row>
    <row r="14" spans="1:8" ht="15.75" thickBot="1" x14ac:dyDescent="0.3">
      <c r="B14" s="54" t="s">
        <v>75</v>
      </c>
      <c r="C14" s="54" t="s">
        <v>76</v>
      </c>
      <c r="D14" s="54" t="s">
        <v>111</v>
      </c>
      <c r="E14" s="54" t="s">
        <v>120</v>
      </c>
      <c r="F14" s="54" t="s">
        <v>122</v>
      </c>
      <c r="G14" s="54" t="s">
        <v>117</v>
      </c>
      <c r="H14" s="54" t="s">
        <v>118</v>
      </c>
    </row>
    <row r="15" spans="1:8" x14ac:dyDescent="0.25">
      <c r="B15" s="52" t="s">
        <v>408</v>
      </c>
      <c r="C15" s="52" t="s">
        <v>407</v>
      </c>
      <c r="D15" s="52">
        <v>150</v>
      </c>
      <c r="E15" s="52">
        <v>16</v>
      </c>
      <c r="F15" s="52">
        <v>150</v>
      </c>
      <c r="G15" s="52">
        <v>4.166666666666667</v>
      </c>
      <c r="H15" s="52">
        <v>35</v>
      </c>
    </row>
    <row r="16" spans="1:8" x14ac:dyDescent="0.25">
      <c r="B16" s="52" t="s">
        <v>405</v>
      </c>
      <c r="C16" s="52" t="s">
        <v>404</v>
      </c>
      <c r="D16" s="52">
        <v>140</v>
      </c>
      <c r="E16" s="52">
        <v>0</v>
      </c>
      <c r="F16" s="52">
        <v>145</v>
      </c>
      <c r="G16" s="52">
        <v>1E+30</v>
      </c>
      <c r="H16" s="52">
        <v>5</v>
      </c>
    </row>
    <row r="17" spans="2:8" x14ac:dyDescent="0.25">
      <c r="B17" s="52" t="s">
        <v>402</v>
      </c>
      <c r="C17" s="52" t="s">
        <v>401</v>
      </c>
      <c r="D17" s="52">
        <v>100</v>
      </c>
      <c r="E17" s="52">
        <v>0</v>
      </c>
      <c r="F17" s="52">
        <v>30</v>
      </c>
      <c r="G17" s="52">
        <v>70</v>
      </c>
      <c r="H17" s="52">
        <v>1E+30</v>
      </c>
    </row>
    <row r="18" spans="2:8" x14ac:dyDescent="0.25">
      <c r="B18" s="52" t="s">
        <v>399</v>
      </c>
      <c r="C18" s="52" t="s">
        <v>398</v>
      </c>
      <c r="D18" s="52">
        <v>100</v>
      </c>
      <c r="E18" s="52">
        <v>0</v>
      </c>
      <c r="F18" s="52">
        <v>150</v>
      </c>
      <c r="G18" s="52">
        <v>1E+30</v>
      </c>
      <c r="H18" s="52">
        <v>50</v>
      </c>
    </row>
    <row r="19" spans="2:8" x14ac:dyDescent="0.25">
      <c r="B19" s="52" t="s">
        <v>396</v>
      </c>
      <c r="C19" s="52" t="s">
        <v>395</v>
      </c>
      <c r="D19" s="52">
        <v>200</v>
      </c>
      <c r="E19" s="52">
        <v>0</v>
      </c>
      <c r="F19" s="52">
        <v>40</v>
      </c>
      <c r="G19" s="52">
        <v>160</v>
      </c>
      <c r="H19" s="52">
        <v>1E+30</v>
      </c>
    </row>
    <row r="20" spans="2:8" ht="15.75" thickBot="1" x14ac:dyDescent="0.3">
      <c r="B20" s="51" t="s">
        <v>393</v>
      </c>
      <c r="C20" s="51" t="s">
        <v>392</v>
      </c>
      <c r="D20" s="51">
        <v>200</v>
      </c>
      <c r="E20" s="51">
        <v>2</v>
      </c>
      <c r="F20" s="51">
        <v>200</v>
      </c>
      <c r="G20" s="51">
        <v>70</v>
      </c>
      <c r="H20" s="51">
        <v>25.000000000000007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53D1-4F6C-4161-B7D8-8AD1B45E71FE}">
  <sheetPr>
    <tabColor rgb="FFFFFF00"/>
  </sheetPr>
  <dimension ref="A1:J14"/>
  <sheetViews>
    <sheetView showGridLines="0" workbookViewId="0">
      <selection activeCell="G36" sqref="G3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3" t="s">
        <v>123</v>
      </c>
    </row>
    <row r="2" spans="1:10" x14ac:dyDescent="0.25">
      <c r="A2" s="3" t="s">
        <v>416</v>
      </c>
    </row>
    <row r="3" spans="1:10" x14ac:dyDescent="0.25">
      <c r="A3" s="3" t="s">
        <v>415</v>
      </c>
    </row>
    <row r="5" spans="1:10" ht="15.75" thickBot="1" x14ac:dyDescent="0.3"/>
    <row r="6" spans="1:10" x14ac:dyDescent="0.25">
      <c r="B6" s="55"/>
      <c r="C6" s="55" t="s">
        <v>114</v>
      </c>
      <c r="D6" s="55"/>
    </row>
    <row r="7" spans="1:10" ht="15.75" thickBot="1" x14ac:dyDescent="0.3">
      <c r="B7" s="54" t="s">
        <v>75</v>
      </c>
      <c r="C7" s="54" t="s">
        <v>76</v>
      </c>
      <c r="D7" s="54" t="s">
        <v>111</v>
      </c>
    </row>
    <row r="8" spans="1:10" ht="15.75" thickBot="1" x14ac:dyDescent="0.3">
      <c r="B8" s="51" t="s">
        <v>413</v>
      </c>
      <c r="C8" s="51" t="s">
        <v>412</v>
      </c>
      <c r="D8" s="51">
        <v>2800</v>
      </c>
    </row>
    <row r="10" spans="1:10" ht="15.75" thickBot="1" x14ac:dyDescent="0.3"/>
    <row r="11" spans="1:10" x14ac:dyDescent="0.25">
      <c r="B11" s="55"/>
      <c r="C11" s="55" t="s">
        <v>124</v>
      </c>
      <c r="D11" s="55"/>
      <c r="F11" s="55" t="s">
        <v>125</v>
      </c>
      <c r="G11" s="55" t="s">
        <v>114</v>
      </c>
      <c r="I11" s="55" t="s">
        <v>128</v>
      </c>
      <c r="J11" s="55" t="s">
        <v>114</v>
      </c>
    </row>
    <row r="12" spans="1:10" ht="15.75" thickBot="1" x14ac:dyDescent="0.3">
      <c r="B12" s="54" t="s">
        <v>75</v>
      </c>
      <c r="C12" s="54" t="s">
        <v>76</v>
      </c>
      <c r="D12" s="54" t="s">
        <v>111</v>
      </c>
      <c r="F12" s="54" t="s">
        <v>126</v>
      </c>
      <c r="G12" s="54" t="s">
        <v>127</v>
      </c>
      <c r="I12" s="54" t="s">
        <v>126</v>
      </c>
      <c r="J12" s="54" t="s">
        <v>127</v>
      </c>
    </row>
    <row r="13" spans="1:10" x14ac:dyDescent="0.25">
      <c r="B13" s="52" t="s">
        <v>411</v>
      </c>
      <c r="C13" s="52" t="s">
        <v>410</v>
      </c>
      <c r="D13" s="52">
        <v>100</v>
      </c>
      <c r="F13" s="52">
        <v>30</v>
      </c>
      <c r="G13" s="52">
        <v>2240</v>
      </c>
      <c r="I13" s="52">
        <v>100</v>
      </c>
      <c r="J13" s="52">
        <v>2800</v>
      </c>
    </row>
    <row r="14" spans="1:10" ht="15.75" thickBot="1" x14ac:dyDescent="0.3">
      <c r="B14" s="51" t="s">
        <v>409</v>
      </c>
      <c r="C14" s="51" t="s">
        <v>91</v>
      </c>
      <c r="D14" s="51">
        <v>200</v>
      </c>
      <c r="F14" s="51">
        <v>40</v>
      </c>
      <c r="G14" s="51">
        <v>1200</v>
      </c>
      <c r="I14" s="51">
        <v>200</v>
      </c>
      <c r="J14" s="51">
        <v>2800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0AA-DA68-438C-9BD4-EEF872D56E24}">
  <sheetPr>
    <tabColor theme="5" tint="0.59999389629810485"/>
  </sheetPr>
  <dimension ref="A1:G28"/>
  <sheetViews>
    <sheetView showGridLines="0" workbookViewId="0">
      <selection activeCell="B217" sqref="B217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15.140625" bestFit="1" customWidth="1"/>
    <col min="4" max="4" width="15.5703125" bestFit="1" customWidth="1"/>
    <col min="5" max="5" width="14.85546875" bestFit="1" customWidth="1"/>
    <col min="6" max="6" width="13.28515625" bestFit="1" customWidth="1"/>
    <col min="7" max="7" width="12" bestFit="1" customWidth="1"/>
  </cols>
  <sheetData>
    <row r="1" spans="1:5" x14ac:dyDescent="0.25">
      <c r="A1" s="3" t="s">
        <v>63</v>
      </c>
    </row>
    <row r="2" spans="1:5" x14ac:dyDescent="0.25">
      <c r="A2" s="3" t="s">
        <v>434</v>
      </c>
    </row>
    <row r="3" spans="1:5" x14ac:dyDescent="0.25">
      <c r="A3" s="3" t="s">
        <v>433</v>
      </c>
    </row>
    <row r="4" spans="1:5" x14ac:dyDescent="0.25">
      <c r="A4" s="3" t="s">
        <v>432</v>
      </c>
    </row>
    <row r="5" spans="1:5" x14ac:dyDescent="0.25">
      <c r="A5" s="3" t="s">
        <v>67</v>
      </c>
    </row>
    <row r="6" spans="1:5" x14ac:dyDescent="0.25">
      <c r="A6" s="3"/>
      <c r="B6" t="s">
        <v>431</v>
      </c>
    </row>
    <row r="7" spans="1:5" x14ac:dyDescent="0.25">
      <c r="A7" s="3"/>
      <c r="B7" t="s">
        <v>430</v>
      </c>
    </row>
    <row r="8" spans="1:5" x14ac:dyDescent="0.25">
      <c r="A8" s="3"/>
      <c r="B8" t="s">
        <v>429</v>
      </c>
    </row>
    <row r="9" spans="1:5" x14ac:dyDescent="0.25">
      <c r="A9" s="3" t="s">
        <v>71</v>
      </c>
    </row>
    <row r="10" spans="1:5" x14ac:dyDescent="0.25">
      <c r="B10" t="s">
        <v>72</v>
      </c>
    </row>
    <row r="11" spans="1:5" x14ac:dyDescent="0.25">
      <c r="B11" t="s">
        <v>428</v>
      </c>
    </row>
    <row r="12" spans="1:5" x14ac:dyDescent="0.25">
      <c r="B12" t="s">
        <v>73</v>
      </c>
    </row>
    <row r="14" spans="1:5" ht="15.75" thickBot="1" x14ac:dyDescent="0.3">
      <c r="A14" t="s">
        <v>184</v>
      </c>
    </row>
    <row r="15" spans="1:5" ht="15.75" thickBot="1" x14ac:dyDescent="0.3">
      <c r="B15" s="53" t="s">
        <v>75</v>
      </c>
      <c r="C15" s="53" t="s">
        <v>76</v>
      </c>
      <c r="D15" s="53" t="s">
        <v>77</v>
      </c>
      <c r="E15" s="53" t="s">
        <v>78</v>
      </c>
    </row>
    <row r="16" spans="1:5" ht="15.75" thickBot="1" x14ac:dyDescent="0.3">
      <c r="B16" s="51" t="s">
        <v>427</v>
      </c>
      <c r="C16" s="51" t="s">
        <v>412</v>
      </c>
      <c r="D16" s="51">
        <v>-500</v>
      </c>
      <c r="E16" s="51">
        <v>214.58333333329819</v>
      </c>
    </row>
    <row r="19" spans="1:7" ht="15.75" thickBot="1" x14ac:dyDescent="0.3">
      <c r="A19" t="s">
        <v>79</v>
      </c>
    </row>
    <row r="20" spans="1:7" ht="15.75" thickBot="1" x14ac:dyDescent="0.3">
      <c r="B20" s="53" t="s">
        <v>75</v>
      </c>
      <c r="C20" s="53" t="s">
        <v>76</v>
      </c>
      <c r="D20" s="53" t="s">
        <v>77</v>
      </c>
      <c r="E20" s="53" t="s">
        <v>78</v>
      </c>
      <c r="F20" s="53" t="s">
        <v>80</v>
      </c>
    </row>
    <row r="21" spans="1:7" x14ac:dyDescent="0.25">
      <c r="B21" s="52" t="s">
        <v>426</v>
      </c>
      <c r="C21" s="52" t="s">
        <v>425</v>
      </c>
      <c r="D21" s="52">
        <v>0</v>
      </c>
      <c r="E21" s="52">
        <v>7.4999958061603058</v>
      </c>
      <c r="F21" s="52" t="s">
        <v>89</v>
      </c>
    </row>
    <row r="22" spans="1:7" ht="15.75" thickBot="1" x14ac:dyDescent="0.3">
      <c r="B22" s="51" t="s">
        <v>424</v>
      </c>
      <c r="C22" s="51" t="s">
        <v>423</v>
      </c>
      <c r="D22" s="51">
        <v>20</v>
      </c>
      <c r="E22" s="51">
        <v>5.8333333454032825</v>
      </c>
      <c r="F22" s="51" t="s">
        <v>89</v>
      </c>
    </row>
    <row r="25" spans="1:7" ht="15.75" thickBot="1" x14ac:dyDescent="0.3">
      <c r="A25" t="s">
        <v>49</v>
      </c>
    </row>
    <row r="26" spans="1:7" ht="15.75" thickBot="1" x14ac:dyDescent="0.3">
      <c r="B26" s="53" t="s">
        <v>75</v>
      </c>
      <c r="C26" s="53" t="s">
        <v>76</v>
      </c>
      <c r="D26" s="53" t="s">
        <v>81</v>
      </c>
      <c r="E26" s="53" t="s">
        <v>82</v>
      </c>
      <c r="F26" s="53" t="s">
        <v>83</v>
      </c>
      <c r="G26" s="53" t="s">
        <v>84</v>
      </c>
    </row>
    <row r="27" spans="1:7" x14ac:dyDescent="0.25">
      <c r="B27" s="52" t="s">
        <v>422</v>
      </c>
      <c r="C27" s="52" t="s">
        <v>421</v>
      </c>
      <c r="D27" s="52">
        <v>13.333329151563589</v>
      </c>
      <c r="E27" s="52" t="s">
        <v>420</v>
      </c>
      <c r="F27" s="52" t="s">
        <v>99</v>
      </c>
      <c r="G27" s="52">
        <v>6.6666708484364108</v>
      </c>
    </row>
    <row r="28" spans="1:7" ht="15.75" thickBot="1" x14ac:dyDescent="0.3">
      <c r="B28" s="51" t="s">
        <v>419</v>
      </c>
      <c r="C28" s="51" t="s">
        <v>418</v>
      </c>
      <c r="D28" s="51">
        <v>124.30549292960987</v>
      </c>
      <c r="E28" s="51" t="s">
        <v>417</v>
      </c>
      <c r="F28" s="51" t="s">
        <v>99</v>
      </c>
      <c r="G28" s="51">
        <v>125.69450707039013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8898-450E-4D62-BFB4-8747850F1882}">
  <sheetPr>
    <tabColor theme="5" tint="0.59999389629810485"/>
  </sheetPr>
  <dimension ref="A1:E16"/>
  <sheetViews>
    <sheetView showGridLines="0" workbookViewId="0">
      <selection activeCell="B217" sqref="B217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15.140625" bestFit="1" customWidth="1"/>
    <col min="4" max="4" width="12" bestFit="1" customWidth="1"/>
    <col min="5" max="5" width="13" bestFit="1" customWidth="1"/>
  </cols>
  <sheetData>
    <row r="1" spans="1:5" x14ac:dyDescent="0.25">
      <c r="A1" s="3" t="s">
        <v>109</v>
      </c>
    </row>
    <row r="2" spans="1:5" x14ac:dyDescent="0.25">
      <c r="A2" s="3" t="s">
        <v>434</v>
      </c>
    </row>
    <row r="3" spans="1:5" x14ac:dyDescent="0.25">
      <c r="A3" s="3" t="s">
        <v>433</v>
      </c>
    </row>
    <row r="6" spans="1:5" ht="15.75" thickBot="1" x14ac:dyDescent="0.3">
      <c r="A6" t="s">
        <v>79</v>
      </c>
    </row>
    <row r="7" spans="1:5" x14ac:dyDescent="0.25">
      <c r="B7" s="55"/>
      <c r="C7" s="55"/>
      <c r="D7" s="55" t="s">
        <v>110</v>
      </c>
      <c r="E7" s="55" t="s">
        <v>112</v>
      </c>
    </row>
    <row r="8" spans="1:5" ht="15.75" thickBot="1" x14ac:dyDescent="0.3">
      <c r="B8" s="54" t="s">
        <v>75</v>
      </c>
      <c r="C8" s="54" t="s">
        <v>76</v>
      </c>
      <c r="D8" s="54" t="s">
        <v>111</v>
      </c>
      <c r="E8" s="54" t="s">
        <v>437</v>
      </c>
    </row>
    <row r="9" spans="1:5" x14ac:dyDescent="0.25">
      <c r="B9" s="52" t="s">
        <v>426</v>
      </c>
      <c r="C9" s="52" t="s">
        <v>425</v>
      </c>
      <c r="D9" s="52">
        <v>7.4999958061603058</v>
      </c>
      <c r="E9" s="52">
        <v>0</v>
      </c>
    </row>
    <row r="10" spans="1:5" ht="15.75" thickBot="1" x14ac:dyDescent="0.3">
      <c r="B10" s="51" t="s">
        <v>424</v>
      </c>
      <c r="C10" s="51" t="s">
        <v>423</v>
      </c>
      <c r="D10" s="51">
        <v>5.8333333454032825</v>
      </c>
      <c r="E10" s="51">
        <v>0</v>
      </c>
    </row>
    <row r="12" spans="1:5" ht="15.75" thickBot="1" x14ac:dyDescent="0.3">
      <c r="A12" t="s">
        <v>49</v>
      </c>
    </row>
    <row r="13" spans="1:5" x14ac:dyDescent="0.25">
      <c r="B13" s="55"/>
      <c r="C13" s="55"/>
      <c r="D13" s="55" t="s">
        <v>110</v>
      </c>
      <c r="E13" s="55" t="s">
        <v>436</v>
      </c>
    </row>
    <row r="14" spans="1:5" ht="15.75" thickBot="1" x14ac:dyDescent="0.3">
      <c r="B14" s="54" t="s">
        <v>75</v>
      </c>
      <c r="C14" s="54" t="s">
        <v>76</v>
      </c>
      <c r="D14" s="54" t="s">
        <v>111</v>
      </c>
      <c r="E14" s="54" t="s">
        <v>435</v>
      </c>
    </row>
    <row r="15" spans="1:5" x14ac:dyDescent="0.25">
      <c r="B15" s="52" t="s">
        <v>422</v>
      </c>
      <c r="C15" s="52" t="s">
        <v>421</v>
      </c>
      <c r="D15" s="52">
        <v>13.333329151563589</v>
      </c>
      <c r="E15" s="52">
        <v>0</v>
      </c>
    </row>
    <row r="16" spans="1:5" ht="15.75" thickBot="1" x14ac:dyDescent="0.3">
      <c r="B16" s="51" t="s">
        <v>419</v>
      </c>
      <c r="C16" s="51" t="s">
        <v>418</v>
      </c>
      <c r="D16" s="51">
        <v>124.30549292960987</v>
      </c>
      <c r="E16" s="5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0445-BFE2-4AB5-BA62-D630A67425D1}">
  <sheetPr>
    <tabColor theme="5" tint="0.59999389629810485"/>
  </sheetPr>
  <dimension ref="A1:J14"/>
  <sheetViews>
    <sheetView showGridLines="0" workbookViewId="0">
      <selection activeCell="B217" sqref="B217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3" t="s">
        <v>123</v>
      </c>
    </row>
    <row r="2" spans="1:10" x14ac:dyDescent="0.25">
      <c r="A2" s="3" t="s">
        <v>434</v>
      </c>
    </row>
    <row r="3" spans="1:10" x14ac:dyDescent="0.25">
      <c r="A3" s="3" t="s">
        <v>433</v>
      </c>
    </row>
    <row r="5" spans="1:10" ht="15.75" thickBot="1" x14ac:dyDescent="0.3"/>
    <row r="6" spans="1:10" x14ac:dyDescent="0.25">
      <c r="B6" s="55"/>
      <c r="C6" s="55" t="s">
        <v>114</v>
      </c>
      <c r="D6" s="55"/>
    </row>
    <row r="7" spans="1:10" ht="15.75" thickBot="1" x14ac:dyDescent="0.3">
      <c r="B7" s="54" t="s">
        <v>75</v>
      </c>
      <c r="C7" s="54" t="s">
        <v>76</v>
      </c>
      <c r="D7" s="54" t="s">
        <v>111</v>
      </c>
    </row>
    <row r="8" spans="1:10" ht="15.75" thickBot="1" x14ac:dyDescent="0.3">
      <c r="B8" s="51" t="s">
        <v>427</v>
      </c>
      <c r="C8" s="51" t="s">
        <v>412</v>
      </c>
      <c r="D8" s="51">
        <v>214.58333333329819</v>
      </c>
    </row>
    <row r="10" spans="1:10" ht="15.75" thickBot="1" x14ac:dyDescent="0.3"/>
    <row r="11" spans="1:10" x14ac:dyDescent="0.25">
      <c r="B11" s="55"/>
      <c r="C11" s="55" t="s">
        <v>124</v>
      </c>
      <c r="D11" s="55"/>
      <c r="F11" s="55" t="s">
        <v>125</v>
      </c>
      <c r="G11" s="55" t="s">
        <v>114</v>
      </c>
      <c r="I11" s="55" t="s">
        <v>128</v>
      </c>
      <c r="J11" s="55" t="s">
        <v>114</v>
      </c>
    </row>
    <row r="12" spans="1:10" ht="15.75" thickBot="1" x14ac:dyDescent="0.3">
      <c r="B12" s="54" t="s">
        <v>75</v>
      </c>
      <c r="C12" s="54" t="s">
        <v>76</v>
      </c>
      <c r="D12" s="54" t="s">
        <v>111</v>
      </c>
      <c r="F12" s="54" t="s">
        <v>126</v>
      </c>
      <c r="G12" s="54" t="s">
        <v>127</v>
      </c>
      <c r="I12" s="54" t="s">
        <v>126</v>
      </c>
      <c r="J12" s="54" t="s">
        <v>127</v>
      </c>
    </row>
    <row r="13" spans="1:10" x14ac:dyDescent="0.25">
      <c r="B13" s="52" t="s">
        <v>426</v>
      </c>
      <c r="C13" s="52" t="s">
        <v>425</v>
      </c>
      <c r="D13" s="52">
        <v>7.4999958061603058</v>
      </c>
      <c r="F13" s="52">
        <v>0</v>
      </c>
      <c r="G13" s="52">
        <v>102.08333333333334</v>
      </c>
      <c r="I13" s="52">
        <v>13.488678532540703</v>
      </c>
      <c r="J13" s="52">
        <v>142.85479220110562</v>
      </c>
    </row>
    <row r="14" spans="1:10" ht="15.75" thickBot="1" x14ac:dyDescent="0.3">
      <c r="B14" s="51" t="s">
        <v>424</v>
      </c>
      <c r="C14" s="51" t="s">
        <v>423</v>
      </c>
      <c r="D14" s="51">
        <v>5.8333333454032825</v>
      </c>
      <c r="F14" s="51">
        <v>0</v>
      </c>
      <c r="G14" s="51">
        <v>112.49999999996484</v>
      </c>
      <c r="I14" s="51">
        <v>9.8425117310261232</v>
      </c>
      <c r="J14" s="51">
        <v>166.36279905971861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4B96-E1A2-4CA8-A6F6-C2E5D4043C3D}">
  <sheetPr>
    <tabColor rgb="FFFF99FF"/>
  </sheetPr>
  <dimension ref="A1:G39"/>
  <sheetViews>
    <sheetView showGridLines="0" workbookViewId="0">
      <selection activeCell="Q26" sqref="Q26"/>
    </sheetView>
  </sheetViews>
  <sheetFormatPr baseColWidth="10" defaultRowHeight="15" x14ac:dyDescent="0.25"/>
  <cols>
    <col min="1" max="1" width="2.28515625" customWidth="1"/>
    <col min="2" max="2" width="7.42578125" bestFit="1" customWidth="1"/>
    <col min="3" max="3" width="21.85546875" bestFit="1" customWidth="1"/>
    <col min="4" max="5" width="15.5703125" bestFit="1" customWidth="1"/>
    <col min="6" max="6" width="13.28515625" bestFit="1" customWidth="1"/>
    <col min="7" max="7" width="8" bestFit="1" customWidth="1"/>
  </cols>
  <sheetData>
    <row r="1" spans="1:5" x14ac:dyDescent="0.25">
      <c r="A1" s="3" t="s">
        <v>63</v>
      </c>
    </row>
    <row r="2" spans="1:5" x14ac:dyDescent="0.25">
      <c r="A2" s="3" t="s">
        <v>505</v>
      </c>
    </row>
    <row r="3" spans="1:5" x14ac:dyDescent="0.25">
      <c r="A3" s="3" t="s">
        <v>506</v>
      </c>
    </row>
    <row r="4" spans="1:5" x14ac:dyDescent="0.25">
      <c r="A4" s="3" t="s">
        <v>66</v>
      </c>
    </row>
    <row r="5" spans="1:5" x14ac:dyDescent="0.25">
      <c r="A5" s="3" t="s">
        <v>67</v>
      </c>
    </row>
    <row r="6" spans="1:5" x14ac:dyDescent="0.25">
      <c r="A6" s="3"/>
      <c r="B6" t="s">
        <v>68</v>
      </c>
    </row>
    <row r="7" spans="1:5" x14ac:dyDescent="0.25">
      <c r="A7" s="3"/>
      <c r="B7" t="s">
        <v>507</v>
      </c>
    </row>
    <row r="8" spans="1:5" x14ac:dyDescent="0.25">
      <c r="A8" s="3"/>
      <c r="B8" t="s">
        <v>508</v>
      </c>
    </row>
    <row r="9" spans="1:5" x14ac:dyDescent="0.25">
      <c r="A9" s="3" t="s">
        <v>71</v>
      </c>
    </row>
    <row r="10" spans="1:5" x14ac:dyDescent="0.25">
      <c r="B10" t="s">
        <v>72</v>
      </c>
    </row>
    <row r="11" spans="1:5" x14ac:dyDescent="0.25">
      <c r="B11" t="s">
        <v>73</v>
      </c>
    </row>
    <row r="14" spans="1:5" ht="15.75" thickBot="1" x14ac:dyDescent="0.3">
      <c r="A14" t="s">
        <v>74</v>
      </c>
    </row>
    <row r="15" spans="1:5" ht="15.75" thickBot="1" x14ac:dyDescent="0.3">
      <c r="B15" s="16" t="s">
        <v>75</v>
      </c>
      <c r="C15" s="16" t="s">
        <v>76</v>
      </c>
      <c r="D15" s="16" t="s">
        <v>77</v>
      </c>
      <c r="E15" s="16" t="s">
        <v>78</v>
      </c>
    </row>
    <row r="16" spans="1:5" ht="15.75" thickBot="1" x14ac:dyDescent="0.3">
      <c r="B16" s="15" t="s">
        <v>509</v>
      </c>
      <c r="C16" s="15" t="s">
        <v>510</v>
      </c>
      <c r="D16" s="18">
        <v>0</v>
      </c>
      <c r="E16" s="18">
        <v>34600</v>
      </c>
    </row>
    <row r="19" spans="1:6" ht="15.75" thickBot="1" x14ac:dyDescent="0.3">
      <c r="A19" t="s">
        <v>79</v>
      </c>
    </row>
    <row r="20" spans="1:6" ht="15.75" thickBot="1" x14ac:dyDescent="0.3">
      <c r="B20" s="16" t="s">
        <v>75</v>
      </c>
      <c r="C20" s="16" t="s">
        <v>76</v>
      </c>
      <c r="D20" s="16" t="s">
        <v>77</v>
      </c>
      <c r="E20" s="16" t="s">
        <v>78</v>
      </c>
      <c r="F20" s="16" t="s">
        <v>80</v>
      </c>
    </row>
    <row r="21" spans="1:6" x14ac:dyDescent="0.25">
      <c r="B21" s="17" t="s">
        <v>511</v>
      </c>
      <c r="C21" s="17" t="s">
        <v>512</v>
      </c>
      <c r="D21" s="19">
        <v>0</v>
      </c>
      <c r="E21" s="19">
        <v>0</v>
      </c>
      <c r="F21" s="17" t="s">
        <v>89</v>
      </c>
    </row>
    <row r="22" spans="1:6" x14ac:dyDescent="0.25">
      <c r="B22" s="17" t="s">
        <v>513</v>
      </c>
      <c r="C22" s="17" t="s">
        <v>514</v>
      </c>
      <c r="D22" s="19">
        <v>0</v>
      </c>
      <c r="E22" s="19">
        <v>5</v>
      </c>
      <c r="F22" s="17" t="s">
        <v>89</v>
      </c>
    </row>
    <row r="23" spans="1:6" x14ac:dyDescent="0.25">
      <c r="B23" s="17" t="s">
        <v>515</v>
      </c>
      <c r="C23" s="17" t="s">
        <v>516</v>
      </c>
      <c r="D23" s="19">
        <v>0</v>
      </c>
      <c r="E23" s="19">
        <v>25</v>
      </c>
      <c r="F23" s="17" t="s">
        <v>89</v>
      </c>
    </row>
    <row r="24" spans="1:6" x14ac:dyDescent="0.25">
      <c r="B24" s="17" t="s">
        <v>517</v>
      </c>
      <c r="C24" s="17" t="s">
        <v>518</v>
      </c>
      <c r="D24" s="19">
        <v>0</v>
      </c>
      <c r="E24" s="19">
        <v>0</v>
      </c>
      <c r="F24" s="17" t="s">
        <v>89</v>
      </c>
    </row>
    <row r="25" spans="1:6" x14ac:dyDescent="0.25">
      <c r="B25" s="17" t="s">
        <v>519</v>
      </c>
      <c r="C25" s="17" t="s">
        <v>520</v>
      </c>
      <c r="D25" s="19">
        <v>0</v>
      </c>
      <c r="E25" s="19">
        <v>35</v>
      </c>
      <c r="F25" s="17" t="s">
        <v>89</v>
      </c>
    </row>
    <row r="26" spans="1:6" x14ac:dyDescent="0.25">
      <c r="B26" s="17" t="s">
        <v>521</v>
      </c>
      <c r="C26" s="17" t="s">
        <v>522</v>
      </c>
      <c r="D26" s="19">
        <v>0</v>
      </c>
      <c r="E26" s="19">
        <v>0</v>
      </c>
      <c r="F26" s="17" t="s">
        <v>89</v>
      </c>
    </row>
    <row r="27" spans="1:6" x14ac:dyDescent="0.25">
      <c r="B27" s="17" t="s">
        <v>523</v>
      </c>
      <c r="C27" s="17" t="s">
        <v>524</v>
      </c>
      <c r="D27" s="19">
        <v>0</v>
      </c>
      <c r="E27" s="19">
        <v>25</v>
      </c>
      <c r="F27" s="17" t="s">
        <v>89</v>
      </c>
    </row>
    <row r="28" spans="1:6" x14ac:dyDescent="0.25">
      <c r="B28" s="17" t="s">
        <v>525</v>
      </c>
      <c r="C28" s="17" t="s">
        <v>526</v>
      </c>
      <c r="D28" s="19">
        <v>0</v>
      </c>
      <c r="E28" s="19">
        <v>0</v>
      </c>
      <c r="F28" s="17" t="s">
        <v>89</v>
      </c>
    </row>
    <row r="29" spans="1:6" ht="15.75" thickBot="1" x14ac:dyDescent="0.3">
      <c r="B29" s="15" t="s">
        <v>527</v>
      </c>
      <c r="C29" s="15" t="s">
        <v>528</v>
      </c>
      <c r="D29" s="18">
        <v>0</v>
      </c>
      <c r="E29" s="18">
        <v>0</v>
      </c>
      <c r="F29" s="15" t="s">
        <v>89</v>
      </c>
    </row>
    <row r="32" spans="1:6" ht="15.75" thickBot="1" x14ac:dyDescent="0.3">
      <c r="A32" t="s">
        <v>49</v>
      </c>
    </row>
    <row r="33" spans="2:7" ht="15.75" thickBot="1" x14ac:dyDescent="0.3">
      <c r="B33" s="16" t="s">
        <v>75</v>
      </c>
      <c r="C33" s="16" t="s">
        <v>76</v>
      </c>
      <c r="D33" s="16" t="s">
        <v>81</v>
      </c>
      <c r="E33" s="16" t="s">
        <v>82</v>
      </c>
      <c r="F33" s="16" t="s">
        <v>83</v>
      </c>
      <c r="G33" s="16" t="s">
        <v>84</v>
      </c>
    </row>
    <row r="34" spans="2:7" x14ac:dyDescent="0.25">
      <c r="B34" s="17" t="s">
        <v>529</v>
      </c>
      <c r="C34" s="17" t="s">
        <v>530</v>
      </c>
      <c r="D34" s="19">
        <v>25</v>
      </c>
      <c r="E34" s="17" t="s">
        <v>531</v>
      </c>
      <c r="F34" s="17" t="s">
        <v>95</v>
      </c>
      <c r="G34" s="17">
        <v>0</v>
      </c>
    </row>
    <row r="35" spans="2:7" x14ac:dyDescent="0.25">
      <c r="B35" s="17" t="s">
        <v>532</v>
      </c>
      <c r="C35" s="17" t="s">
        <v>533</v>
      </c>
      <c r="D35" s="19">
        <v>40</v>
      </c>
      <c r="E35" s="17" t="s">
        <v>534</v>
      </c>
      <c r="F35" s="17" t="s">
        <v>95</v>
      </c>
      <c r="G35" s="17">
        <v>0</v>
      </c>
    </row>
    <row r="36" spans="2:7" x14ac:dyDescent="0.25">
      <c r="B36" s="17" t="s">
        <v>535</v>
      </c>
      <c r="C36" s="17" t="s">
        <v>536</v>
      </c>
      <c r="D36" s="19">
        <v>25</v>
      </c>
      <c r="E36" s="17" t="s">
        <v>537</v>
      </c>
      <c r="F36" s="17" t="s">
        <v>99</v>
      </c>
      <c r="G36" s="17">
        <v>5</v>
      </c>
    </row>
    <row r="37" spans="2:7" x14ac:dyDescent="0.25">
      <c r="B37" s="17" t="s">
        <v>538</v>
      </c>
      <c r="C37" s="17" t="s">
        <v>539</v>
      </c>
      <c r="D37" s="19">
        <v>30</v>
      </c>
      <c r="E37" s="17" t="s">
        <v>540</v>
      </c>
      <c r="F37" s="17" t="s">
        <v>95</v>
      </c>
      <c r="G37" s="17">
        <v>0</v>
      </c>
    </row>
    <row r="38" spans="2:7" x14ac:dyDescent="0.25">
      <c r="B38" s="17" t="s">
        <v>541</v>
      </c>
      <c r="C38" s="17" t="s">
        <v>542</v>
      </c>
      <c r="D38" s="19">
        <v>35</v>
      </c>
      <c r="E38" s="17" t="s">
        <v>543</v>
      </c>
      <c r="F38" s="17" t="s">
        <v>95</v>
      </c>
      <c r="G38" s="17">
        <v>0</v>
      </c>
    </row>
    <row r="39" spans="2:7" ht="15.75" thickBot="1" x14ac:dyDescent="0.3">
      <c r="B39" s="15" t="s">
        <v>544</v>
      </c>
      <c r="C39" s="15" t="s">
        <v>545</v>
      </c>
      <c r="D39" s="18">
        <v>25</v>
      </c>
      <c r="E39" s="15" t="s">
        <v>546</v>
      </c>
      <c r="F39" s="15" t="s">
        <v>95</v>
      </c>
      <c r="G39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152D-0B27-45FC-83C2-BE2061A79777}">
  <sheetPr>
    <tabColor rgb="FFFF99FF"/>
  </sheetPr>
  <dimension ref="A1:H27"/>
  <sheetViews>
    <sheetView showGridLines="0" workbookViewId="0">
      <selection activeCell="Q26" sqref="Q26"/>
    </sheetView>
  </sheetViews>
  <sheetFormatPr baseColWidth="10" defaultRowHeight="15" x14ac:dyDescent="0.25"/>
  <cols>
    <col min="1" max="1" width="2.28515625" customWidth="1"/>
    <col min="2" max="2" width="7.7109375" bestFit="1" customWidth="1"/>
    <col min="3" max="3" width="21.855468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3" t="s">
        <v>109</v>
      </c>
    </row>
    <row r="2" spans="1:8" x14ac:dyDescent="0.25">
      <c r="A2" s="3" t="s">
        <v>505</v>
      </c>
    </row>
    <row r="3" spans="1:8" x14ac:dyDescent="0.25">
      <c r="A3" s="3" t="s">
        <v>506</v>
      </c>
    </row>
    <row r="6" spans="1:8" ht="15.75" thickBot="1" x14ac:dyDescent="0.3">
      <c r="A6" t="s">
        <v>79</v>
      </c>
    </row>
    <row r="7" spans="1:8" x14ac:dyDescent="0.25">
      <c r="B7" s="20"/>
      <c r="C7" s="20"/>
      <c r="D7" s="20" t="s">
        <v>110</v>
      </c>
      <c r="E7" s="20" t="s">
        <v>112</v>
      </c>
      <c r="F7" s="20" t="s">
        <v>114</v>
      </c>
      <c r="G7" s="20" t="s">
        <v>116</v>
      </c>
      <c r="H7" s="20" t="s">
        <v>116</v>
      </c>
    </row>
    <row r="8" spans="1:8" ht="15.75" thickBot="1" x14ac:dyDescent="0.3">
      <c r="B8" s="21" t="s">
        <v>75</v>
      </c>
      <c r="C8" s="21" t="s">
        <v>76</v>
      </c>
      <c r="D8" s="21" t="s">
        <v>111</v>
      </c>
      <c r="E8" s="21" t="s">
        <v>113</v>
      </c>
      <c r="F8" s="21" t="s">
        <v>115</v>
      </c>
      <c r="G8" s="21" t="s">
        <v>117</v>
      </c>
      <c r="H8" s="21" t="s">
        <v>118</v>
      </c>
    </row>
    <row r="9" spans="1:8" x14ac:dyDescent="0.25">
      <c r="B9" s="17" t="s">
        <v>511</v>
      </c>
      <c r="C9" s="17" t="s">
        <v>512</v>
      </c>
      <c r="D9" s="17">
        <v>0</v>
      </c>
      <c r="E9" s="17">
        <v>100</v>
      </c>
      <c r="F9" s="17">
        <v>600</v>
      </c>
      <c r="G9" s="17">
        <v>1E+30</v>
      </c>
      <c r="H9" s="17">
        <v>100</v>
      </c>
    </row>
    <row r="10" spans="1:8" x14ac:dyDescent="0.25">
      <c r="B10" s="17" t="s">
        <v>513</v>
      </c>
      <c r="C10" s="17" t="s">
        <v>514</v>
      </c>
      <c r="D10" s="17">
        <v>5</v>
      </c>
      <c r="E10" s="17">
        <v>0</v>
      </c>
      <c r="F10" s="17">
        <v>320</v>
      </c>
      <c r="G10" s="17">
        <v>130</v>
      </c>
      <c r="H10" s="17">
        <v>0</v>
      </c>
    </row>
    <row r="11" spans="1:8" x14ac:dyDescent="0.25">
      <c r="B11" s="17" t="s">
        <v>515</v>
      </c>
      <c r="C11" s="17" t="s">
        <v>516</v>
      </c>
      <c r="D11" s="17">
        <v>25</v>
      </c>
      <c r="E11" s="17">
        <v>0</v>
      </c>
      <c r="F11" s="17">
        <v>500</v>
      </c>
      <c r="G11" s="17">
        <v>0</v>
      </c>
      <c r="H11" s="17">
        <v>130</v>
      </c>
    </row>
    <row r="12" spans="1:8" x14ac:dyDescent="0.25">
      <c r="B12" s="17" t="s">
        <v>517</v>
      </c>
      <c r="C12" s="17" t="s">
        <v>518</v>
      </c>
      <c r="D12" s="17">
        <v>0</v>
      </c>
      <c r="E12" s="17">
        <v>220</v>
      </c>
      <c r="F12" s="17">
        <v>700</v>
      </c>
      <c r="G12" s="17">
        <v>1E+30</v>
      </c>
      <c r="H12" s="17">
        <v>220</v>
      </c>
    </row>
    <row r="13" spans="1:8" x14ac:dyDescent="0.25">
      <c r="B13" s="17" t="s">
        <v>519</v>
      </c>
      <c r="C13" s="17" t="s">
        <v>520</v>
      </c>
      <c r="D13" s="17">
        <v>35</v>
      </c>
      <c r="E13" s="17">
        <v>0</v>
      </c>
      <c r="F13" s="17">
        <v>300</v>
      </c>
      <c r="G13" s="17">
        <v>0</v>
      </c>
      <c r="H13" s="17">
        <v>1E+30</v>
      </c>
    </row>
    <row r="14" spans="1:8" x14ac:dyDescent="0.25">
      <c r="B14" s="17" t="s">
        <v>521</v>
      </c>
      <c r="C14" s="17" t="s">
        <v>522</v>
      </c>
      <c r="D14" s="17">
        <v>0</v>
      </c>
      <c r="E14" s="17">
        <v>0</v>
      </c>
      <c r="F14" s="17">
        <v>480</v>
      </c>
      <c r="G14" s="17">
        <v>1E+30</v>
      </c>
      <c r="H14" s="17">
        <v>0</v>
      </c>
    </row>
    <row r="15" spans="1:8" x14ac:dyDescent="0.25">
      <c r="B15" s="17" t="s">
        <v>523</v>
      </c>
      <c r="C15" s="17" t="s">
        <v>524</v>
      </c>
      <c r="D15" s="17">
        <v>25</v>
      </c>
      <c r="E15" s="17">
        <v>0</v>
      </c>
      <c r="F15" s="17">
        <v>400</v>
      </c>
      <c r="G15" s="17">
        <v>50</v>
      </c>
      <c r="H15" s="17">
        <v>1E+30</v>
      </c>
    </row>
    <row r="16" spans="1:8" x14ac:dyDescent="0.25">
      <c r="B16" s="17" t="s">
        <v>525</v>
      </c>
      <c r="C16" s="17" t="s">
        <v>526</v>
      </c>
      <c r="D16" s="17">
        <v>0</v>
      </c>
      <c r="E16" s="17">
        <v>130</v>
      </c>
      <c r="F16" s="17">
        <v>350</v>
      </c>
      <c r="G16" s="17">
        <v>1E+30</v>
      </c>
      <c r="H16" s="17">
        <v>130</v>
      </c>
    </row>
    <row r="17" spans="1:8" ht="15.75" thickBot="1" x14ac:dyDescent="0.3">
      <c r="B17" s="15" t="s">
        <v>527</v>
      </c>
      <c r="C17" s="15" t="s">
        <v>528</v>
      </c>
      <c r="D17" s="15">
        <v>0</v>
      </c>
      <c r="E17" s="15">
        <v>50</v>
      </c>
      <c r="F17" s="15">
        <v>450</v>
      </c>
      <c r="G17" s="15">
        <v>1E+30</v>
      </c>
      <c r="H17" s="15">
        <v>50</v>
      </c>
    </row>
    <row r="19" spans="1:8" ht="15.75" thickBot="1" x14ac:dyDescent="0.3">
      <c r="A19" t="s">
        <v>49</v>
      </c>
    </row>
    <row r="20" spans="1:8" x14ac:dyDescent="0.25">
      <c r="B20" s="20"/>
      <c r="C20" s="20"/>
      <c r="D20" s="20" t="s">
        <v>110</v>
      </c>
      <c r="E20" s="20" t="s">
        <v>119</v>
      </c>
      <c r="F20" s="20" t="s">
        <v>121</v>
      </c>
      <c r="G20" s="20" t="s">
        <v>116</v>
      </c>
      <c r="H20" s="20" t="s">
        <v>116</v>
      </c>
    </row>
    <row r="21" spans="1:8" ht="15.75" thickBot="1" x14ac:dyDescent="0.3">
      <c r="B21" s="21" t="s">
        <v>75</v>
      </c>
      <c r="C21" s="21" t="s">
        <v>76</v>
      </c>
      <c r="D21" s="21" t="s">
        <v>111</v>
      </c>
      <c r="E21" s="21" t="s">
        <v>120</v>
      </c>
      <c r="F21" s="21" t="s">
        <v>122</v>
      </c>
      <c r="G21" s="21" t="s">
        <v>117</v>
      </c>
      <c r="H21" s="21" t="s">
        <v>118</v>
      </c>
    </row>
    <row r="22" spans="1:8" x14ac:dyDescent="0.25">
      <c r="B22" s="17" t="s">
        <v>529</v>
      </c>
      <c r="C22" s="17" t="s">
        <v>530</v>
      </c>
      <c r="D22" s="17">
        <v>25</v>
      </c>
      <c r="E22" s="17">
        <v>0</v>
      </c>
      <c r="F22" s="17">
        <v>25</v>
      </c>
      <c r="G22" s="17">
        <v>1E+30</v>
      </c>
      <c r="H22" s="17">
        <v>0</v>
      </c>
    </row>
    <row r="23" spans="1:8" x14ac:dyDescent="0.25">
      <c r="B23" s="17" t="s">
        <v>532</v>
      </c>
      <c r="C23" s="17" t="s">
        <v>533</v>
      </c>
      <c r="D23" s="17">
        <v>40</v>
      </c>
      <c r="E23" s="17">
        <v>-180</v>
      </c>
      <c r="F23" s="17">
        <v>40</v>
      </c>
      <c r="G23" s="17">
        <v>25</v>
      </c>
      <c r="H23" s="17">
        <v>5</v>
      </c>
    </row>
    <row r="24" spans="1:8" x14ac:dyDescent="0.25">
      <c r="B24" s="17" t="s">
        <v>535</v>
      </c>
      <c r="C24" s="17" t="s">
        <v>536</v>
      </c>
      <c r="D24" s="17">
        <v>25</v>
      </c>
      <c r="E24" s="17">
        <v>0</v>
      </c>
      <c r="F24" s="17">
        <v>30</v>
      </c>
      <c r="G24" s="17">
        <v>1E+30</v>
      </c>
      <c r="H24" s="17">
        <v>5</v>
      </c>
    </row>
    <row r="25" spans="1:8" x14ac:dyDescent="0.25">
      <c r="B25" s="17" t="s">
        <v>538</v>
      </c>
      <c r="C25" s="17" t="s">
        <v>539</v>
      </c>
      <c r="D25" s="17">
        <v>30</v>
      </c>
      <c r="E25" s="17">
        <v>500</v>
      </c>
      <c r="F25" s="17">
        <v>30</v>
      </c>
      <c r="G25" s="17">
        <v>5</v>
      </c>
      <c r="H25" s="17">
        <v>25</v>
      </c>
    </row>
    <row r="26" spans="1:8" x14ac:dyDescent="0.25">
      <c r="B26" s="17" t="s">
        <v>541</v>
      </c>
      <c r="C26" s="17" t="s">
        <v>542</v>
      </c>
      <c r="D26" s="17">
        <v>35</v>
      </c>
      <c r="E26" s="17">
        <v>480</v>
      </c>
      <c r="F26" s="17">
        <v>35</v>
      </c>
      <c r="G26" s="17">
        <v>5</v>
      </c>
      <c r="H26" s="17">
        <v>25</v>
      </c>
    </row>
    <row r="27" spans="1:8" ht="15.75" thickBot="1" x14ac:dyDescent="0.3">
      <c r="B27" s="15" t="s">
        <v>544</v>
      </c>
      <c r="C27" s="15" t="s">
        <v>545</v>
      </c>
      <c r="D27" s="15">
        <v>25</v>
      </c>
      <c r="E27" s="15">
        <v>400</v>
      </c>
      <c r="F27" s="15">
        <v>25</v>
      </c>
      <c r="G27" s="15">
        <v>0</v>
      </c>
      <c r="H27" s="15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42FF-36BC-4E43-8EE7-E3A4EDA69BFB}">
  <sheetPr>
    <tabColor rgb="FFFF99FF"/>
  </sheetPr>
  <dimension ref="A1:J21"/>
  <sheetViews>
    <sheetView showGridLines="0" workbookViewId="0">
      <selection activeCell="Q26" sqref="Q2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3" t="s">
        <v>123</v>
      </c>
    </row>
    <row r="2" spans="1:10" x14ac:dyDescent="0.25">
      <c r="A2" s="3" t="s">
        <v>505</v>
      </c>
    </row>
    <row r="3" spans="1:10" x14ac:dyDescent="0.25">
      <c r="A3" s="3" t="s">
        <v>547</v>
      </c>
    </row>
    <row r="5" spans="1:10" ht="15.75" thickBot="1" x14ac:dyDescent="0.3"/>
    <row r="6" spans="1:10" x14ac:dyDescent="0.25">
      <c r="B6" s="20"/>
      <c r="C6" s="20" t="s">
        <v>114</v>
      </c>
      <c r="D6" s="20"/>
    </row>
    <row r="7" spans="1:10" ht="15.75" thickBot="1" x14ac:dyDescent="0.3">
      <c r="B7" s="21" t="s">
        <v>75</v>
      </c>
      <c r="C7" s="21" t="s">
        <v>76</v>
      </c>
      <c r="D7" s="21" t="s">
        <v>111</v>
      </c>
    </row>
    <row r="8" spans="1:10" ht="15.75" thickBot="1" x14ac:dyDescent="0.3">
      <c r="B8" s="15" t="s">
        <v>509</v>
      </c>
      <c r="C8" s="15" t="s">
        <v>510</v>
      </c>
      <c r="D8" s="18">
        <v>34600</v>
      </c>
    </row>
    <row r="10" spans="1:10" ht="15.75" thickBot="1" x14ac:dyDescent="0.3"/>
    <row r="11" spans="1:10" x14ac:dyDescent="0.25">
      <c r="B11" s="20"/>
      <c r="C11" s="20" t="s">
        <v>124</v>
      </c>
      <c r="D11" s="20"/>
      <c r="F11" s="20" t="s">
        <v>125</v>
      </c>
      <c r="G11" s="20" t="s">
        <v>114</v>
      </c>
      <c r="I11" s="20" t="s">
        <v>128</v>
      </c>
      <c r="J11" s="20" t="s">
        <v>114</v>
      </c>
    </row>
    <row r="12" spans="1:10" ht="15.75" thickBot="1" x14ac:dyDescent="0.3">
      <c r="B12" s="21" t="s">
        <v>75</v>
      </c>
      <c r="C12" s="21" t="s">
        <v>76</v>
      </c>
      <c r="D12" s="21" t="s">
        <v>111</v>
      </c>
      <c r="F12" s="21" t="s">
        <v>126</v>
      </c>
      <c r="G12" s="21" t="s">
        <v>127</v>
      </c>
      <c r="I12" s="21" t="s">
        <v>126</v>
      </c>
      <c r="J12" s="21" t="s">
        <v>127</v>
      </c>
    </row>
    <row r="13" spans="1:10" x14ac:dyDescent="0.25">
      <c r="B13" s="17" t="s">
        <v>511</v>
      </c>
      <c r="C13" s="17" t="s">
        <v>512</v>
      </c>
      <c r="D13" s="19">
        <v>0</v>
      </c>
      <c r="F13" s="19">
        <v>0</v>
      </c>
      <c r="G13" s="19">
        <v>34600</v>
      </c>
      <c r="I13" s="19">
        <v>0</v>
      </c>
      <c r="J13" s="19">
        <v>34600</v>
      </c>
    </row>
    <row r="14" spans="1:10" x14ac:dyDescent="0.25">
      <c r="B14" s="17" t="s">
        <v>513</v>
      </c>
      <c r="C14" s="17" t="s">
        <v>514</v>
      </c>
      <c r="D14" s="19">
        <v>5</v>
      </c>
      <c r="F14" s="19">
        <v>5</v>
      </c>
      <c r="G14" s="19">
        <v>34600</v>
      </c>
      <c r="I14" s="19">
        <v>5</v>
      </c>
      <c r="J14" s="19">
        <v>34600</v>
      </c>
    </row>
    <row r="15" spans="1:10" x14ac:dyDescent="0.25">
      <c r="B15" s="17" t="s">
        <v>515</v>
      </c>
      <c r="C15" s="17" t="s">
        <v>516</v>
      </c>
      <c r="D15" s="19">
        <v>25</v>
      </c>
      <c r="F15" s="19">
        <v>25</v>
      </c>
      <c r="G15" s="19">
        <v>34600</v>
      </c>
      <c r="I15" s="19">
        <v>25</v>
      </c>
      <c r="J15" s="19">
        <v>34600</v>
      </c>
    </row>
    <row r="16" spans="1:10" x14ac:dyDescent="0.25">
      <c r="B16" s="17" t="s">
        <v>517</v>
      </c>
      <c r="C16" s="17" t="s">
        <v>518</v>
      </c>
      <c r="D16" s="19">
        <v>0</v>
      </c>
      <c r="F16" s="19">
        <v>0</v>
      </c>
      <c r="G16" s="19">
        <v>34600</v>
      </c>
      <c r="I16" s="19">
        <v>0</v>
      </c>
      <c r="J16" s="19">
        <v>34600</v>
      </c>
    </row>
    <row r="17" spans="2:10" x14ac:dyDescent="0.25">
      <c r="B17" s="17" t="s">
        <v>519</v>
      </c>
      <c r="C17" s="17" t="s">
        <v>520</v>
      </c>
      <c r="D17" s="19">
        <v>35</v>
      </c>
      <c r="F17" s="19">
        <v>35</v>
      </c>
      <c r="G17" s="19">
        <v>34600</v>
      </c>
      <c r="I17" s="19">
        <v>35</v>
      </c>
      <c r="J17" s="19">
        <v>34600</v>
      </c>
    </row>
    <row r="18" spans="2:10" x14ac:dyDescent="0.25">
      <c r="B18" s="17" t="s">
        <v>521</v>
      </c>
      <c r="C18" s="17" t="s">
        <v>522</v>
      </c>
      <c r="D18" s="19">
        <v>0</v>
      </c>
      <c r="F18" s="19">
        <v>0</v>
      </c>
      <c r="G18" s="19">
        <v>34600</v>
      </c>
      <c r="I18" s="19">
        <v>0</v>
      </c>
      <c r="J18" s="19">
        <v>34600</v>
      </c>
    </row>
    <row r="19" spans="2:10" x14ac:dyDescent="0.25">
      <c r="B19" s="17" t="s">
        <v>523</v>
      </c>
      <c r="C19" s="17" t="s">
        <v>524</v>
      </c>
      <c r="D19" s="19">
        <v>25</v>
      </c>
      <c r="F19" s="19">
        <v>25</v>
      </c>
      <c r="G19" s="19">
        <v>34600</v>
      </c>
      <c r="I19" s="19">
        <v>25</v>
      </c>
      <c r="J19" s="19">
        <v>34600</v>
      </c>
    </row>
    <row r="20" spans="2:10" x14ac:dyDescent="0.25">
      <c r="B20" s="17" t="s">
        <v>525</v>
      </c>
      <c r="C20" s="17" t="s">
        <v>526</v>
      </c>
      <c r="D20" s="19">
        <v>0</v>
      </c>
      <c r="F20" s="19">
        <v>0</v>
      </c>
      <c r="G20" s="19">
        <v>34600</v>
      </c>
      <c r="I20" s="19">
        <v>0</v>
      </c>
      <c r="J20" s="19">
        <v>34600</v>
      </c>
    </row>
    <row r="21" spans="2:10" ht="15.75" thickBot="1" x14ac:dyDescent="0.3">
      <c r="B21" s="15" t="s">
        <v>527</v>
      </c>
      <c r="C21" s="15" t="s">
        <v>528</v>
      </c>
      <c r="D21" s="18">
        <v>0</v>
      </c>
      <c r="F21" s="18">
        <v>0</v>
      </c>
      <c r="G21" s="18">
        <v>34600</v>
      </c>
      <c r="I21" s="18">
        <v>0</v>
      </c>
      <c r="J21" s="18">
        <v>34600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7619-4AAC-4010-B257-BFF440B73A4A}">
  <dimension ref="A1:W407"/>
  <sheetViews>
    <sheetView tabSelected="1" topLeftCell="A402" zoomScale="90" zoomScaleNormal="90" workbookViewId="0">
      <selection activeCell="N380" sqref="N380"/>
    </sheetView>
  </sheetViews>
  <sheetFormatPr baseColWidth="10" defaultRowHeight="15" x14ac:dyDescent="0.25"/>
  <cols>
    <col min="1" max="1" width="20.5703125" customWidth="1"/>
    <col min="2" max="2" width="20.28515625" customWidth="1"/>
    <col min="3" max="3" width="20.42578125" customWidth="1"/>
    <col min="4" max="4" width="15.28515625" customWidth="1"/>
    <col min="5" max="5" width="10.42578125" customWidth="1"/>
    <col min="6" max="6" width="16" customWidth="1"/>
    <col min="7" max="7" width="11.85546875" customWidth="1"/>
    <col min="8" max="8" width="22.28515625" customWidth="1"/>
    <col min="9" max="9" width="17.42578125" customWidth="1"/>
    <col min="10" max="10" width="14.85546875" customWidth="1"/>
    <col min="11" max="11" width="16.28515625" customWidth="1"/>
    <col min="12" max="12" width="13.7109375" customWidth="1"/>
  </cols>
  <sheetData>
    <row r="1" spans="1:6" x14ac:dyDescent="0.25">
      <c r="A1" t="s">
        <v>0</v>
      </c>
    </row>
    <row r="2" spans="1:6" x14ac:dyDescent="0.25">
      <c r="A2" t="s">
        <v>390</v>
      </c>
    </row>
    <row r="3" spans="1:6" x14ac:dyDescent="0.25">
      <c r="A3" t="s">
        <v>389</v>
      </c>
      <c r="B3" t="s">
        <v>388</v>
      </c>
      <c r="E3" t="s">
        <v>387</v>
      </c>
      <c r="F3">
        <v>2312660</v>
      </c>
    </row>
    <row r="18" spans="1:17" x14ac:dyDescent="0.25">
      <c r="A18" t="s">
        <v>386</v>
      </c>
      <c r="C18" t="s">
        <v>46</v>
      </c>
      <c r="D18" t="s">
        <v>385</v>
      </c>
    </row>
    <row r="19" spans="1:17" x14ac:dyDescent="0.25">
      <c r="A19" t="s">
        <v>384</v>
      </c>
      <c r="C19" t="s">
        <v>47</v>
      </c>
      <c r="D19" t="s">
        <v>383</v>
      </c>
    </row>
    <row r="21" spans="1:17" x14ac:dyDescent="0.25">
      <c r="A21" t="s">
        <v>373</v>
      </c>
      <c r="B21" t="s">
        <v>219</v>
      </c>
      <c r="C21" t="s">
        <v>379</v>
      </c>
      <c r="G21" t="s">
        <v>382</v>
      </c>
      <c r="K21" t="s">
        <v>381</v>
      </c>
      <c r="N21" t="s">
        <v>380</v>
      </c>
    </row>
    <row r="22" spans="1:17" x14ac:dyDescent="0.25">
      <c r="A22" t="s">
        <v>339</v>
      </c>
      <c r="B22" t="s">
        <v>218</v>
      </c>
      <c r="C22" t="s">
        <v>379</v>
      </c>
      <c r="G22" t="s">
        <v>378</v>
      </c>
      <c r="K22" t="s">
        <v>377</v>
      </c>
      <c r="N22" t="s">
        <v>376</v>
      </c>
    </row>
    <row r="24" spans="1:17" ht="18.75" x14ac:dyDescent="0.3">
      <c r="A24" t="s">
        <v>375</v>
      </c>
      <c r="G24" s="34" t="s">
        <v>374</v>
      </c>
      <c r="H24" s="34"/>
    </row>
    <row r="26" spans="1:17" ht="23.25" x14ac:dyDescent="0.35">
      <c r="A26" s="50" t="s">
        <v>373</v>
      </c>
      <c r="B26" s="50" t="s">
        <v>372</v>
      </c>
      <c r="D26" t="s">
        <v>371</v>
      </c>
    </row>
    <row r="27" spans="1:17" ht="23.25" x14ac:dyDescent="0.35">
      <c r="A27" s="50" t="s">
        <v>339</v>
      </c>
      <c r="B27" s="50" t="s">
        <v>370</v>
      </c>
    </row>
    <row r="30" spans="1:17" ht="30" x14ac:dyDescent="0.25">
      <c r="C30" s="9"/>
      <c r="D30" s="8" t="s">
        <v>369</v>
      </c>
      <c r="E30" s="8" t="s">
        <v>368</v>
      </c>
      <c r="F30" s="8" t="s">
        <v>120</v>
      </c>
      <c r="G30" s="8" t="s">
        <v>367</v>
      </c>
      <c r="H30" s="8" t="s">
        <v>366</v>
      </c>
    </row>
    <row r="31" spans="1:17" x14ac:dyDescent="0.25">
      <c r="C31" s="8" t="s">
        <v>365</v>
      </c>
      <c r="D31" s="9">
        <v>0.5</v>
      </c>
      <c r="E31" s="9">
        <v>0.6</v>
      </c>
      <c r="F31" s="49">
        <v>8</v>
      </c>
      <c r="G31" s="9">
        <v>30</v>
      </c>
      <c r="H31" s="9">
        <v>150</v>
      </c>
    </row>
    <row r="32" spans="1:17" x14ac:dyDescent="0.25">
      <c r="C32" s="8" t="s">
        <v>335</v>
      </c>
      <c r="D32" s="9">
        <v>0.5</v>
      </c>
      <c r="E32" s="9">
        <v>0.4</v>
      </c>
      <c r="F32" s="49">
        <v>10</v>
      </c>
      <c r="G32" s="9">
        <v>40</v>
      </c>
      <c r="H32" s="9">
        <v>200</v>
      </c>
      <c r="N32" s="1"/>
      <c r="O32" s="1"/>
      <c r="P32" s="1"/>
      <c r="Q32" s="1"/>
    </row>
    <row r="33" spans="3:17" ht="26.25" x14ac:dyDescent="0.4">
      <c r="D33" s="48"/>
      <c r="N33" s="65" t="s">
        <v>35</v>
      </c>
      <c r="O33" s="65"/>
      <c r="P33" s="65"/>
      <c r="Q33" s="65"/>
    </row>
    <row r="34" spans="3:17" x14ac:dyDescent="0.25">
      <c r="N34" s="1"/>
      <c r="O34" s="1"/>
      <c r="P34" s="1"/>
      <c r="Q34" s="1"/>
    </row>
    <row r="35" spans="3:17" ht="18.75" x14ac:dyDescent="0.3">
      <c r="C35" t="s">
        <v>362</v>
      </c>
      <c r="E35" t="s">
        <v>363</v>
      </c>
      <c r="F35" t="s">
        <v>364</v>
      </c>
      <c r="L35" t="s">
        <v>363</v>
      </c>
      <c r="N35" s="1"/>
      <c r="O35" s="32" t="s">
        <v>362</v>
      </c>
      <c r="P35" s="32"/>
      <c r="Q35" s="1"/>
    </row>
    <row r="36" spans="3:17" ht="18.75" x14ac:dyDescent="0.3">
      <c r="N36" s="1"/>
      <c r="O36" s="32"/>
      <c r="P36" s="32"/>
      <c r="Q36" s="1"/>
    </row>
    <row r="37" spans="3:17" ht="18.75" x14ac:dyDescent="0.3">
      <c r="C37" t="s">
        <v>359</v>
      </c>
      <c r="E37" t="s">
        <v>361</v>
      </c>
      <c r="H37" t="s">
        <v>356</v>
      </c>
      <c r="J37" t="s">
        <v>345</v>
      </c>
      <c r="L37" t="s">
        <v>360</v>
      </c>
      <c r="N37" s="1"/>
      <c r="O37" s="32" t="s">
        <v>359</v>
      </c>
      <c r="P37" s="32"/>
      <c r="Q37" s="1"/>
    </row>
    <row r="38" spans="3:17" ht="18.75" x14ac:dyDescent="0.3">
      <c r="N38" s="1"/>
      <c r="O38" s="32" t="s">
        <v>358</v>
      </c>
      <c r="P38" s="32"/>
      <c r="Q38" s="1"/>
    </row>
    <row r="39" spans="3:17" ht="18.75" x14ac:dyDescent="0.3">
      <c r="C39" t="s">
        <v>358</v>
      </c>
      <c r="E39" t="s">
        <v>357</v>
      </c>
      <c r="H39" t="s">
        <v>356</v>
      </c>
      <c r="J39" t="s">
        <v>345</v>
      </c>
      <c r="L39" t="s">
        <v>355</v>
      </c>
      <c r="N39" s="1"/>
      <c r="O39" s="32" t="s">
        <v>354</v>
      </c>
      <c r="P39" s="32"/>
      <c r="Q39" s="1"/>
    </row>
    <row r="40" spans="3:17" ht="18.75" x14ac:dyDescent="0.3">
      <c r="N40" s="1"/>
      <c r="O40" s="32" t="s">
        <v>352</v>
      </c>
      <c r="P40" s="32"/>
      <c r="Q40" s="1"/>
    </row>
    <row r="41" spans="3:17" ht="18.75" x14ac:dyDescent="0.3">
      <c r="C41" t="s">
        <v>354</v>
      </c>
      <c r="E41" t="s">
        <v>351</v>
      </c>
      <c r="G41" t="s">
        <v>345</v>
      </c>
      <c r="L41" t="s">
        <v>353</v>
      </c>
      <c r="N41" s="1"/>
      <c r="O41" s="32" t="s">
        <v>349</v>
      </c>
      <c r="P41" s="32"/>
      <c r="Q41" s="1"/>
    </row>
    <row r="42" spans="3:17" ht="18.75" x14ac:dyDescent="0.3">
      <c r="C42" t="s">
        <v>352</v>
      </c>
      <c r="E42" t="s">
        <v>351</v>
      </c>
      <c r="G42" t="s">
        <v>345</v>
      </c>
      <c r="L42" t="s">
        <v>350</v>
      </c>
      <c r="N42" s="1"/>
      <c r="O42" s="32" t="s">
        <v>347</v>
      </c>
      <c r="P42" s="32"/>
      <c r="Q42" s="1"/>
    </row>
    <row r="43" spans="3:17" ht="18.75" x14ac:dyDescent="0.3">
      <c r="N43" s="1"/>
      <c r="O43" s="32" t="s">
        <v>343</v>
      </c>
      <c r="P43" s="32"/>
      <c r="Q43" s="1"/>
    </row>
    <row r="44" spans="3:17" x14ac:dyDescent="0.25">
      <c r="C44" t="s">
        <v>349</v>
      </c>
      <c r="E44" t="s">
        <v>346</v>
      </c>
      <c r="G44" t="s">
        <v>345</v>
      </c>
      <c r="L44" t="s">
        <v>348</v>
      </c>
      <c r="N44" s="1"/>
      <c r="O44" s="1"/>
      <c r="P44" s="1"/>
      <c r="Q44" s="1"/>
    </row>
    <row r="45" spans="3:17" x14ac:dyDescent="0.25">
      <c r="C45" t="s">
        <v>347</v>
      </c>
      <c r="E45" t="s">
        <v>346</v>
      </c>
      <c r="G45" t="s">
        <v>345</v>
      </c>
      <c r="L45" t="s">
        <v>344</v>
      </c>
    </row>
    <row r="47" spans="3:17" x14ac:dyDescent="0.25">
      <c r="C47" t="s">
        <v>343</v>
      </c>
      <c r="E47" t="s">
        <v>41</v>
      </c>
      <c r="L47" t="s">
        <v>342</v>
      </c>
    </row>
    <row r="49" spans="2:9" x14ac:dyDescent="0.25">
      <c r="B49" s="5"/>
      <c r="C49" s="8" t="s">
        <v>340</v>
      </c>
      <c r="D49" s="8" t="s">
        <v>339</v>
      </c>
      <c r="E49" s="5"/>
      <c r="F49" s="5"/>
      <c r="G49" s="5"/>
    </row>
    <row r="50" spans="2:9" x14ac:dyDescent="0.25">
      <c r="B50" s="5"/>
      <c r="C50" s="8" t="s">
        <v>338</v>
      </c>
      <c r="D50" s="8" t="s">
        <v>47</v>
      </c>
      <c r="E50" s="5"/>
      <c r="F50" s="5"/>
      <c r="G50" s="5"/>
    </row>
    <row r="51" spans="2:9" x14ac:dyDescent="0.25">
      <c r="B51" s="8" t="s">
        <v>44</v>
      </c>
      <c r="C51" s="46">
        <v>0</v>
      </c>
      <c r="D51" s="46">
        <v>0</v>
      </c>
      <c r="E51" s="5"/>
      <c r="F51" s="8" t="s">
        <v>177</v>
      </c>
      <c r="G51" s="5"/>
    </row>
    <row r="52" spans="2:9" x14ac:dyDescent="0.25">
      <c r="B52" s="8" t="s">
        <v>243</v>
      </c>
      <c r="C52" s="9">
        <v>8</v>
      </c>
      <c r="D52" s="9">
        <v>10</v>
      </c>
      <c r="E52" s="5"/>
      <c r="F52" s="47">
        <v>0</v>
      </c>
      <c r="G52" s="5"/>
    </row>
    <row r="53" spans="2:9" x14ac:dyDescent="0.25">
      <c r="B53" s="5"/>
      <c r="C53" s="5"/>
      <c r="D53" s="5"/>
      <c r="E53" s="5"/>
      <c r="F53" s="5"/>
      <c r="G53" s="5"/>
    </row>
    <row r="54" spans="2:9" x14ac:dyDescent="0.25">
      <c r="B54" s="8" t="s">
        <v>49</v>
      </c>
      <c r="C54" s="8" t="s">
        <v>338</v>
      </c>
      <c r="D54" s="8" t="s">
        <v>47</v>
      </c>
      <c r="E54" s="8" t="s">
        <v>50</v>
      </c>
      <c r="F54" s="8" t="s">
        <v>51</v>
      </c>
      <c r="G54" s="8" t="s">
        <v>52</v>
      </c>
    </row>
    <row r="55" spans="2:9" x14ac:dyDescent="0.25">
      <c r="B55" s="8" t="s">
        <v>337</v>
      </c>
      <c r="C55" s="9">
        <v>0.5</v>
      </c>
      <c r="D55" s="9">
        <v>0.5</v>
      </c>
      <c r="E55" s="47">
        <v>0</v>
      </c>
      <c r="F55" s="9" t="s">
        <v>60</v>
      </c>
      <c r="G55" s="9">
        <v>150</v>
      </c>
      <c r="I55" s="6" t="s">
        <v>341</v>
      </c>
    </row>
    <row r="56" spans="2:9" x14ac:dyDescent="0.25">
      <c r="B56" s="8" t="s">
        <v>335</v>
      </c>
      <c r="C56" s="9">
        <v>0.6</v>
      </c>
      <c r="D56" s="9">
        <v>0.4</v>
      </c>
      <c r="E56" s="47">
        <v>0</v>
      </c>
      <c r="F56" s="9" t="s">
        <v>60</v>
      </c>
      <c r="G56" s="9">
        <v>140</v>
      </c>
    </row>
    <row r="57" spans="2:9" x14ac:dyDescent="0.25">
      <c r="B57" s="8" t="s">
        <v>334</v>
      </c>
      <c r="C57" s="9">
        <v>1</v>
      </c>
      <c r="D57" s="9">
        <v>0</v>
      </c>
      <c r="E57" s="47">
        <v>0</v>
      </c>
      <c r="F57" s="9" t="s">
        <v>59</v>
      </c>
      <c r="G57" s="9">
        <v>30</v>
      </c>
    </row>
    <row r="58" spans="2:9" x14ac:dyDescent="0.25">
      <c r="B58" s="8" t="s">
        <v>333</v>
      </c>
      <c r="C58" s="9">
        <v>0</v>
      </c>
      <c r="D58" s="9">
        <v>1</v>
      </c>
      <c r="E58" s="47">
        <v>0</v>
      </c>
      <c r="F58" s="9" t="s">
        <v>60</v>
      </c>
      <c r="G58" s="9">
        <v>150</v>
      </c>
    </row>
    <row r="59" spans="2:9" x14ac:dyDescent="0.25">
      <c r="B59" s="8" t="s">
        <v>332</v>
      </c>
      <c r="C59" s="9">
        <v>1</v>
      </c>
      <c r="D59" s="9">
        <v>0</v>
      </c>
      <c r="E59" s="47">
        <v>0</v>
      </c>
      <c r="F59" s="9" t="s">
        <v>59</v>
      </c>
      <c r="G59" s="9">
        <v>40</v>
      </c>
    </row>
    <row r="60" spans="2:9" x14ac:dyDescent="0.25">
      <c r="B60" s="8" t="s">
        <v>331</v>
      </c>
      <c r="C60" s="9">
        <v>0</v>
      </c>
      <c r="D60" s="9">
        <v>1</v>
      </c>
      <c r="E60" s="47">
        <v>0</v>
      </c>
      <c r="F60" s="9" t="s">
        <v>60</v>
      </c>
      <c r="G60" s="9">
        <v>200</v>
      </c>
    </row>
    <row r="66" spans="1:12" x14ac:dyDescent="0.25">
      <c r="C66" s="8" t="s">
        <v>340</v>
      </c>
      <c r="D66" s="8" t="s">
        <v>339</v>
      </c>
    </row>
    <row r="67" spans="1:12" x14ac:dyDescent="0.25">
      <c r="C67" s="8" t="s">
        <v>338</v>
      </c>
      <c r="D67" s="8" t="s">
        <v>47</v>
      </c>
    </row>
    <row r="68" spans="1:12" x14ac:dyDescent="0.25">
      <c r="B68" s="8" t="s">
        <v>44</v>
      </c>
      <c r="C68" s="46">
        <v>100</v>
      </c>
      <c r="D68" s="46">
        <v>200</v>
      </c>
      <c r="F68" s="8" t="s">
        <v>177</v>
      </c>
    </row>
    <row r="69" spans="1:12" x14ac:dyDescent="0.25">
      <c r="B69" s="8" t="s">
        <v>243</v>
      </c>
      <c r="C69" s="9">
        <v>8</v>
      </c>
      <c r="D69" s="9">
        <v>10</v>
      </c>
      <c r="F69" s="45">
        <f>(C68*C69)+(D68*D69)</f>
        <v>2800</v>
      </c>
    </row>
    <row r="71" spans="1:12" x14ac:dyDescent="0.25">
      <c r="B71" s="8" t="s">
        <v>49</v>
      </c>
      <c r="C71" s="8" t="s">
        <v>338</v>
      </c>
      <c r="D71" s="8" t="s">
        <v>47</v>
      </c>
      <c r="E71" s="8" t="s">
        <v>50</v>
      </c>
      <c r="F71" s="8" t="s">
        <v>51</v>
      </c>
      <c r="G71" s="8" t="s">
        <v>52</v>
      </c>
    </row>
    <row r="72" spans="1:12" ht="15.75" x14ac:dyDescent="0.25">
      <c r="B72" s="8" t="s">
        <v>337</v>
      </c>
      <c r="C72" s="9">
        <v>0.5</v>
      </c>
      <c r="D72" s="9">
        <v>0.5</v>
      </c>
      <c r="E72" s="44">
        <f t="shared" ref="E72:E77" si="0">($C$68*C72)+($D$68*D72)</f>
        <v>150</v>
      </c>
      <c r="F72" s="9" t="s">
        <v>60</v>
      </c>
      <c r="G72" s="9">
        <v>150</v>
      </c>
      <c r="I72" s="61" t="s">
        <v>336</v>
      </c>
      <c r="J72" s="61"/>
    </row>
    <row r="73" spans="1:12" ht="15.75" x14ac:dyDescent="0.25">
      <c r="B73" s="8" t="s">
        <v>335</v>
      </c>
      <c r="C73" s="9">
        <v>0.6</v>
      </c>
      <c r="D73" s="9">
        <v>0.4</v>
      </c>
      <c r="E73" s="44">
        <f t="shared" si="0"/>
        <v>140</v>
      </c>
      <c r="F73" s="9" t="s">
        <v>60</v>
      </c>
      <c r="G73" s="9">
        <v>145</v>
      </c>
    </row>
    <row r="74" spans="1:12" ht="15.75" x14ac:dyDescent="0.25">
      <c r="B74" s="8" t="s">
        <v>334</v>
      </c>
      <c r="C74" s="9">
        <v>1</v>
      </c>
      <c r="D74" s="9">
        <v>0</v>
      </c>
      <c r="E74" s="44">
        <f t="shared" si="0"/>
        <v>100</v>
      </c>
      <c r="F74" s="9" t="s">
        <v>59</v>
      </c>
      <c r="G74" s="9">
        <v>30</v>
      </c>
    </row>
    <row r="75" spans="1:12" ht="15.75" x14ac:dyDescent="0.25">
      <c r="B75" s="8" t="s">
        <v>333</v>
      </c>
      <c r="C75" s="9">
        <v>1</v>
      </c>
      <c r="D75" s="9">
        <v>0</v>
      </c>
      <c r="E75" s="44">
        <f t="shared" si="0"/>
        <v>100</v>
      </c>
      <c r="F75" s="9" t="s">
        <v>60</v>
      </c>
      <c r="G75" s="9">
        <v>150</v>
      </c>
    </row>
    <row r="76" spans="1:12" ht="15.75" x14ac:dyDescent="0.25">
      <c r="B76" s="8" t="s">
        <v>332</v>
      </c>
      <c r="C76" s="9">
        <v>0</v>
      </c>
      <c r="D76" s="9">
        <v>1</v>
      </c>
      <c r="E76" s="44">
        <f t="shared" si="0"/>
        <v>200</v>
      </c>
      <c r="F76" s="9" t="s">
        <v>59</v>
      </c>
      <c r="G76" s="9">
        <v>40</v>
      </c>
    </row>
    <row r="77" spans="1:12" ht="15.75" x14ac:dyDescent="0.25">
      <c r="B77" s="8" t="s">
        <v>331</v>
      </c>
      <c r="C77" s="9">
        <v>0</v>
      </c>
      <c r="D77" s="9">
        <v>1</v>
      </c>
      <c r="E77" s="44">
        <f t="shared" si="0"/>
        <v>200</v>
      </c>
      <c r="F77" s="9" t="s">
        <v>60</v>
      </c>
      <c r="G77" s="9">
        <v>200</v>
      </c>
    </row>
    <row r="80" spans="1:12" ht="21" x14ac:dyDescent="0.35">
      <c r="A80" s="43" t="s">
        <v>330</v>
      </c>
      <c r="B80" s="43"/>
      <c r="C80" s="43"/>
      <c r="D80" s="43"/>
      <c r="E80" s="43"/>
      <c r="F80" s="43"/>
      <c r="G80" s="43"/>
      <c r="H80" s="43"/>
      <c r="I80" s="1"/>
      <c r="J80" s="1"/>
      <c r="K80" s="1"/>
      <c r="L80" s="1"/>
    </row>
    <row r="83" spans="6:13" x14ac:dyDescent="0.25">
      <c r="H83" t="s">
        <v>329</v>
      </c>
    </row>
    <row r="84" spans="6:13" x14ac:dyDescent="0.25">
      <c r="H84" t="s">
        <v>328</v>
      </c>
    </row>
    <row r="85" spans="6:13" x14ac:dyDescent="0.25">
      <c r="H85" t="s">
        <v>327</v>
      </c>
    </row>
    <row r="86" spans="6:13" x14ac:dyDescent="0.25">
      <c r="H86" t="s">
        <v>326</v>
      </c>
    </row>
    <row r="90" spans="6:13" ht="30" x14ac:dyDescent="0.25">
      <c r="H90" s="5"/>
      <c r="I90" s="8" t="s">
        <v>325</v>
      </c>
      <c r="J90" s="8" t="s">
        <v>324</v>
      </c>
      <c r="K90" s="8" t="s">
        <v>323</v>
      </c>
      <c r="M90" s="41" t="s">
        <v>322</v>
      </c>
    </row>
    <row r="91" spans="6:13" x14ac:dyDescent="0.25">
      <c r="H91" s="8" t="s">
        <v>321</v>
      </c>
      <c r="I91" s="9">
        <v>0</v>
      </c>
      <c r="J91" s="9" t="s">
        <v>320</v>
      </c>
      <c r="K91" s="9">
        <v>0</v>
      </c>
    </row>
    <row r="92" spans="6:13" x14ac:dyDescent="0.25">
      <c r="H92" s="8" t="s">
        <v>319</v>
      </c>
      <c r="I92" s="9">
        <v>2</v>
      </c>
      <c r="J92" s="9">
        <v>70</v>
      </c>
      <c r="K92" s="9">
        <f>J92*I92</f>
        <v>140</v>
      </c>
    </row>
    <row r="95" spans="6:13" x14ac:dyDescent="0.25">
      <c r="F95" t="s">
        <v>318</v>
      </c>
    </row>
    <row r="96" spans="6:13" x14ac:dyDescent="0.25">
      <c r="F96" t="s">
        <v>317</v>
      </c>
    </row>
    <row r="97" spans="1:21" x14ac:dyDescent="0.25">
      <c r="F97" t="s">
        <v>316</v>
      </c>
    </row>
    <row r="99" spans="1:21" ht="21" x14ac:dyDescent="0.35">
      <c r="I99" s="35" t="s">
        <v>310</v>
      </c>
      <c r="J99" s="35"/>
      <c r="K99" s="35"/>
      <c r="L99" s="35"/>
    </row>
    <row r="101" spans="1:21" x14ac:dyDescent="0.25">
      <c r="F101" t="s">
        <v>315</v>
      </c>
    </row>
    <row r="102" spans="1:21" x14ac:dyDescent="0.25">
      <c r="F102" t="s">
        <v>314</v>
      </c>
    </row>
    <row r="103" spans="1:21" x14ac:dyDescent="0.25">
      <c r="F103" t="s">
        <v>313</v>
      </c>
    </row>
    <row r="105" spans="1:21" ht="21" x14ac:dyDescent="0.35">
      <c r="I105" s="35" t="s">
        <v>308</v>
      </c>
      <c r="J105" s="35"/>
      <c r="K105" s="35"/>
      <c r="L105" s="35"/>
      <c r="M105" s="35"/>
      <c r="N105" s="35"/>
      <c r="O105" s="35"/>
    </row>
    <row r="107" spans="1:21" ht="23.25" x14ac:dyDescent="0.25">
      <c r="A107" s="39" t="s">
        <v>312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10" spans="1:21" x14ac:dyDescent="0.25">
      <c r="B110" t="s">
        <v>311</v>
      </c>
      <c r="C110" s="5"/>
      <c r="D110" s="5"/>
    </row>
    <row r="111" spans="1:21" x14ac:dyDescent="0.25">
      <c r="C111" s="5"/>
      <c r="D111" s="5"/>
    </row>
    <row r="112" spans="1:21" ht="21" x14ac:dyDescent="0.35">
      <c r="B112" s="5"/>
      <c r="C112" s="35" t="s">
        <v>310</v>
      </c>
      <c r="D112" s="5"/>
      <c r="F112" s="5"/>
    </row>
    <row r="113" spans="1:21" x14ac:dyDescent="0.25">
      <c r="B113" s="5"/>
      <c r="C113" s="5"/>
      <c r="D113" s="5"/>
      <c r="F113" s="42"/>
    </row>
    <row r="114" spans="1:21" x14ac:dyDescent="0.25">
      <c r="B114" t="s">
        <v>309</v>
      </c>
    </row>
    <row r="115" spans="1:21" x14ac:dyDescent="0.25">
      <c r="B115" s="5"/>
      <c r="C115" s="5"/>
      <c r="D115" s="5"/>
      <c r="E115" s="5"/>
      <c r="F115" s="5"/>
      <c r="G115" s="5"/>
    </row>
    <row r="116" spans="1:21" ht="21" x14ac:dyDescent="0.35">
      <c r="B116" s="5"/>
      <c r="C116" s="35" t="s">
        <v>308</v>
      </c>
      <c r="D116" s="5"/>
      <c r="E116" s="40"/>
      <c r="F116" s="5"/>
      <c r="G116" s="5"/>
    </row>
    <row r="117" spans="1:21" ht="15.75" x14ac:dyDescent="0.25">
      <c r="B117" s="5"/>
      <c r="C117" s="5"/>
      <c r="D117" s="5"/>
      <c r="E117" s="40"/>
      <c r="F117" s="5"/>
      <c r="G117" s="5"/>
    </row>
    <row r="118" spans="1:21" ht="15.75" x14ac:dyDescent="0.25">
      <c r="B118" s="41" t="s">
        <v>307</v>
      </c>
      <c r="C118" s="5"/>
      <c r="D118" s="5"/>
      <c r="E118" s="40"/>
      <c r="F118" s="5"/>
      <c r="G118" s="5"/>
    </row>
    <row r="119" spans="1:21" ht="15.75" x14ac:dyDescent="0.25">
      <c r="B119" s="5"/>
      <c r="C119" s="5"/>
      <c r="D119" s="5"/>
      <c r="E119" s="40"/>
      <c r="F119" s="5"/>
      <c r="G119" s="5"/>
    </row>
    <row r="120" spans="1:21" ht="15.75" x14ac:dyDescent="0.25">
      <c r="B120" s="5"/>
      <c r="C120" s="5"/>
      <c r="D120" s="5"/>
      <c r="E120" s="40"/>
      <c r="F120" s="5"/>
      <c r="G120" s="5"/>
    </row>
    <row r="121" spans="1:21" ht="23.25" x14ac:dyDescent="0.35">
      <c r="A121" s="39" t="s">
        <v>306</v>
      </c>
      <c r="B121" s="37"/>
      <c r="C121" s="37"/>
      <c r="D121" s="37"/>
      <c r="E121" s="38"/>
      <c r="F121" s="37"/>
      <c r="G121" s="37"/>
      <c r="H121" s="36"/>
      <c r="I121" s="3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3" spans="1:21" x14ac:dyDescent="0.25">
      <c r="G123" t="s">
        <v>305</v>
      </c>
    </row>
    <row r="125" spans="1:21" ht="21" x14ac:dyDescent="0.35">
      <c r="H125" s="35" t="s">
        <v>304</v>
      </c>
      <c r="L125" s="35" t="s">
        <v>303</v>
      </c>
    </row>
    <row r="127" spans="1:21" ht="21" x14ac:dyDescent="0.35">
      <c r="H127" s="35" t="s">
        <v>302</v>
      </c>
      <c r="L127" s="35" t="s">
        <v>301</v>
      </c>
    </row>
    <row r="129" spans="1:23" ht="18.75" x14ac:dyDescent="0.3">
      <c r="H129" s="34" t="s">
        <v>300</v>
      </c>
      <c r="I129" s="22"/>
      <c r="L129" s="34" t="s">
        <v>299</v>
      </c>
    </row>
    <row r="131" spans="1:23" x14ac:dyDescent="0.25">
      <c r="G131" t="s">
        <v>298</v>
      </c>
      <c r="L131" t="s">
        <v>297</v>
      </c>
    </row>
    <row r="132" spans="1:23" x14ac:dyDescent="0.25">
      <c r="G132" t="s">
        <v>296</v>
      </c>
      <c r="L132" t="s">
        <v>295</v>
      </c>
    </row>
    <row r="133" spans="1:23" x14ac:dyDescent="0.25">
      <c r="G133" t="s">
        <v>294</v>
      </c>
      <c r="L133" t="s">
        <v>293</v>
      </c>
    </row>
    <row r="134" spans="1:23" x14ac:dyDescent="0.25">
      <c r="L134" t="s">
        <v>292</v>
      </c>
    </row>
    <row r="135" spans="1:23" x14ac:dyDescent="0.25">
      <c r="L135" t="s">
        <v>291</v>
      </c>
    </row>
    <row r="136" spans="1:23" x14ac:dyDescent="0.25">
      <c r="L136" t="s">
        <v>290</v>
      </c>
    </row>
    <row r="139" spans="1:23" ht="8.25" customHeight="1" x14ac:dyDescent="0.2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</row>
    <row r="159" spans="1:10" ht="18.75" x14ac:dyDescent="0.3">
      <c r="H159" s="34" t="s">
        <v>241</v>
      </c>
      <c r="I159" s="34" t="s">
        <v>289</v>
      </c>
      <c r="J159" s="34"/>
    </row>
    <row r="160" spans="1:10" ht="18.75" x14ac:dyDescent="0.3">
      <c r="A160" t="s">
        <v>288</v>
      </c>
      <c r="G160" s="34"/>
      <c r="H160" s="34" t="s">
        <v>240</v>
      </c>
      <c r="I160" s="34" t="s">
        <v>287</v>
      </c>
      <c r="J160" s="34"/>
    </row>
    <row r="161" spans="1:17" ht="18.75" x14ac:dyDescent="0.3">
      <c r="A161" t="s">
        <v>286</v>
      </c>
      <c r="G161" s="34"/>
    </row>
    <row r="162" spans="1:17" ht="45" x14ac:dyDescent="0.25">
      <c r="A162" t="s">
        <v>285</v>
      </c>
      <c r="B162" t="s">
        <v>284</v>
      </c>
      <c r="G162" s="9"/>
      <c r="H162" s="33" t="s">
        <v>283</v>
      </c>
      <c r="I162" s="33" t="s">
        <v>268</v>
      </c>
      <c r="J162" s="33" t="s">
        <v>282</v>
      </c>
      <c r="K162" s="33" t="s">
        <v>281</v>
      </c>
      <c r="L162" s="33" t="s">
        <v>280</v>
      </c>
    </row>
    <row r="163" spans="1:17" x14ac:dyDescent="0.25">
      <c r="A163" t="s">
        <v>279</v>
      </c>
      <c r="C163" t="s">
        <v>278</v>
      </c>
      <c r="G163" s="33" t="s">
        <v>241</v>
      </c>
      <c r="H163" s="9" t="s">
        <v>241</v>
      </c>
      <c r="I163" s="26" t="s">
        <v>277</v>
      </c>
      <c r="J163" s="26" t="s">
        <v>276</v>
      </c>
      <c r="K163" s="66" t="s">
        <v>275</v>
      </c>
      <c r="L163" s="66" t="s">
        <v>274</v>
      </c>
    </row>
    <row r="164" spans="1:17" x14ac:dyDescent="0.25">
      <c r="A164" t="s">
        <v>273</v>
      </c>
      <c r="G164" s="33" t="s">
        <v>240</v>
      </c>
      <c r="H164" s="9" t="s">
        <v>240</v>
      </c>
      <c r="I164" s="26" t="s">
        <v>272</v>
      </c>
      <c r="J164" s="26" t="s">
        <v>271</v>
      </c>
      <c r="K164" s="66"/>
      <c r="L164" s="66"/>
    </row>
    <row r="165" spans="1:17" x14ac:dyDescent="0.25">
      <c r="A165" t="s">
        <v>270</v>
      </c>
    </row>
    <row r="166" spans="1:17" x14ac:dyDescent="0.25">
      <c r="A166" t="s">
        <v>269</v>
      </c>
      <c r="H166" t="s">
        <v>268</v>
      </c>
      <c r="I166" t="s">
        <v>267</v>
      </c>
      <c r="J166" t="s">
        <v>266</v>
      </c>
      <c r="K166" t="s">
        <v>265</v>
      </c>
      <c r="Q166" t="s">
        <v>264</v>
      </c>
    </row>
    <row r="167" spans="1:17" x14ac:dyDescent="0.25">
      <c r="A167" t="s">
        <v>263</v>
      </c>
      <c r="Q167" t="s">
        <v>262</v>
      </c>
    </row>
    <row r="168" spans="1:17" x14ac:dyDescent="0.25">
      <c r="A168" t="s">
        <v>261</v>
      </c>
      <c r="H168" t="s">
        <v>236</v>
      </c>
      <c r="I168" t="s">
        <v>252</v>
      </c>
      <c r="J168" t="s">
        <v>260</v>
      </c>
    </row>
    <row r="169" spans="1:17" x14ac:dyDescent="0.25">
      <c r="A169" t="s">
        <v>259</v>
      </c>
    </row>
    <row r="170" spans="1:17" ht="17.25" x14ac:dyDescent="0.25">
      <c r="H170" t="s">
        <v>235</v>
      </c>
      <c r="I170" t="s">
        <v>258</v>
      </c>
      <c r="J170" t="s">
        <v>257</v>
      </c>
    </row>
    <row r="172" spans="1:17" x14ac:dyDescent="0.25">
      <c r="H172" t="s">
        <v>256</v>
      </c>
      <c r="I172" t="s">
        <v>249</v>
      </c>
    </row>
    <row r="178" spans="2:18" x14ac:dyDescent="0.25">
      <c r="B178" s="1"/>
      <c r="C178" s="1"/>
      <c r="D178" s="1"/>
      <c r="E178" s="1"/>
      <c r="F178" s="1"/>
      <c r="N178" s="1"/>
      <c r="O178" s="1"/>
      <c r="P178" s="1"/>
      <c r="Q178" s="1"/>
      <c r="R178" s="1"/>
    </row>
    <row r="179" spans="2:18" ht="23.25" x14ac:dyDescent="0.35">
      <c r="B179" s="67" t="s">
        <v>35</v>
      </c>
      <c r="C179" s="67"/>
      <c r="D179" s="67"/>
      <c r="E179" s="67"/>
      <c r="F179" s="67"/>
      <c r="N179" s="67" t="s">
        <v>35</v>
      </c>
      <c r="O179" s="67"/>
      <c r="P179" s="67"/>
      <c r="Q179" s="67"/>
      <c r="R179" s="67"/>
    </row>
    <row r="180" spans="2:18" ht="18.75" x14ac:dyDescent="0.3">
      <c r="B180" s="1"/>
      <c r="C180" s="1"/>
      <c r="D180" s="32"/>
      <c r="E180" s="32"/>
      <c r="F180" s="1"/>
      <c r="N180" s="1"/>
      <c r="O180" s="1"/>
      <c r="P180" s="1"/>
      <c r="Q180" s="1"/>
      <c r="R180" s="1"/>
    </row>
    <row r="181" spans="2:18" ht="21.75" x14ac:dyDescent="0.35">
      <c r="B181" s="59" t="s">
        <v>255</v>
      </c>
      <c r="C181" s="59"/>
      <c r="D181" s="59"/>
      <c r="E181" s="59"/>
      <c r="F181" s="59"/>
      <c r="N181" s="59" t="s">
        <v>254</v>
      </c>
      <c r="O181" s="59"/>
      <c r="P181" s="59"/>
      <c r="Q181" s="59"/>
      <c r="R181" s="59"/>
    </row>
    <row r="182" spans="2:18" ht="18.75" x14ac:dyDescent="0.3">
      <c r="B182" s="1"/>
      <c r="C182" s="1"/>
      <c r="D182" s="32"/>
      <c r="E182" s="32"/>
      <c r="F182" s="1"/>
      <c r="N182" s="1"/>
      <c r="O182" s="1"/>
      <c r="P182" s="32"/>
      <c r="Q182" s="32"/>
      <c r="R182" s="1"/>
    </row>
    <row r="183" spans="2:18" ht="18.75" x14ac:dyDescent="0.3">
      <c r="B183" s="1"/>
      <c r="C183" s="32" t="s">
        <v>253</v>
      </c>
      <c r="D183" s="1"/>
      <c r="E183" s="32"/>
      <c r="F183" s="1"/>
      <c r="N183" s="1"/>
      <c r="O183" s="32" t="s">
        <v>252</v>
      </c>
      <c r="P183" s="1"/>
      <c r="Q183" s="32"/>
      <c r="R183" s="1"/>
    </row>
    <row r="184" spans="2:18" ht="21" x14ac:dyDescent="0.3">
      <c r="B184" s="1"/>
      <c r="C184" s="32" t="s">
        <v>251</v>
      </c>
      <c r="D184" s="1"/>
      <c r="E184" s="32"/>
      <c r="F184" s="1"/>
      <c r="N184" s="1"/>
      <c r="O184" s="32" t="s">
        <v>250</v>
      </c>
      <c r="P184" s="1"/>
      <c r="Q184" s="32"/>
      <c r="R184" s="1"/>
    </row>
    <row r="185" spans="2:18" ht="18.75" x14ac:dyDescent="0.3">
      <c r="B185" s="1"/>
      <c r="C185" s="32" t="s">
        <v>249</v>
      </c>
      <c r="D185" s="1"/>
      <c r="E185" s="32"/>
      <c r="F185" s="1"/>
      <c r="N185" s="1"/>
      <c r="O185" s="32" t="s">
        <v>249</v>
      </c>
      <c r="P185" s="1"/>
      <c r="Q185" s="32"/>
      <c r="R185" s="1"/>
    </row>
    <row r="186" spans="2:18" x14ac:dyDescent="0.25">
      <c r="B186" s="1"/>
      <c r="C186" s="1"/>
      <c r="D186" s="1"/>
      <c r="E186" s="1"/>
      <c r="F186" s="1"/>
      <c r="N186" s="1"/>
      <c r="O186" s="1"/>
      <c r="P186" s="1"/>
      <c r="Q186" s="1"/>
      <c r="R186" s="1"/>
    </row>
    <row r="188" spans="2:18" x14ac:dyDescent="0.25">
      <c r="B188" s="4"/>
      <c r="C188" s="29" t="s">
        <v>247</v>
      </c>
      <c r="D188" s="29" t="s">
        <v>246</v>
      </c>
      <c r="E188" s="29" t="s">
        <v>245</v>
      </c>
      <c r="F188" s="29" t="s">
        <v>244</v>
      </c>
      <c r="G188" s="4"/>
      <c r="H188" s="4"/>
    </row>
    <row r="189" spans="2:18" ht="17.25" x14ac:dyDescent="0.25">
      <c r="B189" s="4"/>
      <c r="C189" s="29" t="s">
        <v>241</v>
      </c>
      <c r="D189" s="29" t="s">
        <v>240</v>
      </c>
      <c r="E189" s="29" t="s">
        <v>239</v>
      </c>
      <c r="F189" s="29" t="s">
        <v>238</v>
      </c>
      <c r="G189" s="4"/>
      <c r="H189" s="4"/>
    </row>
    <row r="190" spans="2:18" x14ac:dyDescent="0.25">
      <c r="B190" s="29" t="s">
        <v>44</v>
      </c>
      <c r="C190" s="31">
        <v>0</v>
      </c>
      <c r="D190" s="31">
        <v>0</v>
      </c>
      <c r="E190" s="31">
        <v>0</v>
      </c>
      <c r="F190" s="31">
        <v>0</v>
      </c>
      <c r="G190" s="4"/>
      <c r="H190" s="29" t="s">
        <v>177</v>
      </c>
    </row>
    <row r="191" spans="2:18" ht="18.75" x14ac:dyDescent="0.25">
      <c r="B191" s="29" t="s">
        <v>243</v>
      </c>
      <c r="C191" s="27">
        <v>30</v>
      </c>
      <c r="D191" s="27">
        <v>35</v>
      </c>
      <c r="E191" s="27">
        <v>-2</v>
      </c>
      <c r="F191" s="27">
        <v>-3</v>
      </c>
      <c r="G191" s="4"/>
      <c r="H191" s="28">
        <v>0</v>
      </c>
    </row>
    <row r="193" spans="2:12" x14ac:dyDescent="0.25">
      <c r="K193" s="7" t="s">
        <v>248</v>
      </c>
    </row>
    <row r="194" spans="2:12" ht="17.25" x14ac:dyDescent="0.25">
      <c r="B194" s="29" t="s">
        <v>49</v>
      </c>
      <c r="C194" s="29" t="s">
        <v>241</v>
      </c>
      <c r="D194" s="29" t="s">
        <v>240</v>
      </c>
      <c r="E194" s="29" t="s">
        <v>239</v>
      </c>
      <c r="F194" s="29" t="s">
        <v>238</v>
      </c>
      <c r="G194" s="29" t="s">
        <v>50</v>
      </c>
      <c r="H194" s="29" t="s">
        <v>237</v>
      </c>
      <c r="I194" s="29" t="s">
        <v>52</v>
      </c>
    </row>
    <row r="195" spans="2:12" ht="18.75" x14ac:dyDescent="0.25">
      <c r="B195" s="29" t="s">
        <v>236</v>
      </c>
      <c r="C195" s="27">
        <v>1</v>
      </c>
      <c r="D195" s="27">
        <v>1</v>
      </c>
      <c r="E195" s="27">
        <v>0</v>
      </c>
      <c r="F195" s="27">
        <v>0</v>
      </c>
      <c r="G195" s="28">
        <v>0</v>
      </c>
      <c r="H195" s="27" t="s">
        <v>60</v>
      </c>
      <c r="I195" s="27">
        <v>20000000</v>
      </c>
    </row>
    <row r="196" spans="2:12" ht="18.75" x14ac:dyDescent="0.25">
      <c r="B196" s="29" t="s">
        <v>235</v>
      </c>
      <c r="C196" s="27">
        <v>0</v>
      </c>
      <c r="D196" s="27">
        <v>0</v>
      </c>
      <c r="E196" s="27">
        <v>1</v>
      </c>
      <c r="F196" s="27">
        <v>2</v>
      </c>
      <c r="G196" s="28">
        <v>0</v>
      </c>
      <c r="H196" s="27" t="s">
        <v>60</v>
      </c>
      <c r="I196" s="27">
        <v>250000000</v>
      </c>
    </row>
    <row r="201" spans="2:12" x14ac:dyDescent="0.25">
      <c r="B201" s="4"/>
      <c r="C201" s="29" t="s">
        <v>247</v>
      </c>
      <c r="D201" s="29" t="s">
        <v>246</v>
      </c>
      <c r="E201" s="29" t="s">
        <v>245</v>
      </c>
      <c r="F201" s="29" t="s">
        <v>244</v>
      </c>
      <c r="G201" s="4"/>
      <c r="H201" s="4"/>
    </row>
    <row r="202" spans="2:12" ht="17.25" x14ac:dyDescent="0.25">
      <c r="B202" s="4"/>
      <c r="C202" s="29" t="s">
        <v>241</v>
      </c>
      <c r="D202" s="29" t="s">
        <v>240</v>
      </c>
      <c r="E202" s="29" t="s">
        <v>239</v>
      </c>
      <c r="F202" s="29" t="s">
        <v>238</v>
      </c>
      <c r="G202" s="4"/>
      <c r="H202" s="4"/>
    </row>
    <row r="203" spans="2:12" x14ac:dyDescent="0.25">
      <c r="B203" s="29" t="s">
        <v>44</v>
      </c>
      <c r="C203" s="31">
        <v>7.4999958061603058</v>
      </c>
      <c r="D203" s="31">
        <v>5.8333333454032825</v>
      </c>
      <c r="E203" s="31">
        <f>POWER(C203,2)</f>
        <v>56.249937092422172</v>
      </c>
      <c r="F203" s="31">
        <f>POWER(D203,2)</f>
        <v>34.027777918593848</v>
      </c>
      <c r="G203" s="4"/>
      <c r="H203" s="29" t="s">
        <v>177</v>
      </c>
    </row>
    <row r="204" spans="2:12" ht="18.75" x14ac:dyDescent="0.25">
      <c r="B204" s="29" t="s">
        <v>243</v>
      </c>
      <c r="C204" s="27">
        <v>30</v>
      </c>
      <c r="D204" s="27">
        <v>35</v>
      </c>
      <c r="E204" s="27">
        <v>-2</v>
      </c>
      <c r="F204" s="27">
        <v>-3</v>
      </c>
      <c r="G204" s="4"/>
      <c r="H204" s="30">
        <f>(C203*C204)+(D203*D204)+(E203*E204)+(F203*F204)</f>
        <v>214.58333333329819</v>
      </c>
    </row>
    <row r="205" spans="2:12" x14ac:dyDescent="0.25">
      <c r="K205" s="60" t="s">
        <v>242</v>
      </c>
      <c r="L205" s="60"/>
    </row>
    <row r="207" spans="2:12" ht="17.25" x14ac:dyDescent="0.25">
      <c r="B207" s="29" t="s">
        <v>49</v>
      </c>
      <c r="C207" s="29" t="s">
        <v>241</v>
      </c>
      <c r="D207" s="29" t="s">
        <v>240</v>
      </c>
      <c r="E207" s="29" t="s">
        <v>239</v>
      </c>
      <c r="F207" s="29" t="s">
        <v>238</v>
      </c>
      <c r="G207" s="29" t="s">
        <v>50</v>
      </c>
      <c r="H207" s="29" t="s">
        <v>237</v>
      </c>
      <c r="I207" s="29" t="s">
        <v>52</v>
      </c>
    </row>
    <row r="208" spans="2:12" ht="18.75" x14ac:dyDescent="0.25">
      <c r="B208" s="29" t="s">
        <v>236</v>
      </c>
      <c r="C208" s="27">
        <v>1</v>
      </c>
      <c r="D208" s="27">
        <v>1</v>
      </c>
      <c r="E208" s="27">
        <v>0</v>
      </c>
      <c r="F208" s="27">
        <v>0</v>
      </c>
      <c r="G208" s="28">
        <f>($C$203*C208)+($D$203*D208)+($E$203*E208)+($F$203*F208)</f>
        <v>13.333329151563589</v>
      </c>
      <c r="H208" s="27" t="s">
        <v>60</v>
      </c>
      <c r="I208" s="27">
        <v>20</v>
      </c>
    </row>
    <row r="209" spans="1:23" ht="18.75" x14ac:dyDescent="0.25">
      <c r="B209" s="29" t="s">
        <v>235</v>
      </c>
      <c r="C209" s="27">
        <v>0</v>
      </c>
      <c r="D209" s="27">
        <v>0</v>
      </c>
      <c r="E209" s="27">
        <v>1</v>
      </c>
      <c r="F209" s="27">
        <v>2</v>
      </c>
      <c r="G209" s="28">
        <f>($C$203*C209)+($D$203*D209)+($E$203*E209)+($F$203*F209)</f>
        <v>124.30549292960987</v>
      </c>
      <c r="H209" s="27" t="s">
        <v>60</v>
      </c>
      <c r="I209" s="27">
        <v>250</v>
      </c>
    </row>
    <row r="214" spans="1:23" x14ac:dyDescent="0.25">
      <c r="B214" t="s">
        <v>234</v>
      </c>
    </row>
    <row r="215" spans="1:23" x14ac:dyDescent="0.25">
      <c r="B215" t="s">
        <v>233</v>
      </c>
    </row>
    <row r="216" spans="1:23" x14ac:dyDescent="0.25">
      <c r="B216" t="s">
        <v>232</v>
      </c>
    </row>
    <row r="219" spans="1:23" ht="8.25" customHeigh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</row>
    <row r="238" spans="9:11" x14ac:dyDescent="0.25">
      <c r="I238" t="s">
        <v>229</v>
      </c>
      <c r="J238" t="s">
        <v>219</v>
      </c>
      <c r="K238" t="s">
        <v>231</v>
      </c>
    </row>
    <row r="239" spans="9:11" x14ac:dyDescent="0.25">
      <c r="I239" t="s">
        <v>229</v>
      </c>
      <c r="J239" t="s">
        <v>218</v>
      </c>
      <c r="K239" t="s">
        <v>230</v>
      </c>
    </row>
    <row r="240" spans="9:11" x14ac:dyDescent="0.25">
      <c r="I240" t="s">
        <v>229</v>
      </c>
      <c r="J240" t="s">
        <v>217</v>
      </c>
      <c r="K240" t="s">
        <v>228</v>
      </c>
    </row>
    <row r="242" spans="9:15" x14ac:dyDescent="0.25">
      <c r="I242" t="s">
        <v>227</v>
      </c>
      <c r="K242" t="s">
        <v>226</v>
      </c>
    </row>
    <row r="243" spans="9:15" x14ac:dyDescent="0.25">
      <c r="I243" t="s">
        <v>225</v>
      </c>
      <c r="K243" t="s">
        <v>224</v>
      </c>
    </row>
    <row r="244" spans="9:15" x14ac:dyDescent="0.25">
      <c r="I244" t="s">
        <v>223</v>
      </c>
      <c r="K244" t="s">
        <v>222</v>
      </c>
    </row>
    <row r="247" spans="9:15" x14ac:dyDescent="0.25">
      <c r="K247" s="8" t="s">
        <v>221</v>
      </c>
      <c r="L247" s="70" t="s">
        <v>220</v>
      </c>
      <c r="M247" s="71"/>
      <c r="N247" s="72"/>
    </row>
    <row r="248" spans="9:15" x14ac:dyDescent="0.25">
      <c r="K248" s="8"/>
      <c r="L248" s="8" t="s">
        <v>219</v>
      </c>
      <c r="M248" s="8" t="s">
        <v>218</v>
      </c>
      <c r="N248" s="8" t="s">
        <v>217</v>
      </c>
    </row>
    <row r="249" spans="9:15" x14ac:dyDescent="0.25">
      <c r="K249" s="9">
        <v>1</v>
      </c>
      <c r="L249" s="26">
        <v>600</v>
      </c>
      <c r="M249" s="26">
        <v>700</v>
      </c>
      <c r="N249" s="26">
        <v>400</v>
      </c>
    </row>
    <row r="250" spans="9:15" x14ac:dyDescent="0.25">
      <c r="K250" s="9">
        <v>2</v>
      </c>
      <c r="L250" s="26">
        <v>320</v>
      </c>
      <c r="M250" s="26">
        <v>300</v>
      </c>
      <c r="N250" s="26">
        <v>350</v>
      </c>
    </row>
    <row r="251" spans="9:15" x14ac:dyDescent="0.25">
      <c r="K251" s="9">
        <v>3</v>
      </c>
      <c r="L251" s="26">
        <v>500</v>
      </c>
      <c r="M251" s="26">
        <v>480</v>
      </c>
      <c r="N251" s="26">
        <v>450</v>
      </c>
    </row>
    <row r="253" spans="9:15" x14ac:dyDescent="0.25">
      <c r="I253" t="s">
        <v>216</v>
      </c>
      <c r="N253" t="s">
        <v>215</v>
      </c>
      <c r="O253" t="s">
        <v>214</v>
      </c>
    </row>
    <row r="255" spans="9:15" x14ac:dyDescent="0.25">
      <c r="J255" t="s">
        <v>213</v>
      </c>
      <c r="K255" t="s">
        <v>46</v>
      </c>
    </row>
    <row r="256" spans="9:15" x14ac:dyDescent="0.25">
      <c r="J256" t="s">
        <v>212</v>
      </c>
      <c r="K256" t="s">
        <v>47</v>
      </c>
    </row>
    <row r="257" spans="3:14" x14ac:dyDescent="0.25">
      <c r="J257" t="s">
        <v>211</v>
      </c>
      <c r="K257" t="s">
        <v>174</v>
      </c>
    </row>
    <row r="258" spans="3:14" x14ac:dyDescent="0.25">
      <c r="C258" s="61" t="s">
        <v>438</v>
      </c>
      <c r="D258" s="61"/>
      <c r="E258" s="61"/>
    </row>
    <row r="261" spans="3:14" x14ac:dyDescent="0.25">
      <c r="J261" t="s">
        <v>439</v>
      </c>
    </row>
    <row r="262" spans="3:14" x14ac:dyDescent="0.25">
      <c r="J262" t="s">
        <v>440</v>
      </c>
    </row>
    <row r="265" spans="3:14" x14ac:dyDescent="0.25">
      <c r="K265" s="27" t="s">
        <v>441</v>
      </c>
      <c r="L265" s="27" t="s">
        <v>442</v>
      </c>
      <c r="M265" s="27" t="s">
        <v>443</v>
      </c>
      <c r="N265" s="27" t="s">
        <v>444</v>
      </c>
    </row>
    <row r="266" spans="3:14" x14ac:dyDescent="0.25">
      <c r="K266" s="27" t="s">
        <v>213</v>
      </c>
      <c r="L266" s="56">
        <v>600</v>
      </c>
      <c r="M266" s="56">
        <v>700</v>
      </c>
      <c r="N266" s="56">
        <v>400</v>
      </c>
    </row>
    <row r="267" spans="3:14" x14ac:dyDescent="0.25">
      <c r="K267" s="27" t="s">
        <v>212</v>
      </c>
      <c r="L267" s="56">
        <v>320</v>
      </c>
      <c r="M267" s="56">
        <v>300</v>
      </c>
      <c r="N267" s="56">
        <v>350</v>
      </c>
    </row>
    <row r="268" spans="3:14" x14ac:dyDescent="0.25">
      <c r="K268" s="27" t="s">
        <v>211</v>
      </c>
      <c r="L268" s="56">
        <v>500</v>
      </c>
      <c r="M268" s="56">
        <v>480</v>
      </c>
      <c r="N268" s="56">
        <v>450</v>
      </c>
    </row>
    <row r="273" spans="2:16" x14ac:dyDescent="0.25">
      <c r="B273" s="27" t="s">
        <v>441</v>
      </c>
      <c r="C273" s="27" t="s">
        <v>442</v>
      </c>
      <c r="D273" s="27" t="s">
        <v>443</v>
      </c>
      <c r="E273" s="27" t="s">
        <v>444</v>
      </c>
      <c r="K273" s="27" t="s">
        <v>441</v>
      </c>
      <c r="L273" s="27">
        <v>1</v>
      </c>
      <c r="M273" s="27">
        <v>2</v>
      </c>
      <c r="N273" s="27">
        <v>3</v>
      </c>
    </row>
    <row r="274" spans="2:16" x14ac:dyDescent="0.25">
      <c r="B274" s="27" t="s">
        <v>213</v>
      </c>
      <c r="C274" s="56">
        <v>600</v>
      </c>
      <c r="D274" s="56">
        <v>700</v>
      </c>
      <c r="E274" s="56">
        <v>400</v>
      </c>
      <c r="K274" s="27">
        <v>1</v>
      </c>
      <c r="L274" s="56">
        <v>600</v>
      </c>
      <c r="M274" s="56">
        <v>700</v>
      </c>
      <c r="N274" s="56">
        <v>400</v>
      </c>
    </row>
    <row r="275" spans="2:16" x14ac:dyDescent="0.25">
      <c r="B275" s="27" t="s">
        <v>212</v>
      </c>
      <c r="C275" s="56">
        <v>320</v>
      </c>
      <c r="D275" s="56">
        <v>300</v>
      </c>
      <c r="E275" s="56">
        <v>350</v>
      </c>
      <c r="K275" s="27">
        <v>2</v>
      </c>
      <c r="L275" s="56">
        <v>320</v>
      </c>
      <c r="M275" s="56">
        <v>300</v>
      </c>
      <c r="N275" s="56">
        <v>350</v>
      </c>
    </row>
    <row r="276" spans="2:16" x14ac:dyDescent="0.25">
      <c r="B276" s="27" t="s">
        <v>211</v>
      </c>
      <c r="C276" s="56">
        <v>500</v>
      </c>
      <c r="D276" s="56">
        <v>480</v>
      </c>
      <c r="E276" s="56">
        <v>450</v>
      </c>
      <c r="K276" s="27">
        <v>3</v>
      </c>
      <c r="L276" s="56">
        <v>500</v>
      </c>
      <c r="M276" s="56">
        <v>480</v>
      </c>
      <c r="N276" s="56">
        <v>450</v>
      </c>
    </row>
    <row r="278" spans="2:16" x14ac:dyDescent="0.25">
      <c r="B278" t="s">
        <v>229</v>
      </c>
      <c r="C278" t="s">
        <v>219</v>
      </c>
      <c r="D278" t="s">
        <v>231</v>
      </c>
      <c r="K278" t="s">
        <v>445</v>
      </c>
    </row>
    <row r="279" spans="2:16" x14ac:dyDescent="0.25">
      <c r="B279" t="s">
        <v>229</v>
      </c>
      <c r="C279" t="s">
        <v>218</v>
      </c>
      <c r="D279" t="s">
        <v>230</v>
      </c>
    </row>
    <row r="280" spans="2:16" x14ac:dyDescent="0.25">
      <c r="B280" t="s">
        <v>229</v>
      </c>
      <c r="C280" t="s">
        <v>217</v>
      </c>
      <c r="D280" t="s">
        <v>228</v>
      </c>
      <c r="K280" t="s">
        <v>446</v>
      </c>
      <c r="M280" t="s">
        <v>447</v>
      </c>
      <c r="P280" t="s">
        <v>448</v>
      </c>
    </row>
    <row r="282" spans="2:16" x14ac:dyDescent="0.25">
      <c r="B282" t="s">
        <v>451</v>
      </c>
      <c r="G282" s="73" t="s">
        <v>463</v>
      </c>
      <c r="K282" t="s">
        <v>449</v>
      </c>
    </row>
    <row r="283" spans="2:16" x14ac:dyDescent="0.25">
      <c r="B283" t="s">
        <v>452</v>
      </c>
      <c r="D283" t="s">
        <v>454</v>
      </c>
      <c r="G283" s="73"/>
    </row>
    <row r="284" spans="2:16" x14ac:dyDescent="0.25">
      <c r="B284" t="s">
        <v>455</v>
      </c>
      <c r="G284" s="73"/>
      <c r="K284" t="s">
        <v>450</v>
      </c>
    </row>
    <row r="285" spans="2:16" x14ac:dyDescent="0.25">
      <c r="G285" s="73"/>
      <c r="H285" t="s">
        <v>477</v>
      </c>
    </row>
    <row r="286" spans="2:16" x14ac:dyDescent="0.25">
      <c r="B286" t="s">
        <v>456</v>
      </c>
      <c r="G286" s="73"/>
    </row>
    <row r="287" spans="2:16" x14ac:dyDescent="0.25">
      <c r="B287" t="s">
        <v>457</v>
      </c>
      <c r="D287" t="s">
        <v>462</v>
      </c>
      <c r="G287" s="73"/>
      <c r="H287">
        <v>30</v>
      </c>
    </row>
    <row r="288" spans="2:16" x14ac:dyDescent="0.25">
      <c r="B288" t="s">
        <v>453</v>
      </c>
      <c r="G288" s="73"/>
      <c r="H288">
        <v>35</v>
      </c>
    </row>
    <row r="289" spans="2:10" x14ac:dyDescent="0.25">
      <c r="G289" s="73"/>
      <c r="H289">
        <v>25</v>
      </c>
    </row>
    <row r="290" spans="2:10" x14ac:dyDescent="0.25">
      <c r="B290" t="s">
        <v>458</v>
      </c>
      <c r="G290" s="73"/>
      <c r="H290" s="6">
        <f>SUM(H287:H289)</f>
        <v>90</v>
      </c>
    </row>
    <row r="291" spans="2:10" x14ac:dyDescent="0.25">
      <c r="B291" t="s">
        <v>459</v>
      </c>
      <c r="D291" t="s">
        <v>461</v>
      </c>
      <c r="G291" s="73"/>
    </row>
    <row r="292" spans="2:10" x14ac:dyDescent="0.25">
      <c r="B292" t="s">
        <v>460</v>
      </c>
      <c r="G292" s="73"/>
    </row>
    <row r="294" spans="2:10" x14ac:dyDescent="0.25">
      <c r="B294" t="s">
        <v>227</v>
      </c>
      <c r="D294" t="s">
        <v>226</v>
      </c>
    </row>
    <row r="295" spans="2:10" ht="18.75" x14ac:dyDescent="0.3">
      <c r="B295" t="s">
        <v>225</v>
      </c>
      <c r="D295" t="s">
        <v>224</v>
      </c>
      <c r="J295" t="s">
        <v>479</v>
      </c>
    </row>
    <row r="296" spans="2:10" x14ac:dyDescent="0.25">
      <c r="B296" t="s">
        <v>223</v>
      </c>
      <c r="D296" t="s">
        <v>222</v>
      </c>
    </row>
    <row r="298" spans="2:10" x14ac:dyDescent="0.25">
      <c r="B298" t="s">
        <v>464</v>
      </c>
      <c r="G298" s="73" t="s">
        <v>476</v>
      </c>
    </row>
    <row r="299" spans="2:10" x14ac:dyDescent="0.25">
      <c r="B299" t="s">
        <v>465</v>
      </c>
      <c r="D299" t="s">
        <v>467</v>
      </c>
      <c r="G299" s="73"/>
      <c r="H299" t="s">
        <v>478</v>
      </c>
    </row>
    <row r="300" spans="2:10" x14ac:dyDescent="0.25">
      <c r="B300" t="s">
        <v>466</v>
      </c>
      <c r="G300" s="73"/>
      <c r="H300">
        <v>25</v>
      </c>
    </row>
    <row r="301" spans="2:10" x14ac:dyDescent="0.25">
      <c r="G301" s="73"/>
      <c r="H301">
        <v>40</v>
      </c>
    </row>
    <row r="302" spans="2:10" x14ac:dyDescent="0.25">
      <c r="B302" t="s">
        <v>468</v>
      </c>
      <c r="G302" s="73"/>
      <c r="H302">
        <v>30</v>
      </c>
    </row>
    <row r="303" spans="2:10" x14ac:dyDescent="0.25">
      <c r="B303" t="s">
        <v>469</v>
      </c>
      <c r="D303" t="s">
        <v>474</v>
      </c>
      <c r="G303" s="73"/>
      <c r="H303" s="6">
        <f>SUM(H300:H302)</f>
        <v>95</v>
      </c>
    </row>
    <row r="304" spans="2:10" x14ac:dyDescent="0.25">
      <c r="B304" t="s">
        <v>470</v>
      </c>
      <c r="G304" s="73"/>
    </row>
    <row r="305" spans="2:14" x14ac:dyDescent="0.25">
      <c r="G305" s="73"/>
    </row>
    <row r="306" spans="2:14" x14ac:dyDescent="0.25">
      <c r="B306" t="s">
        <v>471</v>
      </c>
      <c r="G306" s="73"/>
    </row>
    <row r="307" spans="2:14" x14ac:dyDescent="0.25">
      <c r="B307" t="s">
        <v>472</v>
      </c>
      <c r="D307" t="s">
        <v>475</v>
      </c>
      <c r="G307" s="73"/>
    </row>
    <row r="308" spans="2:14" x14ac:dyDescent="0.25">
      <c r="B308" t="s">
        <v>473</v>
      </c>
      <c r="G308" s="73"/>
    </row>
    <row r="311" spans="2:14" x14ac:dyDescent="0.25">
      <c r="G311" s="57"/>
      <c r="H311" s="57"/>
      <c r="I311" s="57"/>
      <c r="J311" s="57"/>
      <c r="K311" s="57"/>
      <c r="L311" s="57"/>
      <c r="M311" s="57"/>
    </row>
    <row r="312" spans="2:14" ht="21" x14ac:dyDescent="0.35">
      <c r="G312" s="57"/>
      <c r="H312" s="74" t="s">
        <v>35</v>
      </c>
      <c r="I312" s="74"/>
      <c r="J312" s="74"/>
      <c r="K312" s="74"/>
      <c r="L312" s="74"/>
      <c r="M312" s="57"/>
    </row>
    <row r="313" spans="2:14" x14ac:dyDescent="0.25">
      <c r="G313" s="57"/>
      <c r="H313" s="57"/>
      <c r="I313" s="57"/>
      <c r="J313" s="57"/>
      <c r="K313" s="57"/>
      <c r="L313" s="57"/>
      <c r="M313" s="57"/>
    </row>
    <row r="314" spans="2:14" x14ac:dyDescent="0.25">
      <c r="G314" s="57"/>
      <c r="H314" s="57" t="s">
        <v>450</v>
      </c>
      <c r="I314" s="57"/>
      <c r="J314" s="57"/>
      <c r="K314" s="57"/>
      <c r="L314" s="57"/>
      <c r="M314" s="57"/>
      <c r="N314" t="s">
        <v>548</v>
      </c>
    </row>
    <row r="315" spans="2:14" x14ac:dyDescent="0.25">
      <c r="G315" s="57"/>
      <c r="H315" s="57"/>
      <c r="I315" s="57"/>
      <c r="J315" s="57"/>
      <c r="K315" s="57"/>
      <c r="L315" s="57"/>
      <c r="M315" s="57"/>
    </row>
    <row r="316" spans="2:14" x14ac:dyDescent="0.25">
      <c r="G316" s="57"/>
      <c r="H316" s="57" t="s">
        <v>481</v>
      </c>
      <c r="I316" s="57"/>
      <c r="J316" s="57"/>
      <c r="K316" s="57"/>
      <c r="L316" s="57"/>
      <c r="M316" s="57"/>
    </row>
    <row r="317" spans="2:14" x14ac:dyDescent="0.25">
      <c r="G317" s="57"/>
      <c r="H317" s="57" t="s">
        <v>482</v>
      </c>
      <c r="I317" s="57"/>
      <c r="J317" s="57"/>
      <c r="K317" s="57"/>
      <c r="L317" s="57"/>
      <c r="M317" s="57"/>
    </row>
    <row r="318" spans="2:14" x14ac:dyDescent="0.25">
      <c r="G318" s="57"/>
      <c r="H318" s="57" t="s">
        <v>483</v>
      </c>
      <c r="I318" s="57"/>
      <c r="J318" s="57"/>
      <c r="K318" s="57"/>
      <c r="L318" s="57"/>
      <c r="M318" s="57"/>
    </row>
    <row r="319" spans="2:14" x14ac:dyDescent="0.25">
      <c r="G319" s="57"/>
      <c r="H319" s="57"/>
      <c r="I319" s="57"/>
      <c r="J319" s="57"/>
      <c r="K319" s="57"/>
      <c r="L319" s="57"/>
      <c r="M319" s="57"/>
    </row>
    <row r="320" spans="2:14" x14ac:dyDescent="0.25">
      <c r="G320" s="57"/>
      <c r="H320" s="57" t="s">
        <v>504</v>
      </c>
      <c r="I320" s="57"/>
      <c r="J320" s="57"/>
      <c r="K320" s="57"/>
      <c r="L320" s="57"/>
      <c r="M320" s="57"/>
    </row>
    <row r="321" spans="7:17" x14ac:dyDescent="0.25">
      <c r="G321" s="57"/>
      <c r="H321" s="57" t="s">
        <v>484</v>
      </c>
      <c r="I321" s="57"/>
      <c r="J321" s="57"/>
      <c r="K321" s="57"/>
      <c r="L321" s="57"/>
      <c r="M321" s="57"/>
    </row>
    <row r="322" spans="7:17" x14ac:dyDescent="0.25">
      <c r="G322" s="57"/>
      <c r="H322" s="57" t="s">
        <v>485</v>
      </c>
      <c r="I322" s="57"/>
      <c r="J322" s="57"/>
      <c r="K322" s="57"/>
      <c r="L322" s="57"/>
      <c r="M322" s="57"/>
    </row>
    <row r="323" spans="7:17" x14ac:dyDescent="0.25">
      <c r="G323" s="57"/>
      <c r="H323" s="57"/>
      <c r="I323" s="57"/>
      <c r="J323" s="57"/>
      <c r="K323" s="57"/>
      <c r="L323" s="57"/>
      <c r="M323" s="57"/>
    </row>
    <row r="324" spans="7:17" x14ac:dyDescent="0.25">
      <c r="G324" s="57"/>
      <c r="H324" s="57" t="s">
        <v>480</v>
      </c>
      <c r="I324" s="57"/>
      <c r="J324" s="57"/>
      <c r="K324" s="57"/>
      <c r="L324" s="57"/>
      <c r="M324" s="57"/>
    </row>
    <row r="325" spans="7:17" x14ac:dyDescent="0.25">
      <c r="G325" s="57"/>
      <c r="H325" s="57"/>
      <c r="I325" s="57"/>
      <c r="J325" s="57"/>
      <c r="K325" s="57"/>
      <c r="L325" s="57"/>
      <c r="M325" s="57"/>
    </row>
    <row r="331" spans="7:17" x14ac:dyDescent="0.25">
      <c r="P331" s="61" t="s">
        <v>502</v>
      </c>
      <c r="Q331" s="61"/>
    </row>
    <row r="342" spans="4:19" x14ac:dyDescent="0.25">
      <c r="D342" s="4"/>
      <c r="E342" s="29" t="s">
        <v>486</v>
      </c>
      <c r="F342" s="29" t="s">
        <v>488</v>
      </c>
      <c r="G342" s="29" t="s">
        <v>489</v>
      </c>
      <c r="H342" s="29" t="s">
        <v>487</v>
      </c>
      <c r="I342" s="29" t="s">
        <v>490</v>
      </c>
      <c r="J342" s="29" t="s">
        <v>491</v>
      </c>
      <c r="K342" s="29" t="s">
        <v>492</v>
      </c>
      <c r="L342" s="29" t="s">
        <v>494</v>
      </c>
      <c r="M342" s="29" t="s">
        <v>493</v>
      </c>
      <c r="N342" s="4"/>
      <c r="O342" s="4"/>
      <c r="P342" s="4"/>
    </row>
    <row r="343" spans="4:19" x14ac:dyDescent="0.25">
      <c r="D343" s="29" t="s">
        <v>44</v>
      </c>
      <c r="E343" s="31">
        <v>0</v>
      </c>
      <c r="F343" s="31">
        <v>5</v>
      </c>
      <c r="G343" s="31">
        <v>25</v>
      </c>
      <c r="H343" s="31">
        <v>0</v>
      </c>
      <c r="I343" s="31">
        <v>35</v>
      </c>
      <c r="J343" s="31">
        <v>0</v>
      </c>
      <c r="K343" s="31">
        <v>25</v>
      </c>
      <c r="L343" s="31">
        <v>0</v>
      </c>
      <c r="M343" s="31">
        <v>0</v>
      </c>
      <c r="N343" s="4"/>
      <c r="O343" s="29" t="s">
        <v>495</v>
      </c>
      <c r="P343" s="4"/>
    </row>
    <row r="344" spans="4:19" ht="18.75" x14ac:dyDescent="0.25">
      <c r="D344" s="29" t="s">
        <v>174</v>
      </c>
      <c r="E344" s="27">
        <v>600</v>
      </c>
      <c r="F344" s="27">
        <v>320</v>
      </c>
      <c r="G344" s="27">
        <v>500</v>
      </c>
      <c r="H344" s="27">
        <v>700</v>
      </c>
      <c r="I344" s="27">
        <v>300</v>
      </c>
      <c r="J344" s="27">
        <v>480</v>
      </c>
      <c r="K344" s="27">
        <v>400</v>
      </c>
      <c r="L344" s="27">
        <v>350</v>
      </c>
      <c r="M344" s="27">
        <v>450</v>
      </c>
      <c r="N344" s="4"/>
      <c r="O344" s="28">
        <f>(E343*E344)+(F343*F344)+(G343*G344)+(H343*H344)+(I343*I344)+(J343*J344)+(K343*K344)+(L343*L344)+(M343*M344)</f>
        <v>34600</v>
      </c>
      <c r="P344" s="4"/>
    </row>
    <row r="345" spans="4:19" x14ac:dyDescent="0.25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4:19" x14ac:dyDescent="0.25">
      <c r="D346" s="29" t="s">
        <v>48</v>
      </c>
      <c r="E346" s="29" t="s">
        <v>486</v>
      </c>
      <c r="F346" s="29" t="s">
        <v>488</v>
      </c>
      <c r="G346" s="29" t="s">
        <v>489</v>
      </c>
      <c r="H346" s="29" t="s">
        <v>487</v>
      </c>
      <c r="I346" s="29" t="s">
        <v>490</v>
      </c>
      <c r="J346" s="29" t="s">
        <v>491</v>
      </c>
      <c r="K346" s="29" t="s">
        <v>492</v>
      </c>
      <c r="L346" s="29" t="s">
        <v>494</v>
      </c>
      <c r="M346" s="29" t="s">
        <v>493</v>
      </c>
      <c r="N346" s="29" t="s">
        <v>50</v>
      </c>
      <c r="O346" s="29" t="s">
        <v>51</v>
      </c>
      <c r="P346" s="29" t="s">
        <v>52</v>
      </c>
      <c r="R346" s="68" t="s">
        <v>503</v>
      </c>
      <c r="S346" s="69"/>
    </row>
    <row r="347" spans="4:19" ht="18.75" x14ac:dyDescent="0.25">
      <c r="D347" s="29" t="s">
        <v>496</v>
      </c>
      <c r="E347" s="27">
        <v>1</v>
      </c>
      <c r="F347" s="27">
        <v>0</v>
      </c>
      <c r="G347" s="27">
        <v>0</v>
      </c>
      <c r="H347" s="27">
        <v>1</v>
      </c>
      <c r="I347" s="27">
        <v>0</v>
      </c>
      <c r="J347" s="27">
        <v>0</v>
      </c>
      <c r="K347" s="27">
        <v>1</v>
      </c>
      <c r="L347" s="27">
        <v>0</v>
      </c>
      <c r="M347" s="27">
        <v>0</v>
      </c>
      <c r="N347" s="28">
        <f t="shared" ref="N347:N352" si="1">($E$343*E347)+($F$343*F347)+($G$343*G347)+($H$343*H347)+($I$343*I347)+($J$343*J347)+($K$343*K347)+($L$343*L347)+($M$343*M347)</f>
        <v>25</v>
      </c>
      <c r="O347" s="27" t="s">
        <v>60</v>
      </c>
      <c r="P347" s="27">
        <v>25</v>
      </c>
    </row>
    <row r="348" spans="4:19" ht="18.75" x14ac:dyDescent="0.25">
      <c r="D348" s="29" t="s">
        <v>497</v>
      </c>
      <c r="E348" s="27">
        <v>0</v>
      </c>
      <c r="F348" s="27">
        <v>1</v>
      </c>
      <c r="G348" s="27">
        <v>0</v>
      </c>
      <c r="H348" s="27">
        <v>0</v>
      </c>
      <c r="I348" s="27">
        <v>1</v>
      </c>
      <c r="J348" s="27">
        <v>0</v>
      </c>
      <c r="K348" s="27">
        <v>0</v>
      </c>
      <c r="L348" s="27">
        <v>1</v>
      </c>
      <c r="M348" s="27">
        <v>0</v>
      </c>
      <c r="N348" s="28">
        <f t="shared" si="1"/>
        <v>40</v>
      </c>
      <c r="O348" s="27" t="s">
        <v>60</v>
      </c>
      <c r="P348" s="27">
        <v>40</v>
      </c>
    </row>
    <row r="349" spans="4:19" ht="18.75" x14ac:dyDescent="0.25">
      <c r="D349" s="29" t="s">
        <v>498</v>
      </c>
      <c r="E349" s="27">
        <v>0</v>
      </c>
      <c r="F349" s="27">
        <v>0</v>
      </c>
      <c r="G349" s="27">
        <v>1</v>
      </c>
      <c r="H349" s="27">
        <v>0</v>
      </c>
      <c r="I349" s="27">
        <v>0</v>
      </c>
      <c r="J349" s="27">
        <v>1</v>
      </c>
      <c r="K349" s="27">
        <v>0</v>
      </c>
      <c r="L349" s="27">
        <v>0</v>
      </c>
      <c r="M349" s="27">
        <v>1</v>
      </c>
      <c r="N349" s="28">
        <f t="shared" si="1"/>
        <v>25</v>
      </c>
      <c r="O349" s="27" t="s">
        <v>60</v>
      </c>
      <c r="P349" s="27">
        <v>30</v>
      </c>
    </row>
    <row r="350" spans="4:19" ht="18.75" x14ac:dyDescent="0.25">
      <c r="D350" s="29" t="s">
        <v>499</v>
      </c>
      <c r="E350" s="27">
        <v>1</v>
      </c>
      <c r="F350" s="27">
        <v>1</v>
      </c>
      <c r="G350" s="27">
        <v>1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8">
        <f t="shared" si="1"/>
        <v>30</v>
      </c>
      <c r="O350" s="27" t="s">
        <v>179</v>
      </c>
      <c r="P350" s="27">
        <v>30</v>
      </c>
    </row>
    <row r="351" spans="4:19" ht="18.75" x14ac:dyDescent="0.25">
      <c r="D351" s="29" t="s">
        <v>500</v>
      </c>
      <c r="E351" s="27">
        <v>0</v>
      </c>
      <c r="F351" s="27">
        <v>0</v>
      </c>
      <c r="G351" s="27">
        <v>0</v>
      </c>
      <c r="H351" s="27">
        <v>1</v>
      </c>
      <c r="I351" s="27">
        <v>1</v>
      </c>
      <c r="J351" s="27">
        <v>1</v>
      </c>
      <c r="K351" s="27">
        <v>0</v>
      </c>
      <c r="L351" s="27">
        <v>0</v>
      </c>
      <c r="M351" s="27">
        <v>0</v>
      </c>
      <c r="N351" s="28">
        <f t="shared" si="1"/>
        <v>35</v>
      </c>
      <c r="O351" s="27" t="s">
        <v>179</v>
      </c>
      <c r="P351" s="27">
        <v>35</v>
      </c>
    </row>
    <row r="352" spans="4:19" ht="18.75" x14ac:dyDescent="0.25">
      <c r="D352" s="29" t="s">
        <v>501</v>
      </c>
      <c r="E352" s="27">
        <v>0</v>
      </c>
      <c r="F352" s="27">
        <v>0</v>
      </c>
      <c r="G352" s="27">
        <v>0</v>
      </c>
      <c r="H352" s="27">
        <v>0</v>
      </c>
      <c r="I352" s="27">
        <v>0</v>
      </c>
      <c r="J352" s="27">
        <v>0</v>
      </c>
      <c r="K352" s="27">
        <v>1</v>
      </c>
      <c r="L352" s="27">
        <v>1</v>
      </c>
      <c r="M352" s="27">
        <v>1</v>
      </c>
      <c r="N352" s="28">
        <f t="shared" si="1"/>
        <v>25</v>
      </c>
      <c r="O352" s="27" t="s">
        <v>179</v>
      </c>
      <c r="P352" s="27">
        <v>25</v>
      </c>
    </row>
    <row r="359" spans="2:12" x14ac:dyDescent="0.25">
      <c r="B359" s="27" t="s">
        <v>441</v>
      </c>
      <c r="C359" s="27" t="s">
        <v>442</v>
      </c>
      <c r="D359" s="27" t="s">
        <v>443</v>
      </c>
      <c r="E359" s="27" t="s">
        <v>444</v>
      </c>
    </row>
    <row r="360" spans="2:12" x14ac:dyDescent="0.25">
      <c r="B360" s="27" t="s">
        <v>213</v>
      </c>
      <c r="C360" s="56">
        <v>600</v>
      </c>
      <c r="D360" s="56">
        <v>700</v>
      </c>
      <c r="E360" s="56">
        <v>400</v>
      </c>
      <c r="G360" t="s">
        <v>551</v>
      </c>
      <c r="L360" t="s">
        <v>549</v>
      </c>
    </row>
    <row r="361" spans="2:12" x14ac:dyDescent="0.25">
      <c r="B361" s="27" t="s">
        <v>212</v>
      </c>
      <c r="C361" s="56">
        <v>320</v>
      </c>
      <c r="D361" s="56">
        <v>300</v>
      </c>
      <c r="E361" s="56">
        <v>350</v>
      </c>
      <c r="G361" t="s">
        <v>550</v>
      </c>
      <c r="L361" t="s">
        <v>552</v>
      </c>
    </row>
    <row r="362" spans="2:12" x14ac:dyDescent="0.25">
      <c r="B362" s="27" t="s">
        <v>211</v>
      </c>
      <c r="C362" s="56">
        <v>500</v>
      </c>
      <c r="D362" s="56">
        <v>480</v>
      </c>
      <c r="E362" s="56">
        <v>450</v>
      </c>
      <c r="G362" t="s">
        <v>553</v>
      </c>
      <c r="L362" t="s">
        <v>554</v>
      </c>
    </row>
    <row r="363" spans="2:12" x14ac:dyDescent="0.25">
      <c r="G363" t="s">
        <v>555</v>
      </c>
      <c r="L363" t="s">
        <v>556</v>
      </c>
    </row>
    <row r="364" spans="2:12" x14ac:dyDescent="0.25">
      <c r="B364" s="27" t="s">
        <v>441</v>
      </c>
      <c r="C364" s="27" t="s">
        <v>442</v>
      </c>
      <c r="D364" s="27" t="s">
        <v>443</v>
      </c>
      <c r="E364" s="27" t="s">
        <v>444</v>
      </c>
    </row>
    <row r="365" spans="2:12" x14ac:dyDescent="0.25">
      <c r="B365" s="27" t="s">
        <v>213</v>
      </c>
      <c r="C365" s="56" t="s">
        <v>486</v>
      </c>
      <c r="D365" s="56" t="s">
        <v>487</v>
      </c>
      <c r="E365" s="56" t="s">
        <v>492</v>
      </c>
      <c r="G365" s="58" t="s">
        <v>557</v>
      </c>
    </row>
    <row r="366" spans="2:12" x14ac:dyDescent="0.25">
      <c r="B366" s="27" t="s">
        <v>212</v>
      </c>
      <c r="C366" s="56" t="s">
        <v>488</v>
      </c>
      <c r="D366" s="56" t="s">
        <v>490</v>
      </c>
      <c r="E366" s="56" t="s">
        <v>494</v>
      </c>
    </row>
    <row r="367" spans="2:12" x14ac:dyDescent="0.25">
      <c r="B367" s="27" t="s">
        <v>211</v>
      </c>
      <c r="C367" s="56" t="s">
        <v>489</v>
      </c>
      <c r="D367" s="56" t="s">
        <v>491</v>
      </c>
      <c r="E367" s="56" t="s">
        <v>493</v>
      </c>
    </row>
    <row r="407" spans="3:3" x14ac:dyDescent="0.25">
      <c r="C407" t="s">
        <v>558</v>
      </c>
    </row>
  </sheetData>
  <mergeCells count="18">
    <mergeCell ref="R346:S346"/>
    <mergeCell ref="B181:F181"/>
    <mergeCell ref="B179:F179"/>
    <mergeCell ref="N181:R181"/>
    <mergeCell ref="L247:N247"/>
    <mergeCell ref="A219:W219"/>
    <mergeCell ref="K205:L205"/>
    <mergeCell ref="C258:E258"/>
    <mergeCell ref="G282:G292"/>
    <mergeCell ref="G298:G308"/>
    <mergeCell ref="H312:L312"/>
    <mergeCell ref="P331:Q331"/>
    <mergeCell ref="I72:J72"/>
    <mergeCell ref="N33:Q33"/>
    <mergeCell ref="K163:K164"/>
    <mergeCell ref="L163:L164"/>
    <mergeCell ref="N179:R179"/>
    <mergeCell ref="A139:W139"/>
  </mergeCells>
  <phoneticPr fontId="2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51C5-641F-48B8-9A0F-47F72FF2D53C}">
  <sheetPr>
    <tabColor rgb="FF00B0F0"/>
  </sheetPr>
  <dimension ref="A1:G31"/>
  <sheetViews>
    <sheetView showGridLines="0" workbookViewId="0">
      <selection activeCell="K36" sqref="K3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20.8554687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3" t="s">
        <v>63</v>
      </c>
    </row>
    <row r="2" spans="1:5" x14ac:dyDescent="0.25">
      <c r="A2" s="3" t="s">
        <v>64</v>
      </c>
    </row>
    <row r="3" spans="1:5" x14ac:dyDescent="0.25">
      <c r="A3" s="3" t="s">
        <v>65</v>
      </c>
    </row>
    <row r="4" spans="1:5" x14ac:dyDescent="0.25">
      <c r="A4" s="3" t="s">
        <v>66</v>
      </c>
    </row>
    <row r="5" spans="1:5" x14ac:dyDescent="0.25">
      <c r="A5" s="3" t="s">
        <v>67</v>
      </c>
    </row>
    <row r="6" spans="1:5" x14ac:dyDescent="0.25">
      <c r="A6" s="3"/>
      <c r="B6" t="s">
        <v>68</v>
      </c>
    </row>
    <row r="7" spans="1:5" x14ac:dyDescent="0.25">
      <c r="A7" s="3"/>
      <c r="B7" t="s">
        <v>69</v>
      </c>
    </row>
    <row r="8" spans="1:5" x14ac:dyDescent="0.25">
      <c r="A8" s="3"/>
      <c r="B8" t="s">
        <v>70</v>
      </c>
    </row>
    <row r="9" spans="1:5" x14ac:dyDescent="0.25">
      <c r="A9" s="3" t="s">
        <v>71</v>
      </c>
    </row>
    <row r="10" spans="1:5" x14ac:dyDescent="0.25">
      <c r="B10" t="s">
        <v>72</v>
      </c>
    </row>
    <row r="11" spans="1:5" x14ac:dyDescent="0.25">
      <c r="B11" t="s">
        <v>73</v>
      </c>
    </row>
    <row r="14" spans="1:5" ht="15.75" thickBot="1" x14ac:dyDescent="0.3">
      <c r="A14" t="s">
        <v>74</v>
      </c>
    </row>
    <row r="15" spans="1:5" ht="15.75" thickBot="1" x14ac:dyDescent="0.3">
      <c r="B15" s="16" t="s">
        <v>75</v>
      </c>
      <c r="C15" s="16" t="s">
        <v>76</v>
      </c>
      <c r="D15" s="16" t="s">
        <v>77</v>
      </c>
      <c r="E15" s="16" t="s">
        <v>78</v>
      </c>
    </row>
    <row r="16" spans="1:5" ht="15.75" thickBot="1" x14ac:dyDescent="0.3">
      <c r="B16" s="15" t="s">
        <v>85</v>
      </c>
      <c r="C16" s="15" t="s">
        <v>86</v>
      </c>
      <c r="D16" s="18">
        <v>0</v>
      </c>
      <c r="E16" s="18">
        <v>140</v>
      </c>
    </row>
    <row r="19" spans="1:7" ht="15.75" thickBot="1" x14ac:dyDescent="0.3">
      <c r="A19" t="s">
        <v>79</v>
      </c>
    </row>
    <row r="20" spans="1:7" ht="15.75" thickBot="1" x14ac:dyDescent="0.3">
      <c r="B20" s="16" t="s">
        <v>75</v>
      </c>
      <c r="C20" s="16" t="s">
        <v>76</v>
      </c>
      <c r="D20" s="16" t="s">
        <v>77</v>
      </c>
      <c r="E20" s="16" t="s">
        <v>78</v>
      </c>
      <c r="F20" s="16" t="s">
        <v>80</v>
      </c>
    </row>
    <row r="21" spans="1:7" x14ac:dyDescent="0.25">
      <c r="B21" s="17" t="s">
        <v>87</v>
      </c>
      <c r="C21" s="17" t="s">
        <v>88</v>
      </c>
      <c r="D21" s="19">
        <v>0</v>
      </c>
      <c r="E21" s="19">
        <v>10</v>
      </c>
      <c r="F21" s="17" t="s">
        <v>89</v>
      </c>
    </row>
    <row r="22" spans="1:7" ht="15.75" thickBot="1" x14ac:dyDescent="0.3">
      <c r="B22" s="15" t="s">
        <v>90</v>
      </c>
      <c r="C22" s="15" t="s">
        <v>91</v>
      </c>
      <c r="D22" s="18">
        <v>0</v>
      </c>
      <c r="E22" s="18">
        <v>10</v>
      </c>
      <c r="F22" s="15" t="s">
        <v>89</v>
      </c>
    </row>
    <row r="25" spans="1:7" ht="15.75" thickBot="1" x14ac:dyDescent="0.3">
      <c r="A25" t="s">
        <v>49</v>
      </c>
    </row>
    <row r="26" spans="1:7" ht="15.75" thickBot="1" x14ac:dyDescent="0.3">
      <c r="B26" s="16" t="s">
        <v>75</v>
      </c>
      <c r="C26" s="16" t="s">
        <v>76</v>
      </c>
      <c r="D26" s="16" t="s">
        <v>81</v>
      </c>
      <c r="E26" s="16" t="s">
        <v>82</v>
      </c>
      <c r="F26" s="16" t="s">
        <v>83</v>
      </c>
      <c r="G26" s="16" t="s">
        <v>84</v>
      </c>
    </row>
    <row r="27" spans="1:7" x14ac:dyDescent="0.25">
      <c r="B27" s="17" t="s">
        <v>92</v>
      </c>
      <c r="C27" s="17" t="s">
        <v>93</v>
      </c>
      <c r="D27" s="19">
        <v>20</v>
      </c>
      <c r="E27" s="17" t="s">
        <v>94</v>
      </c>
      <c r="F27" s="17" t="s">
        <v>95</v>
      </c>
      <c r="G27" s="19">
        <v>0</v>
      </c>
    </row>
    <row r="28" spans="1:7" x14ac:dyDescent="0.25">
      <c r="B28" s="17" t="s">
        <v>96</v>
      </c>
      <c r="C28" s="17" t="s">
        <v>97</v>
      </c>
      <c r="D28" s="19">
        <v>10</v>
      </c>
      <c r="E28" s="17" t="s">
        <v>98</v>
      </c>
      <c r="F28" s="17" t="s">
        <v>99</v>
      </c>
      <c r="G28" s="19">
        <v>5</v>
      </c>
    </row>
    <row r="29" spans="1:7" x14ac:dyDescent="0.25">
      <c r="B29" s="17" t="s">
        <v>100</v>
      </c>
      <c r="C29" s="17" t="s">
        <v>101</v>
      </c>
      <c r="D29" s="19">
        <v>10</v>
      </c>
      <c r="E29" s="17" t="s">
        <v>102</v>
      </c>
      <c r="F29" s="17" t="s">
        <v>99</v>
      </c>
      <c r="G29" s="17">
        <v>2</v>
      </c>
    </row>
    <row r="30" spans="1:7" x14ac:dyDescent="0.25">
      <c r="B30" s="17" t="s">
        <v>103</v>
      </c>
      <c r="C30" s="17" t="s">
        <v>104</v>
      </c>
      <c r="D30" s="19">
        <v>10</v>
      </c>
      <c r="E30" s="17" t="s">
        <v>105</v>
      </c>
      <c r="F30" s="17" t="s">
        <v>99</v>
      </c>
      <c r="G30" s="19">
        <v>4</v>
      </c>
    </row>
    <row r="31" spans="1:7" ht="15.75" thickBot="1" x14ac:dyDescent="0.3">
      <c r="B31" s="15" t="s">
        <v>106</v>
      </c>
      <c r="C31" s="15" t="s">
        <v>107</v>
      </c>
      <c r="D31" s="18">
        <v>10</v>
      </c>
      <c r="E31" s="15" t="s">
        <v>108</v>
      </c>
      <c r="F31" s="15" t="s">
        <v>95</v>
      </c>
      <c r="G31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C556-E171-43D0-9770-3A7FDC492EA3}">
  <sheetPr>
    <tabColor rgb="FF00B0F0"/>
  </sheetPr>
  <dimension ref="A1:H19"/>
  <sheetViews>
    <sheetView showGridLines="0" workbookViewId="0">
      <selection activeCell="K36" sqref="K36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0.855468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3" t="s">
        <v>109</v>
      </c>
    </row>
    <row r="2" spans="1:8" x14ac:dyDescent="0.25">
      <c r="A2" s="3" t="s">
        <v>64</v>
      </c>
    </row>
    <row r="3" spans="1:8" x14ac:dyDescent="0.25">
      <c r="A3" s="3" t="s">
        <v>65</v>
      </c>
    </row>
    <row r="6" spans="1:8" ht="15.75" thickBot="1" x14ac:dyDescent="0.3">
      <c r="A6" t="s">
        <v>79</v>
      </c>
    </row>
    <row r="7" spans="1:8" x14ac:dyDescent="0.25">
      <c r="B7" s="20"/>
      <c r="C7" s="20"/>
      <c r="D7" s="20" t="s">
        <v>110</v>
      </c>
      <c r="E7" s="20" t="s">
        <v>112</v>
      </c>
      <c r="F7" s="20" t="s">
        <v>114</v>
      </c>
      <c r="G7" s="20" t="s">
        <v>116</v>
      </c>
      <c r="H7" s="20" t="s">
        <v>116</v>
      </c>
    </row>
    <row r="8" spans="1:8" ht="15.75" thickBot="1" x14ac:dyDescent="0.3">
      <c r="B8" s="21" t="s">
        <v>75</v>
      </c>
      <c r="C8" s="21" t="s">
        <v>76</v>
      </c>
      <c r="D8" s="21" t="s">
        <v>111</v>
      </c>
      <c r="E8" s="21" t="s">
        <v>113</v>
      </c>
      <c r="F8" s="21" t="s">
        <v>115</v>
      </c>
      <c r="G8" s="21" t="s">
        <v>117</v>
      </c>
      <c r="H8" s="21" t="s">
        <v>118</v>
      </c>
    </row>
    <row r="9" spans="1:8" x14ac:dyDescent="0.25">
      <c r="B9" s="17" t="s">
        <v>87</v>
      </c>
      <c r="C9" s="17" t="s">
        <v>88</v>
      </c>
      <c r="D9" s="17">
        <v>10</v>
      </c>
      <c r="E9" s="17">
        <v>0</v>
      </c>
      <c r="F9" s="17">
        <v>8</v>
      </c>
      <c r="G9" s="17">
        <v>1E+30</v>
      </c>
      <c r="H9" s="17">
        <v>2</v>
      </c>
    </row>
    <row r="10" spans="1:8" ht="15.75" thickBot="1" x14ac:dyDescent="0.3">
      <c r="B10" s="15" t="s">
        <v>90</v>
      </c>
      <c r="C10" s="15" t="s">
        <v>91</v>
      </c>
      <c r="D10" s="15">
        <v>10</v>
      </c>
      <c r="E10" s="15">
        <v>0</v>
      </c>
      <c r="F10" s="15">
        <v>6</v>
      </c>
      <c r="G10" s="15">
        <v>2</v>
      </c>
      <c r="H10" s="15">
        <v>1E+30</v>
      </c>
    </row>
    <row r="12" spans="1:8" ht="15.75" thickBot="1" x14ac:dyDescent="0.3">
      <c r="A12" t="s">
        <v>49</v>
      </c>
    </row>
    <row r="13" spans="1:8" x14ac:dyDescent="0.25">
      <c r="B13" s="20"/>
      <c r="C13" s="20"/>
      <c r="D13" s="20" t="s">
        <v>110</v>
      </c>
      <c r="E13" s="20" t="s">
        <v>119</v>
      </c>
      <c r="F13" s="20" t="s">
        <v>121</v>
      </c>
      <c r="G13" s="20" t="s">
        <v>116</v>
      </c>
      <c r="H13" s="20" t="s">
        <v>116</v>
      </c>
    </row>
    <row r="14" spans="1:8" ht="15.75" thickBot="1" x14ac:dyDescent="0.3">
      <c r="B14" s="21" t="s">
        <v>75</v>
      </c>
      <c r="C14" s="21" t="s">
        <v>76</v>
      </c>
      <c r="D14" s="21" t="s">
        <v>111</v>
      </c>
      <c r="E14" s="21" t="s">
        <v>120</v>
      </c>
      <c r="F14" s="21" t="s">
        <v>122</v>
      </c>
      <c r="G14" s="21" t="s">
        <v>117</v>
      </c>
      <c r="H14" s="21" t="s">
        <v>118</v>
      </c>
    </row>
    <row r="15" spans="1:8" x14ac:dyDescent="0.25">
      <c r="B15" s="17" t="s">
        <v>92</v>
      </c>
      <c r="C15" s="17" t="s">
        <v>93</v>
      </c>
      <c r="D15" s="17">
        <v>20</v>
      </c>
      <c r="E15" s="17">
        <v>8</v>
      </c>
      <c r="F15" s="17">
        <v>20</v>
      </c>
      <c r="G15" s="17">
        <v>2</v>
      </c>
      <c r="H15" s="17">
        <v>5</v>
      </c>
    </row>
    <row r="16" spans="1:8" x14ac:dyDescent="0.25">
      <c r="B16" s="17" t="s">
        <v>96</v>
      </c>
      <c r="C16" s="17" t="s">
        <v>97</v>
      </c>
      <c r="D16" s="17">
        <v>10</v>
      </c>
      <c r="E16" s="17">
        <v>0</v>
      </c>
      <c r="F16" s="17">
        <v>5</v>
      </c>
      <c r="G16" s="17">
        <v>5</v>
      </c>
      <c r="H16" s="17">
        <v>1E+30</v>
      </c>
    </row>
    <row r="17" spans="2:8" x14ac:dyDescent="0.25">
      <c r="B17" s="17" t="s">
        <v>100</v>
      </c>
      <c r="C17" s="17" t="s">
        <v>101</v>
      </c>
      <c r="D17" s="17">
        <v>10</v>
      </c>
      <c r="E17" s="17">
        <v>0</v>
      </c>
      <c r="F17" s="17">
        <v>12</v>
      </c>
      <c r="G17" s="17">
        <v>1E+30</v>
      </c>
      <c r="H17" s="17">
        <v>2</v>
      </c>
    </row>
    <row r="18" spans="2:8" x14ac:dyDescent="0.25">
      <c r="B18" s="17" t="s">
        <v>103</v>
      </c>
      <c r="C18" s="17" t="s">
        <v>104</v>
      </c>
      <c r="D18" s="17">
        <v>10</v>
      </c>
      <c r="E18" s="17">
        <v>0</v>
      </c>
      <c r="F18" s="17">
        <v>6</v>
      </c>
      <c r="G18" s="17">
        <v>4</v>
      </c>
      <c r="H18" s="17">
        <v>1E+30</v>
      </c>
    </row>
    <row r="19" spans="2:8" ht="15.75" thickBot="1" x14ac:dyDescent="0.3">
      <c r="B19" s="15" t="s">
        <v>106</v>
      </c>
      <c r="C19" s="15" t="s">
        <v>107</v>
      </c>
      <c r="D19" s="15">
        <v>10</v>
      </c>
      <c r="E19" s="15">
        <v>-2</v>
      </c>
      <c r="F19" s="15">
        <v>10</v>
      </c>
      <c r="G19" s="15">
        <v>5</v>
      </c>
      <c r="H19" s="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51E1-8B8C-4AC2-9F0F-C431242F1B19}">
  <sheetPr>
    <tabColor rgb="FF00B0F0"/>
  </sheetPr>
  <dimension ref="A1:J14"/>
  <sheetViews>
    <sheetView showGridLines="0" workbookViewId="0">
      <selection activeCell="K36" sqref="K3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3" t="s">
        <v>123</v>
      </c>
    </row>
    <row r="2" spans="1:10" x14ac:dyDescent="0.25">
      <c r="A2" s="3" t="s">
        <v>64</v>
      </c>
    </row>
    <row r="3" spans="1:10" x14ac:dyDescent="0.25">
      <c r="A3" s="3" t="s">
        <v>65</v>
      </c>
    </row>
    <row r="5" spans="1:10" ht="15.75" thickBot="1" x14ac:dyDescent="0.3"/>
    <row r="6" spans="1:10" x14ac:dyDescent="0.25">
      <c r="B6" s="20"/>
      <c r="C6" s="20" t="s">
        <v>114</v>
      </c>
      <c r="D6" s="20"/>
    </row>
    <row r="7" spans="1:10" ht="15.75" thickBot="1" x14ac:dyDescent="0.3">
      <c r="B7" s="21" t="s">
        <v>75</v>
      </c>
      <c r="C7" s="21" t="s">
        <v>76</v>
      </c>
      <c r="D7" s="21" t="s">
        <v>111</v>
      </c>
    </row>
    <row r="8" spans="1:10" ht="15.75" thickBot="1" x14ac:dyDescent="0.3">
      <c r="B8" s="15" t="s">
        <v>85</v>
      </c>
      <c r="C8" s="15" t="s">
        <v>86</v>
      </c>
      <c r="D8" s="18">
        <v>140</v>
      </c>
    </row>
    <row r="10" spans="1:10" ht="15.75" thickBot="1" x14ac:dyDescent="0.3"/>
    <row r="11" spans="1:10" x14ac:dyDescent="0.25">
      <c r="B11" s="20"/>
      <c r="C11" s="20" t="s">
        <v>124</v>
      </c>
      <c r="D11" s="20"/>
      <c r="F11" s="20" t="s">
        <v>125</v>
      </c>
      <c r="G11" s="20" t="s">
        <v>114</v>
      </c>
      <c r="I11" s="20" t="s">
        <v>128</v>
      </c>
      <c r="J11" s="20" t="s">
        <v>114</v>
      </c>
    </row>
    <row r="12" spans="1:10" ht="15.75" thickBot="1" x14ac:dyDescent="0.3">
      <c r="B12" s="21" t="s">
        <v>75</v>
      </c>
      <c r="C12" s="21" t="s">
        <v>76</v>
      </c>
      <c r="D12" s="21" t="s">
        <v>111</v>
      </c>
      <c r="F12" s="21" t="s">
        <v>126</v>
      </c>
      <c r="G12" s="21" t="s">
        <v>127</v>
      </c>
      <c r="I12" s="21" t="s">
        <v>126</v>
      </c>
      <c r="J12" s="21" t="s">
        <v>127</v>
      </c>
    </row>
    <row r="13" spans="1:10" x14ac:dyDescent="0.25">
      <c r="B13" s="17" t="s">
        <v>87</v>
      </c>
      <c r="C13" s="17" t="s">
        <v>88</v>
      </c>
      <c r="D13" s="19">
        <v>10</v>
      </c>
      <c r="F13" s="19">
        <v>10</v>
      </c>
      <c r="G13" s="19">
        <v>140</v>
      </c>
      <c r="I13" s="19">
        <v>12</v>
      </c>
      <c r="J13" s="19">
        <v>156</v>
      </c>
    </row>
    <row r="14" spans="1:10" ht="15.75" thickBot="1" x14ac:dyDescent="0.3">
      <c r="B14" s="15" t="s">
        <v>90</v>
      </c>
      <c r="C14" s="15" t="s">
        <v>91</v>
      </c>
      <c r="D14" s="18">
        <v>10</v>
      </c>
      <c r="F14" s="18">
        <v>10</v>
      </c>
      <c r="G14" s="18">
        <v>140</v>
      </c>
      <c r="I14" s="18">
        <v>10</v>
      </c>
      <c r="J14" s="18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F649-9E09-485F-93AA-66A45EBE93A8}">
  <sheetPr>
    <tabColor rgb="FF00B050"/>
  </sheetPr>
  <dimension ref="A1:G30"/>
  <sheetViews>
    <sheetView showGridLines="0" workbookViewId="0">
      <selection activeCell="L38" sqref="L38"/>
    </sheetView>
  </sheetViews>
  <sheetFormatPr baseColWidth="10" defaultRowHeight="15" x14ac:dyDescent="0.25"/>
  <cols>
    <col min="1" max="1" width="2.28515625" customWidth="1"/>
    <col min="2" max="2" width="7" bestFit="1" customWidth="1"/>
    <col min="3" max="3" width="20.140625" bestFit="1" customWidth="1"/>
    <col min="4" max="4" width="15.5703125" bestFit="1" customWidth="1"/>
    <col min="5" max="5" width="15.28515625" bestFit="1" customWidth="1"/>
    <col min="6" max="6" width="10.5703125" bestFit="1" customWidth="1"/>
    <col min="7" max="7" width="8" bestFit="1" customWidth="1"/>
  </cols>
  <sheetData>
    <row r="1" spans="1:5" x14ac:dyDescent="0.25">
      <c r="A1" s="3" t="s">
        <v>63</v>
      </c>
    </row>
    <row r="2" spans="1:5" x14ac:dyDescent="0.25">
      <c r="A2" s="3" t="s">
        <v>181</v>
      </c>
    </row>
    <row r="3" spans="1:5" x14ac:dyDescent="0.25">
      <c r="A3" s="3" t="s">
        <v>182</v>
      </c>
    </row>
    <row r="4" spans="1:5" x14ac:dyDescent="0.25">
      <c r="A4" s="3" t="s">
        <v>66</v>
      </c>
    </row>
    <row r="5" spans="1:5" x14ac:dyDescent="0.25">
      <c r="A5" s="3" t="s">
        <v>67</v>
      </c>
    </row>
    <row r="6" spans="1:5" x14ac:dyDescent="0.25">
      <c r="A6" s="3"/>
      <c r="B6" t="s">
        <v>68</v>
      </c>
    </row>
    <row r="7" spans="1:5" x14ac:dyDescent="0.25">
      <c r="A7" s="3"/>
      <c r="B7" t="s">
        <v>69</v>
      </c>
    </row>
    <row r="8" spans="1:5" x14ac:dyDescent="0.25">
      <c r="A8" s="3"/>
      <c r="B8" t="s">
        <v>183</v>
      </c>
    </row>
    <row r="9" spans="1:5" x14ac:dyDescent="0.25">
      <c r="A9" s="3" t="s">
        <v>71</v>
      </c>
    </row>
    <row r="10" spans="1:5" x14ac:dyDescent="0.25">
      <c r="B10" t="s">
        <v>72</v>
      </c>
    </row>
    <row r="11" spans="1:5" x14ac:dyDescent="0.25">
      <c r="B11" t="s">
        <v>73</v>
      </c>
    </row>
    <row r="14" spans="1:5" ht="15.75" thickBot="1" x14ac:dyDescent="0.3">
      <c r="A14" t="s">
        <v>184</v>
      </c>
    </row>
    <row r="15" spans="1:5" ht="15.75" thickBot="1" x14ac:dyDescent="0.3">
      <c r="B15" s="16" t="s">
        <v>75</v>
      </c>
      <c r="C15" s="16" t="s">
        <v>76</v>
      </c>
      <c r="D15" s="16" t="s">
        <v>77</v>
      </c>
      <c r="E15" s="16" t="s">
        <v>78</v>
      </c>
    </row>
    <row r="16" spans="1:5" ht="15.75" thickBot="1" x14ac:dyDescent="0.3">
      <c r="B16" s="15" t="s">
        <v>185</v>
      </c>
      <c r="C16" s="15" t="s">
        <v>186</v>
      </c>
      <c r="D16" s="18">
        <v>0</v>
      </c>
      <c r="E16" s="18">
        <v>1097457.6271186438</v>
      </c>
    </row>
    <row r="19" spans="1:7" ht="15.75" thickBot="1" x14ac:dyDescent="0.3">
      <c r="A19" t="s">
        <v>79</v>
      </c>
    </row>
    <row r="20" spans="1:7" ht="15.75" thickBot="1" x14ac:dyDescent="0.3">
      <c r="B20" s="16" t="s">
        <v>75</v>
      </c>
      <c r="C20" s="16" t="s">
        <v>76</v>
      </c>
      <c r="D20" s="16" t="s">
        <v>77</v>
      </c>
      <c r="E20" s="16" t="s">
        <v>78</v>
      </c>
      <c r="F20" s="16" t="s">
        <v>80</v>
      </c>
    </row>
    <row r="21" spans="1:7" x14ac:dyDescent="0.25">
      <c r="B21" s="17" t="s">
        <v>187</v>
      </c>
      <c r="C21" s="17" t="s">
        <v>188</v>
      </c>
      <c r="D21" s="19">
        <v>0</v>
      </c>
      <c r="E21" s="19">
        <v>15.677966101694913</v>
      </c>
      <c r="F21" s="17" t="s">
        <v>89</v>
      </c>
    </row>
    <row r="22" spans="1:7" x14ac:dyDescent="0.25">
      <c r="B22" s="17" t="s">
        <v>189</v>
      </c>
      <c r="C22" s="17" t="s">
        <v>190</v>
      </c>
      <c r="D22" s="19">
        <v>0</v>
      </c>
      <c r="E22" s="19">
        <v>3.1355932203389827</v>
      </c>
      <c r="F22" s="17" t="s">
        <v>89</v>
      </c>
    </row>
    <row r="23" spans="1:7" ht="15.75" thickBot="1" x14ac:dyDescent="0.3">
      <c r="B23" s="15" t="s">
        <v>191</v>
      </c>
      <c r="C23" s="15" t="s">
        <v>192</v>
      </c>
      <c r="D23" s="18">
        <v>0</v>
      </c>
      <c r="E23" s="18">
        <v>12.542372881355931</v>
      </c>
      <c r="F23" s="15" t="s">
        <v>89</v>
      </c>
    </row>
    <row r="26" spans="1:7" ht="15.75" thickBot="1" x14ac:dyDescent="0.3">
      <c r="A26" t="s">
        <v>49</v>
      </c>
    </row>
    <row r="27" spans="1:7" ht="15.75" thickBot="1" x14ac:dyDescent="0.3">
      <c r="B27" s="16" t="s">
        <v>75</v>
      </c>
      <c r="C27" s="16" t="s">
        <v>76</v>
      </c>
      <c r="D27" s="16" t="s">
        <v>81</v>
      </c>
      <c r="E27" s="16" t="s">
        <v>82</v>
      </c>
      <c r="F27" s="16" t="s">
        <v>83</v>
      </c>
      <c r="G27" s="16" t="s">
        <v>84</v>
      </c>
    </row>
    <row r="28" spans="1:7" x14ac:dyDescent="0.25">
      <c r="B28" s="17" t="s">
        <v>193</v>
      </c>
      <c r="C28" s="17" t="s">
        <v>194</v>
      </c>
      <c r="D28" s="19">
        <v>18500000</v>
      </c>
      <c r="E28" s="17" t="s">
        <v>195</v>
      </c>
      <c r="F28" s="17" t="s">
        <v>95</v>
      </c>
      <c r="G28" s="17">
        <v>0</v>
      </c>
    </row>
    <row r="29" spans="1:7" x14ac:dyDescent="0.25">
      <c r="B29" s="17" t="s">
        <v>196</v>
      </c>
      <c r="C29" s="17" t="s">
        <v>197</v>
      </c>
      <c r="D29" s="19">
        <v>0</v>
      </c>
      <c r="E29" s="17" t="s">
        <v>198</v>
      </c>
      <c r="F29" s="17" t="s">
        <v>95</v>
      </c>
      <c r="G29" s="17">
        <v>0</v>
      </c>
    </row>
    <row r="30" spans="1:7" ht="15.75" thickBot="1" x14ac:dyDescent="0.3">
      <c r="B30" s="15" t="s">
        <v>199</v>
      </c>
      <c r="C30" s="15" t="s">
        <v>200</v>
      </c>
      <c r="D30" s="18">
        <v>0</v>
      </c>
      <c r="E30" s="15" t="s">
        <v>201</v>
      </c>
      <c r="F30" s="15" t="s">
        <v>95</v>
      </c>
      <c r="G30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24C-D8B1-484E-9D0A-22A88A918D75}">
  <sheetPr>
    <tabColor rgb="FF00B050"/>
  </sheetPr>
  <dimension ref="A1:H18"/>
  <sheetViews>
    <sheetView showGridLines="0" workbookViewId="0">
      <selection activeCell="L38" sqref="L38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20.140625" bestFit="1" customWidth="1"/>
    <col min="4" max="5" width="12" bestFit="1" customWidth="1"/>
    <col min="6" max="6" width="12.85546875" bestFit="1" customWidth="1"/>
    <col min="7" max="8" width="12" bestFit="1" customWidth="1"/>
  </cols>
  <sheetData>
    <row r="1" spans="1:8" x14ac:dyDescent="0.25">
      <c r="A1" s="3" t="s">
        <v>109</v>
      </c>
    </row>
    <row r="2" spans="1:8" x14ac:dyDescent="0.25">
      <c r="A2" s="3" t="s">
        <v>181</v>
      </c>
    </row>
    <row r="3" spans="1:8" x14ac:dyDescent="0.25">
      <c r="A3" s="3" t="s">
        <v>202</v>
      </c>
    </row>
    <row r="6" spans="1:8" ht="15.75" thickBot="1" x14ac:dyDescent="0.3">
      <c r="A6" t="s">
        <v>79</v>
      </c>
    </row>
    <row r="7" spans="1:8" x14ac:dyDescent="0.25">
      <c r="B7" s="20"/>
      <c r="C7" s="20"/>
      <c r="D7" s="20" t="s">
        <v>110</v>
      </c>
      <c r="E7" s="20" t="s">
        <v>112</v>
      </c>
      <c r="F7" s="20" t="s">
        <v>114</v>
      </c>
      <c r="G7" s="20" t="s">
        <v>116</v>
      </c>
      <c r="H7" s="20" t="s">
        <v>116</v>
      </c>
    </row>
    <row r="8" spans="1:8" ht="15.75" thickBot="1" x14ac:dyDescent="0.3">
      <c r="B8" s="21" t="s">
        <v>75</v>
      </c>
      <c r="C8" s="21" t="s">
        <v>76</v>
      </c>
      <c r="D8" s="21" t="s">
        <v>111</v>
      </c>
      <c r="E8" s="21" t="s">
        <v>113</v>
      </c>
      <c r="F8" s="21" t="s">
        <v>115</v>
      </c>
      <c r="G8" s="21" t="s">
        <v>117</v>
      </c>
      <c r="H8" s="21" t="s">
        <v>118</v>
      </c>
    </row>
    <row r="9" spans="1:8" x14ac:dyDescent="0.25">
      <c r="B9" s="17" t="s">
        <v>187</v>
      </c>
      <c r="C9" s="17" t="s">
        <v>188</v>
      </c>
      <c r="D9" s="17">
        <v>15.677966101694913</v>
      </c>
      <c r="E9" s="17">
        <v>0</v>
      </c>
      <c r="F9" s="17">
        <v>18000</v>
      </c>
      <c r="G9" s="17">
        <v>1E+30</v>
      </c>
      <c r="H9" s="17">
        <v>19428.571428571428</v>
      </c>
    </row>
    <row r="10" spans="1:8" x14ac:dyDescent="0.25">
      <c r="B10" s="17" t="s">
        <v>189</v>
      </c>
      <c r="C10" s="17" t="s">
        <v>190</v>
      </c>
      <c r="D10" s="17">
        <v>3.1355932203389827</v>
      </c>
      <c r="E10" s="17">
        <v>0</v>
      </c>
      <c r="F10" s="17">
        <v>100000</v>
      </c>
      <c r="G10" s="17">
        <v>30222.222222222234</v>
      </c>
      <c r="H10" s="17">
        <v>350000</v>
      </c>
    </row>
    <row r="11" spans="1:8" ht="15.75" thickBot="1" x14ac:dyDescent="0.3">
      <c r="B11" s="15" t="s">
        <v>191</v>
      </c>
      <c r="C11" s="15" t="s">
        <v>192</v>
      </c>
      <c r="D11" s="15">
        <v>12.542372881355931</v>
      </c>
      <c r="E11" s="15">
        <v>0</v>
      </c>
      <c r="F11" s="15">
        <v>40000</v>
      </c>
      <c r="G11" s="15">
        <v>1E+30</v>
      </c>
      <c r="H11" s="15">
        <v>11826.086956521742</v>
      </c>
    </row>
    <row r="13" spans="1:8" ht="15.75" thickBot="1" x14ac:dyDescent="0.3">
      <c r="A13" t="s">
        <v>49</v>
      </c>
    </row>
    <row r="14" spans="1:8" x14ac:dyDescent="0.25">
      <c r="B14" s="20"/>
      <c r="C14" s="20"/>
      <c r="D14" s="20" t="s">
        <v>110</v>
      </c>
      <c r="E14" s="20" t="s">
        <v>119</v>
      </c>
      <c r="F14" s="20" t="s">
        <v>121</v>
      </c>
      <c r="G14" s="20" t="s">
        <v>116</v>
      </c>
      <c r="H14" s="20" t="s">
        <v>116</v>
      </c>
    </row>
    <row r="15" spans="1:8" ht="15.75" thickBot="1" x14ac:dyDescent="0.3">
      <c r="B15" s="21" t="s">
        <v>75</v>
      </c>
      <c r="C15" s="21" t="s">
        <v>76</v>
      </c>
      <c r="D15" s="21" t="s">
        <v>111</v>
      </c>
      <c r="E15" s="21" t="s">
        <v>120</v>
      </c>
      <c r="F15" s="21" t="s">
        <v>122</v>
      </c>
      <c r="G15" s="21" t="s">
        <v>117</v>
      </c>
      <c r="H15" s="21" t="s">
        <v>118</v>
      </c>
    </row>
    <row r="16" spans="1:8" x14ac:dyDescent="0.25">
      <c r="B16" s="17" t="s">
        <v>193</v>
      </c>
      <c r="C16" s="17" t="s">
        <v>194</v>
      </c>
      <c r="D16" s="17">
        <v>18500000</v>
      </c>
      <c r="E16" s="17">
        <v>5.9322033898305079E-2</v>
      </c>
      <c r="F16" s="17">
        <v>18500000</v>
      </c>
      <c r="G16" s="17">
        <v>1E+30</v>
      </c>
      <c r="H16" s="17">
        <v>18500000</v>
      </c>
    </row>
    <row r="17" spans="2:8" x14ac:dyDescent="0.25">
      <c r="B17" s="17" t="s">
        <v>196</v>
      </c>
      <c r="C17" s="17" t="s">
        <v>197</v>
      </c>
      <c r="D17" s="17">
        <v>0</v>
      </c>
      <c r="E17" s="17">
        <v>4203.3898305084767</v>
      </c>
      <c r="F17" s="17">
        <v>0</v>
      </c>
      <c r="G17" s="17">
        <v>12.499999999999998</v>
      </c>
      <c r="H17" s="17">
        <v>15.744680851063826</v>
      </c>
    </row>
    <row r="18" spans="2:8" ht="15.75" thickBot="1" x14ac:dyDescent="0.3">
      <c r="B18" s="15" t="s">
        <v>199</v>
      </c>
      <c r="C18" s="15" t="s">
        <v>200</v>
      </c>
      <c r="D18" s="15">
        <v>0</v>
      </c>
      <c r="E18" s="15">
        <v>23050.847457627126</v>
      </c>
      <c r="F18" s="15">
        <v>0</v>
      </c>
      <c r="G18" s="15">
        <v>4.1111111111111107</v>
      </c>
      <c r="H18" s="15">
        <v>6.4347826086956506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A5D3-C18B-452D-B6E1-370CFEF2DCA0}">
  <sheetPr>
    <tabColor rgb="FF00B050"/>
  </sheetPr>
  <dimension ref="A1:J15"/>
  <sheetViews>
    <sheetView showGridLines="0" workbookViewId="0">
      <selection activeCell="L38" sqref="L38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3" t="s">
        <v>123</v>
      </c>
    </row>
    <row r="2" spans="1:10" x14ac:dyDescent="0.25">
      <c r="A2" s="3" t="s">
        <v>181</v>
      </c>
    </row>
    <row r="3" spans="1:10" x14ac:dyDescent="0.25">
      <c r="A3" s="3" t="s">
        <v>202</v>
      </c>
    </row>
    <row r="5" spans="1:10" ht="15.75" thickBot="1" x14ac:dyDescent="0.3"/>
    <row r="6" spans="1:10" x14ac:dyDescent="0.25">
      <c r="B6" s="20"/>
      <c r="C6" s="20" t="s">
        <v>114</v>
      </c>
      <c r="D6" s="20"/>
    </row>
    <row r="7" spans="1:10" ht="15.75" thickBot="1" x14ac:dyDescent="0.3">
      <c r="B7" s="21" t="s">
        <v>75</v>
      </c>
      <c r="C7" s="21" t="s">
        <v>76</v>
      </c>
      <c r="D7" s="21" t="s">
        <v>111</v>
      </c>
    </row>
    <row r="8" spans="1:10" ht="15.75" thickBot="1" x14ac:dyDescent="0.3">
      <c r="B8" s="15" t="s">
        <v>185</v>
      </c>
      <c r="C8" s="15" t="s">
        <v>186</v>
      </c>
      <c r="D8" s="18">
        <v>1097457.6271186438</v>
      </c>
    </row>
    <row r="10" spans="1:10" ht="15.75" thickBot="1" x14ac:dyDescent="0.3"/>
    <row r="11" spans="1:10" x14ac:dyDescent="0.25">
      <c r="B11" s="20"/>
      <c r="C11" s="20" t="s">
        <v>124</v>
      </c>
      <c r="D11" s="20"/>
      <c r="F11" s="20" t="s">
        <v>125</v>
      </c>
      <c r="G11" s="20" t="s">
        <v>114</v>
      </c>
      <c r="I11" s="20" t="s">
        <v>128</v>
      </c>
      <c r="J11" s="20" t="s">
        <v>114</v>
      </c>
    </row>
    <row r="12" spans="1:10" ht="15.75" thickBot="1" x14ac:dyDescent="0.3">
      <c r="B12" s="21" t="s">
        <v>75</v>
      </c>
      <c r="C12" s="21" t="s">
        <v>76</v>
      </c>
      <c r="D12" s="21" t="s">
        <v>111</v>
      </c>
      <c r="F12" s="21" t="s">
        <v>126</v>
      </c>
      <c r="G12" s="21" t="s">
        <v>127</v>
      </c>
      <c r="I12" s="21" t="s">
        <v>126</v>
      </c>
      <c r="J12" s="21" t="s">
        <v>127</v>
      </c>
    </row>
    <row r="13" spans="1:10" x14ac:dyDescent="0.25">
      <c r="B13" s="17" t="s">
        <v>187</v>
      </c>
      <c r="C13" s="17" t="s">
        <v>188</v>
      </c>
      <c r="D13" s="19">
        <v>15.677966101694913</v>
      </c>
      <c r="F13" s="19">
        <v>15.677966101694913</v>
      </c>
      <c r="G13" s="19">
        <v>1097457.6271186438</v>
      </c>
      <c r="I13" s="19">
        <v>15.677966101694913</v>
      </c>
      <c r="J13" s="19">
        <v>1097457.6271186438</v>
      </c>
    </row>
    <row r="14" spans="1:10" x14ac:dyDescent="0.25">
      <c r="B14" s="17" t="s">
        <v>189</v>
      </c>
      <c r="C14" s="17" t="s">
        <v>190</v>
      </c>
      <c r="D14" s="19">
        <v>3.1355932203389827</v>
      </c>
      <c r="F14" s="19">
        <v>3.1355932203389818</v>
      </c>
      <c r="G14" s="19">
        <v>1097457.6271186438</v>
      </c>
      <c r="I14" s="19">
        <v>3.1355932203389818</v>
      </c>
      <c r="J14" s="19">
        <v>1097457.6271186438</v>
      </c>
    </row>
    <row r="15" spans="1:10" ht="15.75" thickBot="1" x14ac:dyDescent="0.3">
      <c r="B15" s="15" t="s">
        <v>191</v>
      </c>
      <c r="C15" s="15" t="s">
        <v>192</v>
      </c>
      <c r="D15" s="18">
        <v>12.542372881355931</v>
      </c>
      <c r="F15" s="18">
        <v>12.542372881355931</v>
      </c>
      <c r="G15" s="18">
        <v>1097457.6271186438</v>
      </c>
      <c r="I15" s="18">
        <v>12.542372881355931</v>
      </c>
      <c r="J15" s="18">
        <v>1097457.6271186438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526A-13F2-4B6E-B869-1DEA4B435685}">
  <sheetPr>
    <tabColor rgb="FFFFFF00"/>
  </sheetPr>
  <dimension ref="A1:G32"/>
  <sheetViews>
    <sheetView showGridLines="0" workbookViewId="0">
      <selection activeCell="G36" sqref="G3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23.140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3" t="s">
        <v>63</v>
      </c>
    </row>
    <row r="2" spans="1:5" x14ac:dyDescent="0.25">
      <c r="A2" s="3" t="s">
        <v>416</v>
      </c>
    </row>
    <row r="3" spans="1:5" x14ac:dyDescent="0.25">
      <c r="A3" s="3" t="s">
        <v>415</v>
      </c>
    </row>
    <row r="4" spans="1:5" x14ac:dyDescent="0.25">
      <c r="A4" s="3" t="s">
        <v>66</v>
      </c>
    </row>
    <row r="5" spans="1:5" x14ac:dyDescent="0.25">
      <c r="A5" s="3" t="s">
        <v>67</v>
      </c>
    </row>
    <row r="6" spans="1:5" x14ac:dyDescent="0.25">
      <c r="A6" s="3"/>
      <c r="B6" t="s">
        <v>68</v>
      </c>
    </row>
    <row r="7" spans="1:5" x14ac:dyDescent="0.25">
      <c r="A7" s="3"/>
      <c r="B7" t="s">
        <v>69</v>
      </c>
    </row>
    <row r="8" spans="1:5" x14ac:dyDescent="0.25">
      <c r="A8" s="3"/>
      <c r="B8" t="s">
        <v>414</v>
      </c>
    </row>
    <row r="9" spans="1:5" x14ac:dyDescent="0.25">
      <c r="A9" s="3" t="s">
        <v>71</v>
      </c>
    </row>
    <row r="10" spans="1:5" x14ac:dyDescent="0.25">
      <c r="B10" t="s">
        <v>72</v>
      </c>
    </row>
    <row r="11" spans="1:5" x14ac:dyDescent="0.25">
      <c r="B11" t="s">
        <v>73</v>
      </c>
    </row>
    <row r="14" spans="1:5" ht="15.75" thickBot="1" x14ac:dyDescent="0.3">
      <c r="A14" t="s">
        <v>184</v>
      </c>
    </row>
    <row r="15" spans="1:5" ht="15.75" thickBot="1" x14ac:dyDescent="0.3">
      <c r="B15" s="53" t="s">
        <v>75</v>
      </c>
      <c r="C15" s="53" t="s">
        <v>76</v>
      </c>
      <c r="D15" s="53" t="s">
        <v>77</v>
      </c>
      <c r="E15" s="53" t="s">
        <v>78</v>
      </c>
    </row>
    <row r="16" spans="1:5" ht="15.75" thickBot="1" x14ac:dyDescent="0.3">
      <c r="B16" s="51" t="s">
        <v>413</v>
      </c>
      <c r="C16" s="51" t="s">
        <v>412</v>
      </c>
      <c r="D16" s="51">
        <v>0</v>
      </c>
      <c r="E16" s="51">
        <v>2800</v>
      </c>
    </row>
    <row r="19" spans="1:7" ht="15.75" thickBot="1" x14ac:dyDescent="0.3">
      <c r="A19" t="s">
        <v>79</v>
      </c>
    </row>
    <row r="20" spans="1:7" ht="15.75" thickBot="1" x14ac:dyDescent="0.3">
      <c r="B20" s="53" t="s">
        <v>75</v>
      </c>
      <c r="C20" s="53" t="s">
        <v>76</v>
      </c>
      <c r="D20" s="53" t="s">
        <v>77</v>
      </c>
      <c r="E20" s="53" t="s">
        <v>78</v>
      </c>
      <c r="F20" s="53" t="s">
        <v>80</v>
      </c>
    </row>
    <row r="21" spans="1:7" x14ac:dyDescent="0.25">
      <c r="B21" s="52" t="s">
        <v>411</v>
      </c>
      <c r="C21" s="52" t="s">
        <v>410</v>
      </c>
      <c r="D21" s="52">
        <v>0</v>
      </c>
      <c r="E21" s="52">
        <v>100</v>
      </c>
      <c r="F21" s="52" t="s">
        <v>89</v>
      </c>
    </row>
    <row r="22" spans="1:7" ht="15.75" thickBot="1" x14ac:dyDescent="0.3">
      <c r="B22" s="51" t="s">
        <v>409</v>
      </c>
      <c r="C22" s="51" t="s">
        <v>91</v>
      </c>
      <c r="D22" s="51">
        <v>0</v>
      </c>
      <c r="E22" s="51">
        <v>200</v>
      </c>
      <c r="F22" s="51" t="s">
        <v>89</v>
      </c>
    </row>
    <row r="25" spans="1:7" ht="15.75" thickBot="1" x14ac:dyDescent="0.3">
      <c r="A25" t="s">
        <v>49</v>
      </c>
    </row>
    <row r="26" spans="1:7" ht="15.75" thickBot="1" x14ac:dyDescent="0.3">
      <c r="B26" s="53" t="s">
        <v>75</v>
      </c>
      <c r="C26" s="53" t="s">
        <v>76</v>
      </c>
      <c r="D26" s="53" t="s">
        <v>81</v>
      </c>
      <c r="E26" s="53" t="s">
        <v>82</v>
      </c>
      <c r="F26" s="53" t="s">
        <v>83</v>
      </c>
      <c r="G26" s="53" t="s">
        <v>84</v>
      </c>
    </row>
    <row r="27" spans="1:7" x14ac:dyDescent="0.25">
      <c r="B27" s="52" t="s">
        <v>408</v>
      </c>
      <c r="C27" s="52" t="s">
        <v>407</v>
      </c>
      <c r="D27" s="52">
        <v>150</v>
      </c>
      <c r="E27" s="52" t="s">
        <v>406</v>
      </c>
      <c r="F27" s="52" t="s">
        <v>95</v>
      </c>
      <c r="G27" s="52">
        <v>0</v>
      </c>
    </row>
    <row r="28" spans="1:7" x14ac:dyDescent="0.25">
      <c r="B28" s="52" t="s">
        <v>405</v>
      </c>
      <c r="C28" s="52" t="s">
        <v>404</v>
      </c>
      <c r="D28" s="52">
        <v>140</v>
      </c>
      <c r="E28" s="52" t="s">
        <v>403</v>
      </c>
      <c r="F28" s="52" t="s">
        <v>99</v>
      </c>
      <c r="G28" s="52">
        <v>5</v>
      </c>
    </row>
    <row r="29" spans="1:7" x14ac:dyDescent="0.25">
      <c r="B29" s="52" t="s">
        <v>402</v>
      </c>
      <c r="C29" s="52" t="s">
        <v>401</v>
      </c>
      <c r="D29" s="52">
        <v>100</v>
      </c>
      <c r="E29" s="52" t="s">
        <v>400</v>
      </c>
      <c r="F29" s="52" t="s">
        <v>99</v>
      </c>
      <c r="G29" s="52">
        <v>70</v>
      </c>
    </row>
    <row r="30" spans="1:7" x14ac:dyDescent="0.25">
      <c r="B30" s="52" t="s">
        <v>399</v>
      </c>
      <c r="C30" s="52" t="s">
        <v>398</v>
      </c>
      <c r="D30" s="52">
        <v>100</v>
      </c>
      <c r="E30" s="52" t="s">
        <v>397</v>
      </c>
      <c r="F30" s="52" t="s">
        <v>99</v>
      </c>
      <c r="G30" s="52">
        <v>50</v>
      </c>
    </row>
    <row r="31" spans="1:7" x14ac:dyDescent="0.25">
      <c r="B31" s="52" t="s">
        <v>396</v>
      </c>
      <c r="C31" s="52" t="s">
        <v>395</v>
      </c>
      <c r="D31" s="52">
        <v>200</v>
      </c>
      <c r="E31" s="52" t="s">
        <v>394</v>
      </c>
      <c r="F31" s="52" t="s">
        <v>99</v>
      </c>
      <c r="G31" s="52">
        <v>160</v>
      </c>
    </row>
    <row r="32" spans="1:7" ht="15.75" thickBot="1" x14ac:dyDescent="0.3">
      <c r="B32" s="51" t="s">
        <v>393</v>
      </c>
      <c r="C32" s="51" t="s">
        <v>392</v>
      </c>
      <c r="D32" s="51">
        <v>200</v>
      </c>
      <c r="E32" s="51" t="s">
        <v>391</v>
      </c>
      <c r="F32" s="51" t="s">
        <v>95</v>
      </c>
      <c r="G32" s="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Ejercicios 1 y 2</vt:lpstr>
      <vt:lpstr>Ejercicios 3, 4 y 5</vt:lpstr>
      <vt:lpstr>Informe de respuestas 1</vt:lpstr>
      <vt:lpstr>Informe de sensibilidad 1</vt:lpstr>
      <vt:lpstr>Informe de límites 1</vt:lpstr>
      <vt:lpstr>Informe de respuestas 2</vt:lpstr>
      <vt:lpstr>Informe de sensibilidad 2</vt:lpstr>
      <vt:lpstr>Informe de límites 2</vt:lpstr>
      <vt:lpstr>Informe de respuestas 3</vt:lpstr>
      <vt:lpstr>Informe de sensibilidad 3</vt:lpstr>
      <vt:lpstr>Informe de límites 3</vt:lpstr>
      <vt:lpstr>Informe de respuestas 4</vt:lpstr>
      <vt:lpstr>Informe de sensibilidad 4</vt:lpstr>
      <vt:lpstr>Informe de límites 4</vt:lpstr>
      <vt:lpstr>Informe de respuestas 5</vt:lpstr>
      <vt:lpstr>Informe de sensibilidad 5</vt:lpstr>
      <vt:lpstr>Informe de límites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2022-05-27T18:14:26Z</dcterms:created>
  <dcterms:modified xsi:type="dcterms:W3CDTF">2022-06-02T15:21:20Z</dcterms:modified>
</cp:coreProperties>
</file>