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AB1C18A5-73D3-4370-9B46-CCD5C52C300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80" i="1" l="1"/>
  <c r="DA80" i="1"/>
  <c r="DB80" i="1"/>
  <c r="DC80" i="1"/>
  <c r="DD80" i="1"/>
  <c r="CY80" i="1"/>
  <c r="CZ79" i="1"/>
  <c r="DA79" i="1"/>
  <c r="DB79" i="1"/>
  <c r="DC79" i="1"/>
  <c r="DD79" i="1"/>
  <c r="CY79" i="1"/>
  <c r="CZ72" i="1"/>
  <c r="DA72" i="1"/>
  <c r="DB72" i="1"/>
  <c r="DC72" i="1"/>
  <c r="DD72" i="1"/>
  <c r="CY72" i="1"/>
  <c r="CZ68" i="1"/>
  <c r="DA68" i="1"/>
  <c r="CY68" i="1"/>
  <c r="CZ55" i="1"/>
  <c r="DA55" i="1"/>
  <c r="DB55" i="1"/>
  <c r="DC55" i="1"/>
  <c r="DD55" i="1"/>
  <c r="CY55" i="1"/>
  <c r="CZ42" i="1"/>
  <c r="DA42" i="1"/>
  <c r="DB42" i="1"/>
  <c r="DC42" i="1"/>
  <c r="DD42" i="1"/>
  <c r="CY42" i="1"/>
  <c r="CZ37" i="1"/>
  <c r="DA37" i="1"/>
  <c r="CY37" i="1"/>
  <c r="CZ29" i="1"/>
  <c r="DA29" i="1"/>
  <c r="DB29" i="1"/>
  <c r="DC29" i="1"/>
  <c r="DD29" i="1"/>
  <c r="CY29" i="1"/>
  <c r="CZ28" i="1"/>
  <c r="DA28" i="1"/>
  <c r="DB28" i="1"/>
  <c r="DC28" i="1"/>
  <c r="DD28" i="1"/>
  <c r="CY28" i="1"/>
  <c r="DC30" i="1"/>
  <c r="DB30" i="1"/>
  <c r="DA30" i="1"/>
  <c r="CZ30" i="1"/>
  <c r="CY30" i="1"/>
  <c r="DC24" i="1"/>
  <c r="DB24" i="1"/>
  <c r="DA24" i="1"/>
  <c r="CZ24" i="1"/>
  <c r="CY24" i="1"/>
  <c r="CZ18" i="1"/>
  <c r="DA18" i="1"/>
  <c r="DB18" i="1"/>
  <c r="DC18" i="1"/>
  <c r="CY18" i="1"/>
  <c r="CK75" i="1"/>
  <c r="CL75" i="1"/>
  <c r="CM75" i="1"/>
  <c r="CN75" i="1"/>
  <c r="CO75" i="1"/>
  <c r="CK72" i="1"/>
  <c r="CL72" i="1"/>
  <c r="CM72" i="1"/>
  <c r="CN72" i="1"/>
  <c r="CO72" i="1"/>
  <c r="CJ75" i="1"/>
  <c r="CJ72" i="1"/>
  <c r="CK60" i="1"/>
  <c r="CL60" i="1"/>
  <c r="CM60" i="1"/>
  <c r="CN60" i="1"/>
  <c r="CO60" i="1"/>
  <c r="CJ60" i="1"/>
  <c r="CP52" i="1"/>
  <c r="CP53" i="1"/>
  <c r="CP51" i="1"/>
  <c r="CK40" i="1"/>
  <c r="CL40" i="1"/>
  <c r="CM40" i="1"/>
  <c r="CN40" i="1"/>
  <c r="CO40" i="1"/>
  <c r="CJ40" i="1"/>
  <c r="CK39" i="1"/>
  <c r="CL39" i="1"/>
  <c r="CM39" i="1"/>
  <c r="CN39" i="1"/>
  <c r="CO39" i="1"/>
  <c r="CJ39" i="1"/>
  <c r="CP24" i="1"/>
  <c r="CP25" i="1"/>
  <c r="CP23" i="1"/>
  <c r="CK19" i="1"/>
  <c r="CL19" i="1"/>
  <c r="CM19" i="1"/>
  <c r="CN19" i="1"/>
  <c r="CJ19" i="1"/>
  <c r="BL7" i="1"/>
  <c r="BL8" i="1"/>
  <c r="BL9" i="1"/>
  <c r="BL6" i="1"/>
  <c r="AH83" i="1"/>
  <c r="AH91" i="1" s="1"/>
  <c r="AI83" i="1"/>
  <c r="AI91" i="1" s="1"/>
  <c r="AJ83" i="1"/>
  <c r="AJ91" i="1" s="1"/>
  <c r="AK83" i="1"/>
  <c r="AK91" i="1" s="1"/>
  <c r="AG83" i="1"/>
  <c r="AG91" i="1" s="1"/>
  <c r="AH79" i="1"/>
  <c r="AG79" i="1"/>
  <c r="AH66" i="1"/>
  <c r="AI66" i="1"/>
  <c r="AJ66" i="1"/>
  <c r="AK66" i="1"/>
  <c r="AG66" i="1"/>
  <c r="AH64" i="1"/>
  <c r="AI64" i="1"/>
  <c r="AJ64" i="1"/>
  <c r="AK64" i="1"/>
  <c r="AG64" i="1"/>
  <c r="AH53" i="1"/>
  <c r="AI53" i="1"/>
  <c r="AJ53" i="1"/>
  <c r="AK53" i="1"/>
  <c r="AG53" i="1"/>
  <c r="AG40" i="1"/>
  <c r="AH40" i="1"/>
  <c r="AI40" i="1"/>
  <c r="AJ40" i="1"/>
  <c r="AK40" i="1"/>
  <c r="AH39" i="1"/>
  <c r="AI39" i="1"/>
  <c r="AJ39" i="1"/>
  <c r="AK39" i="1"/>
  <c r="AG39" i="1"/>
  <c r="AH48" i="1"/>
  <c r="AG48" i="1"/>
  <c r="X83" i="1"/>
  <c r="Y83" i="1"/>
  <c r="Z83" i="1"/>
  <c r="AA83" i="1"/>
  <c r="AB83" i="1"/>
  <c r="W83" i="1"/>
  <c r="X73" i="1"/>
  <c r="Y73" i="1"/>
  <c r="W73" i="1"/>
  <c r="X59" i="1"/>
  <c r="X66" i="1" s="1"/>
  <c r="Y59" i="1"/>
  <c r="Y66" i="1" s="1"/>
  <c r="Z59" i="1"/>
  <c r="Z66" i="1" s="1"/>
  <c r="AA59" i="1"/>
  <c r="AA66" i="1" s="1"/>
  <c r="AB59" i="1"/>
  <c r="AB66" i="1" s="1"/>
  <c r="W59" i="1"/>
  <c r="W66" i="1" s="1"/>
  <c r="X48" i="1"/>
  <c r="Y48" i="1"/>
  <c r="W48" i="1"/>
  <c r="F80" i="1"/>
  <c r="G80" i="1"/>
  <c r="H80" i="1"/>
  <c r="D90" i="1"/>
  <c r="E90" i="1"/>
  <c r="F90" i="1"/>
  <c r="G90" i="1"/>
  <c r="H90" i="1"/>
  <c r="C90" i="1"/>
  <c r="D80" i="1"/>
  <c r="E80" i="1"/>
  <c r="C80" i="1"/>
  <c r="D60" i="1"/>
  <c r="E60" i="1"/>
  <c r="F60" i="1"/>
  <c r="G60" i="1"/>
  <c r="C60" i="1"/>
  <c r="H53" i="1"/>
  <c r="H60" i="1" s="1"/>
  <c r="E55" i="1"/>
  <c r="D55" i="1"/>
  <c r="C55" i="1"/>
  <c r="H46" i="1"/>
  <c r="G46" i="1"/>
  <c r="F46" i="1"/>
  <c r="E46" i="1"/>
  <c r="E48" i="1" s="1"/>
  <c r="D46" i="1"/>
  <c r="D48" i="1" s="1"/>
  <c r="C46" i="1"/>
  <c r="C48" i="1" s="1"/>
  <c r="H45" i="1"/>
  <c r="G45" i="1"/>
  <c r="F45" i="1"/>
  <c r="E45" i="1"/>
  <c r="D45" i="1"/>
  <c r="C45" i="1"/>
  <c r="D40" i="1"/>
  <c r="E40" i="1"/>
  <c r="F40" i="1"/>
  <c r="G40" i="1"/>
  <c r="H40" i="1"/>
  <c r="C40" i="1"/>
  <c r="D39" i="1"/>
  <c r="E39" i="1"/>
  <c r="F39" i="1"/>
  <c r="G39" i="1"/>
  <c r="H39" i="1"/>
  <c r="C39" i="1"/>
  <c r="C98" i="1" l="1"/>
  <c r="C97" i="1"/>
  <c r="H98" i="1"/>
  <c r="H97" i="1"/>
  <c r="G98" i="1"/>
  <c r="G97" i="1"/>
  <c r="F98" i="1"/>
  <c r="F97" i="1"/>
  <c r="E98" i="1"/>
  <c r="E97" i="1"/>
  <c r="D98" i="1"/>
  <c r="D97" i="1"/>
  <c r="W91" i="1"/>
  <c r="W90" i="1"/>
  <c r="AB91" i="1"/>
  <c r="AB90" i="1"/>
  <c r="AA91" i="1"/>
  <c r="AA90" i="1"/>
  <c r="Z91" i="1"/>
  <c r="Z90" i="1"/>
  <c r="Y91" i="1"/>
  <c r="Y90" i="1"/>
  <c r="X91" i="1"/>
  <c r="X90" i="1"/>
  <c r="H67" i="1"/>
  <c r="H65" i="1"/>
  <c r="C67" i="1"/>
  <c r="C65" i="1"/>
  <c r="G67" i="1"/>
  <c r="G65" i="1"/>
  <c r="F67" i="1"/>
  <c r="F65" i="1"/>
  <c r="E67" i="1"/>
  <c r="E65" i="1"/>
  <c r="D67" i="1"/>
  <c r="D65" i="1"/>
</calcChain>
</file>

<file path=xl/sharedStrings.xml><?xml version="1.0" encoding="utf-8"?>
<sst xmlns="http://schemas.openxmlformats.org/spreadsheetml/2006/main" count="882" uniqueCount="94">
  <si>
    <t xml:space="preserve">La primal </t>
  </si>
  <si>
    <t xml:space="preserve">La dual </t>
  </si>
  <si>
    <t>La primal</t>
  </si>
  <si>
    <t>X1</t>
  </si>
  <si>
    <t>X2</t>
  </si>
  <si>
    <t>signo</t>
  </si>
  <si>
    <t>resultado</t>
  </si>
  <si>
    <t>Y1</t>
  </si>
  <si>
    <t>Y2</t>
  </si>
  <si>
    <t>Y3</t>
  </si>
  <si>
    <t>X3</t>
  </si>
  <si>
    <t>X4</t>
  </si>
  <si>
    <t>objetivo</t>
  </si>
  <si>
    <t>Z</t>
  </si>
  <si>
    <t>Max Z</t>
  </si>
  <si>
    <t>restriccion 1</t>
  </si>
  <si>
    <t>&gt;=</t>
  </si>
  <si>
    <t>&lt;=</t>
  </si>
  <si>
    <t>restriccion 2</t>
  </si>
  <si>
    <t>restriccion 3</t>
  </si>
  <si>
    <t>.=</t>
  </si>
  <si>
    <t>Y1,Y2,Y3</t>
  </si>
  <si>
    <t>&lt;= 0</t>
  </si>
  <si>
    <t>X1 &lt;= 0</t>
  </si>
  <si>
    <t>X1,X2 &gt;= 0</t>
  </si>
  <si>
    <t>X2 , X3 &gt;= 0</t>
  </si>
  <si>
    <t>X4 inrrestricta</t>
  </si>
  <si>
    <t>Metodo Simplex</t>
  </si>
  <si>
    <t>Metodo Dual Simplex</t>
  </si>
  <si>
    <t>La dual</t>
  </si>
  <si>
    <t>Cj</t>
  </si>
  <si>
    <t xml:space="preserve">ya que se esta MAXIMIZANDO se haya el MAXIMO NEGATIVO </t>
  </si>
  <si>
    <t>var.Basica</t>
  </si>
  <si>
    <t>S1</t>
  </si>
  <si>
    <t>S2</t>
  </si>
  <si>
    <t>S3</t>
  </si>
  <si>
    <t>solucion</t>
  </si>
  <si>
    <t>z</t>
  </si>
  <si>
    <t>restriccion 4</t>
  </si>
  <si>
    <t xml:space="preserve">  </t>
  </si>
  <si>
    <t xml:space="preserve">&gt;= </t>
  </si>
  <si>
    <t>Se escoje el menor para fila pivote</t>
  </si>
  <si>
    <t>F1</t>
  </si>
  <si>
    <t>F1*-1</t>
  </si>
  <si>
    <t>EL METODO DUAL SIMPLEX TRABAJA CON MAYOR NEGATIVO</t>
  </si>
  <si>
    <t>F2</t>
  </si>
  <si>
    <t>F2*-1</t>
  </si>
  <si>
    <t>X1,X2</t>
  </si>
  <si>
    <t>&gt;= 0</t>
  </si>
  <si>
    <t>inrrestricta</t>
  </si>
  <si>
    <t>Var.basica</t>
  </si>
  <si>
    <t>Solucion</t>
  </si>
  <si>
    <t>Para solucionar que las de holgura son negativas se multiplica por -1</t>
  </si>
  <si>
    <t>F3</t>
  </si>
  <si>
    <t>F2*-2+F3</t>
  </si>
  <si>
    <t>Ya que es dual se selecciona fila pivote y NO columna pivote</t>
  </si>
  <si>
    <t>esto da que las soluciones besicas sean INFACTIBLES, sin enbargo con el metodo dual se puede volver factible</t>
  </si>
  <si>
    <t>*-1</t>
  </si>
  <si>
    <t>F2*5+Z</t>
  </si>
  <si>
    <t>Se sigue buscando el MAYOR NEGATIVO pues el ejercicio del primal</t>
  </si>
  <si>
    <t>En este metodo buscamos primero la variable que sale y luego la que entra, contrario al SIMPLEX TRADICONAL</t>
  </si>
  <si>
    <t>Se dividira la fila Z entre la fila pivote</t>
  </si>
  <si>
    <t>Se toma el menor y ser la columna pivote</t>
  </si>
  <si>
    <t>se busca el MAS NEAGTIVO pero en la SOLUCION</t>
  </si>
  <si>
    <t>Como el valor interseccion es diferente de 1, se divide la fila entre el valor interseccion</t>
  </si>
  <si>
    <t>Se divide Z entre la fila pivote</t>
  </si>
  <si>
    <t>Se escoje una nueva columna pivote</t>
  </si>
  <si>
    <t>Tomocualquiera ya que son el mismo valor</t>
  </si>
  <si>
    <t>F2*6+Z</t>
  </si>
  <si>
    <t>La menor sera la nueva fila pivote</t>
  </si>
  <si>
    <t>El minimo resultado es la columna pivote</t>
  </si>
  <si>
    <t>El valorinterseccion debe ser 1, por tanto se divide la fila entre este valor</t>
  </si>
  <si>
    <t>Como el valor interseccion no es 1 se divide la fila del valor entre el valor interseccion</t>
  </si>
  <si>
    <t>Transformar los demas valores de la columna pivote a 0</t>
  </si>
  <si>
    <t>F2*3 + F1</t>
  </si>
  <si>
    <t>F2*1 + F1</t>
  </si>
  <si>
    <t>x2</t>
  </si>
  <si>
    <t>F2*12 + Z</t>
  </si>
  <si>
    <t>F2*28 + Z</t>
  </si>
  <si>
    <t>Ya una solucion es positiva, ahora las demas</t>
  </si>
  <si>
    <t>F2*120 + Z</t>
  </si>
  <si>
    <t>F3*-1+F1</t>
  </si>
  <si>
    <t>F3*3+Z</t>
  </si>
  <si>
    <t>Se vuelve a buscar una nueva fila pivote con la SOLUCION con valor MAYOR NEGATIVO</t>
  </si>
  <si>
    <t>F1*-2+Z</t>
  </si>
  <si>
    <t>F1*6+Z</t>
  </si>
  <si>
    <t>Z entre fila pivote</t>
  </si>
  <si>
    <t>Z entre variables no basica</t>
  </si>
  <si>
    <t>buscar el 1</t>
  </si>
  <si>
    <t>F1*-1 + F2</t>
  </si>
  <si>
    <t>F1*6 + Z</t>
  </si>
  <si>
    <t>F1*20 + Z</t>
  </si>
  <si>
    <t>Se buscan los ceros de la columna</t>
  </si>
  <si>
    <t>F1*40 +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</si>
</sst>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2F7CE"/>
        <bgColor indexed="64"/>
      </patternFill>
    </fill>
    <fill>
      <patternFill patternType="solid">
        <fgColor rgb="FF52C0F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0" fillId="5" borderId="0" xfId="0" applyFill="1"/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1" fillId="5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/>
    <xf numFmtId="12" fontId="1" fillId="6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1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2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5" borderId="1" xfId="0" applyFill="1" applyBorder="1"/>
    <xf numFmtId="0" fontId="5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1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/>
    <xf numFmtId="0" fontId="0" fillId="11" borderId="0" xfId="0" applyFill="1" applyAlignment="1">
      <alignment horizontal="center"/>
    </xf>
    <xf numFmtId="0" fontId="0" fillId="11" borderId="1" xfId="0" applyFill="1" applyBorder="1"/>
    <xf numFmtId="0" fontId="0" fillId="11" borderId="5" xfId="0" applyFill="1" applyBorder="1"/>
    <xf numFmtId="0" fontId="0" fillId="11" borderId="6" xfId="0" applyFill="1" applyBorder="1"/>
    <xf numFmtId="0" fontId="0" fillId="0" borderId="6" xfId="0" applyBorder="1"/>
    <xf numFmtId="0" fontId="0" fillId="11" borderId="0" xfId="0" applyFill="1" applyBorder="1" applyAlignment="1">
      <alignment horizontal="center"/>
    </xf>
    <xf numFmtId="0" fontId="7" fillId="0" borderId="0" xfId="0" applyFont="1" applyFill="1" applyBorder="1"/>
    <xf numFmtId="0" fontId="7" fillId="0" borderId="1" xfId="0" applyFont="1" applyFill="1" applyBorder="1"/>
    <xf numFmtId="0" fontId="7" fillId="2" borderId="1" xfId="0" applyFont="1" applyFill="1" applyBorder="1"/>
    <xf numFmtId="0" fontId="6" fillId="0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6" borderId="0" xfId="0" applyFont="1" applyFill="1" applyBorder="1"/>
    <xf numFmtId="0" fontId="7" fillId="4" borderId="1" xfId="0" applyFont="1" applyFill="1" applyBorder="1"/>
    <xf numFmtId="0" fontId="0" fillId="0" borderId="1" xfId="0" applyFill="1" applyBorder="1"/>
    <xf numFmtId="0" fontId="7" fillId="7" borderId="1" xfId="0" applyFont="1" applyFill="1" applyBorder="1"/>
    <xf numFmtId="0" fontId="8" fillId="2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52C0F7"/>
      <color rgb="FF52F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6</xdr:col>
      <xdr:colOff>57150</xdr:colOff>
      <xdr:row>22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0CEDA2B-251A-490C-997D-D9EEA08C2E1B}"/>
            </a:ext>
          </a:extLst>
        </xdr:cNvPr>
        <xdr:cNvSpPr/>
      </xdr:nvSpPr>
      <xdr:spPr>
        <a:xfrm>
          <a:off x="38100" y="76200"/>
          <a:ext cx="3676650" cy="4171950"/>
        </a:xfrm>
        <a:prstGeom prst="rect">
          <a:avLst/>
        </a:prstGeom>
        <a:solidFill>
          <a:srgbClr val="30549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160 X1 + 120 X2 + 280 X3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2 X1 + X2 + 4 X3 &gt;= 1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2 X1 + 2 X2 + 2 X3 &gt;= 3/2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 X2, X3 &gt;= 0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Forma Estandar: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No se agregan artificiales, solo variables de holgura: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Min Z = 160 X1 + 120 X2 + 280 X3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 X1 + X2 + 4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 X1 + 2 X2 + 2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3/2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X1, X2, X3,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,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&gt;= 0</a:t>
          </a:r>
        </a:p>
      </xdr:txBody>
    </xdr:sp>
    <xdr:clientData/>
  </xdr:twoCellAnchor>
  <xdr:twoCellAnchor>
    <xdr:from>
      <xdr:col>20</xdr:col>
      <xdr:colOff>581025</xdr:colOff>
      <xdr:row>0</xdr:row>
      <xdr:rowOff>0</xdr:rowOff>
    </xdr:from>
    <xdr:to>
      <xdr:col>26</xdr:col>
      <xdr:colOff>600075</xdr:colOff>
      <xdr:row>21</xdr:row>
      <xdr:rowOff>171450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674283D-8B1F-41E5-A19C-07AE563E354F}"/>
            </a:ext>
            <a:ext uri="{147F2762-F138-4A5C-976F-8EAC2B608ADB}">
              <a16:predDERef xmlns:a16="http://schemas.microsoft.com/office/drawing/2014/main" pred="{C0CEDA2B-251A-490C-997D-D9EEA08C2E1B}"/>
            </a:ext>
          </a:extLst>
        </xdr:cNvPr>
        <xdr:cNvSpPr/>
      </xdr:nvSpPr>
      <xdr:spPr>
        <a:xfrm>
          <a:off x="12773025" y="0"/>
          <a:ext cx="3676650" cy="4171950"/>
        </a:xfrm>
        <a:prstGeom prst="rect">
          <a:avLst/>
        </a:prstGeom>
        <a:solidFill>
          <a:srgbClr val="30549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4X1 + 12 X2 + 18 X3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 + 3 X3 &gt;= 3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2 X2 + 2 X3 &gt;= 5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X1,X2,X3 &gt;= 0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Forma Estandar: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No se agregan artificiales, solo variables de holgura: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Min Z = 4X1 + 12 X2 + 18 X3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 + 3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 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 X2 + 2 X3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 S2 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= 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X1,X2,X3,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S1,S2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&gt;= 0</a:t>
          </a:r>
        </a:p>
      </xdr:txBody>
    </xdr:sp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66675</xdr:colOff>
      <xdr:row>21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FA9D976-639B-4A82-97E2-686FD045718F}"/>
            </a:ext>
            <a:ext uri="{147F2762-F138-4A5C-976F-8EAC2B608ADB}">
              <a16:predDERef xmlns:a16="http://schemas.microsoft.com/office/drawing/2014/main" pred="{5674283D-8B1F-41E5-A19C-07AE563E354F}"/>
            </a:ext>
          </a:extLst>
        </xdr:cNvPr>
        <xdr:cNvSpPr/>
      </xdr:nvSpPr>
      <xdr:spPr>
        <a:xfrm>
          <a:off x="18945225" y="0"/>
          <a:ext cx="3724275" cy="4171950"/>
        </a:xfrm>
        <a:prstGeom prst="rect">
          <a:avLst/>
        </a:prstGeom>
        <a:solidFill>
          <a:srgbClr val="30549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20 X1 + 28 X2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4 X1 + 3 X2 &gt;= 1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9 X2 &gt;= 1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X1,X2 &gt;= 0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Forma Estandar: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No se agregan artificiales, solo variables de holgura: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Min Z = 20 X1 + 28 X2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4 X1 + 3 X2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- 1 S1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9 X2 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-1 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X1,X2,</a:t>
          </a:r>
          <a:r>
            <a:rPr lang="en-US" sz="1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S1,S2</a:t>
          </a: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 &gt;= 0</a:t>
          </a:r>
        </a:p>
      </xdr:txBody>
    </xdr:sp>
    <xdr:clientData/>
  </xdr:twoCellAnchor>
  <xdr:twoCellAnchor>
    <xdr:from>
      <xdr:col>47</xdr:col>
      <xdr:colOff>38100</xdr:colOff>
      <xdr:row>0</xdr:row>
      <xdr:rowOff>76200</xdr:rowOff>
    </xdr:from>
    <xdr:to>
      <xdr:col>53</xdr:col>
      <xdr:colOff>114300</xdr:colOff>
      <xdr:row>27</xdr:row>
      <xdr:rowOff>133350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E143C7C3-0A27-4FC3-A83C-FC5D04D3B007}"/>
            </a:ext>
            <a:ext uri="{147F2762-F138-4A5C-976F-8EAC2B608ADB}">
              <a16:predDERef xmlns:a16="http://schemas.microsoft.com/office/drawing/2014/main" pred="{AFA9D976-639B-4A82-97E2-686FD045718F}"/>
            </a:ext>
          </a:extLst>
        </xdr:cNvPr>
        <xdr:cNvSpPr/>
      </xdr:nvSpPr>
      <xdr:spPr>
        <a:xfrm>
          <a:off x="28736925" y="76200"/>
          <a:ext cx="3733800" cy="5229225"/>
        </a:xfrm>
        <a:prstGeom prst="rect">
          <a:avLst/>
        </a:prstGeom>
        <a:solidFill>
          <a:srgbClr val="40404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Esta es la forma primal: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Min Z = 3 X1 + 2 X2 + 5 x3 + x4 - 6 X5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 + X2 + x3 + x4 + x5 &lt;= 12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                          x4 + x5 &gt;= 4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 +x2 - x3                     &lt;= 06x1 +3 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  + x3 + x4 - 2x5 &lt;= 0</a:t>
          </a:r>
        </a:p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X1,X4,X5  &gt;= 0X2,x3 sin restricciones</a:t>
          </a: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chemeClr val="lt1"/>
              </a:solidFill>
              <a:latin typeface="+mn-lt"/>
              <a:ea typeface="+mn-lt"/>
              <a:cs typeface="+mn-lt"/>
            </a:rPr>
            <a:t>Ahora se crea su dual: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Max W = 12Y1 + 4Y2 + 0Y3 + 0Y4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+ 0Y2 + 1Y3 + 6Y4 &lt;= 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+ 0Y2 + 1Y3 + 3Y4 = 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+ 0Y2 - 1Y3 - 1Y4 = 5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+ 1Y2  + 0Y3 + 1Y4 &lt;= 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1Y1 + 1Y2 + 0 Y3- 2Y4 &lt;= -6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400" b="1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Y1,Y3,Y4 &lt;= 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Y2 &gt;= 0  </a:t>
          </a:r>
        </a:p>
      </xdr:txBody>
    </xdr:sp>
    <xdr:clientData/>
  </xdr:twoCellAnchor>
  <xdr:twoCellAnchor editAs="oneCell">
    <xdr:from>
      <xdr:col>40</xdr:col>
      <xdr:colOff>542925</xdr:colOff>
      <xdr:row>0</xdr:row>
      <xdr:rowOff>57150</xdr:rowOff>
    </xdr:from>
    <xdr:to>
      <xdr:col>46</xdr:col>
      <xdr:colOff>514350</xdr:colOff>
      <xdr:row>15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55D1372-5BCA-4CF7-9E1A-98FB21CC9793}"/>
            </a:ext>
            <a:ext uri="{147F2762-F138-4A5C-976F-8EAC2B608ADB}">
              <a16:predDERef xmlns:a16="http://schemas.microsoft.com/office/drawing/2014/main" pred="{E143C7C3-0A27-4FC3-A83C-FC5D04D3B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74550" y="57150"/>
          <a:ext cx="3629025" cy="2809875"/>
        </a:xfrm>
        <a:prstGeom prst="rect">
          <a:avLst/>
        </a:prstGeom>
      </xdr:spPr>
    </xdr:pic>
    <xdr:clientData/>
  </xdr:twoCellAnchor>
  <xdr:twoCellAnchor editAs="oneCell">
    <xdr:from>
      <xdr:col>39</xdr:col>
      <xdr:colOff>276225</xdr:colOff>
      <xdr:row>15</xdr:row>
      <xdr:rowOff>95250</xdr:rowOff>
    </xdr:from>
    <xdr:to>
      <xdr:col>46</xdr:col>
      <xdr:colOff>581025</xdr:colOff>
      <xdr:row>23</xdr:row>
      <xdr:rowOff>152400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216172-40B5-4369-87D8-1044683E35F4}"/>
            </a:ext>
            <a:ext uri="{147F2762-F138-4A5C-976F-8EAC2B608ADB}">
              <a16:predDERef xmlns:a16="http://schemas.microsoft.com/office/drawing/2014/main" pred="{C55D1372-5BCA-4CF7-9E1A-98FB21CC9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98250" y="2952750"/>
          <a:ext cx="4572000" cy="1581150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0</xdr:row>
      <xdr:rowOff>142875</xdr:rowOff>
    </xdr:from>
    <xdr:to>
      <xdr:col>59</xdr:col>
      <xdr:colOff>28575</xdr:colOff>
      <xdr:row>12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AB9D67A-2C1D-4FB1-973E-24EB7C3FFDBA}"/>
            </a:ext>
            <a:ext uri="{147F2762-F138-4A5C-976F-8EAC2B608ADB}">
              <a16:predDERef xmlns:a16="http://schemas.microsoft.com/office/drawing/2014/main" pred="{F8216172-40B5-4369-87D8-1044683E3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66025" y="142875"/>
          <a:ext cx="3076575" cy="2286000"/>
        </a:xfrm>
        <a:prstGeom prst="rect">
          <a:avLst/>
        </a:prstGeom>
      </xdr:spPr>
    </xdr:pic>
    <xdr:clientData/>
  </xdr:twoCellAnchor>
  <xdr:twoCellAnchor editAs="oneCell">
    <xdr:from>
      <xdr:col>53</xdr:col>
      <xdr:colOff>600075</xdr:colOff>
      <xdr:row>14</xdr:row>
      <xdr:rowOff>0</xdr:rowOff>
    </xdr:from>
    <xdr:to>
      <xdr:col>68</xdr:col>
      <xdr:colOff>152400</xdr:colOff>
      <xdr:row>36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687CE7-2D28-4E32-98C6-9A3C56552A98}"/>
            </a:ext>
            <a:ext uri="{147F2762-F138-4A5C-976F-8EAC2B608ADB}">
              <a16:predDERef xmlns:a16="http://schemas.microsoft.com/office/drawing/2014/main" pred="{9AB9D67A-2C1D-4FB1-973E-24EB7C3FF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956500" y="2667000"/>
          <a:ext cx="8696325" cy="4333875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1</xdr:row>
      <xdr:rowOff>0</xdr:rowOff>
    </xdr:from>
    <xdr:to>
      <xdr:col>76</xdr:col>
      <xdr:colOff>295275</xdr:colOff>
      <xdr:row>9</xdr:row>
      <xdr:rowOff>85725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0A33E42-556D-4D40-BD74-310E05CFA218}"/>
            </a:ext>
            <a:ext uri="{147F2762-F138-4A5C-976F-8EAC2B608ADB}">
              <a16:predDERef xmlns:a16="http://schemas.microsoft.com/office/drawing/2014/main" pred="{8D687CE7-2D28-4E32-98C6-9A3C5655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10025" y="190500"/>
          <a:ext cx="4562475" cy="1609725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11</xdr:row>
      <xdr:rowOff>0</xdr:rowOff>
    </xdr:from>
    <xdr:to>
      <xdr:col>76</xdr:col>
      <xdr:colOff>304800</xdr:colOff>
      <xdr:row>19</xdr:row>
      <xdr:rowOff>57150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8C0D5DB-2ED5-4FAD-858F-8D57423F7FA6}"/>
            </a:ext>
            <a:ext uri="{147F2762-F138-4A5C-976F-8EAC2B608ADB}">
              <a16:predDERef xmlns:a16="http://schemas.microsoft.com/office/drawing/2014/main" pred="{50A33E42-556D-4D40-BD74-310E05CFA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10025" y="2095500"/>
          <a:ext cx="4572000" cy="1581150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</xdr:row>
      <xdr:rowOff>0</xdr:rowOff>
    </xdr:from>
    <xdr:to>
      <xdr:col>93</xdr:col>
      <xdr:colOff>304800</xdr:colOff>
      <xdr:row>10</xdr:row>
      <xdr:rowOff>152400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2032EFB-EF63-4738-A0E4-B98DE58E621C}"/>
            </a:ext>
            <a:ext uri="{147F2762-F138-4A5C-976F-8EAC2B608ADB}">
              <a16:predDERef xmlns:a16="http://schemas.microsoft.com/office/drawing/2014/main" pred="{78C0D5DB-2ED5-4FAD-858F-8D57423F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682775" y="190500"/>
          <a:ext cx="4572000" cy="1866900"/>
        </a:xfrm>
        <a:prstGeom prst="rect">
          <a:avLst/>
        </a:prstGeom>
      </xdr:spPr>
    </xdr:pic>
    <xdr:clientData/>
  </xdr:twoCellAnchor>
  <xdr:twoCellAnchor editAs="oneCell">
    <xdr:from>
      <xdr:col>100</xdr:col>
      <xdr:colOff>123825</xdr:colOff>
      <xdr:row>1</xdr:row>
      <xdr:rowOff>114300</xdr:rowOff>
    </xdr:from>
    <xdr:to>
      <xdr:col>105</xdr:col>
      <xdr:colOff>514350</xdr:colOff>
      <xdr:row>7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E88B390-CD92-4287-A4FE-6AA9CB464F17}"/>
            </a:ext>
            <a:ext uri="{147F2762-F138-4A5C-976F-8EAC2B608ADB}">
              <a16:predDERef xmlns:a16="http://schemas.microsoft.com/office/drawing/2014/main" pred="{C2032EFB-EF63-4738-A0E4-B98DE58E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36275" y="304800"/>
          <a:ext cx="3438525" cy="1190625"/>
        </a:xfrm>
        <a:prstGeom prst="rect">
          <a:avLst/>
        </a:prstGeom>
      </xdr:spPr>
    </xdr:pic>
    <xdr:clientData/>
  </xdr:twoCellAnchor>
  <xdr:twoCellAnchor editAs="oneCell">
    <xdr:from>
      <xdr:col>118</xdr:col>
      <xdr:colOff>0</xdr:colOff>
      <xdr:row>1</xdr:row>
      <xdr:rowOff>0</xdr:rowOff>
    </xdr:from>
    <xdr:to>
      <xdr:col>125</xdr:col>
      <xdr:colOff>57150</xdr:colOff>
      <xdr:row>9</xdr:row>
      <xdr:rowOff>133350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FD83E88-4B2E-4760-87D9-9A7C83CFFF40}"/>
            </a:ext>
            <a:ext uri="{147F2762-F138-4A5C-976F-8EAC2B608ADB}">
              <a16:predDERef xmlns:a16="http://schemas.microsoft.com/office/drawing/2014/main" pred="{BE88B390-CD92-4287-A4FE-6AA9CB46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94800" y="190500"/>
          <a:ext cx="4572000" cy="1657350"/>
        </a:xfrm>
        <a:prstGeom prst="rect">
          <a:avLst/>
        </a:prstGeom>
      </xdr:spPr>
    </xdr:pic>
    <xdr:clientData/>
  </xdr:twoCellAnchor>
  <xdr:twoCellAnchor editAs="oneCell">
    <xdr:from>
      <xdr:col>117</xdr:col>
      <xdr:colOff>590550</xdr:colOff>
      <xdr:row>10</xdr:row>
      <xdr:rowOff>19050</xdr:rowOff>
    </xdr:from>
    <xdr:to>
      <xdr:col>125</xdr:col>
      <xdr:colOff>28575</xdr:colOff>
      <xdr:row>18</xdr:row>
      <xdr:rowOff>76200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6ACBBC6-C762-4E2E-AE9B-F92CA02E3A0E}"/>
            </a:ext>
            <a:ext uri="{147F2762-F138-4A5C-976F-8EAC2B608ADB}">
              <a16:predDERef xmlns:a16="http://schemas.microsoft.com/office/drawing/2014/main" pred="{BFD83E88-4B2E-4760-87D9-9A7C83CFF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0" y="1924050"/>
          <a:ext cx="4562475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W104"/>
  <sheetViews>
    <sheetView tabSelected="1" topLeftCell="DB10" workbookViewId="0">
      <selection activeCell="DO31" sqref="DO31:DT31"/>
    </sheetView>
  </sheetViews>
  <sheetFormatPr defaultRowHeight="15"/>
  <cols>
    <col min="23" max="23" width="9.85546875" bestFit="1" customWidth="1"/>
    <col min="79" max="79" width="12.28515625" customWidth="1"/>
    <col min="96" max="96" width="13.5703125" customWidth="1"/>
    <col min="107" max="107" width="12.28515625" customWidth="1"/>
    <col min="119" max="119" width="12.85546875" customWidth="1"/>
  </cols>
  <sheetData>
    <row r="2" spans="62:112">
      <c r="CR2" s="31" t="s">
        <v>0</v>
      </c>
      <c r="CS2" s="31"/>
      <c r="CT2" s="31"/>
      <c r="CU2" s="31"/>
      <c r="CV2" s="31"/>
      <c r="DC2" s="36" t="s">
        <v>1</v>
      </c>
      <c r="DD2" s="36"/>
      <c r="DE2" s="36"/>
      <c r="DF2" s="36"/>
      <c r="DG2" s="36"/>
      <c r="DH2" s="36"/>
    </row>
    <row r="3" spans="62:112">
      <c r="CA3" s="29" t="s">
        <v>2</v>
      </c>
      <c r="CB3" s="29"/>
      <c r="CC3" s="29"/>
      <c r="CD3" s="29"/>
      <c r="CE3" s="29"/>
      <c r="CF3" s="29"/>
      <c r="CG3" s="29"/>
      <c r="CR3" s="19"/>
      <c r="CS3" s="35" t="s">
        <v>3</v>
      </c>
      <c r="CT3" s="35" t="s">
        <v>4</v>
      </c>
      <c r="CU3" s="35" t="s">
        <v>5</v>
      </c>
      <c r="CV3" s="35" t="s">
        <v>6</v>
      </c>
      <c r="DD3" s="38" t="s">
        <v>7</v>
      </c>
      <c r="DE3" s="38" t="s">
        <v>8</v>
      </c>
      <c r="DF3" s="38" t="s">
        <v>9</v>
      </c>
      <c r="DG3" s="38" t="s">
        <v>5</v>
      </c>
      <c r="DH3" s="38" t="s">
        <v>6</v>
      </c>
    </row>
    <row r="4" spans="62:112">
      <c r="CA4" s="19"/>
      <c r="CB4" s="19" t="s">
        <v>3</v>
      </c>
      <c r="CC4" s="19" t="s">
        <v>4</v>
      </c>
      <c r="CD4" s="19" t="s">
        <v>10</v>
      </c>
      <c r="CE4" s="19" t="s">
        <v>11</v>
      </c>
      <c r="CF4" s="19" t="s">
        <v>5</v>
      </c>
      <c r="CG4" s="19" t="s">
        <v>6</v>
      </c>
      <c r="CR4" s="35" t="s">
        <v>12</v>
      </c>
      <c r="CS4" s="19">
        <v>3</v>
      </c>
      <c r="CT4" s="19">
        <v>5</v>
      </c>
      <c r="CU4" s="19"/>
      <c r="CV4" s="19"/>
      <c r="DC4" s="37" t="s">
        <v>12</v>
      </c>
      <c r="DD4" s="19">
        <v>4</v>
      </c>
      <c r="DE4" s="19">
        <v>6</v>
      </c>
      <c r="DF4" s="19">
        <v>18</v>
      </c>
      <c r="DG4" s="19"/>
      <c r="DH4" s="19"/>
    </row>
    <row r="5" spans="62:112">
      <c r="BJ5" s="19" t="s">
        <v>3</v>
      </c>
      <c r="BK5" s="19" t="s">
        <v>4</v>
      </c>
      <c r="BL5" s="19" t="s">
        <v>13</v>
      </c>
      <c r="BM5" s="19" t="s">
        <v>14</v>
      </c>
      <c r="CA5" s="19" t="s">
        <v>12</v>
      </c>
      <c r="CB5" s="19">
        <v>2</v>
      </c>
      <c r="CC5" s="19">
        <v>3</v>
      </c>
      <c r="CD5" s="19">
        <v>-5</v>
      </c>
      <c r="CE5" s="19">
        <v>0</v>
      </c>
      <c r="CF5" s="19"/>
      <c r="CG5" s="19"/>
      <c r="CR5" s="32"/>
      <c r="CS5" s="33"/>
      <c r="CT5" s="33"/>
      <c r="CU5" s="33"/>
      <c r="CV5" s="34"/>
      <c r="DC5" s="32"/>
      <c r="DD5" s="33"/>
      <c r="DE5" s="33"/>
      <c r="DF5" s="33"/>
      <c r="DG5" s="33"/>
      <c r="DH5" s="34"/>
    </row>
    <row r="6" spans="62:112">
      <c r="BJ6" s="20">
        <v>1.333</v>
      </c>
      <c r="BK6" s="20">
        <v>1.667</v>
      </c>
      <c r="BL6" s="20">
        <f>(BJ6-BK6)</f>
        <v>-0.33400000000000007</v>
      </c>
      <c r="BM6" s="19"/>
      <c r="CA6" s="19" t="s">
        <v>15</v>
      </c>
      <c r="CB6" s="19">
        <v>1</v>
      </c>
      <c r="CC6" s="19">
        <v>1</v>
      </c>
      <c r="CD6" s="19">
        <v>-1</v>
      </c>
      <c r="CE6" s="19">
        <v>4</v>
      </c>
      <c r="CF6" s="19" t="s">
        <v>16</v>
      </c>
      <c r="CG6" s="19">
        <v>5</v>
      </c>
      <c r="CR6" s="35" t="s">
        <v>15</v>
      </c>
      <c r="CS6" s="19">
        <v>1</v>
      </c>
      <c r="CT6" s="19">
        <v>0</v>
      </c>
      <c r="CU6" s="19" t="s">
        <v>17</v>
      </c>
      <c r="CV6" s="19">
        <v>4</v>
      </c>
      <c r="DC6" s="39" t="s">
        <v>15</v>
      </c>
      <c r="DD6" s="40">
        <v>1</v>
      </c>
      <c r="DE6" s="40">
        <v>0</v>
      </c>
      <c r="DF6" s="40">
        <v>3</v>
      </c>
      <c r="DG6" s="40" t="s">
        <v>17</v>
      </c>
      <c r="DH6" s="40">
        <v>3</v>
      </c>
    </row>
    <row r="7" spans="62:112">
      <c r="BJ7" s="22">
        <v>6</v>
      </c>
      <c r="BK7" s="22">
        <v>4</v>
      </c>
      <c r="BL7" s="22">
        <f t="shared" ref="BL7:BL9" si="0">(BJ7-BK7)</f>
        <v>2</v>
      </c>
      <c r="BM7" s="21"/>
      <c r="CA7" s="19" t="s">
        <v>18</v>
      </c>
      <c r="CB7" s="19">
        <v>2</v>
      </c>
      <c r="CC7" s="19">
        <v>0</v>
      </c>
      <c r="CD7" s="19">
        <v>1</v>
      </c>
      <c r="CE7" s="19">
        <v>0</v>
      </c>
      <c r="CF7" s="19" t="s">
        <v>17</v>
      </c>
      <c r="CG7" s="19">
        <v>4</v>
      </c>
      <c r="CR7" s="35" t="s">
        <v>18</v>
      </c>
      <c r="CS7" s="19">
        <v>0</v>
      </c>
      <c r="CT7" s="19">
        <v>1</v>
      </c>
      <c r="CU7" s="19" t="s">
        <v>17</v>
      </c>
      <c r="CV7" s="19">
        <v>6</v>
      </c>
      <c r="DC7" s="37" t="s">
        <v>18</v>
      </c>
      <c r="DD7" s="19">
        <v>0</v>
      </c>
      <c r="DE7" s="19">
        <v>1</v>
      </c>
      <c r="DF7" s="19">
        <v>2</v>
      </c>
      <c r="DG7" s="19" t="s">
        <v>17</v>
      </c>
      <c r="DH7" s="19">
        <v>5</v>
      </c>
    </row>
    <row r="8" spans="62:112">
      <c r="BJ8" s="20">
        <v>3</v>
      </c>
      <c r="BK8" s="20">
        <v>5</v>
      </c>
      <c r="BL8" s="20">
        <f t="shared" si="0"/>
        <v>-2</v>
      </c>
      <c r="BM8" s="19"/>
      <c r="CA8" s="19" t="s">
        <v>19</v>
      </c>
      <c r="CB8" s="19">
        <v>0</v>
      </c>
      <c r="CC8" s="19">
        <v>1</v>
      </c>
      <c r="CD8" s="19">
        <v>1</v>
      </c>
      <c r="CE8" s="19">
        <v>1</v>
      </c>
      <c r="CF8" s="19" t="s">
        <v>20</v>
      </c>
      <c r="CG8" s="19">
        <v>6</v>
      </c>
      <c r="CR8" s="35" t="s">
        <v>19</v>
      </c>
      <c r="CS8" s="19">
        <v>3</v>
      </c>
      <c r="CT8" s="19">
        <v>2</v>
      </c>
      <c r="CU8" s="19" t="s">
        <v>17</v>
      </c>
      <c r="CV8" s="19">
        <v>18</v>
      </c>
    </row>
    <row r="9" spans="62:112">
      <c r="BJ9" s="20">
        <v>5.1429999999999998</v>
      </c>
      <c r="BK9" s="20">
        <v>5.7140000000000004</v>
      </c>
      <c r="BL9" s="20">
        <f t="shared" si="0"/>
        <v>-0.57100000000000062</v>
      </c>
      <c r="BM9" s="19"/>
      <c r="DD9" t="s">
        <v>21</v>
      </c>
      <c r="DE9" t="s">
        <v>22</v>
      </c>
    </row>
    <row r="10" spans="62:112">
      <c r="CB10" t="s">
        <v>23</v>
      </c>
      <c r="CR10" t="s">
        <v>24</v>
      </c>
    </row>
    <row r="11" spans="62:112">
      <c r="CB11" t="s">
        <v>25</v>
      </c>
    </row>
    <row r="12" spans="62:112">
      <c r="CB12" t="s">
        <v>26</v>
      </c>
    </row>
    <row r="13" spans="62:112">
      <c r="CI13" s="31" t="s">
        <v>27</v>
      </c>
      <c r="CJ13" s="31"/>
      <c r="CK13" s="31"/>
      <c r="CL13" s="31"/>
      <c r="CM13" s="31"/>
      <c r="CN13" s="31"/>
      <c r="CX13" s="41" t="s">
        <v>28</v>
      </c>
      <c r="CY13" s="41"/>
      <c r="CZ13" s="41"/>
      <c r="DA13" s="41"/>
      <c r="DB13" s="41"/>
      <c r="DC13" s="41"/>
    </row>
    <row r="14" spans="62:112">
      <c r="CA14" s="29" t="s">
        <v>29</v>
      </c>
      <c r="CB14" s="29"/>
      <c r="CC14" s="29"/>
      <c r="CD14" s="29"/>
      <c r="CE14" s="29"/>
      <c r="CF14" s="29"/>
      <c r="CI14" s="23" t="s">
        <v>30</v>
      </c>
      <c r="CJ14" s="19">
        <v>3</v>
      </c>
      <c r="CK14" s="19">
        <v>5</v>
      </c>
      <c r="CL14" s="19">
        <v>0</v>
      </c>
      <c r="CM14" s="19">
        <v>0</v>
      </c>
      <c r="CN14" s="19">
        <v>0</v>
      </c>
      <c r="CO14" s="19"/>
      <c r="CQ14" s="30" t="s">
        <v>31</v>
      </c>
      <c r="CR14" s="30"/>
      <c r="CS14" s="30"/>
      <c r="CU14" s="42"/>
      <c r="CV14" s="42"/>
      <c r="CW14" s="42"/>
      <c r="CX14" s="44" t="s">
        <v>30</v>
      </c>
      <c r="CY14" s="43">
        <v>4</v>
      </c>
      <c r="CZ14" s="43">
        <v>6</v>
      </c>
      <c r="DA14" s="43">
        <v>18</v>
      </c>
      <c r="DB14" s="43">
        <v>0</v>
      </c>
      <c r="DC14" s="43">
        <v>0</v>
      </c>
      <c r="DD14" s="19"/>
    </row>
    <row r="15" spans="62:112">
      <c r="CA15" s="19"/>
      <c r="CB15" s="19" t="s">
        <v>7</v>
      </c>
      <c r="CC15" s="19" t="s">
        <v>8</v>
      </c>
      <c r="CD15" s="19" t="s">
        <v>9</v>
      </c>
      <c r="CE15" s="19" t="s">
        <v>5</v>
      </c>
      <c r="CF15" s="19" t="s">
        <v>6</v>
      </c>
      <c r="CI15" s="23" t="s">
        <v>32</v>
      </c>
      <c r="CJ15" s="23" t="s">
        <v>3</v>
      </c>
      <c r="CK15" s="23" t="s">
        <v>4</v>
      </c>
      <c r="CL15" s="23" t="s">
        <v>33</v>
      </c>
      <c r="CM15" s="23" t="s">
        <v>34</v>
      </c>
      <c r="CN15" s="23" t="s">
        <v>35</v>
      </c>
      <c r="CO15" s="23" t="s">
        <v>36</v>
      </c>
      <c r="CQ15" s="30"/>
      <c r="CR15" s="30"/>
      <c r="CS15" s="30"/>
      <c r="CU15" s="42"/>
      <c r="CV15" s="42"/>
      <c r="CW15" s="42"/>
      <c r="CX15" s="44" t="s">
        <v>32</v>
      </c>
      <c r="CY15" s="44" t="s">
        <v>7</v>
      </c>
      <c r="CZ15" s="44" t="s">
        <v>8</v>
      </c>
      <c r="DA15" s="44" t="s">
        <v>9</v>
      </c>
      <c r="DB15" s="44" t="s">
        <v>33</v>
      </c>
      <c r="DC15" s="44" t="s">
        <v>34</v>
      </c>
      <c r="DD15" s="23" t="s">
        <v>36</v>
      </c>
    </row>
    <row r="16" spans="62:112">
      <c r="CA16" s="19" t="s">
        <v>12</v>
      </c>
      <c r="CB16" s="19">
        <v>5</v>
      </c>
      <c r="CC16" s="19">
        <v>4</v>
      </c>
      <c r="CD16" s="19">
        <v>6</v>
      </c>
      <c r="CE16" s="19"/>
      <c r="CF16" s="19"/>
      <c r="CI16" s="23" t="s">
        <v>33</v>
      </c>
      <c r="CJ16" s="19">
        <v>1</v>
      </c>
      <c r="CK16" s="19">
        <v>0</v>
      </c>
      <c r="CL16" s="19">
        <v>1</v>
      </c>
      <c r="CM16" s="19">
        <v>0</v>
      </c>
      <c r="CN16" s="19">
        <v>0</v>
      </c>
      <c r="CO16" s="19">
        <v>4</v>
      </c>
      <c r="CQ16" s="30"/>
      <c r="CR16" s="30"/>
      <c r="CS16" s="30"/>
      <c r="CU16" s="42"/>
      <c r="CV16" s="42"/>
      <c r="CW16" s="42"/>
      <c r="CX16" s="44" t="s">
        <v>33</v>
      </c>
      <c r="CY16" s="43">
        <v>1</v>
      </c>
      <c r="CZ16" s="43">
        <v>0</v>
      </c>
      <c r="DA16" s="43">
        <v>3</v>
      </c>
      <c r="DB16" s="45">
        <v>-1</v>
      </c>
      <c r="DC16" s="43">
        <v>0</v>
      </c>
      <c r="DD16" s="19">
        <v>3</v>
      </c>
    </row>
    <row r="17" spans="2:127">
      <c r="CA17" s="19" t="s">
        <v>15</v>
      </c>
      <c r="CB17" s="19">
        <v>1</v>
      </c>
      <c r="CC17" s="19">
        <v>2</v>
      </c>
      <c r="CD17" s="19">
        <v>0</v>
      </c>
      <c r="CE17" s="19" t="s">
        <v>16</v>
      </c>
      <c r="CF17" s="19">
        <v>2</v>
      </c>
      <c r="CI17" s="23" t="s">
        <v>34</v>
      </c>
      <c r="CJ17" s="19">
        <v>0</v>
      </c>
      <c r="CK17" s="19">
        <v>1</v>
      </c>
      <c r="CL17" s="19">
        <v>0</v>
      </c>
      <c r="CM17" s="19">
        <v>1</v>
      </c>
      <c r="CN17" s="19">
        <v>0</v>
      </c>
      <c r="CO17" s="19">
        <v>6</v>
      </c>
      <c r="CU17" s="42"/>
      <c r="CV17" s="42"/>
      <c r="CW17" s="42"/>
      <c r="CX17" s="44" t="s">
        <v>34</v>
      </c>
      <c r="CY17" s="43">
        <v>0</v>
      </c>
      <c r="CZ17" s="43">
        <v>1</v>
      </c>
      <c r="DA17" s="43">
        <v>2</v>
      </c>
      <c r="DB17" s="43">
        <v>0</v>
      </c>
      <c r="DC17" s="45">
        <v>-1</v>
      </c>
      <c r="DD17" s="19">
        <v>5</v>
      </c>
    </row>
    <row r="18" spans="2:127">
      <c r="CA18" s="19" t="s">
        <v>18</v>
      </c>
      <c r="CB18" s="19">
        <v>1</v>
      </c>
      <c r="CC18" s="19">
        <v>0</v>
      </c>
      <c r="CD18" s="19">
        <v>1</v>
      </c>
      <c r="CE18" s="19" t="s">
        <v>17</v>
      </c>
      <c r="CF18" s="19">
        <v>3</v>
      </c>
      <c r="CI18" s="23" t="s">
        <v>35</v>
      </c>
      <c r="CJ18" s="19">
        <v>3</v>
      </c>
      <c r="CK18" s="19">
        <v>2</v>
      </c>
      <c r="CL18" s="19">
        <v>0</v>
      </c>
      <c r="CM18" s="19">
        <v>0</v>
      </c>
      <c r="CN18" s="19">
        <v>1</v>
      </c>
      <c r="CO18" s="19">
        <v>18</v>
      </c>
      <c r="CU18" s="42"/>
      <c r="CV18" s="42"/>
      <c r="CW18" s="42"/>
      <c r="CX18" s="44" t="s">
        <v>37</v>
      </c>
      <c r="CY18" s="43">
        <f>CY14*-1</f>
        <v>-4</v>
      </c>
      <c r="CZ18" s="43">
        <f t="shared" ref="CZ18:DC18" si="1">CZ14*-1</f>
        <v>-6</v>
      </c>
      <c r="DA18" s="43">
        <f t="shared" si="1"/>
        <v>-18</v>
      </c>
      <c r="DB18" s="43">
        <f t="shared" si="1"/>
        <v>0</v>
      </c>
      <c r="DC18" s="43">
        <f t="shared" si="1"/>
        <v>0</v>
      </c>
      <c r="DD18" s="19">
        <v>0</v>
      </c>
    </row>
    <row r="19" spans="2:127">
      <c r="CA19" s="19" t="s">
        <v>19</v>
      </c>
      <c r="CB19" s="19">
        <v>-1</v>
      </c>
      <c r="CC19" s="19">
        <v>1</v>
      </c>
      <c r="CD19" s="19">
        <v>1</v>
      </c>
      <c r="CE19" s="19" t="s">
        <v>17</v>
      </c>
      <c r="CF19" s="19">
        <v>-5</v>
      </c>
      <c r="CI19" s="23" t="s">
        <v>37</v>
      </c>
      <c r="CJ19" s="19">
        <f>CJ14*-1</f>
        <v>-3</v>
      </c>
      <c r="CK19" s="19">
        <f t="shared" ref="CK19:CN19" si="2">CK14*-1</f>
        <v>-5</v>
      </c>
      <c r="CL19" s="19">
        <f t="shared" si="2"/>
        <v>0</v>
      </c>
      <c r="CM19" s="19">
        <f t="shared" si="2"/>
        <v>0</v>
      </c>
      <c r="CN19" s="19">
        <f t="shared" si="2"/>
        <v>0</v>
      </c>
      <c r="CO19" s="19">
        <v>0</v>
      </c>
      <c r="CU19" s="42"/>
      <c r="CV19" s="42"/>
      <c r="CW19" s="42"/>
      <c r="CX19" s="42"/>
      <c r="CY19" s="42"/>
      <c r="CZ19" s="42"/>
      <c r="DA19" s="42"/>
      <c r="DB19" s="42"/>
      <c r="DC19" s="42"/>
    </row>
    <row r="20" spans="2:127">
      <c r="CA20" s="19" t="s">
        <v>38</v>
      </c>
      <c r="CB20" s="19">
        <v>4</v>
      </c>
      <c r="CC20" s="19">
        <v>0</v>
      </c>
      <c r="CD20" s="19">
        <v>1</v>
      </c>
      <c r="CE20" s="19" t="s">
        <v>20</v>
      </c>
      <c r="CF20" s="19">
        <v>0</v>
      </c>
      <c r="CU20" s="42"/>
      <c r="CV20" s="42"/>
      <c r="CW20" s="42"/>
      <c r="CX20" s="44" t="s">
        <v>30</v>
      </c>
      <c r="CY20" s="43">
        <v>4</v>
      </c>
      <c r="CZ20" s="43">
        <v>6</v>
      </c>
      <c r="DA20" s="43">
        <v>18</v>
      </c>
      <c r="DB20" s="43">
        <v>0</v>
      </c>
      <c r="DC20" s="43">
        <v>0</v>
      </c>
      <c r="DD20" s="19"/>
      <c r="DO20" s="31" t="s">
        <v>0</v>
      </c>
      <c r="DP20" s="31"/>
      <c r="DQ20" s="31"/>
      <c r="DR20" s="31"/>
      <c r="DS20" s="31"/>
    </row>
    <row r="21" spans="2:127">
      <c r="BH21" t="s">
        <v>39</v>
      </c>
      <c r="CI21" s="23" t="s">
        <v>30</v>
      </c>
      <c r="CJ21" s="19">
        <v>3</v>
      </c>
      <c r="CK21" s="19">
        <v>5</v>
      </c>
      <c r="CL21" s="19">
        <v>0</v>
      </c>
      <c r="CM21" s="19">
        <v>0</v>
      </c>
      <c r="CN21" s="19">
        <v>0</v>
      </c>
      <c r="CO21" s="19"/>
      <c r="CU21" s="42"/>
      <c r="CV21" s="42"/>
      <c r="CW21" s="42"/>
      <c r="CX21" s="44" t="s">
        <v>32</v>
      </c>
      <c r="CY21" s="44" t="s">
        <v>7</v>
      </c>
      <c r="CZ21" s="44" t="s">
        <v>8</v>
      </c>
      <c r="DA21" s="44" t="s">
        <v>9</v>
      </c>
      <c r="DB21" s="44" t="s">
        <v>33</v>
      </c>
      <c r="DC21" s="44" t="s">
        <v>34</v>
      </c>
      <c r="DD21" s="23" t="s">
        <v>36</v>
      </c>
      <c r="DO21" s="19"/>
      <c r="DP21" s="35" t="s">
        <v>3</v>
      </c>
      <c r="DQ21" s="35" t="s">
        <v>4</v>
      </c>
      <c r="DR21" s="35" t="s">
        <v>5</v>
      </c>
      <c r="DS21" s="35" t="s">
        <v>6</v>
      </c>
    </row>
    <row r="22" spans="2:127">
      <c r="CB22" t="s">
        <v>7</v>
      </c>
      <c r="CC22" t="s">
        <v>40</v>
      </c>
      <c r="CD22">
        <v>0</v>
      </c>
      <c r="CI22" s="23" t="s">
        <v>32</v>
      </c>
      <c r="CJ22" s="23" t="s">
        <v>3</v>
      </c>
      <c r="CK22" s="23" t="s">
        <v>4</v>
      </c>
      <c r="CL22" s="23" t="s">
        <v>33</v>
      </c>
      <c r="CM22" s="23" t="s">
        <v>34</v>
      </c>
      <c r="CN22" s="23" t="s">
        <v>35</v>
      </c>
      <c r="CO22" s="23" t="s">
        <v>36</v>
      </c>
      <c r="CQ22" t="s">
        <v>41</v>
      </c>
      <c r="CU22" s="42"/>
      <c r="CV22" s="42"/>
      <c r="CW22" s="42" t="s">
        <v>42</v>
      </c>
      <c r="CX22" s="44" t="s">
        <v>33</v>
      </c>
      <c r="CY22" s="43">
        <v>1</v>
      </c>
      <c r="CZ22" s="43">
        <v>0</v>
      </c>
      <c r="DA22" s="43">
        <v>3</v>
      </c>
      <c r="DB22" s="45">
        <v>-1</v>
      </c>
      <c r="DC22" s="43">
        <v>0</v>
      </c>
      <c r="DD22" s="19">
        <v>3</v>
      </c>
      <c r="DE22" s="7" t="s">
        <v>43</v>
      </c>
      <c r="DO22" s="35" t="s">
        <v>12</v>
      </c>
      <c r="DP22" s="19">
        <v>8</v>
      </c>
      <c r="DQ22" s="19">
        <v>10</v>
      </c>
      <c r="DR22" s="19"/>
      <c r="DS22" s="19"/>
    </row>
    <row r="23" spans="2:127">
      <c r="J23" t="s">
        <v>44</v>
      </c>
      <c r="CB23" t="s">
        <v>8</v>
      </c>
      <c r="CC23" t="s">
        <v>17</v>
      </c>
      <c r="CD23">
        <v>0</v>
      </c>
      <c r="CI23" s="23" t="s">
        <v>33</v>
      </c>
      <c r="CJ23" s="19">
        <v>1</v>
      </c>
      <c r="CK23" s="24">
        <v>0</v>
      </c>
      <c r="CL23" s="19">
        <v>1</v>
      </c>
      <c r="CM23" s="19">
        <v>0</v>
      </c>
      <c r="CN23" s="19">
        <v>0</v>
      </c>
      <c r="CO23" s="24">
        <v>4</v>
      </c>
      <c r="CP23" t="e">
        <f xml:space="preserve"> CO23/CK23</f>
        <v>#DIV/0!</v>
      </c>
      <c r="CU23" s="42"/>
      <c r="CV23" s="42"/>
      <c r="CW23" s="42" t="s">
        <v>45</v>
      </c>
      <c r="CX23" s="44" t="s">
        <v>34</v>
      </c>
      <c r="CY23" s="43">
        <v>0</v>
      </c>
      <c r="CZ23" s="43">
        <v>1</v>
      </c>
      <c r="DA23" s="43">
        <v>2</v>
      </c>
      <c r="DB23" s="43">
        <v>0</v>
      </c>
      <c r="DC23" s="45">
        <v>-1</v>
      </c>
      <c r="DD23" s="19">
        <v>5</v>
      </c>
      <c r="DE23" s="7" t="s">
        <v>46</v>
      </c>
      <c r="DO23" s="32"/>
      <c r="DP23" s="33"/>
      <c r="DQ23" s="33"/>
      <c r="DR23" s="33"/>
      <c r="DS23" s="34"/>
      <c r="DU23" t="s">
        <v>47</v>
      </c>
      <c r="DV23" t="s">
        <v>48</v>
      </c>
    </row>
    <row r="24" spans="2:127">
      <c r="CB24" t="s">
        <v>9</v>
      </c>
      <c r="CC24" t="s">
        <v>49</v>
      </c>
      <c r="CI24" s="27" t="s">
        <v>4</v>
      </c>
      <c r="CJ24" s="24">
        <v>0</v>
      </c>
      <c r="CK24" s="25">
        <v>1</v>
      </c>
      <c r="CL24" s="24">
        <v>0</v>
      </c>
      <c r="CM24" s="24">
        <v>1</v>
      </c>
      <c r="CN24" s="24">
        <v>0</v>
      </c>
      <c r="CO24" s="24">
        <v>6</v>
      </c>
      <c r="CP24" s="14">
        <f t="shared" ref="CP24:CP26" si="3" xml:space="preserve"> CO24/CK24</f>
        <v>6</v>
      </c>
      <c r="CU24" s="42"/>
      <c r="CV24" s="42"/>
      <c r="CW24" s="42" t="s">
        <v>13</v>
      </c>
      <c r="CX24" s="44" t="s">
        <v>37</v>
      </c>
      <c r="CY24" s="43">
        <f>CY20*-1</f>
        <v>-4</v>
      </c>
      <c r="CZ24" s="43">
        <f t="shared" ref="CZ24:DC24" si="4">CZ20*-1</f>
        <v>-6</v>
      </c>
      <c r="DA24" s="43">
        <f t="shared" si="4"/>
        <v>-18</v>
      </c>
      <c r="DB24" s="43">
        <f t="shared" si="4"/>
        <v>0</v>
      </c>
      <c r="DC24" s="43">
        <f t="shared" si="4"/>
        <v>0</v>
      </c>
      <c r="DD24" s="19">
        <v>0</v>
      </c>
      <c r="DO24" s="35" t="s">
        <v>15</v>
      </c>
      <c r="DP24" s="19">
        <v>2</v>
      </c>
      <c r="DQ24" s="19">
        <v>2</v>
      </c>
      <c r="DR24" s="19" t="s">
        <v>16</v>
      </c>
      <c r="DS24" s="19">
        <v>80</v>
      </c>
    </row>
    <row r="25" spans="2:127" ht="15.75">
      <c r="B25" s="3" t="s">
        <v>30</v>
      </c>
      <c r="C25" s="1">
        <v>160</v>
      </c>
      <c r="D25" s="1">
        <v>120</v>
      </c>
      <c r="E25" s="1">
        <v>280</v>
      </c>
      <c r="F25" s="1">
        <v>0</v>
      </c>
      <c r="G25" s="1">
        <v>0</v>
      </c>
      <c r="H25" s="1"/>
      <c r="V25" s="3" t="s">
        <v>30</v>
      </c>
      <c r="W25" s="1">
        <v>4</v>
      </c>
      <c r="X25" s="1">
        <v>12</v>
      </c>
      <c r="Y25" s="1">
        <v>19</v>
      </c>
      <c r="Z25" s="1">
        <v>0</v>
      </c>
      <c r="AA25" s="1">
        <v>0</v>
      </c>
      <c r="AB25" s="1"/>
      <c r="AF25" s="3" t="s">
        <v>30</v>
      </c>
      <c r="AG25" s="1">
        <v>20</v>
      </c>
      <c r="AH25" s="1">
        <v>28</v>
      </c>
      <c r="AI25" s="1">
        <v>0</v>
      </c>
      <c r="AJ25" s="1">
        <v>0</v>
      </c>
      <c r="AK25" s="1"/>
      <c r="AL25" s="1"/>
      <c r="CI25" s="23" t="s">
        <v>35</v>
      </c>
      <c r="CJ25" s="19">
        <v>3</v>
      </c>
      <c r="CK25" s="24">
        <v>2</v>
      </c>
      <c r="CL25" s="19">
        <v>0</v>
      </c>
      <c r="CM25" s="19">
        <v>0</v>
      </c>
      <c r="CN25" s="19">
        <v>1</v>
      </c>
      <c r="CO25" s="24">
        <v>18</v>
      </c>
      <c r="CP25">
        <f t="shared" si="3"/>
        <v>9</v>
      </c>
      <c r="CU25" s="42"/>
      <c r="CV25" s="42"/>
      <c r="CW25" s="42"/>
      <c r="CX25" s="42"/>
      <c r="CY25" s="42"/>
      <c r="CZ25" s="42"/>
      <c r="DA25" s="42"/>
      <c r="DB25" s="42"/>
      <c r="DC25" s="42"/>
      <c r="DO25" s="35" t="s">
        <v>18</v>
      </c>
      <c r="DP25" s="19">
        <v>4</v>
      </c>
      <c r="DQ25" s="19">
        <v>12</v>
      </c>
      <c r="DR25" s="19" t="s">
        <v>16</v>
      </c>
      <c r="DS25" s="19">
        <v>240</v>
      </c>
    </row>
    <row r="26" spans="2:127" ht="15.75">
      <c r="B26" s="3" t="s">
        <v>50</v>
      </c>
      <c r="C26" s="3" t="s">
        <v>3</v>
      </c>
      <c r="D26" s="3" t="s">
        <v>4</v>
      </c>
      <c r="E26" s="3" t="s">
        <v>10</v>
      </c>
      <c r="F26" s="3" t="s">
        <v>33</v>
      </c>
      <c r="G26" s="3" t="s">
        <v>34</v>
      </c>
      <c r="H26" s="3" t="s">
        <v>51</v>
      </c>
      <c r="J26" t="s">
        <v>52</v>
      </c>
      <c r="V26" s="3" t="s">
        <v>50</v>
      </c>
      <c r="W26" s="3" t="s">
        <v>3</v>
      </c>
      <c r="X26" s="3" t="s">
        <v>4</v>
      </c>
      <c r="Y26" s="3" t="s">
        <v>10</v>
      </c>
      <c r="Z26" s="3" t="s">
        <v>33</v>
      </c>
      <c r="AA26" s="3" t="s">
        <v>34</v>
      </c>
      <c r="AB26" s="3" t="s">
        <v>51</v>
      </c>
      <c r="AF26" s="3" t="s">
        <v>50</v>
      </c>
      <c r="AG26" s="3" t="s">
        <v>3</v>
      </c>
      <c r="AH26" s="3" t="s">
        <v>4</v>
      </c>
      <c r="AI26" s="3" t="s">
        <v>33</v>
      </c>
      <c r="AJ26" s="3" t="s">
        <v>34</v>
      </c>
      <c r="AK26" s="3" t="s">
        <v>51</v>
      </c>
      <c r="CI26" s="23" t="s">
        <v>37</v>
      </c>
      <c r="CJ26" s="19">
        <v>-3</v>
      </c>
      <c r="CK26" s="24">
        <v>-5</v>
      </c>
      <c r="CL26" s="19">
        <v>0</v>
      </c>
      <c r="CM26" s="19">
        <v>0</v>
      </c>
      <c r="CN26" s="19">
        <v>0</v>
      </c>
      <c r="CO26" s="24">
        <v>0</v>
      </c>
      <c r="CU26" s="42"/>
      <c r="CV26" s="42"/>
      <c r="CW26" s="42"/>
      <c r="CX26" s="44" t="s">
        <v>30</v>
      </c>
      <c r="CY26" s="43">
        <v>4</v>
      </c>
      <c r="CZ26" s="43">
        <v>6</v>
      </c>
      <c r="DA26" s="43">
        <v>18</v>
      </c>
      <c r="DB26" s="43">
        <v>0</v>
      </c>
      <c r="DC26" s="43">
        <v>0</v>
      </c>
      <c r="DD26" s="19"/>
      <c r="DO26" s="35" t="s">
        <v>19</v>
      </c>
      <c r="DP26" s="19">
        <v>6</v>
      </c>
      <c r="DQ26" s="19">
        <v>2</v>
      </c>
      <c r="DR26" s="19" t="s">
        <v>16</v>
      </c>
      <c r="DS26" s="19">
        <v>120</v>
      </c>
    </row>
    <row r="27" spans="2:127" ht="15.75">
      <c r="B27" s="3" t="s">
        <v>33</v>
      </c>
      <c r="C27" s="1">
        <v>2</v>
      </c>
      <c r="D27" s="1">
        <v>1</v>
      </c>
      <c r="E27" s="1">
        <v>4</v>
      </c>
      <c r="F27" s="1">
        <v>-1</v>
      </c>
      <c r="G27" s="1">
        <v>0</v>
      </c>
      <c r="H27" s="1">
        <v>1</v>
      </c>
      <c r="V27" s="3" t="s">
        <v>33</v>
      </c>
      <c r="W27" s="1">
        <v>1</v>
      </c>
      <c r="X27" s="1"/>
      <c r="Y27" s="1">
        <v>3</v>
      </c>
      <c r="Z27" s="1">
        <v>-1</v>
      </c>
      <c r="AA27" s="1"/>
      <c r="AB27" s="1">
        <v>3</v>
      </c>
      <c r="AF27" s="3" t="s">
        <v>33</v>
      </c>
      <c r="AG27" s="1">
        <v>4</v>
      </c>
      <c r="AH27" s="1">
        <v>3</v>
      </c>
      <c r="AI27" s="1">
        <v>-1</v>
      </c>
      <c r="AJ27" s="1">
        <v>0</v>
      </c>
      <c r="AK27" s="1">
        <v>1</v>
      </c>
      <c r="CU27" s="42"/>
      <c r="CV27" s="42"/>
      <c r="CW27" s="42"/>
      <c r="CX27" s="44" t="s">
        <v>32</v>
      </c>
      <c r="CY27" s="44" t="s">
        <v>7</v>
      </c>
      <c r="CZ27" s="44" t="s">
        <v>8</v>
      </c>
      <c r="DA27" s="44" t="s">
        <v>9</v>
      </c>
      <c r="DB27" s="44" t="s">
        <v>33</v>
      </c>
      <c r="DC27" s="44" t="s">
        <v>34</v>
      </c>
      <c r="DD27" s="23" t="s">
        <v>36</v>
      </c>
    </row>
    <row r="28" spans="2:127" ht="15.75">
      <c r="B28" s="3" t="s">
        <v>34</v>
      </c>
      <c r="C28" s="1">
        <v>2</v>
      </c>
      <c r="D28" s="1">
        <v>2</v>
      </c>
      <c r="E28" s="1">
        <v>2</v>
      </c>
      <c r="F28" s="1">
        <v>0</v>
      </c>
      <c r="G28" s="1">
        <v>-1</v>
      </c>
      <c r="H28" s="2">
        <v>1.5</v>
      </c>
      <c r="V28" s="3" t="s">
        <v>34</v>
      </c>
      <c r="W28" s="1"/>
      <c r="X28" s="1">
        <v>2</v>
      </c>
      <c r="Y28" s="1">
        <v>2</v>
      </c>
      <c r="Z28" s="1"/>
      <c r="AA28" s="1">
        <v>-1</v>
      </c>
      <c r="AB28" s="2">
        <v>5</v>
      </c>
      <c r="AF28" s="3" t="s">
        <v>34</v>
      </c>
      <c r="AG28" s="1">
        <v>0</v>
      </c>
      <c r="AH28" s="1">
        <v>9</v>
      </c>
      <c r="AI28" s="1">
        <v>0</v>
      </c>
      <c r="AJ28" s="1">
        <v>-1</v>
      </c>
      <c r="AK28" s="2">
        <v>1</v>
      </c>
      <c r="CI28" s="23" t="s">
        <v>30</v>
      </c>
      <c r="CJ28" s="19">
        <v>3</v>
      </c>
      <c r="CK28" s="19">
        <v>5</v>
      </c>
      <c r="CL28" s="19">
        <v>0</v>
      </c>
      <c r="CM28" s="19">
        <v>0</v>
      </c>
      <c r="CN28" s="19">
        <v>0</v>
      </c>
      <c r="CO28" s="19"/>
      <c r="CU28" s="42"/>
      <c r="CV28" s="42"/>
      <c r="CW28" s="42" t="s">
        <v>42</v>
      </c>
      <c r="CX28" s="44" t="s">
        <v>33</v>
      </c>
      <c r="CY28" s="46">
        <f>CY22*-1</f>
        <v>-1</v>
      </c>
      <c r="CZ28" s="46">
        <f t="shared" ref="CZ28:DD28" si="5">CZ22*-1</f>
        <v>0</v>
      </c>
      <c r="DA28" s="46">
        <f t="shared" si="5"/>
        <v>-3</v>
      </c>
      <c r="DB28" s="46">
        <f t="shared" si="5"/>
        <v>1</v>
      </c>
      <c r="DC28" s="46">
        <f t="shared" si="5"/>
        <v>0</v>
      </c>
      <c r="DD28" s="46">
        <f t="shared" si="5"/>
        <v>-3</v>
      </c>
      <c r="DO28" s="36" t="s">
        <v>1</v>
      </c>
      <c r="DP28" s="36"/>
      <c r="DQ28" s="36"/>
      <c r="DR28" s="36"/>
      <c r="DS28" s="36"/>
      <c r="DT28" s="36"/>
    </row>
    <row r="29" spans="2:127" ht="15.75">
      <c r="B29" s="3" t="s">
        <v>13</v>
      </c>
      <c r="C29" s="1">
        <v>-160</v>
      </c>
      <c r="D29" s="1">
        <v>-120</v>
      </c>
      <c r="E29" s="1">
        <v>-280</v>
      </c>
      <c r="F29" s="1">
        <v>0</v>
      </c>
      <c r="G29" s="1">
        <v>0</v>
      </c>
      <c r="H29" s="1">
        <v>0</v>
      </c>
      <c r="V29" s="3" t="s">
        <v>13</v>
      </c>
      <c r="W29" s="1"/>
      <c r="X29" s="1"/>
      <c r="Y29" s="1"/>
      <c r="Z29" s="1"/>
      <c r="AA29" s="1"/>
      <c r="AB29" s="1"/>
      <c r="AF29" s="3" t="s">
        <v>13</v>
      </c>
      <c r="AG29" s="1">
        <v>-20</v>
      </c>
      <c r="AH29" s="1">
        <v>-28</v>
      </c>
      <c r="AI29" s="1">
        <v>0</v>
      </c>
      <c r="AJ29" s="1">
        <v>0</v>
      </c>
      <c r="AK29" s="1">
        <v>0</v>
      </c>
      <c r="CI29" s="23" t="s">
        <v>32</v>
      </c>
      <c r="CJ29" s="23" t="s">
        <v>3</v>
      </c>
      <c r="CK29" s="23" t="s">
        <v>4</v>
      </c>
      <c r="CL29" s="23" t="s">
        <v>33</v>
      </c>
      <c r="CM29" s="23" t="s">
        <v>34</v>
      </c>
      <c r="CN29" s="23" t="s">
        <v>35</v>
      </c>
      <c r="CO29" s="23" t="s">
        <v>36</v>
      </c>
      <c r="CU29" s="42"/>
      <c r="CV29" s="42"/>
      <c r="CW29" s="42" t="s">
        <v>45</v>
      </c>
      <c r="CX29" s="44" t="s">
        <v>34</v>
      </c>
      <c r="CY29" s="46">
        <f>(CY23*-1)</f>
        <v>0</v>
      </c>
      <c r="CZ29" s="46">
        <f t="shared" ref="CZ29:DD29" si="6">(CZ23*-1)</f>
        <v>-1</v>
      </c>
      <c r="DA29" s="46">
        <f t="shared" si="6"/>
        <v>-2</v>
      </c>
      <c r="DB29" s="46">
        <f t="shared" si="6"/>
        <v>0</v>
      </c>
      <c r="DC29" s="46">
        <f t="shared" si="6"/>
        <v>1</v>
      </c>
      <c r="DD29" s="46">
        <f t="shared" si="6"/>
        <v>-5</v>
      </c>
      <c r="DO29" s="19"/>
      <c r="DP29" s="37" t="s">
        <v>7</v>
      </c>
      <c r="DQ29" s="37" t="s">
        <v>8</v>
      </c>
      <c r="DR29" s="37" t="s">
        <v>9</v>
      </c>
      <c r="DS29" s="37" t="s">
        <v>5</v>
      </c>
      <c r="DT29" s="37" t="s">
        <v>6</v>
      </c>
    </row>
    <row r="30" spans="2:127">
      <c r="CH30" t="s">
        <v>42</v>
      </c>
      <c r="CI30" s="23" t="s">
        <v>33</v>
      </c>
      <c r="CJ30" s="19">
        <v>1</v>
      </c>
      <c r="CK30" s="24">
        <v>0</v>
      </c>
      <c r="CL30" s="19">
        <v>1</v>
      </c>
      <c r="CM30" s="19">
        <v>0</v>
      </c>
      <c r="CN30" s="19">
        <v>0</v>
      </c>
      <c r="CO30" s="19">
        <v>4</v>
      </c>
      <c r="CU30" s="42"/>
      <c r="CV30" s="42"/>
      <c r="CW30" s="42" t="s">
        <v>13</v>
      </c>
      <c r="CX30" s="44" t="s">
        <v>37</v>
      </c>
      <c r="CY30" s="43">
        <f>CY26*-1</f>
        <v>-4</v>
      </c>
      <c r="CZ30" s="43">
        <f t="shared" ref="CZ30:DC30" si="7">CZ26*-1</f>
        <v>-6</v>
      </c>
      <c r="DA30" s="43">
        <f t="shared" si="7"/>
        <v>-18</v>
      </c>
      <c r="DB30" s="43">
        <f t="shared" si="7"/>
        <v>0</v>
      </c>
      <c r="DC30" s="43">
        <f t="shared" si="7"/>
        <v>0</v>
      </c>
      <c r="DD30" s="19">
        <v>0</v>
      </c>
      <c r="DO30" s="37" t="s">
        <v>12</v>
      </c>
      <c r="DP30" s="19">
        <v>80</v>
      </c>
      <c r="DQ30" s="19">
        <v>240</v>
      </c>
      <c r="DR30" s="19">
        <v>120</v>
      </c>
      <c r="DS30" s="19"/>
      <c r="DT30" s="19"/>
    </row>
    <row r="31" spans="2:127" ht="15.75">
      <c r="B31" s="3" t="s">
        <v>30</v>
      </c>
      <c r="C31" s="1">
        <v>160</v>
      </c>
      <c r="D31" s="1">
        <v>120</v>
      </c>
      <c r="E31" s="1">
        <v>280</v>
      </c>
      <c r="F31" s="1">
        <v>0</v>
      </c>
      <c r="G31" s="1">
        <v>0</v>
      </c>
      <c r="H31" s="1"/>
      <c r="V31" s="3" t="s">
        <v>30</v>
      </c>
      <c r="W31" s="1">
        <v>4</v>
      </c>
      <c r="X31" s="1">
        <v>12</v>
      </c>
      <c r="Y31" s="1">
        <v>18</v>
      </c>
      <c r="Z31" s="1">
        <v>0</v>
      </c>
      <c r="AA31" s="1">
        <v>0</v>
      </c>
      <c r="AB31" s="1"/>
      <c r="AF31" s="3" t="s">
        <v>30</v>
      </c>
      <c r="AG31" s="1">
        <v>20</v>
      </c>
      <c r="AH31" s="1">
        <v>28</v>
      </c>
      <c r="AI31" s="1">
        <v>0</v>
      </c>
      <c r="AJ31" s="1">
        <v>0</v>
      </c>
      <c r="AK31" s="1"/>
      <c r="CH31" t="s">
        <v>45</v>
      </c>
      <c r="CI31" s="27" t="s">
        <v>4</v>
      </c>
      <c r="CJ31" s="19">
        <v>0</v>
      </c>
      <c r="CK31" s="24">
        <v>1</v>
      </c>
      <c r="CL31" s="19">
        <v>0</v>
      </c>
      <c r="CM31" s="19">
        <v>1</v>
      </c>
      <c r="CN31" s="19">
        <v>0</v>
      </c>
      <c r="CO31" s="19">
        <v>6</v>
      </c>
      <c r="CU31" s="42"/>
      <c r="CV31" s="42"/>
      <c r="CW31" s="42"/>
      <c r="CX31" s="42"/>
      <c r="CY31" s="42"/>
      <c r="CZ31" s="42"/>
      <c r="DA31" s="42"/>
      <c r="DB31" s="42"/>
      <c r="DC31" s="42"/>
      <c r="DO31" s="32"/>
      <c r="DP31" s="33"/>
      <c r="DQ31" s="33"/>
      <c r="DR31" s="33"/>
      <c r="DS31" s="33"/>
      <c r="DT31" s="34"/>
    </row>
    <row r="32" spans="2:127" ht="15.75">
      <c r="B32" s="3" t="s">
        <v>50</v>
      </c>
      <c r="C32" s="3" t="s">
        <v>3</v>
      </c>
      <c r="D32" s="3" t="s">
        <v>4</v>
      </c>
      <c r="E32" s="3" t="s">
        <v>10</v>
      </c>
      <c r="F32" s="3" t="s">
        <v>33</v>
      </c>
      <c r="G32" s="3" t="s">
        <v>34</v>
      </c>
      <c r="H32" s="3" t="s">
        <v>51</v>
      </c>
      <c r="V32" s="3" t="s">
        <v>50</v>
      </c>
      <c r="W32" s="3" t="s">
        <v>3</v>
      </c>
      <c r="X32" s="3" t="s">
        <v>4</v>
      </c>
      <c r="Y32" s="3" t="s">
        <v>10</v>
      </c>
      <c r="Z32" s="3" t="s">
        <v>33</v>
      </c>
      <c r="AA32" s="3" t="s">
        <v>34</v>
      </c>
      <c r="AB32" s="3" t="s">
        <v>51</v>
      </c>
      <c r="AF32" s="3" t="s">
        <v>50</v>
      </c>
      <c r="AG32" s="3" t="s">
        <v>3</v>
      </c>
      <c r="AH32" s="3" t="s">
        <v>4</v>
      </c>
      <c r="AI32" s="3" t="s">
        <v>33</v>
      </c>
      <c r="AJ32" s="3" t="s">
        <v>34</v>
      </c>
      <c r="AK32" s="3" t="s">
        <v>51</v>
      </c>
      <c r="CH32" t="s">
        <v>53</v>
      </c>
      <c r="CI32" s="23" t="s">
        <v>35</v>
      </c>
      <c r="CJ32" s="19">
        <v>3</v>
      </c>
      <c r="CK32" s="24">
        <v>2</v>
      </c>
      <c r="CL32" s="19">
        <v>0</v>
      </c>
      <c r="CM32" s="19">
        <v>0</v>
      </c>
      <c r="CN32" s="19">
        <v>1</v>
      </c>
      <c r="CO32" s="19">
        <v>18</v>
      </c>
      <c r="CP32" s="7" t="s">
        <v>54</v>
      </c>
      <c r="CU32" s="42"/>
      <c r="CV32" s="42"/>
      <c r="CW32" s="42"/>
      <c r="CX32" s="44" t="s">
        <v>30</v>
      </c>
      <c r="CY32" s="43">
        <v>4</v>
      </c>
      <c r="CZ32" s="43">
        <v>6</v>
      </c>
      <c r="DA32" s="43">
        <v>18</v>
      </c>
      <c r="DB32" s="43">
        <v>0</v>
      </c>
      <c r="DC32" s="43">
        <v>0</v>
      </c>
      <c r="DD32" s="19"/>
      <c r="DF32" t="s">
        <v>55</v>
      </c>
      <c r="DO32" s="37" t="s">
        <v>15</v>
      </c>
      <c r="DP32" s="19">
        <v>2</v>
      </c>
      <c r="DQ32" s="19">
        <v>4</v>
      </c>
      <c r="DR32" s="19">
        <v>6</v>
      </c>
      <c r="DS32" s="19" t="s">
        <v>17</v>
      </c>
      <c r="DT32" s="19">
        <v>8</v>
      </c>
      <c r="DV32" t="s">
        <v>21</v>
      </c>
      <c r="DW32" t="s">
        <v>22</v>
      </c>
    </row>
    <row r="33" spans="2:124" ht="15.75">
      <c r="B33" s="3" t="s">
        <v>33</v>
      </c>
      <c r="C33" s="1">
        <v>2</v>
      </c>
      <c r="D33" s="1">
        <v>1</v>
      </c>
      <c r="E33" s="1">
        <v>4</v>
      </c>
      <c r="F33" s="1">
        <v>-1</v>
      </c>
      <c r="G33" s="1">
        <v>0</v>
      </c>
      <c r="H33" s="1">
        <v>1</v>
      </c>
      <c r="I33" t="s">
        <v>43</v>
      </c>
      <c r="J33" t="s">
        <v>56</v>
      </c>
      <c r="V33" s="3" t="s">
        <v>33</v>
      </c>
      <c r="W33" s="1">
        <v>1</v>
      </c>
      <c r="X33" s="1">
        <v>0</v>
      </c>
      <c r="Y33" s="1">
        <v>3</v>
      </c>
      <c r="Z33" s="1">
        <v>-1</v>
      </c>
      <c r="AA33" s="1">
        <v>0</v>
      </c>
      <c r="AB33" s="1">
        <v>3</v>
      </c>
      <c r="AC33" s="7" t="s">
        <v>43</v>
      </c>
      <c r="AF33" s="3" t="s">
        <v>33</v>
      </c>
      <c r="AG33" s="1">
        <v>4</v>
      </c>
      <c r="AH33" s="1">
        <v>3</v>
      </c>
      <c r="AI33" s="1">
        <v>-1</v>
      </c>
      <c r="AJ33" s="1">
        <v>0</v>
      </c>
      <c r="AK33" s="1">
        <v>1</v>
      </c>
      <c r="AL33" s="7" t="s">
        <v>57</v>
      </c>
      <c r="CH33" t="s">
        <v>13</v>
      </c>
      <c r="CI33" s="23" t="s">
        <v>37</v>
      </c>
      <c r="CJ33" s="19">
        <v>-3</v>
      </c>
      <c r="CK33" s="24">
        <v>-5</v>
      </c>
      <c r="CL33" s="19">
        <v>0</v>
      </c>
      <c r="CM33" s="19">
        <v>0</v>
      </c>
      <c r="CN33" s="19">
        <v>0</v>
      </c>
      <c r="CO33" s="19">
        <v>0</v>
      </c>
      <c r="CP33" s="7" t="s">
        <v>58</v>
      </c>
      <c r="CU33" s="42"/>
      <c r="CV33" s="42"/>
      <c r="CW33" s="42"/>
      <c r="CX33" s="44" t="s">
        <v>32</v>
      </c>
      <c r="CY33" s="44" t="s">
        <v>7</v>
      </c>
      <c r="CZ33" s="44" t="s">
        <v>8</v>
      </c>
      <c r="DA33" s="44" t="s">
        <v>9</v>
      </c>
      <c r="DB33" s="44" t="s">
        <v>33</v>
      </c>
      <c r="DC33" s="44" t="s">
        <v>34</v>
      </c>
      <c r="DD33" s="23" t="s">
        <v>36</v>
      </c>
      <c r="DF33" t="s">
        <v>59</v>
      </c>
      <c r="DO33" s="37" t="s">
        <v>18</v>
      </c>
      <c r="DP33" s="19">
        <v>2</v>
      </c>
      <c r="DQ33" s="19">
        <v>12</v>
      </c>
      <c r="DR33" s="19">
        <v>2</v>
      </c>
      <c r="DS33" s="19" t="s">
        <v>17</v>
      </c>
      <c r="DT33" s="19">
        <v>10</v>
      </c>
    </row>
    <row r="34" spans="2:124" ht="15.75">
      <c r="B34" s="3" t="s">
        <v>34</v>
      </c>
      <c r="C34" s="1">
        <v>2</v>
      </c>
      <c r="D34" s="1">
        <v>2</v>
      </c>
      <c r="E34" s="1">
        <v>2</v>
      </c>
      <c r="F34" s="1">
        <v>0</v>
      </c>
      <c r="G34" s="1">
        <v>-1</v>
      </c>
      <c r="H34" s="2">
        <v>1.5</v>
      </c>
      <c r="I34" t="s">
        <v>46</v>
      </c>
      <c r="J34" t="s">
        <v>60</v>
      </c>
      <c r="V34" s="3" t="s">
        <v>34</v>
      </c>
      <c r="W34" s="1">
        <v>0</v>
      </c>
      <c r="X34" s="1">
        <v>2</v>
      </c>
      <c r="Y34" s="1">
        <v>2</v>
      </c>
      <c r="Z34" s="1">
        <v>0</v>
      </c>
      <c r="AA34" s="1">
        <v>-1</v>
      </c>
      <c r="AB34" s="2">
        <v>5</v>
      </c>
      <c r="AC34" s="7" t="s">
        <v>46</v>
      </c>
      <c r="AF34" s="3" t="s">
        <v>34</v>
      </c>
      <c r="AG34" s="1">
        <v>0</v>
      </c>
      <c r="AH34" s="1">
        <v>9</v>
      </c>
      <c r="AI34" s="1">
        <v>0</v>
      </c>
      <c r="AJ34" s="1">
        <v>-1</v>
      </c>
      <c r="AK34" s="2">
        <v>1</v>
      </c>
      <c r="AL34" s="7" t="s">
        <v>57</v>
      </c>
      <c r="CU34" s="42"/>
      <c r="CV34" s="42"/>
      <c r="CW34" s="42" t="s">
        <v>42</v>
      </c>
      <c r="CX34" s="44" t="s">
        <v>33</v>
      </c>
      <c r="CY34" s="43">
        <v>-1</v>
      </c>
      <c r="CZ34" s="47">
        <v>0</v>
      </c>
      <c r="DA34" s="43">
        <v>-3</v>
      </c>
      <c r="DB34" s="43">
        <v>1</v>
      </c>
      <c r="DC34" s="43">
        <v>0</v>
      </c>
      <c r="DD34" s="19">
        <v>-3</v>
      </c>
      <c r="DF34" t="s">
        <v>61</v>
      </c>
    </row>
    <row r="35" spans="2:124" ht="15.75">
      <c r="B35" s="3" t="s">
        <v>13</v>
      </c>
      <c r="C35" s="1">
        <v>-160</v>
      </c>
      <c r="D35" s="1">
        <v>-120</v>
      </c>
      <c r="E35" s="1">
        <v>-280</v>
      </c>
      <c r="F35" s="1">
        <v>0</v>
      </c>
      <c r="G35" s="1">
        <v>0</v>
      </c>
      <c r="H35" s="1">
        <v>0</v>
      </c>
      <c r="V35" s="3" t="s">
        <v>13</v>
      </c>
      <c r="W35" s="1">
        <v>-4</v>
      </c>
      <c r="X35" s="1">
        <v>-12</v>
      </c>
      <c r="Y35" s="1">
        <v>-18</v>
      </c>
      <c r="Z35" s="1">
        <v>0</v>
      </c>
      <c r="AA35" s="1">
        <v>0</v>
      </c>
      <c r="AB35" s="1">
        <v>0</v>
      </c>
      <c r="AF35" s="3" t="s">
        <v>13</v>
      </c>
      <c r="AG35" s="1">
        <v>-20</v>
      </c>
      <c r="AH35" s="1">
        <v>-28</v>
      </c>
      <c r="AI35" s="1">
        <v>0</v>
      </c>
      <c r="AJ35" s="1">
        <v>0</v>
      </c>
      <c r="AK35" s="1">
        <v>0</v>
      </c>
      <c r="CI35" s="23" t="s">
        <v>30</v>
      </c>
      <c r="CJ35" s="19">
        <v>3</v>
      </c>
      <c r="CK35" s="19">
        <v>5</v>
      </c>
      <c r="CL35" s="19">
        <v>0</v>
      </c>
      <c r="CM35" s="19">
        <v>0</v>
      </c>
      <c r="CN35" s="19">
        <v>0</v>
      </c>
      <c r="CO35" s="19"/>
      <c r="CU35" s="42"/>
      <c r="CV35" s="42"/>
      <c r="CW35" s="42" t="s">
        <v>45</v>
      </c>
      <c r="CX35" s="52" t="s">
        <v>8</v>
      </c>
      <c r="CY35" s="47">
        <v>0</v>
      </c>
      <c r="CZ35" s="49">
        <v>-1</v>
      </c>
      <c r="DA35" s="47">
        <v>-2</v>
      </c>
      <c r="DB35" s="47">
        <v>0</v>
      </c>
      <c r="DC35" s="47">
        <v>1</v>
      </c>
      <c r="DD35" s="24">
        <v>-5</v>
      </c>
      <c r="DF35" t="s">
        <v>62</v>
      </c>
    </row>
    <row r="36" spans="2:124">
      <c r="CI36" s="23" t="s">
        <v>32</v>
      </c>
      <c r="CJ36" s="23" t="s">
        <v>3</v>
      </c>
      <c r="CK36" s="23" t="s">
        <v>4</v>
      </c>
      <c r="CL36" s="23" t="s">
        <v>33</v>
      </c>
      <c r="CM36" s="23" t="s">
        <v>34</v>
      </c>
      <c r="CN36" s="23" t="s">
        <v>35</v>
      </c>
      <c r="CO36" s="23" t="s">
        <v>36</v>
      </c>
      <c r="CU36" s="42"/>
      <c r="CV36" s="42"/>
      <c r="CW36" s="42" t="s">
        <v>13</v>
      </c>
      <c r="CX36" s="44" t="s">
        <v>37</v>
      </c>
      <c r="CY36" s="47">
        <v>-4</v>
      </c>
      <c r="CZ36" s="47">
        <v>-6</v>
      </c>
      <c r="DA36" s="47">
        <v>-18</v>
      </c>
      <c r="DB36" s="47">
        <v>0</v>
      </c>
      <c r="DC36" s="47">
        <v>0</v>
      </c>
      <c r="DD36" s="24">
        <v>0</v>
      </c>
    </row>
    <row r="37" spans="2:124" ht="15.75">
      <c r="B37" s="3" t="s">
        <v>30</v>
      </c>
      <c r="C37" s="1">
        <v>160</v>
      </c>
      <c r="D37" s="1">
        <v>120</v>
      </c>
      <c r="E37" s="1">
        <v>280</v>
      </c>
      <c r="F37" s="1">
        <v>0</v>
      </c>
      <c r="G37" s="1">
        <v>0</v>
      </c>
      <c r="H37" s="1"/>
      <c r="V37" s="3" t="s">
        <v>30</v>
      </c>
      <c r="W37" s="1">
        <v>4</v>
      </c>
      <c r="X37" s="1">
        <v>12</v>
      </c>
      <c r="Y37" s="1">
        <v>18</v>
      </c>
      <c r="Z37" s="1">
        <v>0</v>
      </c>
      <c r="AA37" s="1">
        <v>0</v>
      </c>
      <c r="AB37" s="1"/>
      <c r="AF37" s="3" t="s">
        <v>30</v>
      </c>
      <c r="AG37" s="1">
        <v>20</v>
      </c>
      <c r="AH37" s="1">
        <v>28</v>
      </c>
      <c r="AI37" s="1">
        <v>0</v>
      </c>
      <c r="AJ37" s="1">
        <v>0</v>
      </c>
      <c r="AK37" s="1"/>
      <c r="CH37" t="s">
        <v>42</v>
      </c>
      <c r="CI37" s="23" t="s">
        <v>33</v>
      </c>
      <c r="CJ37" s="19">
        <v>1</v>
      </c>
      <c r="CK37" s="24">
        <v>0</v>
      </c>
      <c r="CL37" s="19">
        <v>1</v>
      </c>
      <c r="CM37" s="19">
        <v>0</v>
      </c>
      <c r="CN37" s="19">
        <v>0</v>
      </c>
      <c r="CO37" s="19">
        <v>4</v>
      </c>
      <c r="CU37" s="42"/>
      <c r="CV37" s="42"/>
      <c r="CW37" s="42"/>
      <c r="CX37" s="42"/>
      <c r="CY37" s="42" t="e">
        <f>CY36/CY35</f>
        <v>#DIV/0!</v>
      </c>
      <c r="CZ37" s="48">
        <f t="shared" ref="CZ37:DA37" si="8">CZ36/CZ35</f>
        <v>6</v>
      </c>
      <c r="DA37" s="42">
        <f t="shared" si="8"/>
        <v>9</v>
      </c>
      <c r="DB37" s="42"/>
      <c r="DC37" s="42"/>
    </row>
    <row r="38" spans="2:124" ht="15.75">
      <c r="B38" s="3" t="s">
        <v>50</v>
      </c>
      <c r="C38" s="3" t="s">
        <v>3</v>
      </c>
      <c r="D38" s="3" t="s">
        <v>4</v>
      </c>
      <c r="E38" s="3" t="s">
        <v>10</v>
      </c>
      <c r="F38" s="3" t="s">
        <v>33</v>
      </c>
      <c r="G38" s="3" t="s">
        <v>34</v>
      </c>
      <c r="H38" s="3" t="s">
        <v>51</v>
      </c>
      <c r="J38" t="s">
        <v>63</v>
      </c>
      <c r="V38" s="3" t="s">
        <v>50</v>
      </c>
      <c r="W38" s="3" t="s">
        <v>3</v>
      </c>
      <c r="X38" s="3" t="s">
        <v>4</v>
      </c>
      <c r="Y38" s="3" t="s">
        <v>10</v>
      </c>
      <c r="Z38" s="3" t="s">
        <v>33</v>
      </c>
      <c r="AA38" s="3" t="s">
        <v>34</v>
      </c>
      <c r="AB38" s="3" t="s">
        <v>51</v>
      </c>
      <c r="AF38" s="3" t="s">
        <v>50</v>
      </c>
      <c r="AG38" s="3" t="s">
        <v>3</v>
      </c>
      <c r="AH38" s="3" t="s">
        <v>4</v>
      </c>
      <c r="AI38" s="3" t="s">
        <v>33</v>
      </c>
      <c r="AJ38" s="3" t="s">
        <v>34</v>
      </c>
      <c r="AK38" s="3" t="s">
        <v>51</v>
      </c>
      <c r="CH38" t="s">
        <v>45</v>
      </c>
      <c r="CI38" s="27" t="s">
        <v>4</v>
      </c>
      <c r="CJ38" s="19">
        <v>0</v>
      </c>
      <c r="CK38" s="24">
        <v>1</v>
      </c>
      <c r="CL38" s="19">
        <v>0</v>
      </c>
      <c r="CM38" s="19">
        <v>1</v>
      </c>
      <c r="CN38" s="19">
        <v>0</v>
      </c>
      <c r="CO38" s="19">
        <v>6</v>
      </c>
      <c r="CU38" s="42"/>
      <c r="CV38" s="42"/>
      <c r="CW38" s="42"/>
      <c r="CX38" s="42"/>
      <c r="CY38" s="42"/>
      <c r="CZ38" s="42"/>
      <c r="DA38" s="42"/>
      <c r="DB38" s="42"/>
      <c r="DC38" s="42"/>
    </row>
    <row r="39" spans="2:124" ht="15.75">
      <c r="B39" s="3" t="s">
        <v>33</v>
      </c>
      <c r="C39" s="1">
        <f>C27*-1</f>
        <v>-2</v>
      </c>
      <c r="D39" s="1">
        <f>D27*-1</f>
        <v>-1</v>
      </c>
      <c r="E39" s="1">
        <f>E27*-1</f>
        <v>-4</v>
      </c>
      <c r="F39" s="1">
        <f>F27*-1</f>
        <v>1</v>
      </c>
      <c r="G39" s="1">
        <f>G27*-1</f>
        <v>0</v>
      </c>
      <c r="H39" s="1">
        <f>H27*-1</f>
        <v>-1</v>
      </c>
      <c r="V39" s="3" t="s">
        <v>33</v>
      </c>
      <c r="W39" s="8">
        <v>-1</v>
      </c>
      <c r="X39" s="8">
        <v>0</v>
      </c>
      <c r="Y39" s="8">
        <v>-3</v>
      </c>
      <c r="Z39" s="8">
        <v>1</v>
      </c>
      <c r="AA39" s="8">
        <v>0</v>
      </c>
      <c r="AB39" s="8">
        <v>-3</v>
      </c>
      <c r="AF39" s="3" t="s">
        <v>33</v>
      </c>
      <c r="AG39" s="8">
        <f>AG33*-1</f>
        <v>-4</v>
      </c>
      <c r="AH39" s="8">
        <f t="shared" ref="AH39:AK40" si="9">AH33*-1</f>
        <v>-3</v>
      </c>
      <c r="AI39" s="8">
        <f t="shared" si="9"/>
        <v>1</v>
      </c>
      <c r="AJ39" s="8">
        <f t="shared" si="9"/>
        <v>0</v>
      </c>
      <c r="AK39" s="8">
        <f t="shared" si="9"/>
        <v>-1</v>
      </c>
      <c r="CH39" t="s">
        <v>53</v>
      </c>
      <c r="CI39" s="23" t="s">
        <v>35</v>
      </c>
      <c r="CJ39" s="26">
        <f>(CJ31*-2)+CJ32</f>
        <v>3</v>
      </c>
      <c r="CK39" s="26">
        <f t="shared" ref="CK39:CO39" si="10">(CK31*-2)+CK32</f>
        <v>0</v>
      </c>
      <c r="CL39" s="26">
        <f t="shared" si="10"/>
        <v>0</v>
      </c>
      <c r="CM39" s="26">
        <f t="shared" si="10"/>
        <v>-2</v>
      </c>
      <c r="CN39" s="26">
        <f t="shared" si="10"/>
        <v>1</v>
      </c>
      <c r="CO39" s="26">
        <f t="shared" si="10"/>
        <v>6</v>
      </c>
      <c r="CU39" s="42"/>
      <c r="CV39" s="42"/>
      <c r="CW39" s="42"/>
      <c r="CX39" s="44" t="s">
        <v>30</v>
      </c>
      <c r="CY39" s="43">
        <v>4</v>
      </c>
      <c r="CZ39" s="43">
        <v>6</v>
      </c>
      <c r="DA39" s="43">
        <v>18</v>
      </c>
      <c r="DB39" s="43">
        <v>0</v>
      </c>
      <c r="DC39" s="43">
        <v>0</v>
      </c>
      <c r="DD39" s="19"/>
      <c r="DF39" t="s">
        <v>64</v>
      </c>
    </row>
    <row r="40" spans="2:124" ht="15.75">
      <c r="B40" s="3" t="s">
        <v>34</v>
      </c>
      <c r="C40" s="4">
        <f>C28*-1</f>
        <v>-2</v>
      </c>
      <c r="D40" s="4">
        <f>D28*-1</f>
        <v>-2</v>
      </c>
      <c r="E40" s="4">
        <f>E28*-1</f>
        <v>-2</v>
      </c>
      <c r="F40" s="4">
        <f>F28*-1</f>
        <v>0</v>
      </c>
      <c r="G40" s="4">
        <f>G28*-1</f>
        <v>1</v>
      </c>
      <c r="H40" s="4">
        <f>H28*-1</f>
        <v>-1.5</v>
      </c>
      <c r="V40" s="3" t="s">
        <v>34</v>
      </c>
      <c r="W40" s="8">
        <v>0</v>
      </c>
      <c r="X40" s="8">
        <v>-2</v>
      </c>
      <c r="Y40" s="8">
        <v>-2</v>
      </c>
      <c r="Z40" s="8">
        <v>0</v>
      </c>
      <c r="AA40" s="8">
        <v>1</v>
      </c>
      <c r="AB40" s="12">
        <v>-5</v>
      </c>
      <c r="AF40" s="3" t="s">
        <v>34</v>
      </c>
      <c r="AG40" s="8">
        <f>AG34*-1</f>
        <v>0</v>
      </c>
      <c r="AH40" s="8">
        <f t="shared" si="9"/>
        <v>-9</v>
      </c>
      <c r="AI40" s="8">
        <f t="shared" si="9"/>
        <v>0</v>
      </c>
      <c r="AJ40" s="8">
        <f t="shared" si="9"/>
        <v>1</v>
      </c>
      <c r="AK40" s="8">
        <f t="shared" si="9"/>
        <v>-1</v>
      </c>
      <c r="CH40" t="s">
        <v>13</v>
      </c>
      <c r="CI40" s="23" t="s">
        <v>37</v>
      </c>
      <c r="CJ40" s="26">
        <f>(CJ31*5)+CJ33</f>
        <v>-3</v>
      </c>
      <c r="CK40" s="26">
        <f t="shared" ref="CK40:CO40" si="11">(CK31*5)+CK33</f>
        <v>0</v>
      </c>
      <c r="CL40" s="26">
        <f t="shared" si="11"/>
        <v>0</v>
      </c>
      <c r="CM40" s="26">
        <f t="shared" si="11"/>
        <v>5</v>
      </c>
      <c r="CN40" s="26">
        <f t="shared" si="11"/>
        <v>0</v>
      </c>
      <c r="CO40" s="26">
        <f t="shared" si="11"/>
        <v>30</v>
      </c>
      <c r="CU40" s="42"/>
      <c r="CV40" s="42"/>
      <c r="CW40" s="42"/>
      <c r="CX40" s="44" t="s">
        <v>32</v>
      </c>
      <c r="CY40" s="44" t="s">
        <v>7</v>
      </c>
      <c r="CZ40" s="44" t="s">
        <v>8</v>
      </c>
      <c r="DA40" s="44" t="s">
        <v>9</v>
      </c>
      <c r="DB40" s="44" t="s">
        <v>33</v>
      </c>
      <c r="DC40" s="44" t="s">
        <v>34</v>
      </c>
      <c r="DD40" s="23" t="s">
        <v>36</v>
      </c>
    </row>
    <row r="41" spans="2:124" ht="15.75">
      <c r="B41" s="3" t="s">
        <v>13</v>
      </c>
      <c r="C41" s="1">
        <v>-160</v>
      </c>
      <c r="D41" s="1">
        <v>-120</v>
      </c>
      <c r="E41" s="1">
        <v>-280</v>
      </c>
      <c r="F41" s="1">
        <v>0</v>
      </c>
      <c r="G41" s="1">
        <v>0</v>
      </c>
      <c r="H41" s="1">
        <v>0</v>
      </c>
      <c r="V41" s="3" t="s">
        <v>13</v>
      </c>
      <c r="W41" s="1">
        <v>-4</v>
      </c>
      <c r="X41" s="1">
        <v>-12</v>
      </c>
      <c r="Y41" s="1">
        <v>-18</v>
      </c>
      <c r="Z41" s="1">
        <v>0</v>
      </c>
      <c r="AA41" s="1">
        <v>0</v>
      </c>
      <c r="AB41" s="1">
        <v>0</v>
      </c>
      <c r="AF41" s="3" t="s">
        <v>13</v>
      </c>
      <c r="AG41" s="1">
        <v>-20</v>
      </c>
      <c r="AH41" s="1">
        <v>-28</v>
      </c>
      <c r="AI41" s="1">
        <v>0</v>
      </c>
      <c r="AJ41" s="1">
        <v>0</v>
      </c>
      <c r="AK41" s="1">
        <v>0</v>
      </c>
      <c r="CW41" s="42" t="s">
        <v>42</v>
      </c>
      <c r="CX41" s="44" t="s">
        <v>33</v>
      </c>
      <c r="CY41" s="43">
        <v>-1</v>
      </c>
      <c r="CZ41" s="47">
        <v>0</v>
      </c>
      <c r="DA41" s="43">
        <v>-3</v>
      </c>
      <c r="DB41" s="43">
        <v>1</v>
      </c>
      <c r="DC41" s="43">
        <v>0</v>
      </c>
      <c r="DD41" s="50">
        <v>-3</v>
      </c>
    </row>
    <row r="42" spans="2:124">
      <c r="CI42" s="23" t="s">
        <v>30</v>
      </c>
      <c r="CJ42" s="19">
        <v>3</v>
      </c>
      <c r="CK42" s="19">
        <v>5</v>
      </c>
      <c r="CL42" s="19">
        <v>0</v>
      </c>
      <c r="CM42" s="19">
        <v>0</v>
      </c>
      <c r="CN42" s="19">
        <v>0</v>
      </c>
      <c r="CO42" s="19"/>
      <c r="CW42" s="42" t="s">
        <v>45</v>
      </c>
      <c r="CX42" s="52" t="s">
        <v>8</v>
      </c>
      <c r="CY42" s="51">
        <f>CY35/-1</f>
        <v>0</v>
      </c>
      <c r="CZ42" s="51">
        <f t="shared" ref="CZ42:DD42" si="12">CZ35/-1</f>
        <v>1</v>
      </c>
      <c r="DA42" s="51">
        <f t="shared" si="12"/>
        <v>2</v>
      </c>
      <c r="DB42" s="51">
        <f t="shared" si="12"/>
        <v>0</v>
      </c>
      <c r="DC42" s="51">
        <f t="shared" si="12"/>
        <v>-1</v>
      </c>
      <c r="DD42" s="51">
        <f t="shared" si="12"/>
        <v>5</v>
      </c>
    </row>
    <row r="43" spans="2:124" ht="15.75">
      <c r="B43" s="3" t="s">
        <v>30</v>
      </c>
      <c r="C43" s="1">
        <v>160</v>
      </c>
      <c r="D43" s="1">
        <v>120</v>
      </c>
      <c r="E43" s="1">
        <v>280</v>
      </c>
      <c r="F43" s="1">
        <v>0</v>
      </c>
      <c r="G43" s="1">
        <v>0</v>
      </c>
      <c r="H43" s="1"/>
      <c r="J43" t="s">
        <v>65</v>
      </c>
      <c r="V43" s="3" t="s">
        <v>30</v>
      </c>
      <c r="W43" s="1">
        <v>4</v>
      </c>
      <c r="X43" s="1">
        <v>12</v>
      </c>
      <c r="Y43" s="1">
        <v>18</v>
      </c>
      <c r="Z43" s="1">
        <v>0</v>
      </c>
      <c r="AA43" s="1">
        <v>0</v>
      </c>
      <c r="AB43" s="1"/>
      <c r="AF43" s="3" t="s">
        <v>30</v>
      </c>
      <c r="AG43" s="1">
        <v>20</v>
      </c>
      <c r="AH43" s="1">
        <v>28</v>
      </c>
      <c r="AI43" s="1">
        <v>0</v>
      </c>
      <c r="AJ43" s="1">
        <v>0</v>
      </c>
      <c r="AK43" s="1"/>
      <c r="CI43" s="23" t="s">
        <v>32</v>
      </c>
      <c r="CJ43" s="23" t="s">
        <v>3</v>
      </c>
      <c r="CK43" s="23" t="s">
        <v>4</v>
      </c>
      <c r="CL43" s="23" t="s">
        <v>33</v>
      </c>
      <c r="CM43" s="23" t="s">
        <v>34</v>
      </c>
      <c r="CN43" s="23" t="s">
        <v>35</v>
      </c>
      <c r="CO43" s="23" t="s">
        <v>36</v>
      </c>
      <c r="CQ43" t="s">
        <v>66</v>
      </c>
      <c r="CW43" s="42" t="s">
        <v>13</v>
      </c>
      <c r="CX43" s="44" t="s">
        <v>37</v>
      </c>
      <c r="CY43" s="43">
        <v>-4</v>
      </c>
      <c r="CZ43" s="47">
        <v>-6</v>
      </c>
      <c r="DA43" s="43">
        <v>-18</v>
      </c>
      <c r="DB43" s="43">
        <v>0</v>
      </c>
      <c r="DC43" s="43">
        <v>0</v>
      </c>
      <c r="DD43" s="50">
        <v>0</v>
      </c>
    </row>
    <row r="44" spans="2:124" ht="15.75">
      <c r="B44" s="3" t="s">
        <v>50</v>
      </c>
      <c r="C44" s="3" t="s">
        <v>3</v>
      </c>
      <c r="D44" s="3" t="s">
        <v>4</v>
      </c>
      <c r="E44" s="3" t="s">
        <v>10</v>
      </c>
      <c r="F44" s="3" t="s">
        <v>33</v>
      </c>
      <c r="G44" s="3" t="s">
        <v>34</v>
      </c>
      <c r="H44" s="3" t="s">
        <v>51</v>
      </c>
      <c r="V44" s="3" t="s">
        <v>50</v>
      </c>
      <c r="W44" s="3" t="s">
        <v>3</v>
      </c>
      <c r="X44" s="3" t="s">
        <v>4</v>
      </c>
      <c r="Y44" s="3" t="s">
        <v>10</v>
      </c>
      <c r="Z44" s="3" t="s">
        <v>33</v>
      </c>
      <c r="AA44" s="3" t="s">
        <v>34</v>
      </c>
      <c r="AB44" s="3" t="s">
        <v>51</v>
      </c>
      <c r="AF44" s="3" t="s">
        <v>50</v>
      </c>
      <c r="AG44" s="3" t="s">
        <v>3</v>
      </c>
      <c r="AH44" s="3" t="s">
        <v>4</v>
      </c>
      <c r="AI44" s="3" t="s">
        <v>33</v>
      </c>
      <c r="AJ44" s="3" t="s">
        <v>34</v>
      </c>
      <c r="AK44" s="3" t="s">
        <v>51</v>
      </c>
      <c r="CH44" t="s">
        <v>42</v>
      </c>
      <c r="CI44" s="23" t="s">
        <v>33</v>
      </c>
      <c r="CJ44" s="19">
        <v>1</v>
      </c>
      <c r="CK44" s="19">
        <v>0</v>
      </c>
      <c r="CL44" s="19">
        <v>1</v>
      </c>
      <c r="CM44" s="19">
        <v>0</v>
      </c>
      <c r="CN44" s="19">
        <v>0</v>
      </c>
      <c r="CO44" s="19">
        <v>4</v>
      </c>
    </row>
    <row r="45" spans="2:124" ht="15.75">
      <c r="B45" s="3" t="s">
        <v>33</v>
      </c>
      <c r="C45" s="1">
        <f>C33*-1</f>
        <v>-2</v>
      </c>
      <c r="D45" s="1">
        <f>D33*-1</f>
        <v>-1</v>
      </c>
      <c r="E45" s="1">
        <f>E33*-1</f>
        <v>-4</v>
      </c>
      <c r="F45" s="1">
        <f>F33*-1</f>
        <v>1</v>
      </c>
      <c r="G45" s="1">
        <f>G33*-1</f>
        <v>0</v>
      </c>
      <c r="H45" s="1">
        <f>H33*-1</f>
        <v>-1</v>
      </c>
      <c r="V45" s="3" t="s">
        <v>33</v>
      </c>
      <c r="W45" s="1">
        <v>-1</v>
      </c>
      <c r="X45" s="4">
        <v>0</v>
      </c>
      <c r="Y45" s="1">
        <v>-3</v>
      </c>
      <c r="Z45" s="1">
        <v>1</v>
      </c>
      <c r="AA45" s="1">
        <v>0</v>
      </c>
      <c r="AB45" s="1">
        <v>-3</v>
      </c>
      <c r="AF45" s="3" t="s">
        <v>33</v>
      </c>
      <c r="AG45" s="1">
        <v>-4</v>
      </c>
      <c r="AH45" s="4">
        <v>-3</v>
      </c>
      <c r="AI45" s="1">
        <v>1</v>
      </c>
      <c r="AJ45" s="1">
        <v>0</v>
      </c>
      <c r="AK45" s="1">
        <v>-1</v>
      </c>
      <c r="AM45" t="s">
        <v>67</v>
      </c>
      <c r="CH45" t="s">
        <v>45</v>
      </c>
      <c r="CI45" s="27" t="s">
        <v>4</v>
      </c>
      <c r="CJ45" s="19">
        <v>0</v>
      </c>
      <c r="CK45" s="19">
        <v>1</v>
      </c>
      <c r="CL45" s="19">
        <v>0</v>
      </c>
      <c r="CM45" s="19">
        <v>1</v>
      </c>
      <c r="CN45" s="19">
        <v>0</v>
      </c>
      <c r="CO45" s="19">
        <v>6</v>
      </c>
      <c r="CX45" s="23" t="s">
        <v>30</v>
      </c>
      <c r="CY45" s="19">
        <v>4</v>
      </c>
      <c r="CZ45" s="19">
        <v>6</v>
      </c>
      <c r="DA45" s="19">
        <v>18</v>
      </c>
      <c r="DB45" s="19">
        <v>0</v>
      </c>
      <c r="DC45" s="19">
        <v>0</v>
      </c>
      <c r="DD45" s="19"/>
    </row>
    <row r="46" spans="2:124" ht="15.75">
      <c r="B46" s="3" t="s">
        <v>34</v>
      </c>
      <c r="C46" s="4">
        <f>C34*-1</f>
        <v>-2</v>
      </c>
      <c r="D46" s="4">
        <f>D34*-1</f>
        <v>-2</v>
      </c>
      <c r="E46" s="4">
        <f>E34*-1</f>
        <v>-2</v>
      </c>
      <c r="F46" s="4">
        <f>F34*-1</f>
        <v>0</v>
      </c>
      <c r="G46" s="4">
        <f>G34*-1</f>
        <v>1</v>
      </c>
      <c r="H46" s="4">
        <f>H34*-1</f>
        <v>-1.5</v>
      </c>
      <c r="V46" s="3" t="s">
        <v>34</v>
      </c>
      <c r="W46" s="4">
        <v>0</v>
      </c>
      <c r="X46" s="4">
        <v>-2</v>
      </c>
      <c r="Y46" s="4">
        <v>-2</v>
      </c>
      <c r="Z46" s="4">
        <v>0</v>
      </c>
      <c r="AA46" s="4">
        <v>1</v>
      </c>
      <c r="AB46" s="12">
        <v>-5</v>
      </c>
      <c r="AF46" s="3" t="s">
        <v>34</v>
      </c>
      <c r="AG46" s="4">
        <v>0</v>
      </c>
      <c r="AH46" s="18">
        <v>-9</v>
      </c>
      <c r="AI46" s="4">
        <v>0</v>
      </c>
      <c r="AJ46" s="4">
        <v>1</v>
      </c>
      <c r="AK46" s="12">
        <v>-1</v>
      </c>
      <c r="CH46" t="s">
        <v>53</v>
      </c>
      <c r="CI46" s="23" t="s">
        <v>35</v>
      </c>
      <c r="CJ46" s="19">
        <v>3</v>
      </c>
      <c r="CK46" s="19">
        <v>0</v>
      </c>
      <c r="CL46" s="19">
        <v>0</v>
      </c>
      <c r="CM46" s="19">
        <v>-2</v>
      </c>
      <c r="CN46" s="19">
        <v>1</v>
      </c>
      <c r="CO46" s="19">
        <v>6</v>
      </c>
      <c r="CX46" s="23" t="s">
        <v>32</v>
      </c>
      <c r="CY46" s="23" t="s">
        <v>7</v>
      </c>
      <c r="CZ46" s="23" t="s">
        <v>8</v>
      </c>
      <c r="DA46" s="23" t="s">
        <v>9</v>
      </c>
      <c r="DB46" s="23" t="s">
        <v>33</v>
      </c>
      <c r="DC46" s="23" t="s">
        <v>34</v>
      </c>
      <c r="DD46" s="23" t="s">
        <v>36</v>
      </c>
    </row>
    <row r="47" spans="2:124" ht="15.75">
      <c r="B47" s="3" t="s">
        <v>13</v>
      </c>
      <c r="C47" s="4">
        <v>-160</v>
      </c>
      <c r="D47" s="4">
        <v>-120</v>
      </c>
      <c r="E47" s="4">
        <v>-280</v>
      </c>
      <c r="F47" s="4">
        <v>0</v>
      </c>
      <c r="G47" s="4">
        <v>0</v>
      </c>
      <c r="H47" s="4">
        <v>0</v>
      </c>
      <c r="V47" s="3" t="s">
        <v>13</v>
      </c>
      <c r="W47" s="4">
        <v>-4</v>
      </c>
      <c r="X47" s="4">
        <v>-12</v>
      </c>
      <c r="Y47" s="4">
        <v>-18</v>
      </c>
      <c r="Z47" s="4">
        <v>0</v>
      </c>
      <c r="AA47" s="4">
        <v>0</v>
      </c>
      <c r="AB47" s="4">
        <v>0</v>
      </c>
      <c r="AF47" s="3" t="s">
        <v>13</v>
      </c>
      <c r="AG47" s="4">
        <v>-20</v>
      </c>
      <c r="AH47" s="4">
        <v>-28</v>
      </c>
      <c r="AI47" s="4">
        <v>0</v>
      </c>
      <c r="AJ47" s="4">
        <v>0</v>
      </c>
      <c r="AK47" s="4">
        <v>0</v>
      </c>
      <c r="CH47" t="s">
        <v>13</v>
      </c>
      <c r="CI47" s="23" t="s">
        <v>37</v>
      </c>
      <c r="CJ47" s="19">
        <v>-3</v>
      </c>
      <c r="CK47" s="19">
        <v>0</v>
      </c>
      <c r="CL47" s="19">
        <v>0</v>
      </c>
      <c r="CM47" s="19">
        <v>5</v>
      </c>
      <c r="CN47" s="19">
        <v>0</v>
      </c>
      <c r="CO47" s="19">
        <v>30</v>
      </c>
      <c r="CW47" t="s">
        <v>42</v>
      </c>
      <c r="CX47" s="23" t="s">
        <v>33</v>
      </c>
      <c r="CY47" s="19">
        <v>-1</v>
      </c>
      <c r="CZ47" s="19">
        <v>0</v>
      </c>
      <c r="DA47" s="19">
        <v>-3</v>
      </c>
      <c r="DB47" s="19">
        <v>1</v>
      </c>
      <c r="DC47" s="19">
        <v>0</v>
      </c>
      <c r="DD47" s="19">
        <v>-3</v>
      </c>
    </row>
    <row r="48" spans="2:124">
      <c r="C48">
        <f>C47/C46</f>
        <v>80</v>
      </c>
      <c r="D48">
        <f t="shared" ref="D48:H48" si="13">D47/D46</f>
        <v>60</v>
      </c>
      <c r="E48">
        <f t="shared" si="13"/>
        <v>140</v>
      </c>
      <c r="W48" t="e">
        <f>W47/W46</f>
        <v>#DIV/0!</v>
      </c>
      <c r="X48" s="5">
        <f t="shared" ref="X48:Y48" si="14">X47/X46</f>
        <v>6</v>
      </c>
      <c r="Y48">
        <f t="shared" si="14"/>
        <v>9</v>
      </c>
      <c r="AG48" t="e">
        <f>AG47/AG46</f>
        <v>#DIV/0!</v>
      </c>
      <c r="AH48" s="5">
        <f>AH47/AH46</f>
        <v>3.1111111111111112</v>
      </c>
      <c r="CW48" t="s">
        <v>45</v>
      </c>
      <c r="CX48" s="52" t="s">
        <v>8</v>
      </c>
      <c r="CY48" s="19">
        <v>0</v>
      </c>
      <c r="CZ48" s="19">
        <v>1</v>
      </c>
      <c r="DA48" s="19">
        <v>2</v>
      </c>
      <c r="DB48" s="19">
        <v>0</v>
      </c>
      <c r="DC48" s="19">
        <v>-1</v>
      </c>
      <c r="DD48" s="19">
        <v>5</v>
      </c>
    </row>
    <row r="49" spans="1:110">
      <c r="CI49" s="23" t="s">
        <v>30</v>
      </c>
      <c r="CJ49" s="19">
        <v>3</v>
      </c>
      <c r="CK49" s="19">
        <v>5</v>
      </c>
      <c r="CL49" s="19">
        <v>0</v>
      </c>
      <c r="CM49" s="19">
        <v>0</v>
      </c>
      <c r="CN49" s="19">
        <v>0</v>
      </c>
      <c r="CO49" s="19"/>
      <c r="CW49" t="s">
        <v>13</v>
      </c>
      <c r="CX49" s="23" t="s">
        <v>37</v>
      </c>
      <c r="CY49" s="19">
        <v>-4</v>
      </c>
      <c r="CZ49" s="19">
        <v>-6</v>
      </c>
      <c r="DA49" s="19">
        <v>-18</v>
      </c>
      <c r="DB49" s="19">
        <v>0</v>
      </c>
      <c r="DC49" s="19">
        <v>0</v>
      </c>
      <c r="DD49" s="19">
        <v>0</v>
      </c>
      <c r="DE49" s="7" t="s">
        <v>68</v>
      </c>
    </row>
    <row r="50" spans="1:110" ht="15.75">
      <c r="B50" s="3" t="s">
        <v>30</v>
      </c>
      <c r="C50" s="1">
        <v>160</v>
      </c>
      <c r="D50" s="1">
        <v>120</v>
      </c>
      <c r="E50" s="1">
        <v>280</v>
      </c>
      <c r="F50" s="1">
        <v>0</v>
      </c>
      <c r="G50" s="1">
        <v>0</v>
      </c>
      <c r="H50" s="1"/>
      <c r="V50" s="3" t="s">
        <v>30</v>
      </c>
      <c r="W50" s="1">
        <v>4</v>
      </c>
      <c r="X50" s="1">
        <v>12</v>
      </c>
      <c r="Y50" s="1">
        <v>18</v>
      </c>
      <c r="Z50" s="1">
        <v>0</v>
      </c>
      <c r="AA50" s="1">
        <v>0</v>
      </c>
      <c r="AB50" s="1"/>
      <c r="AF50" s="3" t="s">
        <v>30</v>
      </c>
      <c r="AG50" s="1">
        <v>20</v>
      </c>
      <c r="AH50" s="1">
        <v>28</v>
      </c>
      <c r="AI50" s="1">
        <v>0</v>
      </c>
      <c r="AJ50" s="1">
        <v>0</v>
      </c>
      <c r="AK50" s="1"/>
      <c r="CI50" s="23" t="s">
        <v>32</v>
      </c>
      <c r="CJ50" s="23" t="s">
        <v>3</v>
      </c>
      <c r="CK50" s="23" t="s">
        <v>4</v>
      </c>
      <c r="CL50" s="23" t="s">
        <v>33</v>
      </c>
      <c r="CM50" s="23" t="s">
        <v>34</v>
      </c>
      <c r="CN50" s="23" t="s">
        <v>35</v>
      </c>
      <c r="CO50" s="23" t="s">
        <v>36</v>
      </c>
      <c r="CQ50" t="s">
        <v>69</v>
      </c>
    </row>
    <row r="51" spans="1:110" ht="15.75">
      <c r="B51" s="3" t="s">
        <v>50</v>
      </c>
      <c r="C51" s="3" t="s">
        <v>3</v>
      </c>
      <c r="D51" s="3" t="s">
        <v>4</v>
      </c>
      <c r="E51" s="3" t="s">
        <v>10</v>
      </c>
      <c r="F51" s="3" t="s">
        <v>33</v>
      </c>
      <c r="G51" s="3" t="s">
        <v>34</v>
      </c>
      <c r="H51" s="3" t="s">
        <v>51</v>
      </c>
      <c r="J51" t="s">
        <v>70</v>
      </c>
      <c r="V51" s="3" t="s">
        <v>50</v>
      </c>
      <c r="W51" s="3" t="s">
        <v>3</v>
      </c>
      <c r="X51" s="3" t="s">
        <v>4</v>
      </c>
      <c r="Y51" s="3" t="s">
        <v>10</v>
      </c>
      <c r="Z51" s="3" t="s">
        <v>33</v>
      </c>
      <c r="AA51" s="3" t="s">
        <v>34</v>
      </c>
      <c r="AB51" s="3" t="s">
        <v>51</v>
      </c>
      <c r="AF51" s="3" t="s">
        <v>50</v>
      </c>
      <c r="AG51" s="3" t="s">
        <v>3</v>
      </c>
      <c r="AH51" s="3" t="s">
        <v>4</v>
      </c>
      <c r="AI51" s="3" t="s">
        <v>33</v>
      </c>
      <c r="AJ51" s="3" t="s">
        <v>34</v>
      </c>
      <c r="AK51" s="3" t="s">
        <v>51</v>
      </c>
      <c r="CH51" t="s">
        <v>42</v>
      </c>
      <c r="CI51" s="23" t="s">
        <v>33</v>
      </c>
      <c r="CJ51" s="24">
        <v>1</v>
      </c>
      <c r="CK51" s="19">
        <v>0</v>
      </c>
      <c r="CL51" s="19">
        <v>1</v>
      </c>
      <c r="CM51" s="19">
        <v>0</v>
      </c>
      <c r="CN51" s="19">
        <v>0</v>
      </c>
      <c r="CO51" s="24">
        <v>4</v>
      </c>
      <c r="CP51">
        <f>CO51/CJ51</f>
        <v>4</v>
      </c>
      <c r="CX51" s="23" t="s">
        <v>30</v>
      </c>
      <c r="CY51" s="19">
        <v>4</v>
      </c>
      <c r="CZ51" s="19">
        <v>6</v>
      </c>
      <c r="DA51" s="19">
        <v>18</v>
      </c>
      <c r="DB51" s="19">
        <v>0</v>
      </c>
      <c r="DC51" s="19">
        <v>0</v>
      </c>
      <c r="DD51" s="19"/>
    </row>
    <row r="52" spans="1:110" ht="15.75">
      <c r="B52" s="3" t="s">
        <v>33</v>
      </c>
      <c r="C52" s="1">
        <v>-2</v>
      </c>
      <c r="D52" s="4">
        <v>-1</v>
      </c>
      <c r="E52" s="1">
        <v>-4</v>
      </c>
      <c r="F52" s="1">
        <v>1</v>
      </c>
      <c r="G52" s="1">
        <v>0</v>
      </c>
      <c r="H52" s="1">
        <v>-1</v>
      </c>
      <c r="J52" t="s">
        <v>71</v>
      </c>
      <c r="V52" s="3" t="s">
        <v>33</v>
      </c>
      <c r="W52" s="1">
        <v>-1</v>
      </c>
      <c r="X52" s="4">
        <v>0</v>
      </c>
      <c r="Y52" s="1">
        <v>-3</v>
      </c>
      <c r="Z52" s="1">
        <v>1</v>
      </c>
      <c r="AA52" s="1">
        <v>0</v>
      </c>
      <c r="AB52" s="1">
        <v>-3</v>
      </c>
      <c r="AF52" s="3" t="s">
        <v>33</v>
      </c>
      <c r="AG52" s="1">
        <v>-4</v>
      </c>
      <c r="AH52" s="4">
        <v>-3</v>
      </c>
      <c r="AI52" s="1">
        <v>1</v>
      </c>
      <c r="AJ52" s="1">
        <v>0</v>
      </c>
      <c r="AK52" s="1">
        <v>-1</v>
      </c>
      <c r="CH52" t="s">
        <v>45</v>
      </c>
      <c r="CI52" s="27" t="s">
        <v>4</v>
      </c>
      <c r="CJ52" s="24">
        <v>0</v>
      </c>
      <c r="CK52" s="19">
        <v>1</v>
      </c>
      <c r="CL52" s="19">
        <v>0</v>
      </c>
      <c r="CM52" s="19">
        <v>1</v>
      </c>
      <c r="CN52" s="19">
        <v>0</v>
      </c>
      <c r="CO52" s="24">
        <v>6</v>
      </c>
      <c r="CP52" t="e">
        <f t="shared" ref="CP52:CP53" si="15">CO52/CJ52</f>
        <v>#DIV/0!</v>
      </c>
      <c r="CR52" s="30" t="s">
        <v>72</v>
      </c>
      <c r="CS52" s="30"/>
      <c r="CT52" s="30"/>
      <c r="CU52" s="30"/>
      <c r="CX52" s="23" t="s">
        <v>32</v>
      </c>
      <c r="CY52" s="23" t="s">
        <v>7</v>
      </c>
      <c r="CZ52" s="23" t="s">
        <v>8</v>
      </c>
      <c r="DA52" s="23" t="s">
        <v>9</v>
      </c>
      <c r="DB52" s="23" t="s">
        <v>33</v>
      </c>
      <c r="DC52" s="23" t="s">
        <v>34</v>
      </c>
      <c r="DD52" s="23" t="s">
        <v>36</v>
      </c>
    </row>
    <row r="53" spans="1:110" ht="18.75">
      <c r="B53" s="10" t="s">
        <v>4</v>
      </c>
      <c r="C53" s="4">
        <v>-2</v>
      </c>
      <c r="D53" s="6">
        <v>-2</v>
      </c>
      <c r="E53" s="4">
        <v>-2</v>
      </c>
      <c r="F53" s="4">
        <v>0</v>
      </c>
      <c r="G53" s="4">
        <v>1</v>
      </c>
      <c r="H53" s="4">
        <f>-3/2</f>
        <v>-1.5</v>
      </c>
      <c r="V53" s="9" t="s">
        <v>4</v>
      </c>
      <c r="W53" s="4">
        <v>0</v>
      </c>
      <c r="X53" s="6">
        <v>-2</v>
      </c>
      <c r="Y53" s="4">
        <v>-2</v>
      </c>
      <c r="Z53" s="4">
        <v>0</v>
      </c>
      <c r="AA53" s="4">
        <v>1</v>
      </c>
      <c r="AB53" s="12">
        <v>-5</v>
      </c>
      <c r="AF53" s="3" t="s">
        <v>4</v>
      </c>
      <c r="AG53" s="4">
        <f>AG46/-9</f>
        <v>0</v>
      </c>
      <c r="AH53" s="4">
        <f t="shared" ref="AH53:AK53" si="16">AH46/-9</f>
        <v>1</v>
      </c>
      <c r="AI53" s="4">
        <f t="shared" si="16"/>
        <v>0</v>
      </c>
      <c r="AJ53" s="4">
        <f t="shared" si="16"/>
        <v>-0.1111111111111111</v>
      </c>
      <c r="AK53" s="4">
        <f t="shared" si="16"/>
        <v>0.1111111111111111</v>
      </c>
      <c r="CH53" t="s">
        <v>53</v>
      </c>
      <c r="CI53" s="27" t="s">
        <v>3</v>
      </c>
      <c r="CJ53" s="25">
        <v>3</v>
      </c>
      <c r="CK53" s="24">
        <v>0</v>
      </c>
      <c r="CL53" s="24">
        <v>0</v>
      </c>
      <c r="CM53" s="24">
        <v>-2</v>
      </c>
      <c r="CN53" s="24">
        <v>1</v>
      </c>
      <c r="CO53" s="24">
        <v>6</v>
      </c>
      <c r="CP53" s="14">
        <f t="shared" si="15"/>
        <v>2</v>
      </c>
      <c r="CR53" s="30"/>
      <c r="CS53" s="30"/>
      <c r="CT53" s="30"/>
      <c r="CU53" s="30"/>
      <c r="CW53" t="s">
        <v>42</v>
      </c>
      <c r="CX53" s="23" t="s">
        <v>33</v>
      </c>
      <c r="CY53" s="19">
        <v>-1</v>
      </c>
      <c r="CZ53" s="19">
        <v>0</v>
      </c>
      <c r="DA53" s="19">
        <v>-3</v>
      </c>
      <c r="DB53" s="19">
        <v>1</v>
      </c>
      <c r="DC53" s="19">
        <v>0</v>
      </c>
      <c r="DD53" s="19">
        <v>-3</v>
      </c>
    </row>
    <row r="54" spans="1:110" ht="15.75">
      <c r="B54" s="3" t="s">
        <v>13</v>
      </c>
      <c r="C54" s="1">
        <v>-160</v>
      </c>
      <c r="D54" s="4">
        <v>-120</v>
      </c>
      <c r="E54" s="1">
        <v>-280</v>
      </c>
      <c r="F54" s="1">
        <v>0</v>
      </c>
      <c r="G54" s="1">
        <v>0</v>
      </c>
      <c r="H54" s="1">
        <v>0</v>
      </c>
      <c r="V54" s="3" t="s">
        <v>13</v>
      </c>
      <c r="W54" s="1">
        <v>-4</v>
      </c>
      <c r="X54" s="4">
        <v>-12</v>
      </c>
      <c r="Y54" s="1">
        <v>-18</v>
      </c>
      <c r="Z54" s="1">
        <v>0</v>
      </c>
      <c r="AA54" s="1">
        <v>0</v>
      </c>
      <c r="AB54" s="1">
        <v>0</v>
      </c>
      <c r="AF54" s="3" t="s">
        <v>13</v>
      </c>
      <c r="AG54" s="1">
        <v>-20</v>
      </c>
      <c r="AH54" s="4">
        <v>-28</v>
      </c>
      <c r="AI54" s="1">
        <v>0</v>
      </c>
      <c r="AJ54" s="1">
        <v>0</v>
      </c>
      <c r="AK54" s="1">
        <v>0</v>
      </c>
      <c r="CH54" t="s">
        <v>13</v>
      </c>
      <c r="CI54" s="23" t="s">
        <v>37</v>
      </c>
      <c r="CJ54" s="24">
        <v>-3</v>
      </c>
      <c r="CK54" s="19">
        <v>0</v>
      </c>
      <c r="CL54" s="19">
        <v>0</v>
      </c>
      <c r="CM54" s="19">
        <v>5</v>
      </c>
      <c r="CN54" s="19">
        <v>0</v>
      </c>
      <c r="CO54" s="24">
        <v>30</v>
      </c>
      <c r="CR54" s="30"/>
      <c r="CS54" s="30"/>
      <c r="CT54" s="30"/>
      <c r="CU54" s="30"/>
      <c r="CW54" t="s">
        <v>45</v>
      </c>
      <c r="CX54" s="52" t="s">
        <v>8</v>
      </c>
      <c r="CY54" s="19">
        <v>0</v>
      </c>
      <c r="CZ54" s="19">
        <v>1</v>
      </c>
      <c r="DA54" s="19">
        <v>2</v>
      </c>
      <c r="DB54" s="19">
        <v>0</v>
      </c>
      <c r="DC54" s="19">
        <v>-1</v>
      </c>
      <c r="DD54" s="19">
        <v>5</v>
      </c>
    </row>
    <row r="55" spans="1:110">
      <c r="C55">
        <f>C54/C53</f>
        <v>80</v>
      </c>
      <c r="D55" s="5">
        <f t="shared" ref="D55" si="17">D54/D53</f>
        <v>60</v>
      </c>
      <c r="E55">
        <f t="shared" ref="E55" si="18">E54/E53</f>
        <v>140</v>
      </c>
      <c r="CW55" t="s">
        <v>13</v>
      </c>
      <c r="CX55" s="23" t="s">
        <v>37</v>
      </c>
      <c r="CY55" s="26">
        <f>(CY48*6)+CY49</f>
        <v>-4</v>
      </c>
      <c r="CZ55" s="26">
        <f t="shared" ref="CZ55:DD55" si="19">(CZ48*6)+CZ49</f>
        <v>0</v>
      </c>
      <c r="DA55" s="26">
        <f t="shared" si="19"/>
        <v>-6</v>
      </c>
      <c r="DB55" s="26">
        <f t="shared" si="19"/>
        <v>0</v>
      </c>
      <c r="DC55" s="26">
        <f t="shared" si="19"/>
        <v>-6</v>
      </c>
      <c r="DD55" s="26">
        <f t="shared" si="19"/>
        <v>30</v>
      </c>
    </row>
    <row r="56" spans="1:110" ht="15.75">
      <c r="V56" s="3" t="s">
        <v>30</v>
      </c>
      <c r="W56" s="1">
        <v>4</v>
      </c>
      <c r="X56" s="1">
        <v>12</v>
      </c>
      <c r="Y56" s="1">
        <v>18</v>
      </c>
      <c r="Z56" s="1">
        <v>0</v>
      </c>
      <c r="AA56" s="1">
        <v>0</v>
      </c>
      <c r="AB56" s="1"/>
      <c r="AF56" s="3" t="s">
        <v>30</v>
      </c>
      <c r="AG56" s="1">
        <v>20</v>
      </c>
      <c r="AH56" s="1">
        <v>28</v>
      </c>
      <c r="AI56" s="1">
        <v>0</v>
      </c>
      <c r="AJ56" s="1">
        <v>0</v>
      </c>
      <c r="AK56" s="1"/>
      <c r="CI56" s="23" t="s">
        <v>30</v>
      </c>
      <c r="CJ56" s="19">
        <v>3</v>
      </c>
      <c r="CK56" s="19">
        <v>5</v>
      </c>
      <c r="CL56" s="19">
        <v>0</v>
      </c>
      <c r="CM56" s="19">
        <v>0</v>
      </c>
      <c r="CN56" s="19">
        <v>0</v>
      </c>
      <c r="CO56" s="19"/>
    </row>
    <row r="57" spans="1:110" ht="15.75">
      <c r="B57" s="3" t="s">
        <v>30</v>
      </c>
      <c r="C57" s="1">
        <v>160</v>
      </c>
      <c r="D57" s="1">
        <v>120</v>
      </c>
      <c r="E57" s="1">
        <v>280</v>
      </c>
      <c r="F57" s="1">
        <v>0</v>
      </c>
      <c r="G57" s="1">
        <v>0</v>
      </c>
      <c r="H57" s="1"/>
      <c r="J57" t="s">
        <v>73</v>
      </c>
      <c r="V57" s="3" t="s">
        <v>50</v>
      </c>
      <c r="W57" s="3" t="s">
        <v>3</v>
      </c>
      <c r="X57" s="3" t="s">
        <v>4</v>
      </c>
      <c r="Y57" s="3" t="s">
        <v>10</v>
      </c>
      <c r="Z57" s="3" t="s">
        <v>33</v>
      </c>
      <c r="AA57" s="3" t="s">
        <v>34</v>
      </c>
      <c r="AB57" s="3" t="s">
        <v>51</v>
      </c>
      <c r="AF57" s="3" t="s">
        <v>50</v>
      </c>
      <c r="AG57" s="3" t="s">
        <v>3</v>
      </c>
      <c r="AH57" s="3" t="s">
        <v>4</v>
      </c>
      <c r="AI57" s="3" t="s">
        <v>33</v>
      </c>
      <c r="AJ57" s="3" t="s">
        <v>34</v>
      </c>
      <c r="AK57" s="3" t="s">
        <v>51</v>
      </c>
      <c r="CI57" s="23" t="s">
        <v>32</v>
      </c>
      <c r="CJ57" s="23" t="s">
        <v>3</v>
      </c>
      <c r="CK57" s="23" t="s">
        <v>4</v>
      </c>
      <c r="CL57" s="23" t="s">
        <v>33</v>
      </c>
      <c r="CM57" s="23" t="s">
        <v>34</v>
      </c>
      <c r="CN57" s="23" t="s">
        <v>35</v>
      </c>
      <c r="CO57" s="23" t="s">
        <v>36</v>
      </c>
      <c r="CX57" s="23" t="s">
        <v>30</v>
      </c>
      <c r="CY57" s="19">
        <v>4</v>
      </c>
      <c r="CZ57" s="19">
        <v>6</v>
      </c>
      <c r="DA57" s="19">
        <v>18</v>
      </c>
      <c r="DB57" s="19">
        <v>0</v>
      </c>
      <c r="DC57" s="19">
        <v>0</v>
      </c>
      <c r="DD57" s="19"/>
    </row>
    <row r="58" spans="1:110" ht="15.75">
      <c r="B58" s="3" t="s">
        <v>50</v>
      </c>
      <c r="C58" s="3" t="s">
        <v>3</v>
      </c>
      <c r="D58" s="3" t="s">
        <v>4</v>
      </c>
      <c r="E58" s="3" t="s">
        <v>10</v>
      </c>
      <c r="F58" s="3" t="s">
        <v>33</v>
      </c>
      <c r="G58" s="3" t="s">
        <v>34</v>
      </c>
      <c r="H58" s="3" t="s">
        <v>51</v>
      </c>
      <c r="V58" s="3" t="s">
        <v>33</v>
      </c>
      <c r="W58" s="1">
        <v>-1</v>
      </c>
      <c r="X58" s="4">
        <v>0</v>
      </c>
      <c r="Y58" s="1">
        <v>-3</v>
      </c>
      <c r="Z58" s="1">
        <v>1</v>
      </c>
      <c r="AA58" s="1">
        <v>0</v>
      </c>
      <c r="AB58" s="1">
        <v>-3</v>
      </c>
      <c r="AF58" s="3" t="s">
        <v>33</v>
      </c>
      <c r="AG58" s="1">
        <v>-4</v>
      </c>
      <c r="AH58" s="4">
        <v>-3</v>
      </c>
      <c r="AI58" s="1">
        <v>1</v>
      </c>
      <c r="AJ58" s="1">
        <v>0</v>
      </c>
      <c r="AK58" s="1">
        <v>-1</v>
      </c>
      <c r="AL58" s="16" t="s">
        <v>74</v>
      </c>
      <c r="CH58" t="s">
        <v>42</v>
      </c>
      <c r="CI58" s="23" t="s">
        <v>33</v>
      </c>
      <c r="CJ58" s="24">
        <v>1</v>
      </c>
      <c r="CK58" s="19">
        <v>0</v>
      </c>
      <c r="CL58" s="19">
        <v>1</v>
      </c>
      <c r="CM58" s="19">
        <v>0</v>
      </c>
      <c r="CN58" s="19">
        <v>0</v>
      </c>
      <c r="CO58" s="24">
        <v>4</v>
      </c>
      <c r="CX58" s="23" t="s">
        <v>32</v>
      </c>
      <c r="CY58" s="23" t="s">
        <v>7</v>
      </c>
      <c r="CZ58" s="23" t="s">
        <v>8</v>
      </c>
      <c r="DA58" s="23" t="s">
        <v>9</v>
      </c>
      <c r="DB58" s="23" t="s">
        <v>33</v>
      </c>
      <c r="DC58" s="23" t="s">
        <v>34</v>
      </c>
      <c r="DD58" s="23" t="s">
        <v>36</v>
      </c>
    </row>
    <row r="59" spans="1:110" ht="15.75">
      <c r="A59" t="s">
        <v>42</v>
      </c>
      <c r="B59" s="3" t="s">
        <v>33</v>
      </c>
      <c r="C59" s="1">
        <v>-2</v>
      </c>
      <c r="D59" s="4">
        <v>-1</v>
      </c>
      <c r="E59" s="1">
        <v>-4</v>
      </c>
      <c r="F59" s="1">
        <v>1</v>
      </c>
      <c r="G59" s="1">
        <v>0</v>
      </c>
      <c r="H59" s="1">
        <v>-1</v>
      </c>
      <c r="I59" s="7" t="s">
        <v>75</v>
      </c>
      <c r="V59" s="9" t="s">
        <v>76</v>
      </c>
      <c r="W59" s="4">
        <f>W53/-2</f>
        <v>0</v>
      </c>
      <c r="X59" s="4">
        <f t="shared" ref="X59:AB59" si="20">X53/-2</f>
        <v>1</v>
      </c>
      <c r="Y59" s="4">
        <f t="shared" si="20"/>
        <v>1</v>
      </c>
      <c r="Z59" s="4">
        <f t="shared" si="20"/>
        <v>0</v>
      </c>
      <c r="AA59" s="4">
        <f t="shared" si="20"/>
        <v>-0.5</v>
      </c>
      <c r="AB59" s="4">
        <f t="shared" si="20"/>
        <v>2.5</v>
      </c>
      <c r="AF59" s="3" t="s">
        <v>76</v>
      </c>
      <c r="AG59" s="4">
        <v>0</v>
      </c>
      <c r="AH59" s="4">
        <v>1</v>
      </c>
      <c r="AI59" s="4">
        <v>0</v>
      </c>
      <c r="AJ59" s="4">
        <v>-0.1111111111111111</v>
      </c>
      <c r="AK59" s="4">
        <v>0.1111111111111111</v>
      </c>
      <c r="CH59" t="s">
        <v>45</v>
      </c>
      <c r="CI59" s="27" t="s">
        <v>4</v>
      </c>
      <c r="CJ59" s="24">
        <v>0</v>
      </c>
      <c r="CK59" s="19">
        <v>1</v>
      </c>
      <c r="CL59" s="19">
        <v>0</v>
      </c>
      <c r="CM59" s="19">
        <v>1</v>
      </c>
      <c r="CN59" s="19">
        <v>0</v>
      </c>
      <c r="CO59" s="24">
        <v>6</v>
      </c>
      <c r="CW59" t="s">
        <v>42</v>
      </c>
      <c r="CX59" s="23" t="s">
        <v>33</v>
      </c>
      <c r="CY59" s="19">
        <v>-1</v>
      </c>
      <c r="CZ59" s="19">
        <v>0</v>
      </c>
      <c r="DA59" s="19">
        <v>-3</v>
      </c>
      <c r="DB59" s="19">
        <v>1</v>
      </c>
      <c r="DC59" s="19">
        <v>0</v>
      </c>
      <c r="DD59" s="19">
        <v>-3</v>
      </c>
    </row>
    <row r="60" spans="1:110" ht="18.75">
      <c r="A60" t="s">
        <v>45</v>
      </c>
      <c r="B60" s="10" t="s">
        <v>4</v>
      </c>
      <c r="C60" s="4">
        <f>C53/-2</f>
        <v>1</v>
      </c>
      <c r="D60" s="6">
        <f t="shared" ref="D60:H60" si="21">D53/-2</f>
        <v>1</v>
      </c>
      <c r="E60" s="4">
        <f t="shared" si="21"/>
        <v>1</v>
      </c>
      <c r="F60" s="4">
        <f t="shared" si="21"/>
        <v>0</v>
      </c>
      <c r="G60" s="4">
        <f t="shared" si="21"/>
        <v>-0.5</v>
      </c>
      <c r="H60" s="4">
        <f t="shared" si="21"/>
        <v>0.75</v>
      </c>
      <c r="V60" s="3" t="s">
        <v>13</v>
      </c>
      <c r="W60" s="1">
        <v>-4</v>
      </c>
      <c r="X60" s="4">
        <v>-12</v>
      </c>
      <c r="Y60" s="1">
        <v>-18</v>
      </c>
      <c r="Z60" s="1">
        <v>0</v>
      </c>
      <c r="AA60" s="1">
        <v>0</v>
      </c>
      <c r="AB60" s="1">
        <v>0</v>
      </c>
      <c r="AC60" s="7" t="s">
        <v>77</v>
      </c>
      <c r="AF60" s="3" t="s">
        <v>13</v>
      </c>
      <c r="AG60" s="1">
        <v>-20</v>
      </c>
      <c r="AH60" s="4">
        <v>-28</v>
      </c>
      <c r="AI60" s="1">
        <v>0</v>
      </c>
      <c r="AJ60" s="1">
        <v>0</v>
      </c>
      <c r="AK60" s="1">
        <v>0</v>
      </c>
      <c r="AL60" s="16" t="s">
        <v>78</v>
      </c>
      <c r="CH60" t="s">
        <v>53</v>
      </c>
      <c r="CI60" s="27" t="s">
        <v>3</v>
      </c>
      <c r="CJ60" s="25">
        <f>CJ53/3</f>
        <v>1</v>
      </c>
      <c r="CK60" s="25">
        <f t="shared" ref="CK60:CO60" si="22">CK53/3</f>
        <v>0</v>
      </c>
      <c r="CL60" s="25">
        <f t="shared" si="22"/>
        <v>0</v>
      </c>
      <c r="CM60" s="25">
        <f t="shared" si="22"/>
        <v>-0.66666666666666663</v>
      </c>
      <c r="CN60" s="25">
        <f t="shared" si="22"/>
        <v>0.33333333333333331</v>
      </c>
      <c r="CO60" s="25">
        <f t="shared" si="22"/>
        <v>2</v>
      </c>
      <c r="CW60" t="s">
        <v>45</v>
      </c>
      <c r="CX60" s="52" t="s">
        <v>8</v>
      </c>
      <c r="CY60" s="19">
        <v>0</v>
      </c>
      <c r="CZ60" s="19">
        <v>1</v>
      </c>
      <c r="DA60" s="19">
        <v>2</v>
      </c>
      <c r="DB60" s="19">
        <v>0</v>
      </c>
      <c r="DC60" s="19">
        <v>-1</v>
      </c>
      <c r="DD60" s="19">
        <v>5</v>
      </c>
      <c r="DF60" t="s">
        <v>79</v>
      </c>
    </row>
    <row r="61" spans="1:110" ht="15.75">
      <c r="A61" t="s">
        <v>13</v>
      </c>
      <c r="B61" s="3" t="s">
        <v>13</v>
      </c>
      <c r="C61" s="1">
        <v>-160</v>
      </c>
      <c r="D61" s="4">
        <v>-120</v>
      </c>
      <c r="E61" s="1">
        <v>-280</v>
      </c>
      <c r="F61" s="1">
        <v>0</v>
      </c>
      <c r="G61" s="1">
        <v>0</v>
      </c>
      <c r="H61" s="1">
        <v>0</v>
      </c>
      <c r="I61" s="7" t="s">
        <v>80</v>
      </c>
      <c r="CH61" t="s">
        <v>13</v>
      </c>
      <c r="CI61" s="23" t="s">
        <v>37</v>
      </c>
      <c r="CJ61" s="24">
        <v>-3</v>
      </c>
      <c r="CK61" s="19">
        <v>0</v>
      </c>
      <c r="CL61" s="19">
        <v>0</v>
      </c>
      <c r="CM61" s="19">
        <v>5</v>
      </c>
      <c r="CN61" s="19">
        <v>0</v>
      </c>
      <c r="CO61" s="24">
        <v>30</v>
      </c>
      <c r="CW61" t="s">
        <v>13</v>
      </c>
      <c r="CX61" s="23" t="s">
        <v>37</v>
      </c>
      <c r="CY61" s="19">
        <v>-4</v>
      </c>
      <c r="CZ61" s="19">
        <v>0</v>
      </c>
      <c r="DA61" s="19">
        <v>-6</v>
      </c>
      <c r="DB61" s="19">
        <v>0</v>
      </c>
      <c r="DC61" s="19">
        <v>-6</v>
      </c>
      <c r="DD61" s="19">
        <v>30</v>
      </c>
    </row>
    <row r="62" spans="1:110" ht="15.75">
      <c r="V62" s="3" t="s">
        <v>30</v>
      </c>
      <c r="W62" s="1">
        <v>4</v>
      </c>
      <c r="X62" s="1">
        <v>12</v>
      </c>
      <c r="Y62" s="1">
        <v>18</v>
      </c>
      <c r="Z62" s="1">
        <v>0</v>
      </c>
      <c r="AA62" s="1">
        <v>0</v>
      </c>
      <c r="AB62" s="1"/>
      <c r="AF62" s="3" t="s">
        <v>30</v>
      </c>
      <c r="AG62" s="1">
        <v>20</v>
      </c>
      <c r="AH62" s="1">
        <v>28</v>
      </c>
      <c r="AI62" s="1">
        <v>0</v>
      </c>
      <c r="AJ62" s="1">
        <v>0</v>
      </c>
      <c r="AK62" s="1"/>
    </row>
    <row r="63" spans="1:110" ht="15.75">
      <c r="B63" s="3" t="s">
        <v>30</v>
      </c>
      <c r="C63" s="1">
        <v>160</v>
      </c>
      <c r="D63" s="1">
        <v>120</v>
      </c>
      <c r="E63" s="1">
        <v>280</v>
      </c>
      <c r="F63" s="1">
        <v>0</v>
      </c>
      <c r="G63" s="1">
        <v>0</v>
      </c>
      <c r="H63" s="1"/>
      <c r="V63" s="3" t="s">
        <v>50</v>
      </c>
      <c r="W63" s="3" t="s">
        <v>3</v>
      </c>
      <c r="X63" s="3" t="s">
        <v>4</v>
      </c>
      <c r="Y63" s="3" t="s">
        <v>10</v>
      </c>
      <c r="Z63" s="3" t="s">
        <v>33</v>
      </c>
      <c r="AA63" s="3" t="s">
        <v>34</v>
      </c>
      <c r="AB63" s="3" t="s">
        <v>51</v>
      </c>
      <c r="AF63" s="3" t="s">
        <v>50</v>
      </c>
      <c r="AG63" s="3" t="s">
        <v>3</v>
      </c>
      <c r="AH63" s="3" t="s">
        <v>4</v>
      </c>
      <c r="AI63" s="3" t="s">
        <v>33</v>
      </c>
      <c r="AJ63" s="3" t="s">
        <v>34</v>
      </c>
      <c r="AK63" s="3" t="s">
        <v>51</v>
      </c>
      <c r="CI63" s="23" t="s">
        <v>30</v>
      </c>
      <c r="CJ63" s="19">
        <v>3</v>
      </c>
      <c r="CK63" s="19">
        <v>5</v>
      </c>
      <c r="CL63" s="19">
        <v>0</v>
      </c>
      <c r="CM63" s="19">
        <v>0</v>
      </c>
      <c r="CN63" s="19">
        <v>0</v>
      </c>
      <c r="CO63" s="19"/>
      <c r="CX63" s="23" t="s">
        <v>30</v>
      </c>
      <c r="CY63" s="19">
        <v>4</v>
      </c>
      <c r="CZ63" s="19">
        <v>6</v>
      </c>
      <c r="DA63" s="19">
        <v>18</v>
      </c>
      <c r="DB63" s="19">
        <v>0</v>
      </c>
      <c r="DC63" s="19">
        <v>0</v>
      </c>
      <c r="DD63" s="19"/>
    </row>
    <row r="64" spans="1:110" ht="15.75">
      <c r="B64" s="3" t="s">
        <v>50</v>
      </c>
      <c r="C64" s="3" t="s">
        <v>3</v>
      </c>
      <c r="D64" s="3" t="s">
        <v>4</v>
      </c>
      <c r="E64" s="3" t="s">
        <v>10</v>
      </c>
      <c r="F64" s="3" t="s">
        <v>33</v>
      </c>
      <c r="G64" s="3" t="s">
        <v>34</v>
      </c>
      <c r="H64" s="3" t="s">
        <v>51</v>
      </c>
      <c r="V64" s="3" t="s">
        <v>33</v>
      </c>
      <c r="W64" s="1">
        <v>-1</v>
      </c>
      <c r="X64" s="4">
        <v>0</v>
      </c>
      <c r="Y64" s="1">
        <v>-3</v>
      </c>
      <c r="Z64" s="1">
        <v>1</v>
      </c>
      <c r="AA64" s="1">
        <v>0</v>
      </c>
      <c r="AB64" s="1">
        <v>-3</v>
      </c>
      <c r="AF64" s="3" t="s">
        <v>33</v>
      </c>
      <c r="AG64" s="17">
        <f>(AG59*3)+AG58</f>
        <v>-4</v>
      </c>
      <c r="AH64" s="17">
        <f t="shared" ref="AH64:AK64" si="23">(AH59*3)+AH58</f>
        <v>0</v>
      </c>
      <c r="AI64" s="17">
        <f t="shared" si="23"/>
        <v>1</v>
      </c>
      <c r="AJ64" s="17">
        <f t="shared" si="23"/>
        <v>-0.33333333333333331</v>
      </c>
      <c r="AK64" s="17">
        <f t="shared" si="23"/>
        <v>-0.66666666666666674</v>
      </c>
      <c r="CI64" s="23" t="s">
        <v>32</v>
      </c>
      <c r="CJ64" s="23" t="s">
        <v>3</v>
      </c>
      <c r="CK64" s="23" t="s">
        <v>4</v>
      </c>
      <c r="CL64" s="23" t="s">
        <v>33</v>
      </c>
      <c r="CM64" s="23" t="s">
        <v>34</v>
      </c>
      <c r="CN64" s="23" t="s">
        <v>35</v>
      </c>
      <c r="CO64" s="23" t="s">
        <v>36</v>
      </c>
      <c r="CX64" s="23" t="s">
        <v>32</v>
      </c>
      <c r="CY64" s="23" t="s">
        <v>7</v>
      </c>
      <c r="CZ64" s="23" t="s">
        <v>8</v>
      </c>
      <c r="DA64" s="23" t="s">
        <v>9</v>
      </c>
      <c r="DB64" s="23" t="s">
        <v>33</v>
      </c>
      <c r="DC64" s="23" t="s">
        <v>34</v>
      </c>
      <c r="DD64" s="23" t="s">
        <v>36</v>
      </c>
    </row>
    <row r="65" spans="1:109" ht="15.75">
      <c r="A65" t="s">
        <v>42</v>
      </c>
      <c r="B65" s="3" t="s">
        <v>33</v>
      </c>
      <c r="C65" s="8">
        <f>(C60*1)+C59</f>
        <v>-1</v>
      </c>
      <c r="D65" s="8">
        <f t="shared" ref="D65:H65" si="24">(D60*1)+D59</f>
        <v>0</v>
      </c>
      <c r="E65" s="8">
        <f t="shared" si="24"/>
        <v>-3</v>
      </c>
      <c r="F65" s="8">
        <f t="shared" si="24"/>
        <v>1</v>
      </c>
      <c r="G65" s="8">
        <f t="shared" si="24"/>
        <v>-0.5</v>
      </c>
      <c r="H65" s="8">
        <f t="shared" si="24"/>
        <v>-0.25</v>
      </c>
      <c r="V65" s="9" t="s">
        <v>4</v>
      </c>
      <c r="W65" s="4">
        <v>0</v>
      </c>
      <c r="X65" s="4">
        <v>1</v>
      </c>
      <c r="Y65" s="4">
        <v>1</v>
      </c>
      <c r="Z65" s="4">
        <v>0</v>
      </c>
      <c r="AA65" s="4">
        <v>-0.5</v>
      </c>
      <c r="AB65" s="4">
        <v>2.5</v>
      </c>
      <c r="AF65" s="3" t="s">
        <v>76</v>
      </c>
      <c r="AG65" s="4">
        <v>0</v>
      </c>
      <c r="AH65" s="4">
        <v>1</v>
      </c>
      <c r="AI65" s="4">
        <v>0</v>
      </c>
      <c r="AJ65" s="4">
        <v>-0.1111111111111111</v>
      </c>
      <c r="AK65" s="4">
        <v>0.1111111111111111</v>
      </c>
      <c r="CH65" t="s">
        <v>42</v>
      </c>
      <c r="CI65" s="23" t="s">
        <v>33</v>
      </c>
      <c r="CJ65" s="24">
        <v>1</v>
      </c>
      <c r="CK65" s="19">
        <v>0</v>
      </c>
      <c r="CL65" s="19">
        <v>1</v>
      </c>
      <c r="CM65" s="19">
        <v>0</v>
      </c>
      <c r="CN65" s="19">
        <v>0</v>
      </c>
      <c r="CO65" s="19">
        <v>4</v>
      </c>
      <c r="CP65" s="7" t="s">
        <v>81</v>
      </c>
      <c r="CW65" t="s">
        <v>42</v>
      </c>
      <c r="CX65" s="23" t="s">
        <v>33</v>
      </c>
      <c r="CY65" s="24">
        <v>-1</v>
      </c>
      <c r="CZ65" s="24">
        <v>0</v>
      </c>
      <c r="DA65" s="53">
        <v>-3</v>
      </c>
      <c r="DB65" s="24">
        <v>1</v>
      </c>
      <c r="DC65" s="24">
        <v>0</v>
      </c>
      <c r="DD65" s="24">
        <v>-3</v>
      </c>
    </row>
    <row r="66" spans="1:109" ht="18.75">
      <c r="A66" t="s">
        <v>45</v>
      </c>
      <c r="B66" s="10" t="s">
        <v>4</v>
      </c>
      <c r="C66" s="4">
        <v>1</v>
      </c>
      <c r="D66" s="6">
        <v>1</v>
      </c>
      <c r="E66" s="4">
        <v>1</v>
      </c>
      <c r="F66" s="4">
        <v>0</v>
      </c>
      <c r="G66" s="4">
        <v>-0.5</v>
      </c>
      <c r="H66" s="4">
        <v>0.75</v>
      </c>
      <c r="V66" s="3" t="s">
        <v>13</v>
      </c>
      <c r="W66" s="8">
        <f>(W59*12)+W60</f>
        <v>-4</v>
      </c>
      <c r="X66" s="8">
        <f t="shared" ref="X66:AB66" si="25">(X59*12)+X60</f>
        <v>0</v>
      </c>
      <c r="Y66" s="8">
        <f t="shared" si="25"/>
        <v>-6</v>
      </c>
      <c r="Z66" s="8">
        <f t="shared" si="25"/>
        <v>0</v>
      </c>
      <c r="AA66" s="8">
        <f t="shared" si="25"/>
        <v>-6</v>
      </c>
      <c r="AB66" s="8">
        <f t="shared" si="25"/>
        <v>30</v>
      </c>
      <c r="AF66" s="3" t="s">
        <v>13</v>
      </c>
      <c r="AG66" s="17">
        <f>(AG59*28)+AG60</f>
        <v>-20</v>
      </c>
      <c r="AH66" s="17">
        <f t="shared" ref="AH66:AK66" si="26">(AH59*28)+AH60</f>
        <v>0</v>
      </c>
      <c r="AI66" s="17">
        <f t="shared" si="26"/>
        <v>0</v>
      </c>
      <c r="AJ66" s="17">
        <f t="shared" si="26"/>
        <v>-3.1111111111111107</v>
      </c>
      <c r="AK66" s="17">
        <f t="shared" si="26"/>
        <v>3.1111111111111107</v>
      </c>
      <c r="CH66" t="s">
        <v>45</v>
      </c>
      <c r="CI66" s="27" t="s">
        <v>4</v>
      </c>
      <c r="CJ66" s="24">
        <v>0</v>
      </c>
      <c r="CK66" s="19">
        <v>1</v>
      </c>
      <c r="CL66" s="19">
        <v>0</v>
      </c>
      <c r="CM66" s="19">
        <v>1</v>
      </c>
      <c r="CN66" s="19">
        <v>0</v>
      </c>
      <c r="CO66" s="19">
        <v>6</v>
      </c>
      <c r="CW66" t="s">
        <v>45</v>
      </c>
      <c r="CX66" s="52" t="s">
        <v>8</v>
      </c>
      <c r="CY66" s="19">
        <v>0</v>
      </c>
      <c r="CZ66" s="19">
        <v>1</v>
      </c>
      <c r="DA66" s="24">
        <v>2</v>
      </c>
      <c r="DB66" s="19">
        <v>0</v>
      </c>
      <c r="DC66" s="19">
        <v>-1</v>
      </c>
      <c r="DD66" s="19">
        <v>5</v>
      </c>
    </row>
    <row r="67" spans="1:109" ht="15.75">
      <c r="A67" t="s">
        <v>13</v>
      </c>
      <c r="B67" s="3" t="s">
        <v>13</v>
      </c>
      <c r="C67" s="8">
        <f>(C60*120)+C61</f>
        <v>-40</v>
      </c>
      <c r="D67" s="8">
        <f t="shared" ref="D67:H67" si="27">(D60*120)+D61</f>
        <v>0</v>
      </c>
      <c r="E67" s="8">
        <f t="shared" si="27"/>
        <v>-160</v>
      </c>
      <c r="F67" s="8">
        <f t="shared" si="27"/>
        <v>0</v>
      </c>
      <c r="G67" s="8">
        <f t="shared" si="27"/>
        <v>-60</v>
      </c>
      <c r="H67" s="8">
        <f t="shared" si="27"/>
        <v>90</v>
      </c>
      <c r="CH67" t="s">
        <v>53</v>
      </c>
      <c r="CI67" s="27" t="s">
        <v>3</v>
      </c>
      <c r="CJ67" s="24">
        <v>1</v>
      </c>
      <c r="CK67" s="19">
        <v>0</v>
      </c>
      <c r="CL67" s="19">
        <v>0</v>
      </c>
      <c r="CM67" s="19">
        <v>-0.66666666666666663</v>
      </c>
      <c r="CN67" s="19">
        <v>0.33333333333333331</v>
      </c>
      <c r="CO67" s="19">
        <v>2</v>
      </c>
      <c r="CW67" t="s">
        <v>13</v>
      </c>
      <c r="CX67" s="23" t="s">
        <v>37</v>
      </c>
      <c r="CY67" s="24">
        <v>-4</v>
      </c>
      <c r="CZ67" s="24">
        <v>0</v>
      </c>
      <c r="DA67" s="24">
        <v>-6</v>
      </c>
      <c r="DB67" s="24">
        <v>0</v>
      </c>
      <c r="DC67" s="24">
        <v>-6</v>
      </c>
      <c r="DD67" s="24">
        <v>30</v>
      </c>
    </row>
    <row r="68" spans="1:109" ht="15.75">
      <c r="V68" s="3" t="s">
        <v>30</v>
      </c>
      <c r="W68" s="1">
        <v>4</v>
      </c>
      <c r="X68" s="1">
        <v>12</v>
      </c>
      <c r="Y68" s="1">
        <v>18</v>
      </c>
      <c r="Z68" s="1">
        <v>0</v>
      </c>
      <c r="AA68" s="1">
        <v>0</v>
      </c>
      <c r="AB68" s="1"/>
      <c r="AF68" s="3" t="s">
        <v>30</v>
      </c>
      <c r="AG68" s="1">
        <v>20</v>
      </c>
      <c r="AH68" s="1">
        <v>28</v>
      </c>
      <c r="AI68" s="1">
        <v>0</v>
      </c>
      <c r="AJ68" s="1">
        <v>0</v>
      </c>
      <c r="AK68" s="1"/>
      <c r="CH68" t="s">
        <v>13</v>
      </c>
      <c r="CI68" s="23" t="s">
        <v>37</v>
      </c>
      <c r="CJ68" s="24">
        <v>-3</v>
      </c>
      <c r="CK68" s="19">
        <v>0</v>
      </c>
      <c r="CL68" s="19">
        <v>0</v>
      </c>
      <c r="CM68" s="19">
        <v>5</v>
      </c>
      <c r="CN68" s="19">
        <v>0</v>
      </c>
      <c r="CO68" s="19">
        <v>30</v>
      </c>
      <c r="CP68" s="7" t="s">
        <v>82</v>
      </c>
      <c r="CY68">
        <f>CY67/CY65</f>
        <v>4</v>
      </c>
      <c r="CZ68" t="e">
        <f t="shared" ref="CZ68:DA68" si="28">CZ67/CZ65</f>
        <v>#DIV/0!</v>
      </c>
      <c r="DA68" s="14">
        <f t="shared" si="28"/>
        <v>2</v>
      </c>
    </row>
    <row r="69" spans="1:109" ht="15.75">
      <c r="B69" s="3" t="s">
        <v>30</v>
      </c>
      <c r="C69" s="1">
        <v>160</v>
      </c>
      <c r="D69" s="1">
        <v>120</v>
      </c>
      <c r="E69" s="1">
        <v>280</v>
      </c>
      <c r="F69" s="1">
        <v>0</v>
      </c>
      <c r="G69" s="1">
        <v>0</v>
      </c>
      <c r="H69" s="1"/>
      <c r="J69" t="s">
        <v>83</v>
      </c>
      <c r="V69" s="3" t="s">
        <v>50</v>
      </c>
      <c r="W69" s="3" t="s">
        <v>3</v>
      </c>
      <c r="X69" s="3" t="s">
        <v>4</v>
      </c>
      <c r="Y69" s="3" t="s">
        <v>10</v>
      </c>
      <c r="Z69" s="3" t="s">
        <v>33</v>
      </c>
      <c r="AA69" s="3" t="s">
        <v>34</v>
      </c>
      <c r="AB69" s="3" t="s">
        <v>51</v>
      </c>
      <c r="AF69" s="3" t="s">
        <v>50</v>
      </c>
      <c r="AG69" s="3" t="s">
        <v>3</v>
      </c>
      <c r="AH69" s="3" t="s">
        <v>4</v>
      </c>
      <c r="AI69" s="3" t="s">
        <v>33</v>
      </c>
      <c r="AJ69" s="3" t="s">
        <v>34</v>
      </c>
      <c r="AK69" s="3" t="s">
        <v>51</v>
      </c>
    </row>
    <row r="70" spans="1:109" ht="15.75">
      <c r="B70" s="3" t="s">
        <v>50</v>
      </c>
      <c r="C70" s="3" t="s">
        <v>3</v>
      </c>
      <c r="D70" s="3" t="s">
        <v>4</v>
      </c>
      <c r="E70" s="3" t="s">
        <v>10</v>
      </c>
      <c r="F70" s="3" t="s">
        <v>33</v>
      </c>
      <c r="G70" s="3" t="s">
        <v>34</v>
      </c>
      <c r="H70" s="3" t="s">
        <v>51</v>
      </c>
      <c r="V70" s="3" t="s">
        <v>33</v>
      </c>
      <c r="W70" s="13">
        <v>-1</v>
      </c>
      <c r="X70" s="13">
        <v>0</v>
      </c>
      <c r="Y70" s="13">
        <v>-3</v>
      </c>
      <c r="Z70" s="13">
        <v>1</v>
      </c>
      <c r="AA70" s="13">
        <v>0</v>
      </c>
      <c r="AB70" s="13">
        <v>-3</v>
      </c>
      <c r="AF70" s="3" t="s">
        <v>33</v>
      </c>
      <c r="AG70" s="1">
        <v>-4</v>
      </c>
      <c r="AH70" s="1">
        <v>0</v>
      </c>
      <c r="AI70" s="1">
        <v>1</v>
      </c>
      <c r="AJ70" s="1">
        <v>-0.33333333333333331</v>
      </c>
      <c r="AK70" s="1">
        <v>-0.66666666666666674</v>
      </c>
      <c r="CI70" s="23" t="s">
        <v>30</v>
      </c>
      <c r="CJ70" s="19">
        <v>3</v>
      </c>
      <c r="CK70" s="19">
        <v>5</v>
      </c>
      <c r="CL70" s="19">
        <v>0</v>
      </c>
      <c r="CM70" s="19">
        <v>0</v>
      </c>
      <c r="CN70" s="19">
        <v>0</v>
      </c>
      <c r="CO70" s="19"/>
      <c r="CX70" s="23" t="s">
        <v>30</v>
      </c>
      <c r="CY70" s="19">
        <v>4</v>
      </c>
      <c r="CZ70" s="19">
        <v>6</v>
      </c>
      <c r="DA70" s="19">
        <v>18</v>
      </c>
      <c r="DB70" s="19">
        <v>0</v>
      </c>
      <c r="DC70" s="19">
        <v>0</v>
      </c>
      <c r="DD70" s="19"/>
    </row>
    <row r="71" spans="1:109" ht="15.75">
      <c r="A71" t="s">
        <v>42</v>
      </c>
      <c r="B71" s="3" t="s">
        <v>33</v>
      </c>
      <c r="C71" s="1">
        <v>-1</v>
      </c>
      <c r="D71" s="1">
        <v>0</v>
      </c>
      <c r="E71" s="1">
        <v>-3</v>
      </c>
      <c r="F71" s="1">
        <v>1</v>
      </c>
      <c r="G71" s="1">
        <v>-0.5</v>
      </c>
      <c r="H71" s="1">
        <v>-0.25</v>
      </c>
      <c r="V71" s="9" t="s">
        <v>4</v>
      </c>
      <c r="W71" s="1">
        <v>0</v>
      </c>
      <c r="X71" s="1">
        <v>1</v>
      </c>
      <c r="Y71" s="13">
        <v>1</v>
      </c>
      <c r="Z71" s="1">
        <v>0</v>
      </c>
      <c r="AA71" s="1">
        <v>-0.5</v>
      </c>
      <c r="AB71" s="1">
        <v>2.5</v>
      </c>
      <c r="AF71" s="3" t="s">
        <v>76</v>
      </c>
      <c r="AG71" s="1">
        <v>0</v>
      </c>
      <c r="AH71" s="1">
        <v>1</v>
      </c>
      <c r="AI71" s="1">
        <v>0</v>
      </c>
      <c r="AJ71" s="1">
        <v>-0.1111111111111111</v>
      </c>
      <c r="AK71" s="1">
        <v>0.1111111111111111</v>
      </c>
      <c r="CI71" s="23" t="s">
        <v>32</v>
      </c>
      <c r="CJ71" s="23" t="s">
        <v>3</v>
      </c>
      <c r="CK71" s="23" t="s">
        <v>4</v>
      </c>
      <c r="CL71" s="23" t="s">
        <v>33</v>
      </c>
      <c r="CM71" s="23" t="s">
        <v>34</v>
      </c>
      <c r="CN71" s="23" t="s">
        <v>35</v>
      </c>
      <c r="CO71" s="23" t="s">
        <v>36</v>
      </c>
      <c r="CX71" s="23" t="s">
        <v>32</v>
      </c>
      <c r="CY71" s="23" t="s">
        <v>7</v>
      </c>
      <c r="CZ71" s="23" t="s">
        <v>8</v>
      </c>
      <c r="DA71" s="23" t="s">
        <v>9</v>
      </c>
      <c r="DB71" s="23" t="s">
        <v>33</v>
      </c>
      <c r="DC71" s="23" t="s">
        <v>34</v>
      </c>
      <c r="DD71" s="23" t="s">
        <v>36</v>
      </c>
    </row>
    <row r="72" spans="1:109" ht="18.75">
      <c r="A72" t="s">
        <v>45</v>
      </c>
      <c r="B72" s="10" t="s">
        <v>4</v>
      </c>
      <c r="C72" s="1">
        <v>1</v>
      </c>
      <c r="D72" s="1">
        <v>1</v>
      </c>
      <c r="E72" s="1">
        <v>1</v>
      </c>
      <c r="F72" s="1">
        <v>0</v>
      </c>
      <c r="G72" s="1">
        <v>-0.5</v>
      </c>
      <c r="H72" s="1">
        <v>0.75</v>
      </c>
      <c r="V72" s="3" t="s">
        <v>13</v>
      </c>
      <c r="W72" s="13">
        <v>-4</v>
      </c>
      <c r="X72" s="13">
        <v>0</v>
      </c>
      <c r="Y72" s="13">
        <v>-6</v>
      </c>
      <c r="Z72" s="13">
        <v>0</v>
      </c>
      <c r="AA72" s="13">
        <v>-6</v>
      </c>
      <c r="AB72" s="13">
        <v>30</v>
      </c>
      <c r="AF72" s="3" t="s">
        <v>13</v>
      </c>
      <c r="AG72" s="1">
        <v>-20</v>
      </c>
      <c r="AH72" s="1">
        <v>0</v>
      </c>
      <c r="AI72" s="1">
        <v>0</v>
      </c>
      <c r="AJ72" s="1">
        <v>-3.1111111111111107</v>
      </c>
      <c r="AK72" s="1">
        <v>3.1111111111111107</v>
      </c>
      <c r="CH72" t="s">
        <v>42</v>
      </c>
      <c r="CI72" s="23" t="s">
        <v>33</v>
      </c>
      <c r="CJ72" s="26">
        <f>(CJ67*-1)+CJ65</f>
        <v>0</v>
      </c>
      <c r="CK72" s="26">
        <f t="shared" ref="CK72:CO72" si="29">(CK67*-1)+CK65</f>
        <v>0</v>
      </c>
      <c r="CL72" s="26">
        <f t="shared" si="29"/>
        <v>1</v>
      </c>
      <c r="CM72" s="26">
        <f t="shared" si="29"/>
        <v>0.66666666666666663</v>
      </c>
      <c r="CN72" s="26">
        <f t="shared" si="29"/>
        <v>-0.33333333333333331</v>
      </c>
      <c r="CO72" s="26">
        <f t="shared" si="29"/>
        <v>2</v>
      </c>
      <c r="CW72" t="s">
        <v>42</v>
      </c>
      <c r="CX72" s="27" t="s">
        <v>9</v>
      </c>
      <c r="CY72" s="24">
        <f>CY65/-3</f>
        <v>0.33333333333333331</v>
      </c>
      <c r="CZ72" s="24">
        <f t="shared" ref="CZ72:DD72" si="30">CZ65/-3</f>
        <v>0</v>
      </c>
      <c r="DA72" s="24">
        <f t="shared" si="30"/>
        <v>1</v>
      </c>
      <c r="DB72" s="24">
        <f t="shared" si="30"/>
        <v>-0.33333333333333331</v>
      </c>
      <c r="DC72" s="24">
        <f t="shared" si="30"/>
        <v>0</v>
      </c>
      <c r="DD72" s="24">
        <f t="shared" si="30"/>
        <v>1</v>
      </c>
    </row>
    <row r="73" spans="1:109" ht="15.75">
      <c r="A73" t="s">
        <v>13</v>
      </c>
      <c r="B73" s="3" t="s">
        <v>13</v>
      </c>
      <c r="C73" s="1">
        <v>-40</v>
      </c>
      <c r="D73" s="1">
        <v>0</v>
      </c>
      <c r="E73" s="1">
        <v>-160</v>
      </c>
      <c r="F73" s="1">
        <v>0</v>
      </c>
      <c r="G73" s="1">
        <v>-60</v>
      </c>
      <c r="H73" s="1">
        <v>90</v>
      </c>
      <c r="W73">
        <f>W72/W70</f>
        <v>4</v>
      </c>
      <c r="X73" t="e">
        <f t="shared" ref="X73:Y73" si="31">X72/X70</f>
        <v>#DIV/0!</v>
      </c>
      <c r="Y73" s="14">
        <f t="shared" si="31"/>
        <v>2</v>
      </c>
      <c r="CH73" t="s">
        <v>45</v>
      </c>
      <c r="CI73" s="27" t="s">
        <v>4</v>
      </c>
      <c r="CJ73" s="24">
        <v>0</v>
      </c>
      <c r="CK73" s="19">
        <v>1</v>
      </c>
      <c r="CL73" s="19">
        <v>0</v>
      </c>
      <c r="CM73" s="19">
        <v>1</v>
      </c>
      <c r="CN73" s="19">
        <v>0</v>
      </c>
      <c r="CO73" s="19">
        <v>6</v>
      </c>
      <c r="CW73" t="s">
        <v>45</v>
      </c>
      <c r="CX73" s="52" t="s">
        <v>8</v>
      </c>
      <c r="CY73" s="50">
        <v>0</v>
      </c>
      <c r="CZ73" s="50">
        <v>1</v>
      </c>
      <c r="DA73" s="24">
        <v>2</v>
      </c>
      <c r="DB73" s="50">
        <v>0</v>
      </c>
      <c r="DC73" s="50">
        <v>-1</v>
      </c>
      <c r="DD73" s="50">
        <v>5</v>
      </c>
      <c r="DE73" s="7" t="s">
        <v>84</v>
      </c>
    </row>
    <row r="74" spans="1:109" ht="15.75">
      <c r="AF74" s="3" t="s">
        <v>30</v>
      </c>
      <c r="AG74" s="1">
        <v>20</v>
      </c>
      <c r="AH74" s="1">
        <v>28</v>
      </c>
      <c r="AI74" s="1">
        <v>0</v>
      </c>
      <c r="AJ74" s="1">
        <v>0</v>
      </c>
      <c r="AK74" s="1"/>
      <c r="CH74" t="s">
        <v>53</v>
      </c>
      <c r="CI74" s="27" t="s">
        <v>3</v>
      </c>
      <c r="CJ74" s="24">
        <v>1</v>
      </c>
      <c r="CK74" s="19">
        <v>0</v>
      </c>
      <c r="CL74" s="19">
        <v>0</v>
      </c>
      <c r="CM74" s="19">
        <v>-0.66666666666666663</v>
      </c>
      <c r="CN74" s="19">
        <v>0.33333333333333331</v>
      </c>
      <c r="CO74" s="19">
        <v>2</v>
      </c>
      <c r="CW74" t="s">
        <v>13</v>
      </c>
      <c r="CX74" s="23" t="s">
        <v>37</v>
      </c>
      <c r="CY74" s="50">
        <v>-4</v>
      </c>
      <c r="CZ74" s="50">
        <v>0</v>
      </c>
      <c r="DA74" s="24">
        <v>-6</v>
      </c>
      <c r="DB74" s="50">
        <v>0</v>
      </c>
      <c r="DC74" s="50">
        <v>-6</v>
      </c>
      <c r="DD74" s="50">
        <v>30</v>
      </c>
      <c r="DE74" s="7" t="s">
        <v>85</v>
      </c>
    </row>
    <row r="75" spans="1:109" ht="15.75">
      <c r="B75" s="3" t="s">
        <v>30</v>
      </c>
      <c r="C75" s="1">
        <v>160</v>
      </c>
      <c r="D75" s="1">
        <v>120</v>
      </c>
      <c r="E75" s="1">
        <v>280</v>
      </c>
      <c r="F75" s="1">
        <v>0</v>
      </c>
      <c r="G75" s="1">
        <v>0</v>
      </c>
      <c r="H75" s="1"/>
      <c r="V75" s="3" t="s">
        <v>30</v>
      </c>
      <c r="W75" s="1">
        <v>4</v>
      </c>
      <c r="X75" s="1">
        <v>12</v>
      </c>
      <c r="Y75" s="1">
        <v>18</v>
      </c>
      <c r="Z75" s="1">
        <v>0</v>
      </c>
      <c r="AA75" s="1">
        <v>0</v>
      </c>
      <c r="AB75" s="1"/>
      <c r="AF75" s="3" t="s">
        <v>50</v>
      </c>
      <c r="AG75" s="3" t="s">
        <v>3</v>
      </c>
      <c r="AH75" s="3" t="s">
        <v>4</v>
      </c>
      <c r="AI75" s="3" t="s">
        <v>33</v>
      </c>
      <c r="AJ75" s="3" t="s">
        <v>34</v>
      </c>
      <c r="AK75" s="3" t="s">
        <v>51</v>
      </c>
      <c r="CH75" t="s">
        <v>13</v>
      </c>
      <c r="CI75" s="23" t="s">
        <v>37</v>
      </c>
      <c r="CJ75" s="26">
        <f>(CJ67*3)+CJ68</f>
        <v>0</v>
      </c>
      <c r="CK75" s="26">
        <f t="shared" ref="CK75:CO75" si="32">(CK67*3)+CK68</f>
        <v>0</v>
      </c>
      <c r="CL75" s="26">
        <f t="shared" si="32"/>
        <v>0</v>
      </c>
      <c r="CM75" s="26">
        <f t="shared" si="32"/>
        <v>3</v>
      </c>
      <c r="CN75" s="26">
        <f t="shared" si="32"/>
        <v>1</v>
      </c>
      <c r="CO75" s="26">
        <f t="shared" si="32"/>
        <v>36</v>
      </c>
    </row>
    <row r="76" spans="1:109" ht="15.75">
      <c r="B76" s="3" t="s">
        <v>50</v>
      </c>
      <c r="C76" s="3" t="s">
        <v>3</v>
      </c>
      <c r="D76" s="3" t="s">
        <v>4</v>
      </c>
      <c r="E76" s="3" t="s">
        <v>10</v>
      </c>
      <c r="F76" s="3" t="s">
        <v>33</v>
      </c>
      <c r="G76" s="3" t="s">
        <v>34</v>
      </c>
      <c r="H76" s="3" t="s">
        <v>51</v>
      </c>
      <c r="J76" t="s">
        <v>86</v>
      </c>
      <c r="V76" s="3" t="s">
        <v>50</v>
      </c>
      <c r="W76" s="3" t="s">
        <v>3</v>
      </c>
      <c r="X76" s="3" t="s">
        <v>4</v>
      </c>
      <c r="Y76" s="3" t="s">
        <v>10</v>
      </c>
      <c r="Z76" s="3" t="s">
        <v>33</v>
      </c>
      <c r="AA76" s="3" t="s">
        <v>34</v>
      </c>
      <c r="AB76" s="3" t="s">
        <v>51</v>
      </c>
      <c r="AF76" s="3" t="s">
        <v>33</v>
      </c>
      <c r="AG76" s="4">
        <v>-4</v>
      </c>
      <c r="AH76" s="4">
        <v>0</v>
      </c>
      <c r="AI76" s="4">
        <v>1</v>
      </c>
      <c r="AJ76" s="4">
        <v>-0.33333333333333331</v>
      </c>
      <c r="AK76" s="4">
        <v>-0.66666666666666674</v>
      </c>
      <c r="CX76" s="23" t="s">
        <v>30</v>
      </c>
      <c r="CY76" s="19">
        <v>4</v>
      </c>
      <c r="CZ76" s="19">
        <v>6</v>
      </c>
      <c r="DA76" s="19">
        <v>18</v>
      </c>
      <c r="DB76" s="19">
        <v>0</v>
      </c>
      <c r="DC76" s="19">
        <v>0</v>
      </c>
      <c r="DD76" s="19"/>
    </row>
    <row r="77" spans="1:109" ht="15.75">
      <c r="A77" t="s">
        <v>42</v>
      </c>
      <c r="B77" s="3" t="s">
        <v>33</v>
      </c>
      <c r="C77" s="4">
        <v>-1</v>
      </c>
      <c r="D77" s="4">
        <v>0</v>
      </c>
      <c r="E77" s="4">
        <v>-3</v>
      </c>
      <c r="F77" s="4">
        <v>1</v>
      </c>
      <c r="G77" s="4">
        <v>-0.5</v>
      </c>
      <c r="H77" s="4">
        <v>-0.25</v>
      </c>
      <c r="J77" t="s">
        <v>87</v>
      </c>
      <c r="V77" s="9" t="s">
        <v>10</v>
      </c>
      <c r="W77" s="13">
        <v>-1</v>
      </c>
      <c r="X77" s="13">
        <v>0</v>
      </c>
      <c r="Y77" s="6">
        <v>-3</v>
      </c>
      <c r="Z77" s="13">
        <v>1</v>
      </c>
      <c r="AA77" s="13">
        <v>0</v>
      </c>
      <c r="AB77" s="13">
        <v>-3</v>
      </c>
      <c r="AF77" s="3" t="s">
        <v>76</v>
      </c>
      <c r="AG77" s="4">
        <v>0</v>
      </c>
      <c r="AH77" s="1">
        <v>1</v>
      </c>
      <c r="AI77" s="1">
        <v>0</v>
      </c>
      <c r="AJ77" s="1">
        <v>-0.1111111111111111</v>
      </c>
      <c r="AK77" s="1">
        <v>0.1111111111111111</v>
      </c>
      <c r="CI77" s="23" t="s">
        <v>30</v>
      </c>
      <c r="CJ77" s="19">
        <v>3</v>
      </c>
      <c r="CK77" s="19">
        <v>5</v>
      </c>
      <c r="CL77" s="19">
        <v>0</v>
      </c>
      <c r="CM77" s="19">
        <v>0</v>
      </c>
      <c r="CN77" s="19">
        <v>0</v>
      </c>
      <c r="CO77" s="19"/>
      <c r="CX77" s="23" t="s">
        <v>32</v>
      </c>
      <c r="CY77" s="23" t="s">
        <v>7</v>
      </c>
      <c r="CZ77" s="23" t="s">
        <v>8</v>
      </c>
      <c r="DA77" s="23" t="s">
        <v>9</v>
      </c>
      <c r="DB77" s="23" t="s">
        <v>33</v>
      </c>
      <c r="DC77" s="23" t="s">
        <v>34</v>
      </c>
      <c r="DD77" s="23" t="s">
        <v>36</v>
      </c>
    </row>
    <row r="78" spans="1:109" ht="18.75">
      <c r="A78" t="s">
        <v>45</v>
      </c>
      <c r="B78" s="10" t="s">
        <v>4</v>
      </c>
      <c r="C78" s="4">
        <v>1</v>
      </c>
      <c r="D78" s="1">
        <v>1</v>
      </c>
      <c r="E78" s="1">
        <v>1</v>
      </c>
      <c r="F78" s="1">
        <v>0</v>
      </c>
      <c r="G78" s="1">
        <v>-0.5</v>
      </c>
      <c r="H78" s="1">
        <v>0.75</v>
      </c>
      <c r="V78" s="9" t="s">
        <v>4</v>
      </c>
      <c r="W78" s="1">
        <v>0</v>
      </c>
      <c r="X78" s="1">
        <v>1</v>
      </c>
      <c r="Y78" s="13">
        <v>1</v>
      </c>
      <c r="Z78" s="1">
        <v>0</v>
      </c>
      <c r="AA78" s="1">
        <v>-0.5</v>
      </c>
      <c r="AB78" s="1">
        <v>2.5</v>
      </c>
      <c r="AF78" s="3" t="s">
        <v>13</v>
      </c>
      <c r="AG78" s="4">
        <v>-20</v>
      </c>
      <c r="AH78" s="4">
        <v>0</v>
      </c>
      <c r="AI78" s="4">
        <v>0</v>
      </c>
      <c r="AJ78" s="4">
        <v>-3.1111111111111107</v>
      </c>
      <c r="AK78" s="4">
        <v>3.1111111111111107</v>
      </c>
      <c r="CI78" s="23" t="s">
        <v>32</v>
      </c>
      <c r="CJ78" s="23" t="s">
        <v>3</v>
      </c>
      <c r="CK78" s="23" t="s">
        <v>4</v>
      </c>
      <c r="CL78" s="23" t="s">
        <v>33</v>
      </c>
      <c r="CM78" s="23" t="s">
        <v>34</v>
      </c>
      <c r="CN78" s="23" t="s">
        <v>35</v>
      </c>
      <c r="CO78" s="23" t="s">
        <v>36</v>
      </c>
      <c r="CW78" t="s">
        <v>42</v>
      </c>
      <c r="CX78" s="27" t="s">
        <v>9</v>
      </c>
      <c r="CY78" s="24">
        <v>0.33333333333333331</v>
      </c>
      <c r="CZ78" s="24">
        <v>0</v>
      </c>
      <c r="DA78" s="24">
        <v>1</v>
      </c>
      <c r="DB78" s="24">
        <v>-0.33333333333333331</v>
      </c>
      <c r="DC78" s="24">
        <v>0</v>
      </c>
      <c r="DD78" s="24">
        <v>1</v>
      </c>
    </row>
    <row r="79" spans="1:109" ht="15.75">
      <c r="A79" t="s">
        <v>13</v>
      </c>
      <c r="B79" s="3" t="s">
        <v>13</v>
      </c>
      <c r="C79" s="4">
        <v>-40</v>
      </c>
      <c r="D79" s="4">
        <v>0</v>
      </c>
      <c r="E79" s="4">
        <v>-160</v>
      </c>
      <c r="F79" s="4">
        <v>0</v>
      </c>
      <c r="G79" s="4">
        <v>-60</v>
      </c>
      <c r="H79" s="4">
        <v>90</v>
      </c>
      <c r="V79" s="3" t="s">
        <v>13</v>
      </c>
      <c r="W79" s="1">
        <v>-4</v>
      </c>
      <c r="X79" s="1">
        <v>0</v>
      </c>
      <c r="Y79" s="13">
        <v>-6</v>
      </c>
      <c r="Z79" s="1">
        <v>0</v>
      </c>
      <c r="AA79" s="1">
        <v>-6</v>
      </c>
      <c r="AB79" s="1">
        <v>30</v>
      </c>
      <c r="AG79" s="5">
        <f>AG78/AG76</f>
        <v>5</v>
      </c>
      <c r="AH79" t="e">
        <f t="shared" ref="AH79:AK79" si="33">AH78/AH76</f>
        <v>#DIV/0!</v>
      </c>
      <c r="CH79" t="s">
        <v>42</v>
      </c>
      <c r="CI79" s="23" t="s">
        <v>33</v>
      </c>
      <c r="CJ79" s="19">
        <v>0</v>
      </c>
      <c r="CK79" s="19">
        <v>0</v>
      </c>
      <c r="CL79" s="19">
        <v>1</v>
      </c>
      <c r="CM79" s="19">
        <v>0.66666666666666663</v>
      </c>
      <c r="CN79" s="19">
        <v>-0.33333333333333331</v>
      </c>
      <c r="CO79" s="19">
        <v>2</v>
      </c>
      <c r="CW79" t="s">
        <v>45</v>
      </c>
      <c r="CX79" s="52" t="s">
        <v>8</v>
      </c>
      <c r="CY79" s="26">
        <f>(CY72*-2)+CY73</f>
        <v>-0.66666666666666663</v>
      </c>
      <c r="CZ79" s="26">
        <f t="shared" ref="CZ79:DD79" si="34">(CZ72*-2)+CZ73</f>
        <v>1</v>
      </c>
      <c r="DA79" s="24">
        <f t="shared" si="34"/>
        <v>0</v>
      </c>
      <c r="DB79" s="26">
        <f t="shared" si="34"/>
        <v>0.66666666666666663</v>
      </c>
      <c r="DC79" s="26">
        <f t="shared" si="34"/>
        <v>-1</v>
      </c>
      <c r="DD79" s="26">
        <f t="shared" si="34"/>
        <v>3</v>
      </c>
    </row>
    <row r="80" spans="1:109">
      <c r="C80" s="5">
        <f>C79/C77</f>
        <v>40</v>
      </c>
      <c r="D80" t="e">
        <f t="shared" ref="D80:E80" si="35">D79/D77</f>
        <v>#DIV/0!</v>
      </c>
      <c r="E80">
        <f t="shared" si="35"/>
        <v>53.333333333333336</v>
      </c>
      <c r="F80">
        <f t="shared" ref="F80" si="36">F79/F77</f>
        <v>0</v>
      </c>
      <c r="G80">
        <f t="shared" ref="G80" si="37">G79/G77</f>
        <v>120</v>
      </c>
      <c r="H80">
        <f t="shared" ref="H80" si="38">H79/H77</f>
        <v>-360</v>
      </c>
      <c r="CH80" t="s">
        <v>45</v>
      </c>
      <c r="CI80" s="27" t="s">
        <v>4</v>
      </c>
      <c r="CJ80" s="19">
        <v>0</v>
      </c>
      <c r="CK80" s="19">
        <v>1</v>
      </c>
      <c r="CL80" s="19">
        <v>0</v>
      </c>
      <c r="CM80" s="19">
        <v>1</v>
      </c>
      <c r="CN80" s="19">
        <v>0</v>
      </c>
      <c r="CO80" s="28">
        <v>6</v>
      </c>
      <c r="CW80" t="s">
        <v>13</v>
      </c>
      <c r="CX80" s="23" t="s">
        <v>37</v>
      </c>
      <c r="CY80" s="26">
        <f>(CY72*6)+CY74</f>
        <v>-2</v>
      </c>
      <c r="CZ80" s="26">
        <f t="shared" ref="CZ80:DD80" si="39">(CZ72*6)+CZ74</f>
        <v>0</v>
      </c>
      <c r="DA80" s="24">
        <f t="shared" si="39"/>
        <v>0</v>
      </c>
      <c r="DB80" s="26">
        <f t="shared" si="39"/>
        <v>-2</v>
      </c>
      <c r="DC80" s="26">
        <f t="shared" si="39"/>
        <v>-6</v>
      </c>
      <c r="DD80" s="26">
        <f t="shared" si="39"/>
        <v>36</v>
      </c>
    </row>
    <row r="81" spans="1:108" ht="15.75">
      <c r="V81" s="3" t="s">
        <v>30</v>
      </c>
      <c r="W81" s="1">
        <v>4</v>
      </c>
      <c r="X81" s="1">
        <v>12</v>
      </c>
      <c r="Y81" s="1">
        <v>18</v>
      </c>
      <c r="Z81" s="1">
        <v>0</v>
      </c>
      <c r="AA81" s="1">
        <v>0</v>
      </c>
      <c r="AB81" s="1"/>
      <c r="AF81" s="3" t="s">
        <v>30</v>
      </c>
      <c r="AG81" s="1">
        <v>20</v>
      </c>
      <c r="AH81" s="1">
        <v>28</v>
      </c>
      <c r="AI81" s="1">
        <v>0</v>
      </c>
      <c r="AJ81" s="1">
        <v>0</v>
      </c>
      <c r="AK81" s="1"/>
      <c r="CH81" t="s">
        <v>53</v>
      </c>
      <c r="CI81" s="27" t="s">
        <v>3</v>
      </c>
      <c r="CJ81" s="19">
        <v>1</v>
      </c>
      <c r="CK81" s="19">
        <v>0</v>
      </c>
      <c r="CL81" s="19">
        <v>0</v>
      </c>
      <c r="CM81" s="19">
        <v>-0.66666666666666663</v>
      </c>
      <c r="CN81" s="19">
        <v>0.33333333333333331</v>
      </c>
      <c r="CO81" s="28">
        <v>2</v>
      </c>
    </row>
    <row r="82" spans="1:108" ht="15.75">
      <c r="B82" s="3" t="s">
        <v>30</v>
      </c>
      <c r="C82" s="1">
        <v>160</v>
      </c>
      <c r="D82" s="1">
        <v>120</v>
      </c>
      <c r="E82" s="1">
        <v>280</v>
      </c>
      <c r="F82" s="1">
        <v>0</v>
      </c>
      <c r="G82" s="1">
        <v>0</v>
      </c>
      <c r="H82" s="1"/>
      <c r="V82" s="3" t="s">
        <v>50</v>
      </c>
      <c r="W82" s="3" t="s">
        <v>3</v>
      </c>
      <c r="X82" s="3" t="s">
        <v>4</v>
      </c>
      <c r="Y82" s="3" t="s">
        <v>10</v>
      </c>
      <c r="Z82" s="3" t="s">
        <v>33</v>
      </c>
      <c r="AA82" s="3" t="s">
        <v>34</v>
      </c>
      <c r="AB82" s="3" t="s">
        <v>51</v>
      </c>
      <c r="AF82" s="3" t="s">
        <v>50</v>
      </c>
      <c r="AG82" s="3" t="s">
        <v>3</v>
      </c>
      <c r="AH82" s="3" t="s">
        <v>4</v>
      </c>
      <c r="AI82" s="3" t="s">
        <v>33</v>
      </c>
      <c r="AJ82" s="3" t="s">
        <v>34</v>
      </c>
      <c r="AK82" s="3" t="s">
        <v>51</v>
      </c>
      <c r="CH82" t="s">
        <v>13</v>
      </c>
      <c r="CI82" s="23" t="s">
        <v>37</v>
      </c>
      <c r="CJ82" s="19">
        <v>0</v>
      </c>
      <c r="CK82" s="19">
        <v>0</v>
      </c>
      <c r="CL82" s="19">
        <v>0</v>
      </c>
      <c r="CM82" s="19">
        <v>3</v>
      </c>
      <c r="CN82" s="19">
        <v>1</v>
      </c>
      <c r="CO82" s="19">
        <v>36</v>
      </c>
      <c r="CX82" s="23" t="s">
        <v>30</v>
      </c>
      <c r="CY82" s="19">
        <v>4</v>
      </c>
      <c r="CZ82" s="19">
        <v>6</v>
      </c>
      <c r="DA82" s="19">
        <v>18</v>
      </c>
      <c r="DB82" s="19">
        <v>0</v>
      </c>
      <c r="DC82" s="19">
        <v>0</v>
      </c>
      <c r="DD82" s="19"/>
    </row>
    <row r="83" spans="1:108" ht="15.75">
      <c r="B83" s="3" t="s">
        <v>50</v>
      </c>
      <c r="C83" s="3" t="s">
        <v>3</v>
      </c>
      <c r="D83" s="3" t="s">
        <v>4</v>
      </c>
      <c r="E83" s="3" t="s">
        <v>10</v>
      </c>
      <c r="F83" s="3" t="s">
        <v>33</v>
      </c>
      <c r="G83" s="3" t="s">
        <v>34</v>
      </c>
      <c r="H83" s="3" t="s">
        <v>51</v>
      </c>
      <c r="V83" s="9" t="s">
        <v>10</v>
      </c>
      <c r="W83" s="13">
        <f>W77/-3</f>
        <v>0.33333333333333331</v>
      </c>
      <c r="X83" s="13">
        <f t="shared" ref="X83:AB83" si="40">X77/-3</f>
        <v>0</v>
      </c>
      <c r="Y83" s="13">
        <f t="shared" si="40"/>
        <v>1</v>
      </c>
      <c r="Z83" s="13">
        <f t="shared" si="40"/>
        <v>-0.33333333333333331</v>
      </c>
      <c r="AA83" s="13">
        <f t="shared" si="40"/>
        <v>0</v>
      </c>
      <c r="AB83" s="13">
        <f t="shared" si="40"/>
        <v>1</v>
      </c>
      <c r="AF83" s="9" t="s">
        <v>3</v>
      </c>
      <c r="AG83" s="4">
        <f>AG76/-4</f>
        <v>1</v>
      </c>
      <c r="AH83" s="4">
        <f t="shared" ref="AH83:AK83" si="41">AH76/-4</f>
        <v>0</v>
      </c>
      <c r="AI83" s="4">
        <f t="shared" si="41"/>
        <v>-0.25</v>
      </c>
      <c r="AJ83" s="4">
        <f t="shared" si="41"/>
        <v>8.3333333333333329E-2</v>
      </c>
      <c r="AK83" s="4">
        <f t="shared" si="41"/>
        <v>0.16666666666666669</v>
      </c>
      <c r="CX83" s="23" t="s">
        <v>32</v>
      </c>
      <c r="CY83" s="23" t="s">
        <v>7</v>
      </c>
      <c r="CZ83" s="23" t="s">
        <v>8</v>
      </c>
      <c r="DA83" s="23" t="s">
        <v>9</v>
      </c>
      <c r="DB83" s="23" t="s">
        <v>33</v>
      </c>
      <c r="DC83" s="23" t="s">
        <v>34</v>
      </c>
      <c r="DD83" s="23" t="s">
        <v>36</v>
      </c>
    </row>
    <row r="84" spans="1:108" ht="18.75">
      <c r="B84" s="10" t="s">
        <v>3</v>
      </c>
      <c r="C84" s="6">
        <v>-1</v>
      </c>
      <c r="D84" s="4">
        <v>0</v>
      </c>
      <c r="E84" s="4">
        <v>-3</v>
      </c>
      <c r="F84" s="4">
        <v>1</v>
      </c>
      <c r="G84" s="4">
        <v>-0.5</v>
      </c>
      <c r="H84" s="4">
        <v>-0.25</v>
      </c>
      <c r="J84" t="s">
        <v>88</v>
      </c>
      <c r="V84" s="9" t="s">
        <v>4</v>
      </c>
      <c r="W84" s="1">
        <v>0</v>
      </c>
      <c r="X84" s="1">
        <v>1</v>
      </c>
      <c r="Y84" s="13">
        <v>1</v>
      </c>
      <c r="Z84" s="1">
        <v>0</v>
      </c>
      <c r="AA84" s="1">
        <v>-0.5</v>
      </c>
      <c r="AB84" s="1">
        <v>2.5</v>
      </c>
      <c r="AC84" s="7" t="s">
        <v>89</v>
      </c>
      <c r="AF84" s="9" t="s">
        <v>76</v>
      </c>
      <c r="AG84" s="4">
        <v>0</v>
      </c>
      <c r="AH84" s="1">
        <v>1</v>
      </c>
      <c r="AI84" s="1">
        <v>0</v>
      </c>
      <c r="AJ84" s="1">
        <v>-0.1111111111111111</v>
      </c>
      <c r="AK84" s="1">
        <v>0.1111111111111111</v>
      </c>
      <c r="CW84" t="s">
        <v>42</v>
      </c>
      <c r="CX84" s="27" t="s">
        <v>9</v>
      </c>
      <c r="CY84" s="19">
        <v>0.33333333333333331</v>
      </c>
      <c r="CZ84" s="19">
        <v>0</v>
      </c>
      <c r="DA84" s="19">
        <v>1</v>
      </c>
      <c r="DB84" s="19">
        <v>-0.33333333333333331</v>
      </c>
      <c r="DC84" s="19">
        <v>0</v>
      </c>
      <c r="DD84" s="19">
        <v>1</v>
      </c>
    </row>
    <row r="85" spans="1:108" ht="18.75">
      <c r="B85" s="10" t="s">
        <v>4</v>
      </c>
      <c r="C85" s="4">
        <v>1</v>
      </c>
      <c r="D85" s="1">
        <v>1</v>
      </c>
      <c r="E85" s="1">
        <v>1</v>
      </c>
      <c r="F85" s="1">
        <v>0</v>
      </c>
      <c r="G85" s="1">
        <v>-0.5</v>
      </c>
      <c r="H85" s="1">
        <v>0.75</v>
      </c>
      <c r="V85" s="3" t="s">
        <v>13</v>
      </c>
      <c r="W85" s="1">
        <v>-4</v>
      </c>
      <c r="X85" s="1">
        <v>0</v>
      </c>
      <c r="Y85" s="13">
        <v>-6</v>
      </c>
      <c r="Z85" s="1">
        <v>0</v>
      </c>
      <c r="AA85" s="1">
        <v>-6</v>
      </c>
      <c r="AB85" s="1">
        <v>30</v>
      </c>
      <c r="AC85" s="7" t="s">
        <v>90</v>
      </c>
      <c r="AF85" s="3" t="s">
        <v>13</v>
      </c>
      <c r="AG85" s="4">
        <v>-20</v>
      </c>
      <c r="AH85" s="1">
        <v>0</v>
      </c>
      <c r="AI85" s="1">
        <v>0</v>
      </c>
      <c r="AJ85" s="1">
        <v>-3.1111111111111107</v>
      </c>
      <c r="AK85" s="1">
        <v>3.1111111111111107</v>
      </c>
      <c r="AL85" s="16" t="s">
        <v>91</v>
      </c>
      <c r="CW85" t="s">
        <v>45</v>
      </c>
      <c r="CX85" s="27" t="s">
        <v>8</v>
      </c>
      <c r="CY85" s="19">
        <v>-0.66666666666666663</v>
      </c>
      <c r="CZ85" s="19">
        <v>1</v>
      </c>
      <c r="DA85" s="19">
        <v>0</v>
      </c>
      <c r="DB85" s="19">
        <v>0.66666666666666663</v>
      </c>
      <c r="DC85" s="19">
        <v>-1</v>
      </c>
      <c r="DD85" s="19">
        <v>3</v>
      </c>
    </row>
    <row r="86" spans="1:108" ht="15.75">
      <c r="B86" s="3" t="s">
        <v>13</v>
      </c>
      <c r="C86" s="4">
        <v>-40</v>
      </c>
      <c r="D86" s="1">
        <v>0</v>
      </c>
      <c r="E86" s="1">
        <v>-160</v>
      </c>
      <c r="F86" s="1">
        <v>0</v>
      </c>
      <c r="G86" s="1">
        <v>-60</v>
      </c>
      <c r="H86" s="1">
        <v>90</v>
      </c>
      <c r="CW86" t="s">
        <v>13</v>
      </c>
      <c r="CX86" s="23" t="s">
        <v>37</v>
      </c>
      <c r="CY86" s="19">
        <v>-2</v>
      </c>
      <c r="CZ86" s="19">
        <v>0</v>
      </c>
      <c r="DA86" s="19">
        <v>0</v>
      </c>
      <c r="DB86" s="19">
        <v>-2</v>
      </c>
      <c r="DC86" s="19">
        <v>-6</v>
      </c>
      <c r="DD86" s="19">
        <v>36</v>
      </c>
    </row>
    <row r="87" spans="1:108" ht="15.75">
      <c r="V87" s="3" t="s">
        <v>30</v>
      </c>
      <c r="W87" s="1">
        <v>4</v>
      </c>
      <c r="X87" s="1">
        <v>12</v>
      </c>
      <c r="Y87" s="1">
        <v>18</v>
      </c>
      <c r="Z87" s="1">
        <v>0</v>
      </c>
      <c r="AA87" s="1">
        <v>0</v>
      </c>
      <c r="AB87" s="1"/>
      <c r="AF87" s="3" t="s">
        <v>30</v>
      </c>
      <c r="AG87" s="1">
        <v>20</v>
      </c>
      <c r="AH87" s="1">
        <v>28</v>
      </c>
      <c r="AI87" s="1">
        <v>0</v>
      </c>
      <c r="AJ87" s="1">
        <v>0</v>
      </c>
      <c r="AK87" s="1"/>
    </row>
    <row r="88" spans="1:108" ht="15.75">
      <c r="B88" s="3" t="s">
        <v>30</v>
      </c>
      <c r="C88" s="1">
        <v>160</v>
      </c>
      <c r="D88" s="1">
        <v>120</v>
      </c>
      <c r="E88" s="1">
        <v>280</v>
      </c>
      <c r="F88" s="1">
        <v>0</v>
      </c>
      <c r="G88" s="1">
        <v>0</v>
      </c>
      <c r="H88" s="1"/>
      <c r="V88" s="3" t="s">
        <v>50</v>
      </c>
      <c r="W88" s="3" t="s">
        <v>3</v>
      </c>
      <c r="X88" s="3" t="s">
        <v>4</v>
      </c>
      <c r="Y88" s="3" t="s">
        <v>10</v>
      </c>
      <c r="Z88" s="3" t="s">
        <v>33</v>
      </c>
      <c r="AA88" s="3" t="s">
        <v>34</v>
      </c>
      <c r="AB88" s="3" t="s">
        <v>51</v>
      </c>
      <c r="AF88" s="3" t="s">
        <v>50</v>
      </c>
      <c r="AG88" s="3" t="s">
        <v>3</v>
      </c>
      <c r="AH88" s="3" t="s">
        <v>4</v>
      </c>
      <c r="AI88" s="3" t="s">
        <v>33</v>
      </c>
      <c r="AJ88" s="3" t="s">
        <v>34</v>
      </c>
      <c r="AK88" s="3" t="s">
        <v>51</v>
      </c>
    </row>
    <row r="89" spans="1:108" ht="15.75">
      <c r="B89" s="3" t="s">
        <v>50</v>
      </c>
      <c r="C89" s="3" t="s">
        <v>3</v>
      </c>
      <c r="D89" s="3" t="s">
        <v>4</v>
      </c>
      <c r="E89" s="3" t="s">
        <v>10</v>
      </c>
      <c r="F89" s="3" t="s">
        <v>33</v>
      </c>
      <c r="G89" s="3" t="s">
        <v>34</v>
      </c>
      <c r="H89" s="3" t="s">
        <v>51</v>
      </c>
      <c r="J89" t="s">
        <v>92</v>
      </c>
      <c r="V89" s="9" t="s">
        <v>10</v>
      </c>
      <c r="W89" s="15">
        <v>0.33333333333333331</v>
      </c>
      <c r="X89" s="15">
        <v>0</v>
      </c>
      <c r="Y89" s="15">
        <v>1</v>
      </c>
      <c r="Z89" s="15">
        <v>-0.33333333333333331</v>
      </c>
      <c r="AA89" s="15">
        <v>0</v>
      </c>
      <c r="AB89" s="15">
        <v>1</v>
      </c>
      <c r="AF89" s="9" t="s">
        <v>3</v>
      </c>
      <c r="AG89" s="4">
        <v>1</v>
      </c>
      <c r="AH89" s="4">
        <v>0</v>
      </c>
      <c r="AI89" s="4">
        <v>-0.25</v>
      </c>
      <c r="AJ89" s="4">
        <v>8.3333333333333329E-2</v>
      </c>
      <c r="AK89" s="4">
        <v>0.16666666666666669</v>
      </c>
    </row>
    <row r="90" spans="1:108" ht="18.75">
      <c r="A90" t="s">
        <v>42</v>
      </c>
      <c r="B90" s="10" t="s">
        <v>3</v>
      </c>
      <c r="C90" s="6">
        <f>C84/-1</f>
        <v>1</v>
      </c>
      <c r="D90" s="6">
        <f t="shared" ref="D90:H90" si="42">D84/-1</f>
        <v>0</v>
      </c>
      <c r="E90" s="6">
        <f t="shared" si="42"/>
        <v>3</v>
      </c>
      <c r="F90" s="6">
        <f t="shared" si="42"/>
        <v>-1</v>
      </c>
      <c r="G90" s="6">
        <f t="shared" si="42"/>
        <v>0.5</v>
      </c>
      <c r="H90" s="6">
        <f t="shared" si="42"/>
        <v>0.25</v>
      </c>
      <c r="V90" s="9" t="s">
        <v>4</v>
      </c>
      <c r="W90" s="11">
        <f>(W83*-1)+W84</f>
        <v>-0.33333333333333331</v>
      </c>
      <c r="X90" s="11">
        <f t="shared" ref="X90:AB90" si="43">(X83*-1)+X84</f>
        <v>1</v>
      </c>
      <c r="Y90" s="11">
        <f t="shared" si="43"/>
        <v>0</v>
      </c>
      <c r="Z90" s="11">
        <f t="shared" si="43"/>
        <v>0.33333333333333331</v>
      </c>
      <c r="AA90" s="11">
        <f t="shared" si="43"/>
        <v>-0.5</v>
      </c>
      <c r="AB90" s="11">
        <f t="shared" si="43"/>
        <v>1.5</v>
      </c>
      <c r="AF90" s="9" t="s">
        <v>76</v>
      </c>
      <c r="AG90" s="4">
        <v>0</v>
      </c>
      <c r="AH90" s="1">
        <v>1</v>
      </c>
      <c r="AI90" s="1">
        <v>0</v>
      </c>
      <c r="AJ90" s="1">
        <v>-0.1111111111111111</v>
      </c>
      <c r="AK90" s="1">
        <v>0.1111111111111111</v>
      </c>
    </row>
    <row r="91" spans="1:108" ht="18.75">
      <c r="A91" t="s">
        <v>45</v>
      </c>
      <c r="B91" s="10" t="s">
        <v>4</v>
      </c>
      <c r="C91" s="4">
        <v>1</v>
      </c>
      <c r="D91" s="1">
        <v>1</v>
      </c>
      <c r="E91" s="1">
        <v>1</v>
      </c>
      <c r="F91" s="1">
        <v>0</v>
      </c>
      <c r="G91" s="1">
        <v>-0.5</v>
      </c>
      <c r="H91" s="1">
        <v>0.75</v>
      </c>
      <c r="I91" s="7" t="s">
        <v>89</v>
      </c>
      <c r="V91" s="3" t="s">
        <v>13</v>
      </c>
      <c r="W91" s="11">
        <f>(W83*6)+W85</f>
        <v>-2</v>
      </c>
      <c r="X91" s="11">
        <f t="shared" ref="X91:AB91" si="44">(X83*6)+X85</f>
        <v>0</v>
      </c>
      <c r="Y91" s="11">
        <f t="shared" si="44"/>
        <v>0</v>
      </c>
      <c r="Z91" s="11">
        <f t="shared" si="44"/>
        <v>-2</v>
      </c>
      <c r="AA91" s="11">
        <f t="shared" si="44"/>
        <v>-6</v>
      </c>
      <c r="AB91" s="11">
        <f t="shared" si="44"/>
        <v>36</v>
      </c>
      <c r="AF91" s="3" t="s">
        <v>13</v>
      </c>
      <c r="AG91" s="17">
        <f>(AG83*20)+AG85</f>
        <v>0</v>
      </c>
      <c r="AH91" s="17">
        <f t="shared" ref="AH91:AK91" si="45">(AH83*20)+AH85</f>
        <v>0</v>
      </c>
      <c r="AI91" s="17">
        <f t="shared" si="45"/>
        <v>-5</v>
      </c>
      <c r="AJ91" s="17">
        <f t="shared" si="45"/>
        <v>-1.4444444444444442</v>
      </c>
      <c r="AK91" s="17">
        <f t="shared" si="45"/>
        <v>6.4444444444444446</v>
      </c>
    </row>
    <row r="92" spans="1:108" ht="15.75">
      <c r="A92" t="s">
        <v>13</v>
      </c>
      <c r="B92" s="3" t="s">
        <v>13</v>
      </c>
      <c r="C92" s="4">
        <v>-40</v>
      </c>
      <c r="D92" s="1">
        <v>0</v>
      </c>
      <c r="E92" s="1">
        <v>-160</v>
      </c>
      <c r="F92" s="1">
        <v>0</v>
      </c>
      <c r="G92" s="1">
        <v>-60</v>
      </c>
      <c r="H92" s="1">
        <v>90</v>
      </c>
      <c r="I92" s="7" t="s">
        <v>93</v>
      </c>
    </row>
    <row r="93" spans="1:108" ht="15.75">
      <c r="V93" s="3" t="s">
        <v>30</v>
      </c>
      <c r="W93" s="1">
        <v>4</v>
      </c>
      <c r="X93" s="1">
        <v>12</v>
      </c>
      <c r="Y93" s="1">
        <v>18</v>
      </c>
      <c r="Z93" s="1">
        <v>0</v>
      </c>
      <c r="AA93" s="1">
        <v>0</v>
      </c>
      <c r="AB93" s="1"/>
      <c r="AF93" s="3" t="s">
        <v>30</v>
      </c>
      <c r="AG93" s="1">
        <v>20</v>
      </c>
      <c r="AH93" s="1">
        <v>28</v>
      </c>
      <c r="AI93" s="1">
        <v>0</v>
      </c>
      <c r="AJ93" s="1">
        <v>0</v>
      </c>
      <c r="AK93" s="1"/>
    </row>
    <row r="94" spans="1:108" ht="15.75">
      <c r="B94" s="3" t="s">
        <v>30</v>
      </c>
      <c r="C94" s="1">
        <v>160</v>
      </c>
      <c r="D94" s="1">
        <v>120</v>
      </c>
      <c r="E94" s="1">
        <v>280</v>
      </c>
      <c r="F94" s="1">
        <v>0</v>
      </c>
      <c r="G94" s="1">
        <v>0</v>
      </c>
      <c r="H94" s="1"/>
      <c r="V94" s="3" t="s">
        <v>50</v>
      </c>
      <c r="W94" s="3" t="s">
        <v>3</v>
      </c>
      <c r="X94" s="3" t="s">
        <v>4</v>
      </c>
      <c r="Y94" s="3" t="s">
        <v>10</v>
      </c>
      <c r="Z94" s="3" t="s">
        <v>33</v>
      </c>
      <c r="AA94" s="3" t="s">
        <v>34</v>
      </c>
      <c r="AB94" s="3" t="s">
        <v>51</v>
      </c>
      <c r="AF94" s="3" t="s">
        <v>50</v>
      </c>
      <c r="AG94" s="3" t="s">
        <v>3</v>
      </c>
      <c r="AH94" s="3" t="s">
        <v>4</v>
      </c>
      <c r="AI94" s="3" t="s">
        <v>33</v>
      </c>
      <c r="AJ94" s="3" t="s">
        <v>34</v>
      </c>
      <c r="AK94" s="3" t="s">
        <v>51</v>
      </c>
    </row>
    <row r="95" spans="1:108" ht="15.75">
      <c r="B95" s="3" t="s">
        <v>50</v>
      </c>
      <c r="C95" s="3" t="s">
        <v>3</v>
      </c>
      <c r="D95" s="3" t="s">
        <v>4</v>
      </c>
      <c r="E95" s="3" t="s">
        <v>10</v>
      </c>
      <c r="F95" s="3" t="s">
        <v>33</v>
      </c>
      <c r="G95" s="3" t="s">
        <v>34</v>
      </c>
      <c r="H95" s="3" t="s">
        <v>51</v>
      </c>
      <c r="V95" s="9" t="s">
        <v>10</v>
      </c>
      <c r="W95" s="2">
        <v>0.33333333333333331</v>
      </c>
      <c r="X95" s="2">
        <v>0</v>
      </c>
      <c r="Y95" s="2">
        <v>1</v>
      </c>
      <c r="Z95" s="2">
        <v>-0.33333333333333331</v>
      </c>
      <c r="AA95" s="2">
        <v>0</v>
      </c>
      <c r="AB95" s="2">
        <v>1</v>
      </c>
      <c r="AF95" s="9" t="s">
        <v>3</v>
      </c>
      <c r="AG95" s="2">
        <v>1</v>
      </c>
      <c r="AH95" s="2">
        <v>0</v>
      </c>
      <c r="AI95" s="2">
        <v>-0.25</v>
      </c>
      <c r="AJ95" s="2">
        <v>8.3333333333333329E-2</v>
      </c>
      <c r="AK95" s="2">
        <v>0.16666666666666669</v>
      </c>
    </row>
    <row r="96" spans="1:108" ht="18.75">
      <c r="A96" t="s">
        <v>42</v>
      </c>
      <c r="B96" s="10" t="s">
        <v>3</v>
      </c>
      <c r="C96" s="6">
        <v>1</v>
      </c>
      <c r="D96" s="6">
        <v>0</v>
      </c>
      <c r="E96" s="6">
        <v>3</v>
      </c>
      <c r="F96" s="6">
        <v>-1</v>
      </c>
      <c r="G96" s="6">
        <v>0.5</v>
      </c>
      <c r="H96" s="6">
        <v>0.25</v>
      </c>
      <c r="V96" s="9" t="s">
        <v>4</v>
      </c>
      <c r="W96" s="2">
        <v>-0.33333333333333331</v>
      </c>
      <c r="X96" s="2">
        <v>1</v>
      </c>
      <c r="Y96" s="2">
        <v>0</v>
      </c>
      <c r="Z96" s="2">
        <v>0.33333333333333331</v>
      </c>
      <c r="AA96" s="2">
        <v>-0.5</v>
      </c>
      <c r="AB96" s="2">
        <v>1.5</v>
      </c>
      <c r="AF96" s="9" t="s">
        <v>76</v>
      </c>
      <c r="AG96" s="2">
        <v>0</v>
      </c>
      <c r="AH96" s="2">
        <v>1</v>
      </c>
      <c r="AI96" s="2">
        <v>0</v>
      </c>
      <c r="AJ96" s="2">
        <v>-0.1111111111111111</v>
      </c>
      <c r="AK96" s="2">
        <v>0.1111111111111111</v>
      </c>
    </row>
    <row r="97" spans="1:37" ht="18.75">
      <c r="A97" t="s">
        <v>45</v>
      </c>
      <c r="B97" s="10" t="s">
        <v>4</v>
      </c>
      <c r="C97" s="8">
        <f>(C90*-1)+C91</f>
        <v>0</v>
      </c>
      <c r="D97" s="8">
        <f t="shared" ref="D97:H97" si="46">(D90*-1)+D91</f>
        <v>1</v>
      </c>
      <c r="E97" s="8">
        <f t="shared" si="46"/>
        <v>-2</v>
      </c>
      <c r="F97" s="8">
        <f t="shared" si="46"/>
        <v>1</v>
      </c>
      <c r="G97" s="8">
        <f t="shared" si="46"/>
        <v>-1</v>
      </c>
      <c r="H97" s="8">
        <f t="shared" si="46"/>
        <v>0.5</v>
      </c>
      <c r="V97" s="3" t="s">
        <v>13</v>
      </c>
      <c r="W97" s="2">
        <v>-2</v>
      </c>
      <c r="X97" s="2">
        <v>0</v>
      </c>
      <c r="Y97" s="2">
        <v>0</v>
      </c>
      <c r="Z97" s="2">
        <v>-2</v>
      </c>
      <c r="AA97" s="2">
        <v>-6</v>
      </c>
      <c r="AB97" s="2">
        <v>36</v>
      </c>
      <c r="AF97" s="3" t="s">
        <v>13</v>
      </c>
      <c r="AG97" s="2">
        <v>0</v>
      </c>
      <c r="AH97" s="2">
        <v>0</v>
      </c>
      <c r="AI97" s="2">
        <v>-5</v>
      </c>
      <c r="AJ97" s="2">
        <v>-1.4444444444444442</v>
      </c>
      <c r="AK97" s="2">
        <v>6.4444444444444446</v>
      </c>
    </row>
    <row r="98" spans="1:37" ht="15.75">
      <c r="A98" t="s">
        <v>13</v>
      </c>
      <c r="B98" s="3" t="s">
        <v>13</v>
      </c>
      <c r="C98" s="8">
        <f>(C90*40)+C92</f>
        <v>0</v>
      </c>
      <c r="D98" s="8">
        <f t="shared" ref="D98:H98" si="47">(D90*40)+D92</f>
        <v>0</v>
      </c>
      <c r="E98" s="8">
        <f t="shared" si="47"/>
        <v>-40</v>
      </c>
      <c r="F98" s="8">
        <f t="shared" si="47"/>
        <v>-40</v>
      </c>
      <c r="G98" s="8">
        <f t="shared" si="47"/>
        <v>-40</v>
      </c>
      <c r="H98" s="8">
        <f t="shared" si="47"/>
        <v>100</v>
      </c>
    </row>
    <row r="100" spans="1:37" ht="15.75">
      <c r="B100" s="3" t="s">
        <v>30</v>
      </c>
      <c r="C100" s="1">
        <v>160</v>
      </c>
      <c r="D100" s="1">
        <v>120</v>
      </c>
      <c r="E100" s="1">
        <v>280</v>
      </c>
      <c r="F100" s="1">
        <v>0</v>
      </c>
      <c r="G100" s="1">
        <v>0</v>
      </c>
      <c r="H100" s="1"/>
    </row>
    <row r="101" spans="1:37" ht="15.75">
      <c r="B101" s="3" t="s">
        <v>50</v>
      </c>
      <c r="C101" s="3" t="s">
        <v>3</v>
      </c>
      <c r="D101" s="3" t="s">
        <v>4</v>
      </c>
      <c r="E101" s="3" t="s">
        <v>10</v>
      </c>
      <c r="F101" s="3" t="s">
        <v>33</v>
      </c>
      <c r="G101" s="3" t="s">
        <v>34</v>
      </c>
      <c r="H101" s="3" t="s">
        <v>51</v>
      </c>
    </row>
    <row r="102" spans="1:37" ht="18.75">
      <c r="A102" t="s">
        <v>42</v>
      </c>
      <c r="B102" s="10" t="s">
        <v>3</v>
      </c>
      <c r="C102" s="1">
        <v>1</v>
      </c>
      <c r="D102" s="1">
        <v>0</v>
      </c>
      <c r="E102" s="1">
        <v>3</v>
      </c>
      <c r="F102" s="1">
        <v>-1</v>
      </c>
      <c r="G102" s="1">
        <v>0.5</v>
      </c>
      <c r="H102" s="1">
        <v>0.25</v>
      </c>
    </row>
    <row r="103" spans="1:37" ht="18.75">
      <c r="A103" t="s">
        <v>45</v>
      </c>
      <c r="B103" s="10" t="s">
        <v>4</v>
      </c>
      <c r="C103" s="1">
        <v>0</v>
      </c>
      <c r="D103" s="1">
        <v>1</v>
      </c>
      <c r="E103" s="1">
        <v>-2</v>
      </c>
      <c r="F103" s="1">
        <v>1</v>
      </c>
      <c r="G103" s="1">
        <v>-1</v>
      </c>
      <c r="H103" s="1">
        <v>0.5</v>
      </c>
    </row>
    <row r="104" spans="1:37" ht="15.75">
      <c r="A104" t="s">
        <v>13</v>
      </c>
      <c r="B104" s="3" t="s">
        <v>13</v>
      </c>
      <c r="C104" s="1">
        <v>0</v>
      </c>
      <c r="D104" s="1">
        <v>0</v>
      </c>
      <c r="E104" s="1">
        <v>-40</v>
      </c>
      <c r="F104" s="1">
        <v>-40</v>
      </c>
      <c r="G104" s="1">
        <v>-40</v>
      </c>
      <c r="H104" s="1">
        <v>100</v>
      </c>
    </row>
  </sheetData>
  <mergeCells count="14">
    <mergeCell ref="DO23:DS23"/>
    <mergeCell ref="DO28:DT28"/>
    <mergeCell ref="DO31:DT31"/>
    <mergeCell ref="CR2:CV2"/>
    <mergeCell ref="CR5:CV5"/>
    <mergeCell ref="DC2:DH2"/>
    <mergeCell ref="DC5:DH5"/>
    <mergeCell ref="DO20:DS20"/>
    <mergeCell ref="CX13:DC13"/>
    <mergeCell ref="CA3:CG3"/>
    <mergeCell ref="CA14:CF14"/>
    <mergeCell ref="CI13:CN13"/>
    <mergeCell ref="CR52:CU54"/>
    <mergeCell ref="CQ14:CS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2022-03-17T14:19:42Z</dcterms:created>
  <dcterms:modified xsi:type="dcterms:W3CDTF">2022-03-22T16:49:46Z</dcterms:modified>
  <cp:category/>
  <cp:contentStatus/>
</cp:coreProperties>
</file>