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TemporalDesktop\"/>
    </mc:Choice>
  </mc:AlternateContent>
  <xr:revisionPtr revIDLastSave="0" documentId="13_ncr:1_{72C77719-A25A-48F9-BE58-316B8D6AFAA4}" xr6:coauthVersionLast="47" xr6:coauthVersionMax="47" xr10:uidLastSave="{00000000-0000-0000-0000-000000000000}"/>
  <bookViews>
    <workbookView xWindow="-120" yWindow="330" windowWidth="29040" windowHeight="15990" activeTab="9" xr2:uid="{CEB5021E-15FB-4AE4-9132-3526F1D949BE}"/>
  </bookViews>
  <sheets>
    <sheet name="Teoria simpson 1.3" sheetId="1" r:id="rId1"/>
    <sheet name="Ejer 1" sheetId="2" r:id="rId2"/>
    <sheet name="Ejer 2" sheetId="5" r:id="rId3"/>
    <sheet name="Teoria simpson 1.3 multi." sheetId="3" r:id="rId4"/>
    <sheet name="Ejer 3" sheetId="4" r:id="rId5"/>
    <sheet name="Ejer 4" sheetId="6" r:id="rId6"/>
    <sheet name="Teoria simpson 3.8" sheetId="7" r:id="rId7"/>
    <sheet name="Ejer 5" sheetId="8" r:id="rId8"/>
    <sheet name="Ejer 6" sheetId="9" r:id="rId9"/>
    <sheet name="Ejercicio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10" l="1"/>
  <c r="R35" i="10"/>
  <c r="S31" i="10"/>
  <c r="S32" i="10"/>
  <c r="S33" i="10"/>
  <c r="S30" i="10"/>
  <c r="R32" i="10"/>
  <c r="R33" i="10"/>
  <c r="R31" i="10"/>
  <c r="R30" i="10"/>
  <c r="R27" i="10"/>
  <c r="K37" i="10"/>
  <c r="K34" i="10"/>
  <c r="L31" i="10"/>
  <c r="L32" i="10"/>
  <c r="L30" i="10"/>
  <c r="C31" i="10"/>
  <c r="B46" i="10" s="1"/>
  <c r="B49" i="10" s="1"/>
  <c r="K32" i="10"/>
  <c r="K31" i="10"/>
  <c r="K30" i="10"/>
  <c r="K27" i="10"/>
  <c r="B44" i="10"/>
  <c r="B43" i="10"/>
  <c r="C32" i="10"/>
  <c r="C33" i="10"/>
  <c r="C34" i="10"/>
  <c r="C35" i="10"/>
  <c r="C36" i="10"/>
  <c r="C37" i="10"/>
  <c r="C38" i="10"/>
  <c r="C39" i="10"/>
  <c r="C40" i="10"/>
  <c r="C41" i="10"/>
  <c r="B41" i="10"/>
  <c r="B33" i="10"/>
  <c r="B34" i="10" s="1"/>
  <c r="B35" i="10" s="1"/>
  <c r="B36" i="10" s="1"/>
  <c r="B37" i="10" s="1"/>
  <c r="B38" i="10" s="1"/>
  <c r="B39" i="10" s="1"/>
  <c r="B40" i="10" s="1"/>
  <c r="B32" i="10"/>
  <c r="B31" i="10"/>
  <c r="B27" i="10"/>
  <c r="D14" i="9"/>
  <c r="D11" i="9"/>
  <c r="D12" i="9"/>
  <c r="D13" i="9"/>
  <c r="B13" i="9"/>
  <c r="B14" i="9"/>
  <c r="B12" i="9"/>
  <c r="B11" i="9"/>
  <c r="B9" i="9"/>
  <c r="B27" i="8"/>
  <c r="B24" i="8"/>
  <c r="D20" i="8"/>
  <c r="D21" i="8"/>
  <c r="D22" i="8"/>
  <c r="D19" i="8"/>
  <c r="B22" i="8"/>
  <c r="B21" i="8"/>
  <c r="B20" i="8"/>
  <c r="B19" i="8"/>
  <c r="B17" i="8"/>
  <c r="B34" i="6"/>
  <c r="B33" i="6"/>
  <c r="B30" i="6"/>
  <c r="B28" i="6"/>
  <c r="B27" i="6"/>
  <c r="D22" i="6"/>
  <c r="D23" i="6"/>
  <c r="D24" i="6"/>
  <c r="D25" i="6"/>
  <c r="D21" i="6"/>
  <c r="B21" i="6"/>
  <c r="B22" i="6" s="1"/>
  <c r="B23" i="6" s="1"/>
  <c r="B24" i="6" s="1"/>
  <c r="B25" i="6" s="1"/>
  <c r="B22" i="4"/>
  <c r="B19" i="6"/>
  <c r="B21" i="5"/>
  <c r="D18" i="5"/>
  <c r="D19" i="5"/>
  <c r="D17" i="5"/>
  <c r="B18" i="5"/>
  <c r="B19" i="5"/>
  <c r="B17" i="5"/>
  <c r="B34" i="4"/>
  <c r="B33" i="4"/>
  <c r="B30" i="4"/>
  <c r="B28" i="4"/>
  <c r="B27" i="4"/>
  <c r="D21" i="4"/>
  <c r="D18" i="2"/>
  <c r="B22" i="2" s="1"/>
  <c r="B26" i="2" s="1"/>
  <c r="B21" i="4"/>
  <c r="B19" i="4"/>
  <c r="D19" i="2"/>
  <c r="D20" i="2"/>
  <c r="B19" i="2"/>
  <c r="B16" i="9" l="1"/>
  <c r="B19" i="9" s="1"/>
  <c r="D22" i="4"/>
  <c r="B23" i="4" l="1"/>
  <c r="B24" i="4"/>
  <c r="D23" i="4"/>
  <c r="B25" i="4" l="1"/>
  <c r="D25" i="4" s="1"/>
  <c r="D24" i="4"/>
</calcChain>
</file>

<file path=xl/sharedStrings.xml><?xml version="1.0" encoding="utf-8"?>
<sst xmlns="http://schemas.openxmlformats.org/spreadsheetml/2006/main" count="165" uniqueCount="38">
  <si>
    <t>I</t>
  </si>
  <si>
    <t>b</t>
  </si>
  <si>
    <t>a</t>
  </si>
  <si>
    <t>X0</t>
  </si>
  <si>
    <t>x1</t>
  </si>
  <si>
    <t>x2</t>
  </si>
  <si>
    <t>F(x0)</t>
  </si>
  <si>
    <t>F(x1)</t>
  </si>
  <si>
    <t>F(x2)</t>
  </si>
  <si>
    <t>Ea</t>
  </si>
  <si>
    <t>Valor real</t>
  </si>
  <si>
    <t>%</t>
  </si>
  <si>
    <t>x0</t>
  </si>
  <si>
    <t>x3</t>
  </si>
  <si>
    <t>x4</t>
  </si>
  <si>
    <t>h</t>
  </si>
  <si>
    <t>n</t>
  </si>
  <si>
    <t>F(X0)</t>
  </si>
  <si>
    <t xml:space="preserve">impar </t>
  </si>
  <si>
    <t>par</t>
  </si>
  <si>
    <t>F(xn)</t>
  </si>
  <si>
    <t>→</t>
  </si>
  <si>
    <t>∑ impar</t>
  </si>
  <si>
    <t>∑ par</t>
  </si>
  <si>
    <t>valor real</t>
  </si>
  <si>
    <t>Ea nuevo</t>
  </si>
  <si>
    <t>simson multiple</t>
  </si>
  <si>
    <t>F(x3)</t>
  </si>
  <si>
    <t>F(x4)</t>
  </si>
  <si>
    <t>impar</t>
  </si>
  <si>
    <t>Ea normal</t>
  </si>
  <si>
    <t>derivada 4</t>
  </si>
  <si>
    <t>Regla del trapecio</t>
  </si>
  <si>
    <t>X</t>
  </si>
  <si>
    <t>F(x)</t>
  </si>
  <si>
    <t>regla de 1/3</t>
  </si>
  <si>
    <t>regla simpson 3/8</t>
  </si>
  <si>
    <t>Regla simpson 1/3 multivariable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</si>
</sst>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3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27.jpeg"/><Relationship Id="rId7" Type="http://schemas.openxmlformats.org/officeDocument/2006/relationships/image" Target="../media/image22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28.png"/><Relationship Id="rId5" Type="http://schemas.openxmlformats.org/officeDocument/2006/relationships/image" Target="../media/image6.png"/><Relationship Id="rId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742951</xdr:colOff>
      <xdr:row>20</xdr:row>
      <xdr:rowOff>171408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EC5DAD-D7A2-4A2A-AFC5-2835612B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838950" cy="3981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57150</xdr:rowOff>
    </xdr:from>
    <xdr:to>
      <xdr:col>8</xdr:col>
      <xdr:colOff>742950</xdr:colOff>
      <xdr:row>31</xdr:row>
      <xdr:rowOff>29004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D4F484-F4CE-4EAB-8244-0711E9F41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57650"/>
          <a:ext cx="6838950" cy="1876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752475</xdr:colOff>
      <xdr:row>40</xdr:row>
      <xdr:rowOff>126826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352444-C2FA-487F-9CB0-1B77888EA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6848475" cy="16508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1</xdr:rowOff>
    </xdr:from>
    <xdr:to>
      <xdr:col>9</xdr:col>
      <xdr:colOff>57151</xdr:colOff>
      <xdr:row>63</xdr:row>
      <xdr:rowOff>86489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A09D86-A88C-4179-9808-3FD1981A9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001001"/>
          <a:ext cx="6915150" cy="40869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228600</xdr:colOff>
      <xdr:row>12</xdr:row>
      <xdr:rowOff>150549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360EFD-C9FF-45EE-9B2B-F3EEA2FA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905625" cy="2436548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</xdr:row>
      <xdr:rowOff>28575</xdr:rowOff>
    </xdr:from>
    <xdr:to>
      <xdr:col>17</xdr:col>
      <xdr:colOff>123171</xdr:colOff>
      <xdr:row>6</xdr:row>
      <xdr:rowOff>133218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6DEAFC-99E2-47C1-85D0-214DA4E8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219075"/>
          <a:ext cx="5228571" cy="1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7</xdr:row>
      <xdr:rowOff>68178</xdr:rowOff>
    </xdr:from>
    <xdr:to>
      <xdr:col>17</xdr:col>
      <xdr:colOff>561974</xdr:colOff>
      <xdr:row>13</xdr:row>
      <xdr:rowOff>76552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EFCC37-C570-43B0-A1A4-585592FF3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1401678"/>
          <a:ext cx="5762625" cy="115137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19</xdr:row>
      <xdr:rowOff>76200</xdr:rowOff>
    </xdr:from>
    <xdr:to>
      <xdr:col>7</xdr:col>
      <xdr:colOff>551757</xdr:colOff>
      <xdr:row>25</xdr:row>
      <xdr:rowOff>66533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9EB5E2-8A69-45DF-A3B9-24AF222B6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3695700"/>
          <a:ext cx="5542857" cy="11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13</xdr:col>
      <xdr:colOff>94857</xdr:colOff>
      <xdr:row>24</xdr:row>
      <xdr:rowOff>142738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71A3A3-C07C-4709-9D03-584333B78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7025" y="3619500"/>
          <a:ext cx="3142857" cy="10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152401</xdr:colOff>
      <xdr:row>20</xdr:row>
      <xdr:rowOff>38101</xdr:rowOff>
    </xdr:from>
    <xdr:to>
      <xdr:col>15</xdr:col>
      <xdr:colOff>47622</xdr:colOff>
      <xdr:row>22</xdr:row>
      <xdr:rowOff>85725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CA8D7C9-724D-486F-8EB8-6F2EFD8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6" y="3848101"/>
          <a:ext cx="1419221" cy="428624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19</xdr:row>
      <xdr:rowOff>1</xdr:rowOff>
    </xdr:from>
    <xdr:to>
      <xdr:col>21</xdr:col>
      <xdr:colOff>546585</xdr:colOff>
      <xdr:row>24</xdr:row>
      <xdr:rowOff>20271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110CED2-FEAB-456E-8D0C-8202469D4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58650" y="3619501"/>
          <a:ext cx="4308960" cy="972770"/>
        </a:xfrm>
        <a:prstGeom prst="rect">
          <a:avLst/>
        </a:prstGeom>
      </xdr:spPr>
    </xdr:pic>
    <xdr:clientData/>
  </xdr:twoCellAnchor>
  <xdr:twoCellAnchor editAs="oneCell">
    <xdr:from>
      <xdr:col>21</xdr:col>
      <xdr:colOff>561976</xdr:colOff>
      <xdr:row>19</xdr:row>
      <xdr:rowOff>142875</xdr:rowOff>
    </xdr:from>
    <xdr:to>
      <xdr:col>23</xdr:col>
      <xdr:colOff>428626</xdr:colOff>
      <xdr:row>23</xdr:row>
      <xdr:rowOff>59074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1C397E3-FE68-429B-BCB6-E04C1CC0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383001" y="3762375"/>
          <a:ext cx="1390650" cy="678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</xdr:colOff>
      <xdr:row>6</xdr:row>
      <xdr:rowOff>106543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D41DF3-3DCC-4E1E-8D11-C05E3734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6575" cy="1249543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7</xdr:row>
      <xdr:rowOff>85725</xdr:rowOff>
    </xdr:from>
    <xdr:to>
      <xdr:col>10</xdr:col>
      <xdr:colOff>313932</xdr:colOff>
      <xdr:row>13</xdr:row>
      <xdr:rowOff>37963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7467BC-0F51-402B-A63A-C87F77E30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1419225"/>
          <a:ext cx="3142857" cy="1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6</xdr:col>
      <xdr:colOff>37524</xdr:colOff>
      <xdr:row>13</xdr:row>
      <xdr:rowOff>9381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CBE7FC-B2DB-4D22-B0D2-A90928FEB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3500"/>
          <a:ext cx="4609524" cy="1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9525</xdr:colOff>
      <xdr:row>4</xdr:row>
      <xdr:rowOff>80795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42123E-6536-46CE-92A5-91B6F074D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842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3</xdr:col>
      <xdr:colOff>733048</xdr:colOff>
      <xdr:row>11</xdr:row>
      <xdr:rowOff>142738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2E0BA1-1AED-4D9C-A56F-3391D72E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0"/>
          <a:ext cx="3019048" cy="1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</xdr:row>
      <xdr:rowOff>57150</xdr:rowOff>
    </xdr:from>
    <xdr:to>
      <xdr:col>9</xdr:col>
      <xdr:colOff>132873</xdr:colOff>
      <xdr:row>10</xdr:row>
      <xdr:rowOff>95174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C419D2-52FA-4D26-99F8-EDFF1C1A9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1825" y="1390650"/>
          <a:ext cx="3819048" cy="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752475</xdr:colOff>
      <xdr:row>17</xdr:row>
      <xdr:rowOff>160497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93CC62-7D34-42F7-BC1D-B43E02502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48475" cy="3398997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14</xdr:row>
      <xdr:rowOff>19050</xdr:rowOff>
    </xdr:from>
    <xdr:to>
      <xdr:col>7</xdr:col>
      <xdr:colOff>390315</xdr:colOff>
      <xdr:row>19</xdr:row>
      <xdr:rowOff>190360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82BDF7-30A7-47A3-A8BC-C00AED9E8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2686050"/>
          <a:ext cx="1676190" cy="11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438151</xdr:colOff>
      <xdr:row>7</xdr:row>
      <xdr:rowOff>43501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F8C4E5-E0DF-49EA-AF1F-E361D62E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858000" cy="1377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9</xdr:col>
      <xdr:colOff>732732</xdr:colOff>
      <xdr:row>13</xdr:row>
      <xdr:rowOff>180833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3738C3-AA8C-4982-88D2-91D81E55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524000"/>
          <a:ext cx="5542857" cy="1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19</xdr:row>
      <xdr:rowOff>180975</xdr:rowOff>
    </xdr:from>
    <xdr:to>
      <xdr:col>13</xdr:col>
      <xdr:colOff>504096</xdr:colOff>
      <xdr:row>33</xdr:row>
      <xdr:rowOff>171118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04B8BD-0CB2-4BB5-92C5-E7142AC4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3375" y="3800475"/>
          <a:ext cx="5828571" cy="26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495300</xdr:colOff>
      <xdr:row>6</xdr:row>
      <xdr:rowOff>175417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9015DE-5477-4EBB-AFFD-4BCF064CFA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3142"/>
        <a:stretch/>
      </xdr:blipFill>
      <xdr:spPr>
        <a:xfrm>
          <a:off x="0" y="1"/>
          <a:ext cx="6848475" cy="131841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27</xdr:row>
      <xdr:rowOff>133350</xdr:rowOff>
    </xdr:from>
    <xdr:to>
      <xdr:col>16</xdr:col>
      <xdr:colOff>161926</xdr:colOff>
      <xdr:row>38</xdr:row>
      <xdr:rowOff>159792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9365ED-DBA7-4F8D-9DDA-EA572FA1E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3726" y="5086350"/>
          <a:ext cx="5410200" cy="2121942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</xdr:row>
      <xdr:rowOff>0</xdr:rowOff>
    </xdr:from>
    <xdr:to>
      <xdr:col>16</xdr:col>
      <xdr:colOff>136418</xdr:colOff>
      <xdr:row>25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1F02F2-2ADA-46DB-AB25-087587FC7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190500"/>
          <a:ext cx="5384693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7</xdr:row>
      <xdr:rowOff>95250</xdr:rowOff>
    </xdr:from>
    <xdr:to>
      <xdr:col>8</xdr:col>
      <xdr:colOff>456186</xdr:colOff>
      <xdr:row>13</xdr:row>
      <xdr:rowOff>132820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135D65D-6DD9-4146-A71A-38C990503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929" t="72144"/>
        <a:stretch/>
      </xdr:blipFill>
      <xdr:spPr>
        <a:xfrm>
          <a:off x="523875" y="1428750"/>
          <a:ext cx="5523486" cy="1180570"/>
        </a:xfrm>
        <a:prstGeom prst="rect">
          <a:avLst/>
        </a:prstGeom>
      </xdr:spPr>
    </xdr:pic>
    <xdr:clientData/>
  </xdr:twoCellAnchor>
  <xdr:twoCellAnchor editAs="oneCell">
    <xdr:from>
      <xdr:col>16</xdr:col>
      <xdr:colOff>360964</xdr:colOff>
      <xdr:row>15</xdr:row>
      <xdr:rowOff>0</xdr:rowOff>
    </xdr:from>
    <xdr:to>
      <xdr:col>23</xdr:col>
      <xdr:colOff>218084</xdr:colOff>
      <xdr:row>28</xdr:row>
      <xdr:rowOff>56667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0C77CD9-2D9F-4882-9D6E-055CCA662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48139" y="2857500"/>
          <a:ext cx="5191120" cy="2533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40217</xdr:colOff>
      <xdr:row>25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3EE845-3462-4C4A-9EE8-1B5E87886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60217" cy="49244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27619</xdr:colOff>
      <xdr:row>10</xdr:row>
      <xdr:rowOff>152143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64B049-F446-463A-9C51-70FDD7B36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7619" cy="2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6</xdr:row>
      <xdr:rowOff>152400</xdr:rowOff>
    </xdr:from>
    <xdr:to>
      <xdr:col>14</xdr:col>
      <xdr:colOff>723151</xdr:colOff>
      <xdr:row>13</xdr:row>
      <xdr:rowOff>171281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3C86C4-039B-4EBE-ADC8-12A95F048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5" y="1295400"/>
          <a:ext cx="5990476" cy="13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14</xdr:row>
      <xdr:rowOff>152400</xdr:rowOff>
    </xdr:from>
    <xdr:to>
      <xdr:col>12</xdr:col>
      <xdr:colOff>180733</xdr:colOff>
      <xdr:row>19</xdr:row>
      <xdr:rowOff>142757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95F8D6-0BDB-46CB-8FA4-04CD9789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1400" y="2819400"/>
          <a:ext cx="1933333" cy="9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752475</xdr:colOff>
      <xdr:row>4</xdr:row>
      <xdr:rowOff>109275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A6D6AB-67D3-4118-A74F-E4760A33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48475" cy="87127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0</xdr:row>
      <xdr:rowOff>85725</xdr:rowOff>
    </xdr:from>
    <xdr:to>
      <xdr:col>17</xdr:col>
      <xdr:colOff>342151</xdr:colOff>
      <xdr:row>7</xdr:row>
      <xdr:rowOff>104606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AAB285-4610-4CD9-B122-479B080B7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5675" y="85725"/>
          <a:ext cx="5990476" cy="13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8</xdr:row>
      <xdr:rowOff>85725</xdr:rowOff>
    </xdr:from>
    <xdr:to>
      <xdr:col>14</xdr:col>
      <xdr:colOff>561733</xdr:colOff>
      <xdr:row>13</xdr:row>
      <xdr:rowOff>76082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D3F9A9E-9133-4931-BD48-5D76914DC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6400" y="1609725"/>
          <a:ext cx="1933333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A6C-9F49-4EBE-945A-FAAEE6369D45}">
  <dimension ref="A1"/>
  <sheetViews>
    <sheetView topLeftCell="A31" workbookViewId="0">
      <selection activeCell="A43" sqref="A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5FD5-E29C-415D-BCEC-DFE8E7505F7A}">
  <dimension ref="A15:X50"/>
  <sheetViews>
    <sheetView tabSelected="1" workbookViewId="0">
      <selection activeCell="G45" sqref="G45"/>
    </sheetView>
  </sheetViews>
  <sheetFormatPr baseColWidth="10" defaultRowHeight="15" x14ac:dyDescent="0.25"/>
  <cols>
    <col min="2" max="2" width="16.42578125" customWidth="1"/>
    <col min="4" max="4" width="3.7109375" customWidth="1"/>
  </cols>
  <sheetData>
    <row r="15" spans="1:2" x14ac:dyDescent="0.25">
      <c r="A15" s="3" t="s">
        <v>2</v>
      </c>
      <c r="B15" s="3">
        <v>0.5</v>
      </c>
    </row>
    <row r="16" spans="1:2" x14ac:dyDescent="0.25">
      <c r="A16" s="3" t="s">
        <v>1</v>
      </c>
      <c r="B16" s="3">
        <v>1.5</v>
      </c>
    </row>
    <row r="18" spans="1:24" x14ac:dyDescent="0.25">
      <c r="A18" s="2" t="s">
        <v>37</v>
      </c>
      <c r="B18" s="2"/>
      <c r="C18" s="2"/>
      <c r="D18" s="2"/>
      <c r="E18" s="2"/>
      <c r="F18" s="2"/>
      <c r="G18" s="2"/>
      <c r="H18" s="2"/>
      <c r="J18" s="2" t="s">
        <v>35</v>
      </c>
      <c r="K18" s="2"/>
      <c r="L18" s="2"/>
      <c r="M18" s="2"/>
      <c r="N18" s="2"/>
      <c r="O18" s="2"/>
      <c r="Q18" s="2" t="s">
        <v>36</v>
      </c>
      <c r="R18" s="2"/>
      <c r="S18" s="2"/>
      <c r="T18" s="2"/>
      <c r="U18" s="2"/>
      <c r="V18" s="2"/>
      <c r="W18" s="2"/>
      <c r="X18" s="2"/>
    </row>
    <row r="19" spans="1:24" x14ac:dyDescent="0.25">
      <c r="A19" s="2" t="s">
        <v>32</v>
      </c>
      <c r="B19" s="2"/>
      <c r="C19" s="2"/>
      <c r="D19" s="2"/>
      <c r="E19" s="2"/>
      <c r="F19" s="2"/>
      <c r="G19" s="2"/>
      <c r="H19" s="2"/>
    </row>
    <row r="27" spans="1:24" x14ac:dyDescent="0.25">
      <c r="A27" s="3" t="s">
        <v>15</v>
      </c>
      <c r="B27" s="3">
        <f>(B16-B15)/B28</f>
        <v>0.1</v>
      </c>
      <c r="J27" s="3" t="s">
        <v>15</v>
      </c>
      <c r="K27" s="3">
        <f>(B16-B15)/2</f>
        <v>0.5</v>
      </c>
      <c r="Q27" s="3" t="s">
        <v>15</v>
      </c>
      <c r="R27" s="3">
        <f>(B16-B15)/3</f>
        <v>0.33333333333333331</v>
      </c>
    </row>
    <row r="28" spans="1:24" x14ac:dyDescent="0.25">
      <c r="A28" s="3" t="s">
        <v>16</v>
      </c>
      <c r="B28" s="3">
        <v>10</v>
      </c>
    </row>
    <row r="29" spans="1:24" x14ac:dyDescent="0.25">
      <c r="J29" s="3" t="s">
        <v>16</v>
      </c>
      <c r="K29" s="3" t="s">
        <v>33</v>
      </c>
      <c r="L29" s="3" t="s">
        <v>34</v>
      </c>
      <c r="Q29" s="3" t="s">
        <v>16</v>
      </c>
      <c r="R29" s="3" t="s">
        <v>33</v>
      </c>
      <c r="S29" s="3" t="s">
        <v>34</v>
      </c>
    </row>
    <row r="30" spans="1:24" x14ac:dyDescent="0.25">
      <c r="A30" s="3" t="s">
        <v>16</v>
      </c>
      <c r="B30" s="3" t="s">
        <v>33</v>
      </c>
      <c r="C30" s="3" t="s">
        <v>34</v>
      </c>
      <c r="J30" s="3">
        <v>0</v>
      </c>
      <c r="K30" s="3">
        <f>B15</f>
        <v>0.5</v>
      </c>
      <c r="L30" s="3">
        <f>(POWER(14,(2*K30)))</f>
        <v>14</v>
      </c>
      <c r="Q30" s="3">
        <v>0</v>
      </c>
      <c r="R30" s="3">
        <f>B15</f>
        <v>0.5</v>
      </c>
      <c r="S30" s="3">
        <f>(POWER(14,(2*R30)))</f>
        <v>14</v>
      </c>
    </row>
    <row r="31" spans="1:24" x14ac:dyDescent="0.25">
      <c r="A31" s="3">
        <v>0</v>
      </c>
      <c r="B31" s="3">
        <f>B15</f>
        <v>0.5</v>
      </c>
      <c r="C31" s="3">
        <f>(POWER(14,(2*B31)))</f>
        <v>14</v>
      </c>
      <c r="D31" s="1" t="s">
        <v>21</v>
      </c>
      <c r="E31" t="s">
        <v>6</v>
      </c>
      <c r="J31" s="3">
        <v>1</v>
      </c>
      <c r="K31" s="3">
        <f>K30+$K$27</f>
        <v>1</v>
      </c>
      <c r="L31" s="3">
        <f t="shared" ref="L31:L32" si="0">(POWER(14,(2*K31)))</f>
        <v>196</v>
      </c>
      <c r="Q31" s="3">
        <v>1</v>
      </c>
      <c r="R31" s="3">
        <f>R30+$R$27</f>
        <v>0.83333333333333326</v>
      </c>
      <c r="S31" s="3">
        <f t="shared" ref="S31:S33" si="1">(POWER(14,(2*R31)))</f>
        <v>81.323000269891821</v>
      </c>
    </row>
    <row r="32" spans="1:24" x14ac:dyDescent="0.25">
      <c r="A32" s="4">
        <v>1</v>
      </c>
      <c r="B32" s="3">
        <f>B31+$B$27</f>
        <v>0.6</v>
      </c>
      <c r="C32" s="3">
        <f t="shared" ref="C32:C41" si="2">(POWER(14,(2*B32)))</f>
        <v>23.733054843014088</v>
      </c>
      <c r="D32" s="1" t="s">
        <v>21</v>
      </c>
      <c r="E32" t="s">
        <v>29</v>
      </c>
      <c r="J32" s="3">
        <v>2</v>
      </c>
      <c r="K32" s="3">
        <f>K31+$K$27</f>
        <v>1.5</v>
      </c>
      <c r="L32" s="3">
        <f t="shared" si="0"/>
        <v>2744</v>
      </c>
      <c r="Q32" s="3">
        <v>2</v>
      </c>
      <c r="R32" s="3">
        <f t="shared" ref="R32:R33" si="3">R31+$R$27</f>
        <v>1.1666666666666665</v>
      </c>
      <c r="S32" s="3">
        <f t="shared" si="1"/>
        <v>472.38788377834447</v>
      </c>
    </row>
    <row r="33" spans="1:19" x14ac:dyDescent="0.25">
      <c r="A33" s="4">
        <v>2</v>
      </c>
      <c r="B33" s="3">
        <f t="shared" ref="B33:B40" si="4">B32+$B$27</f>
        <v>0.7</v>
      </c>
      <c r="C33" s="3">
        <f t="shared" si="2"/>
        <v>40.232706584393895</v>
      </c>
      <c r="D33" s="1" t="s">
        <v>21</v>
      </c>
      <c r="E33" t="s">
        <v>19</v>
      </c>
      <c r="Q33" s="3">
        <v>3</v>
      </c>
      <c r="R33" s="3">
        <f t="shared" si="3"/>
        <v>1.4999999999999998</v>
      </c>
      <c r="S33" s="3">
        <f t="shared" si="1"/>
        <v>2743.9999999999945</v>
      </c>
    </row>
    <row r="34" spans="1:19" x14ac:dyDescent="0.25">
      <c r="A34" s="4">
        <v>3</v>
      </c>
      <c r="B34" s="3">
        <f t="shared" si="4"/>
        <v>0.79999999999999993</v>
      </c>
      <c r="C34" s="3">
        <f t="shared" si="2"/>
        <v>68.203216560736749</v>
      </c>
      <c r="D34" s="1" t="s">
        <v>21</v>
      </c>
      <c r="E34" t="s">
        <v>29</v>
      </c>
      <c r="J34" s="3" t="s">
        <v>0</v>
      </c>
      <c r="K34" s="3">
        <f>(B16-B15)*((L30+4*L31+L32)/(6))</f>
        <v>590.33333333333337</v>
      </c>
    </row>
    <row r="35" spans="1:19" x14ac:dyDescent="0.25">
      <c r="A35" s="4">
        <v>4</v>
      </c>
      <c r="B35" s="3">
        <f t="shared" si="4"/>
        <v>0.89999999999999991</v>
      </c>
      <c r="C35" s="3">
        <f t="shared" si="2"/>
        <v>115.61933422185234</v>
      </c>
      <c r="D35" s="1" t="s">
        <v>21</v>
      </c>
      <c r="E35" t="s">
        <v>19</v>
      </c>
      <c r="J35" s="3" t="s">
        <v>24</v>
      </c>
      <c r="K35" s="3">
        <v>517.230143</v>
      </c>
      <c r="Q35" s="3" t="s">
        <v>0</v>
      </c>
      <c r="R35" s="3">
        <f>(B16-B15)*((S30+3*S31+3*S32+S33)/8)</f>
        <v>552.39158151808795</v>
      </c>
    </row>
    <row r="36" spans="1:19" x14ac:dyDescent="0.25">
      <c r="A36" s="4">
        <v>5</v>
      </c>
      <c r="B36" s="3">
        <f t="shared" si="4"/>
        <v>0.99999999999999989</v>
      </c>
      <c r="C36" s="3">
        <f t="shared" si="2"/>
        <v>195.99999999999974</v>
      </c>
      <c r="D36" s="1" t="s">
        <v>21</v>
      </c>
      <c r="E36" t="s">
        <v>29</v>
      </c>
      <c r="Q36" s="3" t="s">
        <v>24</v>
      </c>
      <c r="R36" s="3">
        <v>517.230143</v>
      </c>
    </row>
    <row r="37" spans="1:19" x14ac:dyDescent="0.25">
      <c r="A37" s="4">
        <v>6</v>
      </c>
      <c r="B37" s="3">
        <f t="shared" si="4"/>
        <v>1.0999999999999999</v>
      </c>
      <c r="C37" s="3">
        <f t="shared" si="2"/>
        <v>332.262767802197</v>
      </c>
      <c r="D37" s="1" t="s">
        <v>21</v>
      </c>
      <c r="E37" t="s">
        <v>19</v>
      </c>
      <c r="J37" s="3" t="s">
        <v>30</v>
      </c>
      <c r="K37" s="3">
        <f>ABS((K35-K34)/K35)*100</f>
        <v>14.133590495968711</v>
      </c>
    </row>
    <row r="38" spans="1:19" x14ac:dyDescent="0.25">
      <c r="A38" s="4">
        <v>7</v>
      </c>
      <c r="B38" s="3">
        <f t="shared" si="4"/>
        <v>1.2</v>
      </c>
      <c r="C38" s="3">
        <f t="shared" si="2"/>
        <v>563.25789218151442</v>
      </c>
      <c r="D38" s="1" t="s">
        <v>21</v>
      </c>
      <c r="E38" t="s">
        <v>29</v>
      </c>
      <c r="Q38" s="3" t="s">
        <v>30</v>
      </c>
      <c r="R38" s="3">
        <f>ABS((R36-R35)/R36)*100</f>
        <v>6.798025790636868</v>
      </c>
    </row>
    <row r="39" spans="1:19" x14ac:dyDescent="0.25">
      <c r="A39" s="4">
        <v>8</v>
      </c>
      <c r="B39" s="3">
        <f t="shared" si="4"/>
        <v>1.3</v>
      </c>
      <c r="C39" s="3">
        <f t="shared" si="2"/>
        <v>954.84503185031463</v>
      </c>
      <c r="D39" s="1" t="s">
        <v>21</v>
      </c>
      <c r="E39" t="s">
        <v>19</v>
      </c>
    </row>
    <row r="40" spans="1:19" x14ac:dyDescent="0.25">
      <c r="A40" s="4">
        <v>9</v>
      </c>
      <c r="B40" s="3">
        <f t="shared" si="4"/>
        <v>1.4000000000000001</v>
      </c>
      <c r="C40" s="3">
        <f t="shared" si="2"/>
        <v>1618.6706791059346</v>
      </c>
      <c r="D40" s="1" t="s">
        <v>21</v>
      </c>
      <c r="E40" t="s">
        <v>29</v>
      </c>
    </row>
    <row r="41" spans="1:19" x14ac:dyDescent="0.25">
      <c r="A41" s="3">
        <v>10</v>
      </c>
      <c r="B41" s="3">
        <f>B40+$B$27</f>
        <v>1.5000000000000002</v>
      </c>
      <c r="C41" s="3">
        <f t="shared" si="2"/>
        <v>2744.0000000000018</v>
      </c>
      <c r="D41" s="1" t="s">
        <v>21</v>
      </c>
      <c r="E41" t="s">
        <v>20</v>
      </c>
    </row>
    <row r="43" spans="1:19" x14ac:dyDescent="0.25">
      <c r="A43" s="5" t="s">
        <v>22</v>
      </c>
      <c r="B43" s="3">
        <f>SUM(C32,C34,C36,C38,C40)</f>
        <v>2469.8648426911996</v>
      </c>
    </row>
    <row r="44" spans="1:19" x14ac:dyDescent="0.25">
      <c r="A44" s="5" t="s">
        <v>23</v>
      </c>
      <c r="B44" s="3">
        <f>SUM(C33,C35,C37,C39)</f>
        <v>1442.9598404587578</v>
      </c>
    </row>
    <row r="46" spans="1:19" x14ac:dyDescent="0.25">
      <c r="A46" s="3" t="s">
        <v>0</v>
      </c>
      <c r="B46" s="3">
        <f>(B16-B15)*((C31+4*B43+2*B44+C41)/(3*B28))</f>
        <v>517.4459683894105</v>
      </c>
    </row>
    <row r="47" spans="1:19" x14ac:dyDescent="0.25">
      <c r="A47" s="3" t="s">
        <v>24</v>
      </c>
      <c r="B47" s="3">
        <v>517.230143</v>
      </c>
    </row>
    <row r="49" spans="1:2" x14ac:dyDescent="0.25">
      <c r="A49" s="3" t="s">
        <v>30</v>
      </c>
      <c r="B49" s="3">
        <f>ABS((B47-B46)/(B47))*100</f>
        <v>4.1727148413795621E-2</v>
      </c>
    </row>
    <row r="50" spans="1:2" x14ac:dyDescent="0.25">
      <c r="A50" t="s">
        <v>25</v>
      </c>
    </row>
  </sheetData>
  <mergeCells count="4">
    <mergeCell ref="A19:H19"/>
    <mergeCell ref="J18:O18"/>
    <mergeCell ref="Q18:X18"/>
    <mergeCell ref="A18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63C6-AD00-4DF8-90CF-93417AD66379}">
  <dimension ref="A15:D26"/>
  <sheetViews>
    <sheetView workbookViewId="0">
      <selection activeCell="B19" sqref="B19"/>
    </sheetView>
  </sheetViews>
  <sheetFormatPr baseColWidth="10" defaultRowHeight="15" x14ac:dyDescent="0.25"/>
  <sheetData>
    <row r="15" spans="1:2" x14ac:dyDescent="0.25">
      <c r="A15" t="s">
        <v>1</v>
      </c>
      <c r="B15">
        <v>0.8</v>
      </c>
    </row>
    <row r="16" spans="1:2" x14ac:dyDescent="0.25">
      <c r="A16" t="s">
        <v>2</v>
      </c>
      <c r="B16">
        <v>0</v>
      </c>
    </row>
    <row r="18" spans="1:4" x14ac:dyDescent="0.25">
      <c r="A18" t="s">
        <v>3</v>
      </c>
      <c r="B18">
        <v>0</v>
      </c>
      <c r="C18" t="s">
        <v>6</v>
      </c>
      <c r="D18">
        <f>0.2+25*B18-200*POWER(B18,2)+675*POWER(B18,3)-900*POWER(B18,4)+400*POWER(B18,5)</f>
        <v>0.2</v>
      </c>
    </row>
    <row r="19" spans="1:4" x14ac:dyDescent="0.25">
      <c r="A19" t="s">
        <v>4</v>
      </c>
      <c r="B19">
        <f>(B16+B15)/2</f>
        <v>0.4</v>
      </c>
      <c r="C19" t="s">
        <v>7</v>
      </c>
      <c r="D19">
        <f t="shared" ref="D19:D20" si="0">0.2+25*B19-200*POWER(B19,2)+675*POWER(B19,3)-900*POWER(B19,4)+400*POWER(B19,5)</f>
        <v>2.4559999999999951</v>
      </c>
    </row>
    <row r="20" spans="1:4" x14ac:dyDescent="0.25">
      <c r="A20" t="s">
        <v>5</v>
      </c>
      <c r="B20">
        <v>0.8</v>
      </c>
      <c r="C20" t="s">
        <v>8</v>
      </c>
      <c r="D20">
        <f t="shared" si="0"/>
        <v>0.23199999999999932</v>
      </c>
    </row>
    <row r="22" spans="1:4" x14ac:dyDescent="0.25">
      <c r="A22" t="s">
        <v>0</v>
      </c>
      <c r="B22">
        <f>(B15-B16)*((D18+4*D19+D20)/(6))</f>
        <v>1.3674666666666639</v>
      </c>
    </row>
    <row r="24" spans="1:4" x14ac:dyDescent="0.25">
      <c r="A24" t="s">
        <v>10</v>
      </c>
      <c r="B24">
        <v>1.640533</v>
      </c>
    </row>
    <row r="26" spans="1:4" x14ac:dyDescent="0.25">
      <c r="A26" t="s">
        <v>9</v>
      </c>
      <c r="B26">
        <f>ABS((B24-B22)/B24)*100</f>
        <v>16.644976561479474</v>
      </c>
      <c r="C26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83E2-B545-40DD-8292-4059E3C3CBCE}">
  <dimension ref="A14:D21"/>
  <sheetViews>
    <sheetView workbookViewId="0">
      <selection activeCell="A23" sqref="A23:A24"/>
    </sheetView>
  </sheetViews>
  <sheetFormatPr baseColWidth="10" defaultRowHeight="15" x14ac:dyDescent="0.25"/>
  <sheetData>
    <row r="14" spans="1:2" x14ac:dyDescent="0.25">
      <c r="A14" t="s">
        <v>2</v>
      </c>
      <c r="B14">
        <v>-2</v>
      </c>
    </row>
    <row r="15" spans="1:2" x14ac:dyDescent="0.25">
      <c r="A15" t="s">
        <v>1</v>
      </c>
      <c r="B15">
        <v>4</v>
      </c>
    </row>
    <row r="17" spans="1:4" x14ac:dyDescent="0.25">
      <c r="A17" t="s">
        <v>12</v>
      </c>
      <c r="B17">
        <f>B14</f>
        <v>-2</v>
      </c>
      <c r="C17" t="s">
        <v>6</v>
      </c>
      <c r="D17">
        <f>1-B17-4*POWER(B17,3)+2*POWER(B17,5)</f>
        <v>-29</v>
      </c>
    </row>
    <row r="18" spans="1:4" x14ac:dyDescent="0.25">
      <c r="A18" t="s">
        <v>4</v>
      </c>
      <c r="B18">
        <f>(B15+B14)/2</f>
        <v>1</v>
      </c>
      <c r="C18" t="s">
        <v>7</v>
      </c>
      <c r="D18">
        <f t="shared" ref="D18:D19" si="0">1-B18-4*POWER(B18,3)+2*POWER(B18,5)</f>
        <v>-2</v>
      </c>
    </row>
    <row r="19" spans="1:4" x14ac:dyDescent="0.25">
      <c r="A19" t="s">
        <v>5</v>
      </c>
      <c r="B19">
        <f>B15</f>
        <v>4</v>
      </c>
      <c r="C19" t="s">
        <v>8</v>
      </c>
      <c r="D19">
        <f t="shared" si="0"/>
        <v>1789</v>
      </c>
    </row>
    <row r="21" spans="1:4" x14ac:dyDescent="0.25">
      <c r="A21" t="s">
        <v>0</v>
      </c>
      <c r="B21">
        <f>(B15-B14)*((D17+4*D18+D19)/(6))</f>
        <v>1752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6BF0-6CEF-4D8C-90B2-6ABDA1CA4792}">
  <dimension ref="A1"/>
  <sheetViews>
    <sheetView workbookViewId="0">
      <selection activeCell="I26" sqref="I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CD68-C680-437E-9C03-7EB5CCEF0749}">
  <dimension ref="A16:F34"/>
  <sheetViews>
    <sheetView workbookViewId="0">
      <selection activeCell="A27" sqref="A27:A28"/>
    </sheetView>
  </sheetViews>
  <sheetFormatPr baseColWidth="10" defaultRowHeight="15" x14ac:dyDescent="0.25"/>
  <cols>
    <col min="2" max="2" width="12.7109375" bestFit="1" customWidth="1"/>
    <col min="5" max="5" width="3.5703125" customWidth="1"/>
  </cols>
  <sheetData>
    <row r="16" spans="1:2" x14ac:dyDescent="0.25">
      <c r="A16" t="s">
        <v>16</v>
      </c>
      <c r="B16">
        <v>4</v>
      </c>
    </row>
    <row r="17" spans="1:6" x14ac:dyDescent="0.25">
      <c r="A17" t="s">
        <v>2</v>
      </c>
      <c r="B17">
        <v>0</v>
      </c>
    </row>
    <row r="18" spans="1:6" x14ac:dyDescent="0.25">
      <c r="A18" t="s">
        <v>1</v>
      </c>
      <c r="B18">
        <v>0.8</v>
      </c>
    </row>
    <row r="19" spans="1:6" x14ac:dyDescent="0.25">
      <c r="A19" t="s">
        <v>15</v>
      </c>
      <c r="B19">
        <f>(B18-B17)/B16</f>
        <v>0.2</v>
      </c>
    </row>
    <row r="21" spans="1:6" x14ac:dyDescent="0.25">
      <c r="A21" t="s">
        <v>12</v>
      </c>
      <c r="B21">
        <f>B17</f>
        <v>0</v>
      </c>
      <c r="C21" t="s">
        <v>6</v>
      </c>
      <c r="D21">
        <f>0.2+25*B21-200*POWER(B21,2)+675*POWER(B21,3)-900*POWER(B21,4)+400*POWER(B21,5)</f>
        <v>0.2</v>
      </c>
      <c r="E21" s="1" t="s">
        <v>21</v>
      </c>
      <c r="F21" t="s">
        <v>17</v>
      </c>
    </row>
    <row r="22" spans="1:6" x14ac:dyDescent="0.25">
      <c r="A22" t="s">
        <v>4</v>
      </c>
      <c r="B22">
        <f>B21+$B$19</f>
        <v>0.2</v>
      </c>
      <c r="C22" t="s">
        <v>7</v>
      </c>
      <c r="D22">
        <f t="shared" ref="D22:D25" si="0">0.2+25*B22-200*POWER(B22,2)+675*POWER(B22,3)-900*POWER(B22,4)+400*POWER(B22,5)</f>
        <v>1.2879999999999991</v>
      </c>
      <c r="E22" s="1" t="s">
        <v>21</v>
      </c>
      <c r="F22" t="s">
        <v>18</v>
      </c>
    </row>
    <row r="23" spans="1:6" x14ac:dyDescent="0.25">
      <c r="A23" t="s">
        <v>5</v>
      </c>
      <c r="B23">
        <f t="shared" ref="B23:B25" si="1">B22+$B$19</f>
        <v>0.4</v>
      </c>
      <c r="C23" t="s">
        <v>6</v>
      </c>
      <c r="D23">
        <f t="shared" si="0"/>
        <v>2.4559999999999951</v>
      </c>
      <c r="E23" s="1" t="s">
        <v>21</v>
      </c>
      <c r="F23" t="s">
        <v>19</v>
      </c>
    </row>
    <row r="24" spans="1:6" x14ac:dyDescent="0.25">
      <c r="A24" t="s">
        <v>13</v>
      </c>
      <c r="B24">
        <f t="shared" si="1"/>
        <v>0.60000000000000009</v>
      </c>
      <c r="C24" t="s">
        <v>7</v>
      </c>
      <c r="D24">
        <f t="shared" si="0"/>
        <v>3.4640000000000057</v>
      </c>
      <c r="E24" s="1" t="s">
        <v>21</v>
      </c>
      <c r="F24" t="s">
        <v>18</v>
      </c>
    </row>
    <row r="25" spans="1:6" x14ac:dyDescent="0.25">
      <c r="A25" t="s">
        <v>14</v>
      </c>
      <c r="B25">
        <f t="shared" si="1"/>
        <v>0.8</v>
      </c>
      <c r="C25" t="s">
        <v>6</v>
      </c>
      <c r="D25">
        <f t="shared" si="0"/>
        <v>0.23199999999999932</v>
      </c>
      <c r="E25" s="1" t="s">
        <v>21</v>
      </c>
      <c r="F25" t="s">
        <v>20</v>
      </c>
    </row>
    <row r="26" spans="1:6" x14ac:dyDescent="0.25">
      <c r="E26" s="1"/>
    </row>
    <row r="27" spans="1:6" x14ac:dyDescent="0.25">
      <c r="A27" s="1" t="s">
        <v>22</v>
      </c>
      <c r="B27">
        <f>SUM(D22,D24)</f>
        <v>4.7520000000000051</v>
      </c>
      <c r="E27" s="1"/>
    </row>
    <row r="28" spans="1:6" x14ac:dyDescent="0.25">
      <c r="A28" s="1" t="s">
        <v>23</v>
      </c>
      <c r="B28">
        <f>SUM(D23)</f>
        <v>2.4559999999999951</v>
      </c>
      <c r="E28" s="1"/>
    </row>
    <row r="30" spans="1:6" x14ac:dyDescent="0.25">
      <c r="A30" t="s">
        <v>0</v>
      </c>
      <c r="B30">
        <f>(B18-B17)*((D21+4*B27+2*B28+D25)/(3*B16))</f>
        <v>1.6234666666666673</v>
      </c>
    </row>
    <row r="31" spans="1:6" x14ac:dyDescent="0.25">
      <c r="A31" t="s">
        <v>24</v>
      </c>
      <c r="B31">
        <v>1.640533</v>
      </c>
    </row>
    <row r="33" spans="1:2" x14ac:dyDescent="0.25">
      <c r="A33" t="s">
        <v>9</v>
      </c>
      <c r="B33">
        <f>ABS((B31-B30)/B31)*100</f>
        <v>1.0402919864051952</v>
      </c>
    </row>
    <row r="34" spans="1:2" x14ac:dyDescent="0.25">
      <c r="A34" t="s">
        <v>25</v>
      </c>
      <c r="B34">
        <f>(-1)*((POWER((B18-B17),5))/(180*POWER(B16,4)))*(-2400)</f>
        <v>1.7066666666666678E-2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5CEF-6B0C-4F4C-9BD6-07BF5BF98DE9}">
  <dimension ref="A16:F34"/>
  <sheetViews>
    <sheetView workbookViewId="0">
      <selection activeCell="A27" sqref="A27"/>
    </sheetView>
  </sheetViews>
  <sheetFormatPr baseColWidth="10" defaultRowHeight="15" x14ac:dyDescent="0.25"/>
  <cols>
    <col min="5" max="5" width="3.85546875" customWidth="1"/>
  </cols>
  <sheetData>
    <row r="16" spans="1:3" x14ac:dyDescent="0.25">
      <c r="A16" t="s">
        <v>16</v>
      </c>
      <c r="B16">
        <v>4</v>
      </c>
      <c r="C16" t="s">
        <v>26</v>
      </c>
    </row>
    <row r="17" spans="1:6" x14ac:dyDescent="0.25">
      <c r="A17" t="s">
        <v>2</v>
      </c>
      <c r="B17">
        <v>-3</v>
      </c>
    </row>
    <row r="18" spans="1:6" x14ac:dyDescent="0.25">
      <c r="A18" t="s">
        <v>1</v>
      </c>
      <c r="B18">
        <v>5</v>
      </c>
    </row>
    <row r="19" spans="1:6" x14ac:dyDescent="0.25">
      <c r="A19" t="s">
        <v>15</v>
      </c>
      <c r="B19">
        <f>(B18-B17)/B16</f>
        <v>2</v>
      </c>
    </row>
    <row r="21" spans="1:6" x14ac:dyDescent="0.25">
      <c r="A21" t="s">
        <v>12</v>
      </c>
      <c r="B21">
        <f>B17</f>
        <v>-3</v>
      </c>
      <c r="C21" t="s">
        <v>6</v>
      </c>
      <c r="D21">
        <f>POWER((4*B21-3),3)</f>
        <v>-3375</v>
      </c>
      <c r="E21" s="1" t="s">
        <v>21</v>
      </c>
      <c r="F21" s="1" t="s">
        <v>6</v>
      </c>
    </row>
    <row r="22" spans="1:6" x14ac:dyDescent="0.25">
      <c r="A22" t="s">
        <v>4</v>
      </c>
      <c r="B22">
        <f>B21+$B$19</f>
        <v>-1</v>
      </c>
      <c r="C22" t="s">
        <v>7</v>
      </c>
      <c r="D22">
        <f t="shared" ref="D22:D25" si="0">POWER((4*B22-3),3)</f>
        <v>-343</v>
      </c>
      <c r="E22" s="1" t="s">
        <v>21</v>
      </c>
      <c r="F22" s="1" t="s">
        <v>29</v>
      </c>
    </row>
    <row r="23" spans="1:6" x14ac:dyDescent="0.25">
      <c r="A23" t="s">
        <v>5</v>
      </c>
      <c r="B23">
        <f t="shared" ref="B23:B25" si="1">B22+$B$19</f>
        <v>1</v>
      </c>
      <c r="C23" t="s">
        <v>8</v>
      </c>
      <c r="D23">
        <f t="shared" si="0"/>
        <v>1</v>
      </c>
      <c r="E23" s="1" t="s">
        <v>21</v>
      </c>
      <c r="F23" s="1" t="s">
        <v>19</v>
      </c>
    </row>
    <row r="24" spans="1:6" x14ac:dyDescent="0.25">
      <c r="A24" t="s">
        <v>13</v>
      </c>
      <c r="B24">
        <f t="shared" si="1"/>
        <v>3</v>
      </c>
      <c r="C24" t="s">
        <v>27</v>
      </c>
      <c r="D24">
        <f t="shared" si="0"/>
        <v>729</v>
      </c>
      <c r="E24" s="1" t="s">
        <v>21</v>
      </c>
      <c r="F24" s="1" t="s">
        <v>29</v>
      </c>
    </row>
    <row r="25" spans="1:6" x14ac:dyDescent="0.25">
      <c r="A25" t="s">
        <v>14</v>
      </c>
      <c r="B25">
        <f t="shared" si="1"/>
        <v>5</v>
      </c>
      <c r="C25" t="s">
        <v>28</v>
      </c>
      <c r="D25">
        <f t="shared" si="0"/>
        <v>4913</v>
      </c>
      <c r="E25" s="1" t="s">
        <v>21</v>
      </c>
      <c r="F25" s="1" t="s">
        <v>20</v>
      </c>
    </row>
    <row r="27" spans="1:6" x14ac:dyDescent="0.25">
      <c r="A27" s="1" t="s">
        <v>22</v>
      </c>
      <c r="B27">
        <f>D22+D24</f>
        <v>386</v>
      </c>
    </row>
    <row r="28" spans="1:6" x14ac:dyDescent="0.25">
      <c r="A28" s="1" t="s">
        <v>23</v>
      </c>
      <c r="B28">
        <f>D23</f>
        <v>1</v>
      </c>
    </row>
    <row r="30" spans="1:6" x14ac:dyDescent="0.25">
      <c r="A30" t="s">
        <v>0</v>
      </c>
      <c r="B30">
        <f>(B18-B17)*((D21+4*B27+2*B28+D25)/(3*B16))</f>
        <v>2056</v>
      </c>
    </row>
    <row r="31" spans="1:6" x14ac:dyDescent="0.25">
      <c r="A31" t="s">
        <v>24</v>
      </c>
      <c r="B31">
        <v>2056</v>
      </c>
    </row>
    <row r="33" spans="1:5" x14ac:dyDescent="0.25">
      <c r="A33" t="s">
        <v>30</v>
      </c>
      <c r="B33">
        <f>ABS((B31-B30)/(B31))*100</f>
        <v>0</v>
      </c>
    </row>
    <row r="34" spans="1:5" x14ac:dyDescent="0.25">
      <c r="A34" t="s">
        <v>25</v>
      </c>
      <c r="B34">
        <f>((POWER((B18-B17),5))/(180*POWER(B16,4)))*E34</f>
        <v>0</v>
      </c>
      <c r="D34" t="s">
        <v>31</v>
      </c>
      <c r="E3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C814-350E-4B8D-A6AF-8EEA43B9D5B7}">
  <dimension ref="A1"/>
  <sheetViews>
    <sheetView workbookViewId="0">
      <selection activeCell="M20" sqref="M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5819-20BB-4155-8D37-AF843463CB73}">
  <dimension ref="A15:D27"/>
  <sheetViews>
    <sheetView workbookViewId="0">
      <selection activeCell="B28" sqref="B28"/>
    </sheetView>
  </sheetViews>
  <sheetFormatPr baseColWidth="10" defaultRowHeight="15" x14ac:dyDescent="0.25"/>
  <sheetData>
    <row r="15" spans="1:2" x14ac:dyDescent="0.25">
      <c r="A15" t="s">
        <v>2</v>
      </c>
      <c r="B15">
        <v>0</v>
      </c>
    </row>
    <row r="16" spans="1:2" x14ac:dyDescent="0.25">
      <c r="A16" t="s">
        <v>1</v>
      </c>
      <c r="B16">
        <v>0.8</v>
      </c>
    </row>
    <row r="17" spans="1:4" x14ac:dyDescent="0.25">
      <c r="A17" t="s">
        <v>15</v>
      </c>
      <c r="B17">
        <f>(B16-B15)/3</f>
        <v>0.26666666666666666</v>
      </c>
    </row>
    <row r="19" spans="1:4" x14ac:dyDescent="0.25">
      <c r="A19" t="s">
        <v>12</v>
      </c>
      <c r="B19">
        <f>B15</f>
        <v>0</v>
      </c>
      <c r="C19" t="s">
        <v>6</v>
      </c>
      <c r="D19">
        <f>0.2+25*B19-200*POWER(B19,2)+675*POWER(B19,3)-900*POWER(B19,4)+400*POWER(B19,5)</f>
        <v>0.2</v>
      </c>
    </row>
    <row r="20" spans="1:4" x14ac:dyDescent="0.25">
      <c r="A20" t="s">
        <v>4</v>
      </c>
      <c r="B20">
        <f>B19+$B$17</f>
        <v>0.26666666666666666</v>
      </c>
      <c r="C20" t="s">
        <v>7</v>
      </c>
      <c r="D20">
        <f t="shared" ref="D20:D22" si="0">0.2+25*B20-200*POWER(B20,2)+675*POWER(B20,3)-900*POWER(B20,4)+400*POWER(B20,5)</f>
        <v>1.432724279835393</v>
      </c>
    </row>
    <row r="21" spans="1:4" x14ac:dyDescent="0.25">
      <c r="A21" t="s">
        <v>5</v>
      </c>
      <c r="B21">
        <f>B20+$B$17</f>
        <v>0.53333333333333333</v>
      </c>
      <c r="C21" t="s">
        <v>8</v>
      </c>
      <c r="D21">
        <f t="shared" si="0"/>
        <v>3.4871769547325187</v>
      </c>
    </row>
    <row r="22" spans="1:4" x14ac:dyDescent="0.25">
      <c r="A22" t="s">
        <v>13</v>
      </c>
      <c r="B22">
        <f>B21+$B$17</f>
        <v>0.8</v>
      </c>
      <c r="C22" t="s">
        <v>27</v>
      </c>
      <c r="D22">
        <f t="shared" si="0"/>
        <v>0.23199999999999932</v>
      </c>
    </row>
    <row r="24" spans="1:4" x14ac:dyDescent="0.25">
      <c r="A24" t="s">
        <v>0</v>
      </c>
      <c r="B24">
        <f>(B16-B15)*((D19+3*D20+3*D21+D22)/(8))</f>
        <v>1.5191703703703734</v>
      </c>
    </row>
    <row r="25" spans="1:4" x14ac:dyDescent="0.25">
      <c r="A25" t="s">
        <v>24</v>
      </c>
      <c r="B25">
        <v>1.640533</v>
      </c>
    </row>
    <row r="27" spans="1:4" x14ac:dyDescent="0.25">
      <c r="A27" t="s">
        <v>9</v>
      </c>
      <c r="B27">
        <f>ABS((B25-B24)/(B25))*100</f>
        <v>7.397756072546338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A99F-5F89-4395-AEA7-063151EC82DC}">
  <dimension ref="A7:D19"/>
  <sheetViews>
    <sheetView workbookViewId="0">
      <selection activeCell="C20" sqref="C20"/>
    </sheetView>
  </sheetViews>
  <sheetFormatPr baseColWidth="10" defaultRowHeight="15" x14ac:dyDescent="0.25"/>
  <sheetData>
    <row r="7" spans="1:4" x14ac:dyDescent="0.25">
      <c r="A7" t="s">
        <v>2</v>
      </c>
      <c r="B7">
        <v>-2</v>
      </c>
    </row>
    <row r="8" spans="1:4" x14ac:dyDescent="0.25">
      <c r="A8" t="s">
        <v>1</v>
      </c>
      <c r="B8">
        <v>4</v>
      </c>
    </row>
    <row r="9" spans="1:4" x14ac:dyDescent="0.25">
      <c r="A9" t="s">
        <v>15</v>
      </c>
      <c r="B9">
        <f>(B8-B7)/3</f>
        <v>2</v>
      </c>
    </row>
    <row r="11" spans="1:4" x14ac:dyDescent="0.25">
      <c r="A11" t="s">
        <v>12</v>
      </c>
      <c r="B11">
        <f>B7</f>
        <v>-2</v>
      </c>
      <c r="C11" t="s">
        <v>6</v>
      </c>
      <c r="D11">
        <f>1-B11-4*POWER(B11,3)+2*POWER(B11,5)</f>
        <v>-29</v>
      </c>
    </row>
    <row r="12" spans="1:4" x14ac:dyDescent="0.25">
      <c r="A12" t="s">
        <v>4</v>
      </c>
      <c r="B12">
        <f>B11+$B$9</f>
        <v>0</v>
      </c>
      <c r="C12" t="s">
        <v>7</v>
      </c>
      <c r="D12">
        <f t="shared" ref="D12:D13" si="0">1-B12-4*POWER(B12,3)+2*POWER(B12,5)</f>
        <v>1</v>
      </c>
    </row>
    <row r="13" spans="1:4" x14ac:dyDescent="0.25">
      <c r="A13" t="s">
        <v>5</v>
      </c>
      <c r="B13">
        <f t="shared" ref="B13:B14" si="1">B12+$B$9</f>
        <v>2</v>
      </c>
      <c r="C13" t="s">
        <v>8</v>
      </c>
      <c r="D13">
        <f t="shared" si="0"/>
        <v>31</v>
      </c>
    </row>
    <row r="14" spans="1:4" x14ac:dyDescent="0.25">
      <c r="A14" t="s">
        <v>13</v>
      </c>
      <c r="B14">
        <f t="shared" si="1"/>
        <v>4</v>
      </c>
      <c r="C14" t="s">
        <v>27</v>
      </c>
      <c r="D14">
        <f>1-B14-4*POWER(B14,3)+2*POWER(B14,5)</f>
        <v>1789</v>
      </c>
    </row>
    <row r="16" spans="1:4" x14ac:dyDescent="0.25">
      <c r="A16" t="s">
        <v>0</v>
      </c>
      <c r="B16">
        <f>(B8-B7)*((D11+3*D12+3*D13+D14)/(8))</f>
        <v>1392</v>
      </c>
    </row>
    <row r="17" spans="1:3" x14ac:dyDescent="0.25">
      <c r="A17" t="s">
        <v>24</v>
      </c>
      <c r="B17">
        <v>1104</v>
      </c>
    </row>
    <row r="19" spans="1:3" x14ac:dyDescent="0.25">
      <c r="A19" t="s">
        <v>30</v>
      </c>
      <c r="B19">
        <f>ABS((B17-B16)/(B17))*100</f>
        <v>26.086956521739129</v>
      </c>
      <c r="C1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Teoria simpson 1.3</vt:lpstr>
      <vt:lpstr>Ejer 1</vt:lpstr>
      <vt:lpstr>Ejer 2</vt:lpstr>
      <vt:lpstr>Teoria simpson 1.3 multi.</vt:lpstr>
      <vt:lpstr>Ejer 3</vt:lpstr>
      <vt:lpstr>Ejer 4</vt:lpstr>
      <vt:lpstr>Teoria simpson 3.8</vt:lpstr>
      <vt:lpstr>Ejer 5</vt:lpstr>
      <vt:lpstr>Ejer 6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2021-11-09T12:31:32Z</dcterms:created>
  <dcterms:modified xsi:type="dcterms:W3CDTF">2021-11-11T14:05:05Z</dcterms:modified>
</cp:coreProperties>
</file>