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iso\ESTUDIOS\Ingenieria de Sistemas\MATERIAS\SEMESTRE II\Metodos Numericos - Operacional y Numericos\"/>
    </mc:Choice>
  </mc:AlternateContent>
  <xr:revisionPtr revIDLastSave="0" documentId="13_ncr:1_{A6260514-1C4E-47B2-9903-600468323579}" xr6:coauthVersionLast="47" xr6:coauthVersionMax="47" xr10:uidLastSave="{00000000-0000-0000-0000-000000000000}"/>
  <bookViews>
    <workbookView xWindow="14535" yWindow="3090" windowWidth="21600" windowHeight="11385" tabRatio="816" activeTab="10" xr2:uid="{09ADC657-AF62-4361-8C89-EBD7164F6FC2}"/>
  </bookViews>
  <sheets>
    <sheet name="E1 New-Raph" sheetId="2" r:id="rId1"/>
    <sheet name="E2 Sec" sheetId="3" r:id="rId2"/>
    <sheet name="E3 New-Raph" sheetId="7" r:id="rId3"/>
    <sheet name="E4 New-Raph" sheetId="6" r:id="rId4"/>
    <sheet name="E5 Sec" sheetId="5" r:id="rId5"/>
    <sheet name="E6 SecMod" sheetId="8" r:id="rId6"/>
    <sheet name="E7 New-Raph" sheetId="9" r:id="rId7"/>
    <sheet name="E8 Sec" sheetId="10" r:id="rId8"/>
    <sheet name="E9 New-Raph" sheetId="11" r:id="rId9"/>
    <sheet name="E10 Sec " sheetId="12" r:id="rId10"/>
    <sheet name="E11 SecMod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1" l="1"/>
  <c r="D9" i="11" s="1"/>
  <c r="C9" i="11"/>
  <c r="B8" i="11"/>
  <c r="C8" i="11" s="1"/>
  <c r="B13" i="10"/>
  <c r="B18" i="13"/>
  <c r="C18" i="13" s="1"/>
  <c r="B14" i="13"/>
  <c r="H14" i="13" s="1"/>
  <c r="C14" i="13"/>
  <c r="D14" i="13"/>
  <c r="E14" i="13"/>
  <c r="F14" i="13"/>
  <c r="G14" i="13"/>
  <c r="B10" i="13"/>
  <c r="B9" i="13"/>
  <c r="C9" i="13" s="1"/>
  <c r="B4" i="13"/>
  <c r="D4" i="13" s="1"/>
  <c r="F4" i="13" s="1"/>
  <c r="C4" i="13"/>
  <c r="G4" i="13"/>
  <c r="H4" i="13"/>
  <c r="C3" i="13"/>
  <c r="C2" i="13"/>
  <c r="D2" i="13" s="1"/>
  <c r="F2" i="13" s="1"/>
  <c r="B3" i="13" s="1"/>
  <c r="E2" i="13"/>
  <c r="H2" i="13"/>
  <c r="B4" i="12"/>
  <c r="C4" i="12"/>
  <c r="D4" i="12"/>
  <c r="E4" i="12"/>
  <c r="F4" i="12"/>
  <c r="G4" i="12"/>
  <c r="B5" i="12"/>
  <c r="D5" i="12" s="1"/>
  <c r="C5" i="12"/>
  <c r="E5" i="12" s="1"/>
  <c r="E3" i="12"/>
  <c r="D3" i="12"/>
  <c r="E2" i="12"/>
  <c r="C3" i="12" s="1"/>
  <c r="B3" i="12"/>
  <c r="F2" i="12"/>
  <c r="G2" i="12"/>
  <c r="D2" i="12"/>
  <c r="B4" i="11"/>
  <c r="C4" i="11" s="1"/>
  <c r="F3" i="11"/>
  <c r="E3" i="11"/>
  <c r="F2" i="11"/>
  <c r="C3" i="11"/>
  <c r="D3" i="11"/>
  <c r="B3" i="11"/>
  <c r="D2" i="11"/>
  <c r="C2" i="11"/>
  <c r="B4" i="10"/>
  <c r="D4" i="10" s="1"/>
  <c r="C4" i="10"/>
  <c r="E4" i="10" s="1"/>
  <c r="B3" i="10"/>
  <c r="F3" i="10" s="1"/>
  <c r="C3" i="10"/>
  <c r="G3" i="10"/>
  <c r="D3" i="10"/>
  <c r="E3" i="10"/>
  <c r="G2" i="10"/>
  <c r="E2" i="10"/>
  <c r="D2" i="10"/>
  <c r="D3" i="9"/>
  <c r="C3" i="9"/>
  <c r="B3" i="9"/>
  <c r="B16" i="9"/>
  <c r="D16" i="9" s="1"/>
  <c r="C16" i="9"/>
  <c r="E16" i="9"/>
  <c r="F16" i="9"/>
  <c r="B15" i="9"/>
  <c r="D15" i="9" s="1"/>
  <c r="C15" i="9"/>
  <c r="F14" i="9"/>
  <c r="E14" i="9"/>
  <c r="C14" i="9"/>
  <c r="D14" i="9"/>
  <c r="B14" i="9"/>
  <c r="F13" i="9"/>
  <c r="D13" i="9"/>
  <c r="D7" i="9"/>
  <c r="C13" i="9"/>
  <c r="C7" i="9"/>
  <c r="F7" i="9"/>
  <c r="F2" i="9"/>
  <c r="D2" i="9"/>
  <c r="C2" i="9"/>
  <c r="B4" i="8"/>
  <c r="B3" i="8"/>
  <c r="F2" i="8"/>
  <c r="E2" i="8"/>
  <c r="D2" i="8"/>
  <c r="H2" i="8"/>
  <c r="B5" i="7"/>
  <c r="D5" i="7" s="1"/>
  <c r="C5" i="7"/>
  <c r="B4" i="7"/>
  <c r="D4" i="7" s="1"/>
  <c r="C4" i="7"/>
  <c r="F3" i="7"/>
  <c r="F2" i="7"/>
  <c r="E3" i="7"/>
  <c r="C3" i="7"/>
  <c r="D3" i="7"/>
  <c r="B3" i="7"/>
  <c r="D2" i="7"/>
  <c r="C2" i="7"/>
  <c r="B5" i="6"/>
  <c r="D5" i="6" s="1"/>
  <c r="C5" i="6"/>
  <c r="B4" i="6"/>
  <c r="C4" i="6" s="1"/>
  <c r="D4" i="6"/>
  <c r="F4" i="6"/>
  <c r="F3" i="6"/>
  <c r="F2" i="6"/>
  <c r="E3" i="6"/>
  <c r="C3" i="6"/>
  <c r="D3" i="6"/>
  <c r="B3" i="6"/>
  <c r="D2" i="6"/>
  <c r="C2" i="6"/>
  <c r="B20" i="5"/>
  <c r="D20" i="5" s="1"/>
  <c r="C20" i="5"/>
  <c r="F20" i="5" s="1"/>
  <c r="B15" i="5"/>
  <c r="D15" i="5" s="1"/>
  <c r="C15" i="5"/>
  <c r="E15" i="5" s="1"/>
  <c r="B4" i="5"/>
  <c r="D4" i="5" s="1"/>
  <c r="C4" i="5"/>
  <c r="E4" i="5" s="1"/>
  <c r="C5" i="5" s="1"/>
  <c r="F4" i="5"/>
  <c r="G4" i="5"/>
  <c r="B5" i="5"/>
  <c r="D5" i="5" s="1"/>
  <c r="F3" i="5"/>
  <c r="G3" i="5"/>
  <c r="G2" i="5"/>
  <c r="D3" i="5"/>
  <c r="E3" i="5"/>
  <c r="C3" i="5"/>
  <c r="B3" i="5"/>
  <c r="E2" i="5"/>
  <c r="D2" i="5"/>
  <c r="B7" i="3"/>
  <c r="D7" i="3" s="1"/>
  <c r="C7" i="3"/>
  <c r="B5" i="3"/>
  <c r="D5" i="3" s="1"/>
  <c r="C6" i="3" s="1"/>
  <c r="C5" i="3"/>
  <c r="E5" i="3"/>
  <c r="F5" i="3"/>
  <c r="G5" i="3"/>
  <c r="B6" i="3"/>
  <c r="D6" i="3" s="1"/>
  <c r="B4" i="3"/>
  <c r="D4" i="3" s="1"/>
  <c r="C4" i="3"/>
  <c r="E4" i="3"/>
  <c r="F4" i="3"/>
  <c r="G4" i="3"/>
  <c r="G3" i="3"/>
  <c r="F3" i="3"/>
  <c r="D3" i="3"/>
  <c r="E3" i="3"/>
  <c r="B3" i="3"/>
  <c r="C3" i="3"/>
  <c r="G2" i="3"/>
  <c r="E2" i="3"/>
  <c r="D2" i="3"/>
  <c r="B4" i="2"/>
  <c r="D4" i="2" s="1"/>
  <c r="F3" i="2"/>
  <c r="E3" i="2"/>
  <c r="C3" i="2"/>
  <c r="D3" i="2"/>
  <c r="B3" i="2"/>
  <c r="F2" i="2"/>
  <c r="D2" i="2"/>
  <c r="C2" i="2"/>
  <c r="B10" i="11" l="1"/>
  <c r="F9" i="11"/>
  <c r="E9" i="11"/>
  <c r="F8" i="11"/>
  <c r="E8" i="11"/>
  <c r="D8" i="11"/>
  <c r="H18" i="13"/>
  <c r="G18" i="13"/>
  <c r="E18" i="13"/>
  <c r="B19" i="13" s="1"/>
  <c r="D18" i="13"/>
  <c r="F18" i="13" s="1"/>
  <c r="B15" i="13"/>
  <c r="H10" i="13"/>
  <c r="E10" i="13"/>
  <c r="C10" i="13"/>
  <c r="D10" i="13" s="1"/>
  <c r="F10" i="13" s="1"/>
  <c r="G10" i="13"/>
  <c r="H9" i="13"/>
  <c r="G9" i="13"/>
  <c r="E9" i="13"/>
  <c r="D9" i="13"/>
  <c r="F9" i="13" s="1"/>
  <c r="E4" i="13"/>
  <c r="B5" i="13" s="1"/>
  <c r="G3" i="13"/>
  <c r="H3" i="13"/>
  <c r="D3" i="13"/>
  <c r="F3" i="13" s="1"/>
  <c r="E3" i="13"/>
  <c r="C6" i="12"/>
  <c r="B6" i="12"/>
  <c r="D6" i="12" s="1"/>
  <c r="G5" i="12"/>
  <c r="F5" i="12"/>
  <c r="F3" i="12"/>
  <c r="G3" i="12"/>
  <c r="F4" i="11"/>
  <c r="E4" i="11"/>
  <c r="D4" i="11"/>
  <c r="B5" i="11" s="1"/>
  <c r="C5" i="10"/>
  <c r="B5" i="10"/>
  <c r="G4" i="10"/>
  <c r="F4" i="10"/>
  <c r="F15" i="9"/>
  <c r="E15" i="9"/>
  <c r="B8" i="9"/>
  <c r="D3" i="8"/>
  <c r="F3" i="8" s="1"/>
  <c r="F5" i="7"/>
  <c r="B6" i="7"/>
  <c r="E5" i="7"/>
  <c r="F4" i="7"/>
  <c r="E4" i="7"/>
  <c r="F5" i="6"/>
  <c r="E5" i="6"/>
  <c r="E4" i="6"/>
  <c r="G20" i="5"/>
  <c r="E20" i="5"/>
  <c r="C16" i="5"/>
  <c r="G15" i="5"/>
  <c r="B16" i="5"/>
  <c r="D16" i="5" s="1"/>
  <c r="F15" i="5"/>
  <c r="E5" i="5"/>
  <c r="C6" i="5" s="1"/>
  <c r="F5" i="5"/>
  <c r="B6" i="5"/>
  <c r="D6" i="5" s="1"/>
  <c r="G5" i="5"/>
  <c r="G7" i="3"/>
  <c r="F7" i="3"/>
  <c r="B8" i="3"/>
  <c r="D8" i="3" s="1"/>
  <c r="E7" i="3"/>
  <c r="C8" i="3" s="1"/>
  <c r="E6" i="3"/>
  <c r="F6" i="3"/>
  <c r="G6" i="3"/>
  <c r="C4" i="2"/>
  <c r="E4" i="2"/>
  <c r="F4" i="2"/>
  <c r="E10" i="11" l="1"/>
  <c r="B11" i="11"/>
  <c r="C10" i="11"/>
  <c r="D10" i="11"/>
  <c r="F10" i="11"/>
  <c r="D19" i="13"/>
  <c r="F19" i="13" s="1"/>
  <c r="B20" i="13" s="1"/>
  <c r="C19" i="13"/>
  <c r="E19" i="13"/>
  <c r="G19" i="13"/>
  <c r="H19" i="13"/>
  <c r="C15" i="13"/>
  <c r="B16" i="13" s="1"/>
  <c r="D15" i="13"/>
  <c r="F15" i="13" s="1"/>
  <c r="E15" i="13"/>
  <c r="G15" i="13"/>
  <c r="H15" i="13"/>
  <c r="B11" i="13"/>
  <c r="C5" i="13"/>
  <c r="E5" i="13"/>
  <c r="B6" i="13" s="1"/>
  <c r="H5" i="13"/>
  <c r="G5" i="13"/>
  <c r="D5" i="13"/>
  <c r="F5" i="13" s="1"/>
  <c r="F6" i="12"/>
  <c r="G6" i="12"/>
  <c r="B7" i="12"/>
  <c r="D7" i="12" s="1"/>
  <c r="E6" i="12"/>
  <c r="C7" i="12" s="1"/>
  <c r="F5" i="11"/>
  <c r="B6" i="11"/>
  <c r="E5" i="11"/>
  <c r="C5" i="11"/>
  <c r="D5" i="11"/>
  <c r="E5" i="10"/>
  <c r="C6" i="10" s="1"/>
  <c r="G5" i="10"/>
  <c r="B6" i="10"/>
  <c r="D5" i="10"/>
  <c r="F5" i="10"/>
  <c r="C8" i="9"/>
  <c r="E8" i="9"/>
  <c r="D8" i="9"/>
  <c r="F8" i="9"/>
  <c r="B4" i="9"/>
  <c r="C4" i="9" s="1"/>
  <c r="F3" i="9"/>
  <c r="E3" i="9"/>
  <c r="E3" i="8"/>
  <c r="G3" i="8"/>
  <c r="H3" i="8"/>
  <c r="E6" i="7"/>
  <c r="D6" i="7"/>
  <c r="F6" i="7"/>
  <c r="C6" i="7"/>
  <c r="B7" i="7" s="1"/>
  <c r="F16" i="5"/>
  <c r="B17" i="5"/>
  <c r="D17" i="5" s="1"/>
  <c r="G16" i="5"/>
  <c r="E16" i="5"/>
  <c r="C17" i="5" s="1"/>
  <c r="F6" i="5"/>
  <c r="G6" i="5"/>
  <c r="B7" i="5"/>
  <c r="D7" i="5" s="1"/>
  <c r="E6" i="5"/>
  <c r="C7" i="5"/>
  <c r="F8" i="3"/>
  <c r="G8" i="3"/>
  <c r="B9" i="3"/>
  <c r="D9" i="3" s="1"/>
  <c r="E8" i="3"/>
  <c r="C9" i="3" s="1"/>
  <c r="C11" i="11" l="1"/>
  <c r="B12" i="11" s="1"/>
  <c r="E11" i="11"/>
  <c r="D11" i="11"/>
  <c r="F11" i="11"/>
  <c r="E20" i="13"/>
  <c r="G20" i="13"/>
  <c r="H20" i="13"/>
  <c r="C20" i="13"/>
  <c r="D20" i="13" s="1"/>
  <c r="F20" i="13" s="1"/>
  <c r="C16" i="13"/>
  <c r="D16" i="13" s="1"/>
  <c r="F16" i="13" s="1"/>
  <c r="B17" i="13" s="1"/>
  <c r="E16" i="13"/>
  <c r="G16" i="13"/>
  <c r="H16" i="13"/>
  <c r="E11" i="13"/>
  <c r="C11" i="13"/>
  <c r="D11" i="13" s="1"/>
  <c r="F11" i="13" s="1"/>
  <c r="G11" i="13"/>
  <c r="H11" i="13"/>
  <c r="E6" i="13"/>
  <c r="G6" i="13"/>
  <c r="H6" i="13"/>
  <c r="C6" i="13"/>
  <c r="B8" i="12"/>
  <c r="D8" i="12" s="1"/>
  <c r="F7" i="12"/>
  <c r="E7" i="12"/>
  <c r="C8" i="12" s="1"/>
  <c r="G7" i="12"/>
  <c r="E6" i="11"/>
  <c r="F6" i="11"/>
  <c r="C6" i="11"/>
  <c r="B7" i="11" s="1"/>
  <c r="D6" i="11"/>
  <c r="G6" i="10"/>
  <c r="B7" i="10"/>
  <c r="E6" i="10"/>
  <c r="C7" i="10" s="1"/>
  <c r="F6" i="10"/>
  <c r="D6" i="10"/>
  <c r="E4" i="9"/>
  <c r="F4" i="9"/>
  <c r="D4" i="9"/>
  <c r="B9" i="9"/>
  <c r="C9" i="9" s="1"/>
  <c r="H4" i="8"/>
  <c r="D4" i="8"/>
  <c r="F4" i="8" s="1"/>
  <c r="G4" i="8"/>
  <c r="E4" i="8"/>
  <c r="D7" i="7"/>
  <c r="B8" i="7" s="1"/>
  <c r="E7" i="7"/>
  <c r="F7" i="7"/>
  <c r="C7" i="7"/>
  <c r="B18" i="5"/>
  <c r="D18" i="5" s="1"/>
  <c r="E17" i="5"/>
  <c r="C18" i="5"/>
  <c r="F17" i="5"/>
  <c r="G17" i="5"/>
  <c r="B8" i="5"/>
  <c r="D8" i="5" s="1"/>
  <c r="G7" i="5"/>
  <c r="E7" i="5"/>
  <c r="C8" i="5" s="1"/>
  <c r="F7" i="5"/>
  <c r="F9" i="3"/>
  <c r="G9" i="3"/>
  <c r="E9" i="3"/>
  <c r="C12" i="11" l="1"/>
  <c r="B13" i="11" s="1"/>
  <c r="E12" i="11"/>
  <c r="F12" i="11"/>
  <c r="D12" i="11"/>
  <c r="B21" i="13"/>
  <c r="C17" i="13"/>
  <c r="D17" i="13"/>
  <c r="F17" i="13" s="1"/>
  <c r="E17" i="13"/>
  <c r="G17" i="13"/>
  <c r="H17" i="13"/>
  <c r="B12" i="13"/>
  <c r="D6" i="13"/>
  <c r="F6" i="13" s="1"/>
  <c r="B7" i="13" s="1"/>
  <c r="G8" i="12"/>
  <c r="B9" i="12"/>
  <c r="D9" i="12" s="1"/>
  <c r="E8" i="12"/>
  <c r="C9" i="12" s="1"/>
  <c r="F8" i="12"/>
  <c r="D7" i="11"/>
  <c r="E7" i="11"/>
  <c r="F7" i="11"/>
  <c r="C7" i="11"/>
  <c r="B8" i="10"/>
  <c r="E7" i="10"/>
  <c r="C8" i="10" s="1"/>
  <c r="G7" i="10"/>
  <c r="D7" i="10"/>
  <c r="F7" i="10"/>
  <c r="E9" i="9"/>
  <c r="D9" i="9"/>
  <c r="B10" i="9" s="1"/>
  <c r="F10" i="9" s="1"/>
  <c r="F9" i="9"/>
  <c r="B5" i="8"/>
  <c r="E5" i="8" s="1"/>
  <c r="D5" i="8"/>
  <c r="F5" i="8" s="1"/>
  <c r="G5" i="8"/>
  <c r="E8" i="7"/>
  <c r="C8" i="7"/>
  <c r="F8" i="7"/>
  <c r="D8" i="7"/>
  <c r="G18" i="5"/>
  <c r="E18" i="5"/>
  <c r="C19" i="5" s="1"/>
  <c r="F18" i="5"/>
  <c r="B19" i="5"/>
  <c r="D19" i="5" s="1"/>
  <c r="B9" i="5"/>
  <c r="D9" i="5" s="1"/>
  <c r="F8" i="5"/>
  <c r="G8" i="5"/>
  <c r="E8" i="5"/>
  <c r="C9" i="5"/>
  <c r="F13" i="11" l="1"/>
  <c r="C13" i="11"/>
  <c r="B14" i="11" s="1"/>
  <c r="D13" i="11"/>
  <c r="E13" i="11"/>
  <c r="D21" i="13"/>
  <c r="F21" i="13" s="1"/>
  <c r="G21" i="13"/>
  <c r="H21" i="13"/>
  <c r="C21" i="13"/>
  <c r="B22" i="13" s="1"/>
  <c r="E21" i="13"/>
  <c r="H12" i="13"/>
  <c r="E12" i="13"/>
  <c r="G12" i="13"/>
  <c r="C12" i="13"/>
  <c r="E7" i="13"/>
  <c r="G7" i="13"/>
  <c r="C7" i="13"/>
  <c r="H7" i="13"/>
  <c r="E9" i="12"/>
  <c r="C10" i="12" s="1"/>
  <c r="F9" i="12"/>
  <c r="G9" i="12"/>
  <c r="B10" i="12"/>
  <c r="D10" i="12" s="1"/>
  <c r="E8" i="10"/>
  <c r="G8" i="10"/>
  <c r="B9" i="10"/>
  <c r="D8" i="10"/>
  <c r="C9" i="10" s="1"/>
  <c r="F8" i="10"/>
  <c r="D10" i="9"/>
  <c r="C10" i="9"/>
  <c r="E10" i="9"/>
  <c r="B6" i="8"/>
  <c r="H5" i="8"/>
  <c r="H6" i="8"/>
  <c r="F19" i="5"/>
  <c r="G19" i="5"/>
  <c r="E19" i="5"/>
  <c r="E9" i="5"/>
  <c r="C10" i="5" s="1"/>
  <c r="F9" i="5"/>
  <c r="B10" i="5"/>
  <c r="D10" i="5" s="1"/>
  <c r="G9" i="5"/>
  <c r="C14" i="11" l="1"/>
  <c r="D14" i="11"/>
  <c r="F14" i="11"/>
  <c r="E14" i="11"/>
  <c r="G22" i="13"/>
  <c r="B23" i="13"/>
  <c r="H22" i="13"/>
  <c r="E22" i="13"/>
  <c r="C22" i="13"/>
  <c r="D22" i="13"/>
  <c r="F22" i="13" s="1"/>
  <c r="D12" i="13"/>
  <c r="F12" i="13" s="1"/>
  <c r="B13" i="13" s="1"/>
  <c r="D7" i="13"/>
  <c r="F7" i="13" s="1"/>
  <c r="B8" i="13" s="1"/>
  <c r="F10" i="12"/>
  <c r="G10" i="12"/>
  <c r="B11" i="12"/>
  <c r="D11" i="12" s="1"/>
  <c r="E10" i="12"/>
  <c r="C11" i="12" s="1"/>
  <c r="E9" i="10"/>
  <c r="G9" i="10"/>
  <c r="B10" i="10"/>
  <c r="D9" i="10"/>
  <c r="C10" i="10" s="1"/>
  <c r="F9" i="10"/>
  <c r="E6" i="8"/>
  <c r="B7" i="8" s="1"/>
  <c r="G6" i="8"/>
  <c r="D6" i="8"/>
  <c r="F6" i="8" s="1"/>
  <c r="F10" i="5"/>
  <c r="G10" i="5"/>
  <c r="B11" i="5"/>
  <c r="D11" i="5" s="1"/>
  <c r="E10" i="5"/>
  <c r="C11" i="5" s="1"/>
  <c r="H23" i="13" l="1"/>
  <c r="B24" i="13"/>
  <c r="G23" i="13"/>
  <c r="C23" i="13"/>
  <c r="E23" i="13"/>
  <c r="D23" i="13"/>
  <c r="F23" i="13" s="1"/>
  <c r="G13" i="13"/>
  <c r="E13" i="13"/>
  <c r="H13" i="13"/>
  <c r="C13" i="13"/>
  <c r="D13" i="13"/>
  <c r="F13" i="13" s="1"/>
  <c r="G8" i="13"/>
  <c r="H8" i="13"/>
  <c r="C8" i="13"/>
  <c r="D8" i="13"/>
  <c r="F8" i="13" s="1"/>
  <c r="E8" i="13"/>
  <c r="B12" i="12"/>
  <c r="D12" i="12" s="1"/>
  <c r="F11" i="12"/>
  <c r="E11" i="12"/>
  <c r="C12" i="12" s="1"/>
  <c r="G11" i="12"/>
  <c r="G10" i="10"/>
  <c r="B11" i="10"/>
  <c r="E10" i="10"/>
  <c r="C11" i="10" s="1"/>
  <c r="F10" i="10"/>
  <c r="D10" i="10"/>
  <c r="D7" i="8"/>
  <c r="F7" i="8" s="1"/>
  <c r="B8" i="8" s="1"/>
  <c r="G7" i="8"/>
  <c r="H7" i="8"/>
  <c r="E7" i="8"/>
  <c r="B12" i="5"/>
  <c r="D12" i="5" s="1"/>
  <c r="G11" i="5"/>
  <c r="C12" i="5"/>
  <c r="E11" i="5"/>
  <c r="F11" i="5"/>
  <c r="C24" i="13" l="1"/>
  <c r="D24" i="13" s="1"/>
  <c r="F24" i="13" s="1"/>
  <c r="G24" i="13"/>
  <c r="H24" i="13"/>
  <c r="E24" i="13"/>
  <c r="E12" i="12"/>
  <c r="F12" i="12"/>
  <c r="G12" i="12"/>
  <c r="B12" i="10"/>
  <c r="E11" i="10"/>
  <c r="C12" i="10" s="1"/>
  <c r="G11" i="10"/>
  <c r="D11" i="10"/>
  <c r="F11" i="10"/>
  <c r="E8" i="8"/>
  <c r="B9" i="8" s="1"/>
  <c r="H8" i="8"/>
  <c r="D8" i="8"/>
  <c r="F8" i="8" s="1"/>
  <c r="G8" i="8"/>
  <c r="F12" i="5"/>
  <c r="B13" i="5"/>
  <c r="D13" i="5" s="1"/>
  <c r="G12" i="5"/>
  <c r="E12" i="5"/>
  <c r="C13" i="5" s="1"/>
  <c r="B25" i="13" l="1"/>
  <c r="G12" i="10"/>
  <c r="E12" i="10"/>
  <c r="C13" i="10" s="1"/>
  <c r="D12" i="10"/>
  <c r="F12" i="10"/>
  <c r="D9" i="8"/>
  <c r="F9" i="8" s="1"/>
  <c r="G9" i="8"/>
  <c r="E9" i="8"/>
  <c r="H9" i="8"/>
  <c r="E13" i="5"/>
  <c r="C14" i="5" s="1"/>
  <c r="F13" i="5"/>
  <c r="B14" i="5"/>
  <c r="D14" i="5" s="1"/>
  <c r="G13" i="5"/>
  <c r="C25" i="13" l="1"/>
  <c r="D25" i="13"/>
  <c r="F25" i="13" s="1"/>
  <c r="H25" i="13"/>
  <c r="E25" i="13"/>
  <c r="B26" i="13" s="1"/>
  <c r="G25" i="13"/>
  <c r="E13" i="10"/>
  <c r="G13" i="10"/>
  <c r="B14" i="10"/>
  <c r="D13" i="10"/>
  <c r="C14" i="10" s="1"/>
  <c r="F13" i="10"/>
  <c r="F14" i="5"/>
  <c r="G14" i="5"/>
  <c r="E14" i="5"/>
  <c r="C26" i="13" l="1"/>
  <c r="E26" i="13"/>
  <c r="D26" i="13"/>
  <c r="F26" i="13" s="1"/>
  <c r="B27" i="13" s="1"/>
  <c r="G26" i="13"/>
  <c r="H26" i="13"/>
  <c r="G14" i="10"/>
  <c r="E14" i="10"/>
  <c r="F14" i="10"/>
  <c r="D14" i="10"/>
  <c r="C27" i="13" l="1"/>
  <c r="D27" i="13" s="1"/>
  <c r="F27" i="13" s="1"/>
  <c r="E27" i="13"/>
  <c r="G27" i="13"/>
  <c r="H27" i="13"/>
</calcChain>
</file>

<file path=xl/sharedStrings.xml><?xml version="1.0" encoding="utf-8"?>
<sst xmlns="http://schemas.openxmlformats.org/spreadsheetml/2006/main" count="100" uniqueCount="24">
  <si>
    <t>Valor Verdadero</t>
  </si>
  <si>
    <t>iteraciones</t>
  </si>
  <si>
    <t>Xi</t>
  </si>
  <si>
    <t>F(Xi)</t>
  </si>
  <si>
    <t>F'(xi)</t>
  </si>
  <si>
    <t>Ea</t>
  </si>
  <si>
    <t>Et</t>
  </si>
  <si>
    <t xml:space="preserve">iteracion </t>
  </si>
  <si>
    <t>X(i-1)</t>
  </si>
  <si>
    <t>X(0)</t>
  </si>
  <si>
    <t>F(x-1)</t>
  </si>
  <si>
    <t>F(0)</t>
  </si>
  <si>
    <t>iteracion</t>
  </si>
  <si>
    <t>δXi</t>
  </si>
  <si>
    <t>Xi + δXi</t>
  </si>
  <si>
    <t>F(xi)</t>
  </si>
  <si>
    <t>F(Xi + δXi)</t>
  </si>
  <si>
    <t>Valor Vardadero</t>
  </si>
  <si>
    <t>xi</t>
  </si>
  <si>
    <t>F(Xi-1)</t>
  </si>
  <si>
    <t xml:space="preserve">Valor Verdadero </t>
  </si>
  <si>
    <t>xi + δXi</t>
  </si>
  <si>
    <t>F(xi + δXi)</t>
  </si>
  <si>
    <t>Valor de 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</si>
</sst>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7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0" fontId="4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3" fillId="7" borderId="1" xfId="0" applyFont="1" applyFill="1" applyBorder="1"/>
    <xf numFmtId="0" fontId="2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0" borderId="1" xfId="0" applyFont="1" applyBorder="1"/>
    <xf numFmtId="0" fontId="8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2" borderId="2" xfId="0" applyFont="1" applyFill="1" applyBorder="1"/>
    <xf numFmtId="0" fontId="3" fillId="2" borderId="2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0" borderId="0" xfId="0" applyFont="1"/>
    <xf numFmtId="0" fontId="8" fillId="6" borderId="1" xfId="0" applyFont="1" applyFill="1" applyBorder="1"/>
    <xf numFmtId="0" fontId="8" fillId="4" borderId="1" xfId="0" applyFont="1" applyFill="1" applyBorder="1"/>
    <xf numFmtId="0" fontId="8" fillId="2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10" fillId="2" borderId="1" xfId="0" applyFont="1" applyFill="1" applyBorder="1"/>
    <xf numFmtId="0" fontId="10" fillId="6" borderId="1" xfId="0" applyFont="1" applyFill="1" applyBorder="1"/>
    <xf numFmtId="0" fontId="10" fillId="4" borderId="1" xfId="0" applyFont="1" applyFill="1" applyBorder="1"/>
    <xf numFmtId="0" fontId="10" fillId="3" borderId="1" xfId="0" applyFont="1" applyFill="1" applyBorder="1"/>
    <xf numFmtId="0" fontId="1" fillId="3" borderId="1" xfId="0" applyFont="1" applyFill="1" applyBorder="1"/>
    <xf numFmtId="0" fontId="10" fillId="10" borderId="1" xfId="0" applyFont="1" applyFill="1" applyBorder="1"/>
    <xf numFmtId="0" fontId="1" fillId="10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3" fillId="6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19.png"/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13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11</xdr:col>
      <xdr:colOff>428286</xdr:colOff>
      <xdr:row>5</xdr:row>
      <xdr:rowOff>188700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532433-72BE-48EB-9D1C-9A1AC3C0E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190500"/>
          <a:ext cx="2714286" cy="12650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47625</xdr:rowOff>
    </xdr:from>
    <xdr:to>
      <xdr:col>16</xdr:col>
      <xdr:colOff>389714</xdr:colOff>
      <xdr:row>0</xdr:row>
      <xdr:rowOff>580958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16C0E1-A246-4ACF-B33A-3BCFB342A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47625"/>
          <a:ext cx="6485714" cy="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6</xdr:row>
      <xdr:rowOff>86771</xdr:rowOff>
    </xdr:from>
    <xdr:to>
      <xdr:col>18</xdr:col>
      <xdr:colOff>16764</xdr:colOff>
      <xdr:row>31</xdr:row>
      <xdr:rowOff>106459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18C08B-B10B-4D71-8326-F1B729C6B1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045" t="13613" b="3850"/>
        <a:stretch/>
      </xdr:blipFill>
      <xdr:spPr>
        <a:xfrm>
          <a:off x="10067925" y="1944146"/>
          <a:ext cx="7617714" cy="4782188"/>
        </a:xfrm>
        <a:prstGeom prst="rect">
          <a:avLst/>
        </a:prstGeom>
        <a:ln w="19050">
          <a:solidFill>
            <a:srgbClr val="C00000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0</xdr:row>
      <xdr:rowOff>168186</xdr:rowOff>
    </xdr:from>
    <xdr:to>
      <xdr:col>19</xdr:col>
      <xdr:colOff>87152</xdr:colOff>
      <xdr:row>3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DF9CC3-B053-4716-8D2A-64929E0AC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168186"/>
          <a:ext cx="8050052" cy="641439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4</xdr:row>
      <xdr:rowOff>47625</xdr:rowOff>
    </xdr:from>
    <xdr:to>
      <xdr:col>13</xdr:col>
      <xdr:colOff>124635</xdr:colOff>
      <xdr:row>6</xdr:row>
      <xdr:rowOff>216312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332D2C-9F83-4791-BF69-CDB1A5BFF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885825"/>
          <a:ext cx="3486960" cy="644937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8</xdr:row>
      <xdr:rowOff>38100</xdr:rowOff>
    </xdr:from>
    <xdr:to>
      <xdr:col>16</xdr:col>
      <xdr:colOff>95250</xdr:colOff>
      <xdr:row>38</xdr:row>
      <xdr:rowOff>104776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95DA0C4-AF72-4D60-82B6-D86A4B1B4A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211" t="24355" r="48171" b="17582"/>
        <a:stretch/>
      </xdr:blipFill>
      <xdr:spPr>
        <a:xfrm>
          <a:off x="7277100" y="1638300"/>
          <a:ext cx="5781675" cy="59721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0</xdr:row>
      <xdr:rowOff>122066</xdr:rowOff>
    </xdr:from>
    <xdr:to>
      <xdr:col>22</xdr:col>
      <xdr:colOff>189011</xdr:colOff>
      <xdr:row>3</xdr:row>
      <xdr:rowOff>114163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B5A3B7-4A83-4E78-BFAD-CEEB9389D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122066"/>
          <a:ext cx="7685186" cy="706472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4</xdr:row>
      <xdr:rowOff>123825</xdr:rowOff>
    </xdr:from>
    <xdr:to>
      <xdr:col>16</xdr:col>
      <xdr:colOff>571065</xdr:colOff>
      <xdr:row>7</xdr:row>
      <xdr:rowOff>209450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E1BF9A-EDE6-4856-8E27-DE894D4EA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6875" y="885825"/>
          <a:ext cx="3476190" cy="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139246</xdr:colOff>
      <xdr:row>9</xdr:row>
      <xdr:rowOff>57149</xdr:rowOff>
    </xdr:from>
    <xdr:to>
      <xdr:col>21</xdr:col>
      <xdr:colOff>390525</xdr:colOff>
      <xdr:row>27</xdr:row>
      <xdr:rowOff>161924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59B01C-729F-45AC-9D37-1FD1DA287F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723" t="20003" r="4519" b="9989"/>
        <a:stretch/>
      </xdr:blipFill>
      <xdr:spPr>
        <a:xfrm>
          <a:off x="9283246" y="1771649"/>
          <a:ext cx="7109279" cy="439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3</xdr:row>
      <xdr:rowOff>57150</xdr:rowOff>
    </xdr:from>
    <xdr:ext cx="4946098" cy="9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CB057D-D933-4F17-90EA-CBB1C99430B3}"/>
                </a:ext>
              </a:extLst>
            </xdr:cNvPr>
            <xdr:cNvSpPr txBox="1"/>
          </xdr:nvSpPr>
          <xdr:spPr>
            <a:xfrm>
              <a:off x="10429875" y="857250"/>
              <a:ext cx="4946098" cy="9126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CO" sz="28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CO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28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s-CO" sz="2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CB057D-D933-4F17-90EA-CBB1C99430B3}"/>
                </a:ext>
              </a:extLst>
            </xdr:cNvPr>
            <xdr:cNvSpPr txBox="1"/>
          </xdr:nvSpPr>
          <xdr:spPr>
            <a:xfrm>
              <a:off x="10429875" y="857250"/>
              <a:ext cx="4946098" cy="9126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2800" b="0" i="0">
                  <a:latin typeface="Cambria Math" panose="02040503050406030204" pitchFamily="18" charset="0"/>
                </a:rPr>
                <a:t>𝑋_(𝑖+1)= 𝑋_𝑖  −  (𝑓(𝑋_𝑖 )(𝑋_(𝑖−1)  − 𝑋_𝑖))/(𝑓(𝑋_(𝑖−1) )−𝑓(𝑋_𝑖))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8</xdr:col>
      <xdr:colOff>752475</xdr:colOff>
      <xdr:row>0</xdr:row>
      <xdr:rowOff>133350</xdr:rowOff>
    </xdr:from>
    <xdr:to>
      <xdr:col>18</xdr:col>
      <xdr:colOff>84856</xdr:colOff>
      <xdr:row>2</xdr:row>
      <xdr:rowOff>199950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79A45A-70E8-4F36-A321-89D165C30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0825" y="133350"/>
          <a:ext cx="6952381" cy="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7</xdr:row>
      <xdr:rowOff>36916</xdr:rowOff>
    </xdr:from>
    <xdr:to>
      <xdr:col>18</xdr:col>
      <xdr:colOff>331088</xdr:colOff>
      <xdr:row>30</xdr:row>
      <xdr:rowOff>22990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EBAABA-7A16-4B32-9D2E-19F5E45D43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306" t="13798" b="3722"/>
        <a:stretch/>
      </xdr:blipFill>
      <xdr:spPr>
        <a:xfrm>
          <a:off x="10429875" y="1903816"/>
          <a:ext cx="7179563" cy="4519974"/>
        </a:xfrm>
        <a:prstGeom prst="rect">
          <a:avLst/>
        </a:prstGeom>
        <a:ln w="19050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123825</xdr:rowOff>
    </xdr:from>
    <xdr:to>
      <xdr:col>16</xdr:col>
      <xdr:colOff>589714</xdr:colOff>
      <xdr:row>2</xdr:row>
      <xdr:rowOff>95187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0D9B14-97D6-4009-836F-A13CECEE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075" y="123825"/>
          <a:ext cx="6685714" cy="5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3</xdr:row>
      <xdr:rowOff>66675</xdr:rowOff>
    </xdr:from>
    <xdr:to>
      <xdr:col>11</xdr:col>
      <xdr:colOff>456861</xdr:colOff>
      <xdr:row>7</xdr:row>
      <xdr:rowOff>264900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42DA74-2605-45AA-9551-ADA2BC957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714375"/>
          <a:ext cx="2714286" cy="1265025"/>
        </a:xfrm>
        <a:prstGeom prst="rect">
          <a:avLst/>
        </a:prstGeom>
      </xdr:spPr>
    </xdr:pic>
    <xdr:clientData/>
  </xdr:twoCellAnchor>
  <xdr:twoCellAnchor editAs="oneCell">
    <xdr:from>
      <xdr:col>8</xdr:col>
      <xdr:colOff>27505</xdr:colOff>
      <xdr:row>10</xdr:row>
      <xdr:rowOff>66674</xdr:rowOff>
    </xdr:from>
    <xdr:to>
      <xdr:col>16</xdr:col>
      <xdr:colOff>657225</xdr:colOff>
      <xdr:row>37</xdr:row>
      <xdr:rowOff>128492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AEE7DF6-2FA1-4C86-8751-AC52F0DCBE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1828" t="17873" r="11396" b="17767"/>
        <a:stretch/>
      </xdr:blipFill>
      <xdr:spPr>
        <a:xfrm>
          <a:off x="7485580" y="2047874"/>
          <a:ext cx="6725720" cy="52053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28575</xdr:rowOff>
    </xdr:from>
    <xdr:to>
      <xdr:col>20</xdr:col>
      <xdr:colOff>723051</xdr:colOff>
      <xdr:row>3</xdr:row>
      <xdr:rowOff>18985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F9919E-54B0-401D-A407-E1726C0B5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219075"/>
          <a:ext cx="6790476" cy="5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15</xdr:col>
      <xdr:colOff>428286</xdr:colOff>
      <xdr:row>11</xdr:row>
      <xdr:rowOff>122025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08A010-4FAD-4147-BC94-C30A6D2B2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952500"/>
          <a:ext cx="2714286" cy="126502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12</xdr:row>
      <xdr:rowOff>35389</xdr:rowOff>
    </xdr:from>
    <xdr:to>
      <xdr:col>20</xdr:col>
      <xdr:colOff>484708</xdr:colOff>
      <xdr:row>38</xdr:row>
      <xdr:rowOff>113480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DA6A3EB-238A-420B-92CF-64A75A281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87050" y="2397589"/>
          <a:ext cx="6542608" cy="50310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47624</xdr:rowOff>
    </xdr:from>
    <xdr:to>
      <xdr:col>18</xdr:col>
      <xdr:colOff>199143</xdr:colOff>
      <xdr:row>2</xdr:row>
      <xdr:rowOff>85638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B1873D-B4E6-4FBE-BC4E-51C9E49A1D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836"/>
        <a:stretch/>
      </xdr:blipFill>
      <xdr:spPr>
        <a:xfrm>
          <a:off x="9496425" y="47624"/>
          <a:ext cx="7057143" cy="542839"/>
        </a:xfrm>
        <a:prstGeom prst="rect">
          <a:avLst/>
        </a:prstGeom>
      </xdr:spPr>
    </xdr:pic>
    <xdr:clientData/>
  </xdr:twoCellAnchor>
  <xdr:oneCellAnchor>
    <xdr:from>
      <xdr:col>9</xdr:col>
      <xdr:colOff>28575</xdr:colOff>
      <xdr:row>3</xdr:row>
      <xdr:rowOff>57150</xdr:rowOff>
    </xdr:from>
    <xdr:ext cx="4946098" cy="9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8487DEF-4828-49E8-81D2-ABA88F8FDCCF}"/>
                </a:ext>
              </a:extLst>
            </xdr:cNvPr>
            <xdr:cNvSpPr txBox="1"/>
          </xdr:nvSpPr>
          <xdr:spPr>
            <a:xfrm>
              <a:off x="9525000" y="704850"/>
              <a:ext cx="4946098" cy="9126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CO" sz="28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CO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28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s-CO" sz="2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8487DEF-4828-49E8-81D2-ABA88F8FDCCF}"/>
                </a:ext>
              </a:extLst>
            </xdr:cNvPr>
            <xdr:cNvSpPr txBox="1"/>
          </xdr:nvSpPr>
          <xdr:spPr>
            <a:xfrm>
              <a:off x="9525000" y="704850"/>
              <a:ext cx="4946098" cy="9126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2800" b="0" i="0">
                  <a:latin typeface="Cambria Math" panose="02040503050406030204" pitchFamily="18" charset="0"/>
                </a:rPr>
                <a:t>𝑋_(𝑖+1)= 𝑋_𝑖  −  (𝑓(𝑋_𝑖 )(𝑋_(𝑖−1)  − 𝑋_𝑖))/(𝑓(𝑋_(𝑖−1) )−𝑓(𝑋_𝑖))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9</xdr:col>
      <xdr:colOff>58192</xdr:colOff>
      <xdr:row>8</xdr:row>
      <xdr:rowOff>104775</xdr:rowOff>
    </xdr:from>
    <xdr:to>
      <xdr:col>17</xdr:col>
      <xdr:colOff>513285</xdr:colOff>
      <xdr:row>32</xdr:row>
      <xdr:rowOff>46799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B9FEAA-E483-432A-8764-2B5CA8247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4617" y="1704975"/>
          <a:ext cx="6551093" cy="5085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276224</xdr:colOff>
      <xdr:row>0</xdr:row>
      <xdr:rowOff>111579</xdr:rowOff>
    </xdr:from>
    <xdr:to>
      <xdr:col>17</xdr:col>
      <xdr:colOff>693899</xdr:colOff>
      <xdr:row>3</xdr:row>
      <xdr:rowOff>152229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F42891-C61D-4827-B7A1-90557664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9" y="111579"/>
          <a:ext cx="6513675" cy="783600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4</xdr:row>
      <xdr:rowOff>28575</xdr:rowOff>
    </xdr:from>
    <xdr:to>
      <xdr:col>13</xdr:col>
      <xdr:colOff>694890</xdr:colOff>
      <xdr:row>7</xdr:row>
      <xdr:rowOff>114200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992332-2DAF-44B4-B231-E863FE42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1019175"/>
          <a:ext cx="3476190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8</xdr:row>
      <xdr:rowOff>114300</xdr:rowOff>
    </xdr:from>
    <xdr:to>
      <xdr:col>16</xdr:col>
      <xdr:colOff>695325</xdr:colOff>
      <xdr:row>34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7F0824-FFEF-4133-B590-3EFB81C900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410" t="24818" r="42128" b="22213"/>
        <a:stretch/>
      </xdr:blipFill>
      <xdr:spPr>
        <a:xfrm>
          <a:off x="8620124" y="2057400"/>
          <a:ext cx="5753101" cy="5448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0</xdr:row>
      <xdr:rowOff>133350</xdr:rowOff>
    </xdr:from>
    <xdr:to>
      <xdr:col>14</xdr:col>
      <xdr:colOff>407911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312300-3D1F-4C95-930F-3C50317D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133350"/>
          <a:ext cx="5122786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4</xdr:row>
      <xdr:rowOff>114300</xdr:rowOff>
    </xdr:from>
    <xdr:to>
      <xdr:col>11</xdr:col>
      <xdr:colOff>266361</xdr:colOff>
      <xdr:row>9</xdr:row>
      <xdr:rowOff>188700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9BEB9B-0AEE-4F3E-BF7B-924D37D5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825" y="1066800"/>
          <a:ext cx="2714286" cy="126502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10</xdr:row>
      <xdr:rowOff>104775</xdr:rowOff>
    </xdr:from>
    <xdr:to>
      <xdr:col>15</xdr:col>
      <xdr:colOff>323131</xdr:colOff>
      <xdr:row>37</xdr:row>
      <xdr:rowOff>123144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126D9D-5E29-4594-BAFD-D91251269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2486025"/>
          <a:ext cx="5752381" cy="54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5</xdr:row>
      <xdr:rowOff>71436</xdr:rowOff>
    </xdr:from>
    <xdr:to>
      <xdr:col>16</xdr:col>
      <xdr:colOff>551207</xdr:colOff>
      <xdr:row>9</xdr:row>
      <xdr:rowOff>104463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A777D1C-5993-4459-92E7-FEBBD28D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72850" y="1262061"/>
          <a:ext cx="3942107" cy="9855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3173</xdr:colOff>
      <xdr:row>0</xdr:row>
      <xdr:rowOff>190500</xdr:rowOff>
    </xdr:from>
    <xdr:to>
      <xdr:col>18</xdr:col>
      <xdr:colOff>22016</xdr:colOff>
      <xdr:row>5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1EA40A-C775-4814-87D2-567E6FD00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373" y="190500"/>
          <a:ext cx="6876843" cy="103822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5</xdr:row>
      <xdr:rowOff>136192</xdr:rowOff>
    </xdr:from>
    <xdr:to>
      <xdr:col>13</xdr:col>
      <xdr:colOff>496110</xdr:colOff>
      <xdr:row>8</xdr:row>
      <xdr:rowOff>66754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E29B59-FA5B-44E6-A8B4-46DC58D23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8825" y="1326817"/>
          <a:ext cx="3486960" cy="644937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8</xdr:row>
      <xdr:rowOff>171450</xdr:rowOff>
    </xdr:from>
    <xdr:to>
      <xdr:col>16</xdr:col>
      <xdr:colOff>466725</xdr:colOff>
      <xdr:row>35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BEE35D9-B886-4316-9636-2CA4361AAF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3650" t="18151" r="34940" b="29158"/>
        <a:stretch/>
      </xdr:blipFill>
      <xdr:spPr>
        <a:xfrm>
          <a:off x="9648825" y="2076450"/>
          <a:ext cx="5743575" cy="54197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504824</xdr:colOff>
      <xdr:row>0</xdr:row>
      <xdr:rowOff>141999</xdr:rowOff>
    </xdr:from>
    <xdr:to>
      <xdr:col>16</xdr:col>
      <xdr:colOff>674837</xdr:colOff>
      <xdr:row>3</xdr:row>
      <xdr:rowOff>85590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BF5FC1-F88E-4CBF-B2B8-B13D3F01C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4" y="141999"/>
          <a:ext cx="7028013" cy="657966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10</xdr:row>
      <xdr:rowOff>9525</xdr:rowOff>
    </xdr:from>
    <xdr:to>
      <xdr:col>15</xdr:col>
      <xdr:colOff>180976</xdr:colOff>
      <xdr:row>37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021220-3F10-4647-B279-DB36482A8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681" t="26114" r="37909" b="20824"/>
        <a:stretch/>
      </xdr:blipFill>
      <xdr:spPr>
        <a:xfrm>
          <a:off x="8724900" y="2247900"/>
          <a:ext cx="5743576" cy="545782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152400</xdr:rowOff>
    </xdr:from>
    <xdr:to>
      <xdr:col>11</xdr:col>
      <xdr:colOff>190161</xdr:colOff>
      <xdr:row>8</xdr:row>
      <xdr:rowOff>226800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0205C6-3BE3-4138-A380-9AF10321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5375" y="866775"/>
          <a:ext cx="2714286" cy="1265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371474</xdr:colOff>
      <xdr:row>3</xdr:row>
      <xdr:rowOff>130380</xdr:rowOff>
    </xdr:from>
    <xdr:to>
      <xdr:col>14</xdr:col>
      <xdr:colOff>389749</xdr:colOff>
      <xdr:row>8</xdr:row>
      <xdr:rowOff>228167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2438468-A1CE-4AC3-AB8A-1D05F120C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10974" y="844755"/>
          <a:ext cx="2304275" cy="128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6A31-1D50-45B6-AAD0-2410AC53E233}">
  <dimension ref="A1:G4"/>
  <sheetViews>
    <sheetView workbookViewId="0">
      <selection activeCell="D12" sqref="D12"/>
    </sheetView>
  </sheetViews>
  <sheetFormatPr baseColWidth="10" defaultRowHeight="15" x14ac:dyDescent="0.25"/>
  <cols>
    <col min="1" max="1" width="17" customWidth="1"/>
    <col min="2" max="2" width="17.140625" customWidth="1"/>
    <col min="3" max="3" width="18.28515625" customWidth="1"/>
    <col min="4" max="4" width="18.5703125" customWidth="1"/>
    <col min="5" max="5" width="22" customWidth="1"/>
    <col min="6" max="6" width="19.140625" customWidth="1"/>
    <col min="7" max="7" width="27.140625" customWidth="1"/>
  </cols>
  <sheetData>
    <row r="1" spans="1:7" ht="46.5" x14ac:dyDescent="0.35">
      <c r="A1" s="15" t="s">
        <v>1</v>
      </c>
      <c r="B1" s="15" t="s">
        <v>2</v>
      </c>
      <c r="C1" s="67" t="s">
        <v>3</v>
      </c>
      <c r="D1" s="67" t="s">
        <v>4</v>
      </c>
      <c r="E1" s="65" t="s">
        <v>5</v>
      </c>
      <c r="F1" s="65" t="s">
        <v>6</v>
      </c>
      <c r="G1" s="18" t="s">
        <v>0</v>
      </c>
    </row>
    <row r="2" spans="1:7" ht="23.25" x14ac:dyDescent="0.35">
      <c r="A2" s="16">
        <v>0</v>
      </c>
      <c r="B2" s="16">
        <v>3</v>
      </c>
      <c r="C2" s="68">
        <f>(POWER(B2,3))-(25)</f>
        <v>2</v>
      </c>
      <c r="D2" s="68">
        <f>(3*POWER(B2,2))</f>
        <v>27</v>
      </c>
      <c r="E2" s="66"/>
      <c r="F2" s="66">
        <f>ABS( ($G$2-B2)/($G$2))*100</f>
        <v>2.5991792065663497</v>
      </c>
      <c r="G2" s="19">
        <v>2.9239999999999999</v>
      </c>
    </row>
    <row r="3" spans="1:7" ht="23.25" x14ac:dyDescent="0.35">
      <c r="A3" s="16">
        <v>1</v>
      </c>
      <c r="B3" s="16">
        <f>(B2)-((C2)/(D2))</f>
        <v>2.925925925925926</v>
      </c>
      <c r="C3" s="68">
        <f>(POWER(B3,3))-(25)</f>
        <v>4.8976273941985227E-2</v>
      </c>
      <c r="D3" s="68">
        <f>(3*POWER(B3,2))</f>
        <v>25.683127572016467</v>
      </c>
      <c r="E3" s="66">
        <f>ABS((B3-B2)/(B3))*100</f>
        <v>2.5316455696202489</v>
      </c>
      <c r="F3" s="66">
        <f>ABS( ($G$2-B3)/($G$2))*100</f>
        <v>6.5866139737555021E-2</v>
      </c>
      <c r="G3" s="17"/>
    </row>
    <row r="4" spans="1:7" ht="23.25" x14ac:dyDescent="0.35">
      <c r="A4" s="16">
        <v>2</v>
      </c>
      <c r="B4" s="20">
        <f t="shared" ref="B4" si="0">(B3)-((C3)/(D3))</f>
        <v>2.9240189823963791</v>
      </c>
      <c r="C4" s="68">
        <f t="shared" ref="C4" si="1">(POWER(B4,3))-(25)</f>
        <v>3.1912871790495956E-5</v>
      </c>
      <c r="D4" s="68">
        <f t="shared" ref="D4" si="2">(3*POWER(B4,2))</f>
        <v>25.649661028243074</v>
      </c>
      <c r="E4" s="66">
        <f t="shared" ref="E4" si="3">ABS((B4-B3)/(B4))*100</f>
        <v>6.5216523593976991E-2</v>
      </c>
      <c r="F4" s="66">
        <f t="shared" ref="F4" si="4">ABS( ($G$2-B4)/($G$2))*100</f>
        <v>6.4919276262681114E-4</v>
      </c>
      <c r="G4" s="1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B709-CA89-432B-865F-F39420C0E520}">
  <dimension ref="A1:H12"/>
  <sheetViews>
    <sheetView workbookViewId="0">
      <selection activeCell="H14" sqref="H14"/>
    </sheetView>
  </sheetViews>
  <sheetFormatPr baseColWidth="10" defaultRowHeight="15" x14ac:dyDescent="0.25"/>
  <cols>
    <col min="8" max="8" width="23" customWidth="1"/>
  </cols>
  <sheetData>
    <row r="1" spans="1:8" ht="21" x14ac:dyDescent="0.35">
      <c r="A1" s="25" t="s">
        <v>7</v>
      </c>
      <c r="B1" s="5" t="s">
        <v>8</v>
      </c>
      <c r="C1" s="5" t="s">
        <v>9</v>
      </c>
      <c r="D1" s="26" t="s">
        <v>10</v>
      </c>
      <c r="E1" s="26" t="s">
        <v>11</v>
      </c>
      <c r="F1" s="7" t="s">
        <v>5</v>
      </c>
      <c r="G1" s="7" t="s">
        <v>6</v>
      </c>
      <c r="H1" s="2" t="s">
        <v>0</v>
      </c>
    </row>
    <row r="2" spans="1:8" ht="18.75" x14ac:dyDescent="0.3">
      <c r="A2" s="27">
        <v>0</v>
      </c>
      <c r="B2" s="27">
        <v>1</v>
      </c>
      <c r="C2" s="27">
        <v>2</v>
      </c>
      <c r="D2" s="56">
        <f>(-11)-(22+B2)+(17*POWER(B2,2))-(2.5*POWER(B2,3))</f>
        <v>-19.5</v>
      </c>
      <c r="E2" s="56">
        <f>(-11)-(22+C2)+(17*POWER(C2,2))-(2.5*POWER(C2,3))</f>
        <v>13</v>
      </c>
      <c r="F2" s="57">
        <f>ABS((C2-B2)/(C2))*100</f>
        <v>50</v>
      </c>
      <c r="G2" s="57">
        <f>ABS(($H$2-C2)/($H$2))*100</f>
        <v>17.593737124021427</v>
      </c>
      <c r="H2" s="9">
        <v>2.427</v>
      </c>
    </row>
    <row r="3" spans="1:8" ht="18.75" x14ac:dyDescent="0.3">
      <c r="A3" s="27">
        <v>1</v>
      </c>
      <c r="B3" s="27">
        <f>C2</f>
        <v>2</v>
      </c>
      <c r="C3" s="27">
        <f>(C2)-(((E2)*(B2-C2))/(D2-E2))</f>
        <v>1.6</v>
      </c>
      <c r="D3" s="56">
        <f>(-11)-(22*B3)+(17*POWER(B3,2))-(2.5*POWER(B3,3))</f>
        <v>-7</v>
      </c>
      <c r="E3" s="56">
        <f>(-11)-(22*C3)+(17*POWER(C3,2))-(2.5*POWER(C3,3))</f>
        <v>-12.919999999999995</v>
      </c>
      <c r="F3" s="57">
        <f>ABS((C3-B3)/(C3))*100</f>
        <v>24.999999999999993</v>
      </c>
      <c r="G3" s="57">
        <f>ABS(($H$2-C3)/($H$2))*100</f>
        <v>34.074989699217141</v>
      </c>
      <c r="H3" s="52"/>
    </row>
    <row r="4" spans="1:8" ht="18.75" x14ac:dyDescent="0.3">
      <c r="A4" s="27">
        <v>2</v>
      </c>
      <c r="B4" s="27">
        <f t="shared" ref="B4:B12" si="0">C3</f>
        <v>1.6</v>
      </c>
      <c r="C4" s="27">
        <f t="shared" ref="C4:C12" si="1">(C3)-(((E3)*(B3-C3))/(D3-E3))</f>
        <v>2.4729729729729732</v>
      </c>
      <c r="D4" s="56">
        <f t="shared" ref="D4:D12" si="2">(-11)-(22*B4)+(17*POWER(B4,2))-(2.5*POWER(B4,3))</f>
        <v>-12.919999999999995</v>
      </c>
      <c r="E4" s="56">
        <f t="shared" ref="E4:E12" si="3">(-11)-(22*C4)+(17*POWER(C4,2))-(2.5*POWER(C4,3))</f>
        <v>0.75046023927506411</v>
      </c>
      <c r="F4" s="57">
        <f t="shared" ref="F4:F12" si="4">ABS((C4-B4)/(C4))*100</f>
        <v>35.300546448087431</v>
      </c>
      <c r="G4" s="57">
        <f t="shared" ref="G4:G12" si="5">ABS(($H$2-C4)/($H$2))*100</f>
        <v>1.8942304480005439</v>
      </c>
      <c r="H4" s="52"/>
    </row>
    <row r="5" spans="1:8" ht="18.75" x14ac:dyDescent="0.3">
      <c r="A5" s="27">
        <v>3</v>
      </c>
      <c r="B5" s="27">
        <f t="shared" si="0"/>
        <v>2.4729729729729732</v>
      </c>
      <c r="C5" s="27">
        <f t="shared" si="1"/>
        <v>2.4250498237365066</v>
      </c>
      <c r="D5" s="56">
        <f t="shared" si="2"/>
        <v>0.75046023927506411</v>
      </c>
      <c r="E5" s="56">
        <f t="shared" si="3"/>
        <v>-2.9849680905044806E-2</v>
      </c>
      <c r="F5" s="57">
        <f t="shared" si="4"/>
        <v>1.9761717374790631</v>
      </c>
      <c r="G5" s="57">
        <f t="shared" si="5"/>
        <v>8.0353368911968481E-2</v>
      </c>
      <c r="H5" s="52"/>
    </row>
    <row r="6" spans="1:8" ht="18.75" x14ac:dyDescent="0.3">
      <c r="A6" s="27">
        <v>4</v>
      </c>
      <c r="B6" s="27">
        <f t="shared" si="0"/>
        <v>2.4250498237365066</v>
      </c>
      <c r="C6" s="27">
        <f t="shared" si="1"/>
        <v>2.4268830577832339</v>
      </c>
      <c r="D6" s="56">
        <f t="shared" si="2"/>
        <v>-2.9849680905044806E-2</v>
      </c>
      <c r="E6" s="56">
        <f t="shared" si="3"/>
        <v>1.108779655254466E-4</v>
      </c>
      <c r="F6" s="57">
        <f t="shared" si="4"/>
        <v>7.553862312598697E-2</v>
      </c>
      <c r="G6" s="57">
        <f t="shared" si="5"/>
        <v>4.8183855280663091E-3</v>
      </c>
      <c r="H6" s="52"/>
    </row>
    <row r="7" spans="1:8" ht="18.75" x14ac:dyDescent="0.3">
      <c r="A7" s="27">
        <v>5</v>
      </c>
      <c r="B7" s="27">
        <f t="shared" si="0"/>
        <v>2.4268830577832339</v>
      </c>
      <c r="C7" s="27">
        <f t="shared" si="1"/>
        <v>2.4268762733550022</v>
      </c>
      <c r="D7" s="56">
        <f t="shared" si="2"/>
        <v>1.108779655254466E-4</v>
      </c>
      <c r="E7" s="56">
        <f t="shared" si="3"/>
        <v>1.483282119352225E-8</v>
      </c>
      <c r="F7" s="57">
        <f t="shared" si="4"/>
        <v>2.7955393961123608E-4</v>
      </c>
      <c r="G7" s="57">
        <f t="shared" si="5"/>
        <v>5.0979252162267653E-3</v>
      </c>
      <c r="H7" s="52"/>
    </row>
    <row r="8" spans="1:8" ht="18.75" x14ac:dyDescent="0.3">
      <c r="A8" s="27">
        <v>6</v>
      </c>
      <c r="B8" s="27">
        <f t="shared" si="0"/>
        <v>2.4268762733550022</v>
      </c>
      <c r="C8" s="27">
        <f t="shared" si="1"/>
        <v>2.4268762724472865</v>
      </c>
      <c r="D8" s="56">
        <f t="shared" si="2"/>
        <v>1.483282119352225E-8</v>
      </c>
      <c r="E8" s="56">
        <f t="shared" si="3"/>
        <v>0</v>
      </c>
      <c r="F8" s="57">
        <f t="shared" si="4"/>
        <v>3.7402635260137066E-8</v>
      </c>
      <c r="G8" s="57">
        <f t="shared" si="5"/>
        <v>5.0979626169552527E-3</v>
      </c>
      <c r="H8" s="52"/>
    </row>
    <row r="9" spans="1:8" ht="18.75" x14ac:dyDescent="0.3">
      <c r="A9" s="27">
        <v>7</v>
      </c>
      <c r="B9" s="27">
        <f t="shared" si="0"/>
        <v>2.4268762724472865</v>
      </c>
      <c r="C9" s="9">
        <f t="shared" si="1"/>
        <v>2.4268762724472865</v>
      </c>
      <c r="D9" s="56">
        <f t="shared" si="2"/>
        <v>0</v>
      </c>
      <c r="E9" s="56">
        <f t="shared" si="3"/>
        <v>0</v>
      </c>
      <c r="F9" s="57">
        <f t="shared" si="4"/>
        <v>0</v>
      </c>
      <c r="G9" s="57">
        <f t="shared" si="5"/>
        <v>5.0979626169552527E-3</v>
      </c>
      <c r="H9" s="52"/>
    </row>
    <row r="10" spans="1:8" ht="18.75" x14ac:dyDescent="0.3">
      <c r="A10" s="27">
        <v>8</v>
      </c>
      <c r="B10" s="27">
        <f t="shared" si="0"/>
        <v>2.4268762724472865</v>
      </c>
      <c r="C10" s="27" t="e">
        <f t="shared" si="1"/>
        <v>#DIV/0!</v>
      </c>
      <c r="D10" s="56">
        <f t="shared" si="2"/>
        <v>0</v>
      </c>
      <c r="E10" s="56" t="e">
        <f t="shared" si="3"/>
        <v>#DIV/0!</v>
      </c>
      <c r="F10" s="57" t="e">
        <f t="shared" si="4"/>
        <v>#DIV/0!</v>
      </c>
      <c r="G10" s="57" t="e">
        <f t="shared" si="5"/>
        <v>#DIV/0!</v>
      </c>
      <c r="H10" s="52"/>
    </row>
    <row r="11" spans="1:8" ht="18.75" x14ac:dyDescent="0.3">
      <c r="A11" s="27">
        <v>9</v>
      </c>
      <c r="B11" s="27" t="e">
        <f t="shared" si="0"/>
        <v>#DIV/0!</v>
      </c>
      <c r="C11" s="27" t="e">
        <f t="shared" si="1"/>
        <v>#DIV/0!</v>
      </c>
      <c r="D11" s="56" t="e">
        <f t="shared" si="2"/>
        <v>#DIV/0!</v>
      </c>
      <c r="E11" s="56" t="e">
        <f t="shared" si="3"/>
        <v>#DIV/0!</v>
      </c>
      <c r="F11" s="57" t="e">
        <f t="shared" si="4"/>
        <v>#DIV/0!</v>
      </c>
      <c r="G11" s="57" t="e">
        <f t="shared" si="5"/>
        <v>#DIV/0!</v>
      </c>
      <c r="H11" s="52"/>
    </row>
    <row r="12" spans="1:8" ht="18.75" x14ac:dyDescent="0.3">
      <c r="A12" s="27">
        <v>10</v>
      </c>
      <c r="B12" s="27" t="e">
        <f t="shared" si="0"/>
        <v>#DIV/0!</v>
      </c>
      <c r="C12" s="27" t="e">
        <f t="shared" si="1"/>
        <v>#DIV/0!</v>
      </c>
      <c r="D12" s="56" t="e">
        <f t="shared" si="2"/>
        <v>#DIV/0!</v>
      </c>
      <c r="E12" s="56" t="e">
        <f t="shared" si="3"/>
        <v>#DIV/0!</v>
      </c>
      <c r="F12" s="57" t="e">
        <f t="shared" si="4"/>
        <v>#DIV/0!</v>
      </c>
      <c r="G12" s="57" t="e">
        <f t="shared" si="5"/>
        <v>#DIV/0!</v>
      </c>
      <c r="H12" s="5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A870-DA2B-40BF-BC12-FDD603C9DFF7}">
  <dimension ref="A1:J27"/>
  <sheetViews>
    <sheetView tabSelected="1" workbookViewId="0">
      <selection activeCell="I21" sqref="I21"/>
    </sheetView>
  </sheetViews>
  <sheetFormatPr baseColWidth="10" defaultRowHeight="15" x14ac:dyDescent="0.25"/>
  <cols>
    <col min="1" max="1" width="11.5703125" bestFit="1" customWidth="1"/>
    <col min="2" max="2" width="20" customWidth="1"/>
    <col min="3" max="6" width="11.7109375" bestFit="1" customWidth="1"/>
    <col min="7" max="7" width="17.42578125" customWidth="1"/>
    <col min="8" max="8" width="11.7109375" bestFit="1" customWidth="1"/>
    <col min="9" max="9" width="19.140625" customWidth="1"/>
    <col min="10" max="10" width="12.85546875" customWidth="1"/>
  </cols>
  <sheetData>
    <row r="1" spans="1:10" ht="18.75" x14ac:dyDescent="0.3">
      <c r="A1" s="27" t="s">
        <v>12</v>
      </c>
      <c r="B1" s="27" t="s">
        <v>18</v>
      </c>
      <c r="C1" s="61" t="s">
        <v>13</v>
      </c>
      <c r="D1" s="61" t="s">
        <v>21</v>
      </c>
      <c r="E1" s="59" t="s">
        <v>3</v>
      </c>
      <c r="F1" s="59" t="s">
        <v>22</v>
      </c>
      <c r="G1" s="60" t="s">
        <v>5</v>
      </c>
      <c r="H1" s="60" t="s">
        <v>6</v>
      </c>
      <c r="I1" s="58" t="s">
        <v>0</v>
      </c>
      <c r="J1" s="63" t="s">
        <v>23</v>
      </c>
    </row>
    <row r="2" spans="1:10" ht="18.75" x14ac:dyDescent="0.3">
      <c r="A2" s="27">
        <v>1</v>
      </c>
      <c r="B2" s="27">
        <v>3.5</v>
      </c>
      <c r="C2" s="62">
        <f>B2*$J$2</f>
        <v>3.5000000000000003E-2</v>
      </c>
      <c r="D2" s="62">
        <f>B2+C2</f>
        <v>3.5350000000000001</v>
      </c>
      <c r="E2" s="56">
        <f>(POWER(B2,3.3))-79</f>
        <v>-16.565513184395954</v>
      </c>
      <c r="F2" s="56">
        <f>(POWER(D2,3.3))-79</f>
        <v>-14.481378481323304</v>
      </c>
      <c r="G2" s="57"/>
      <c r="H2" s="57">
        <f>ABS(($I$2-B2)/($I$2))*100</f>
        <v>6.8901303538175016</v>
      </c>
      <c r="I2" s="9">
        <v>3.7589999999999999</v>
      </c>
      <c r="J2" s="64">
        <v>0.01</v>
      </c>
    </row>
    <row r="3" spans="1:10" ht="18.75" x14ac:dyDescent="0.3">
      <c r="A3" s="27">
        <v>2</v>
      </c>
      <c r="B3" s="27">
        <f>(B2)-((C2*E2)/(F2-E2))</f>
        <v>3.77819361224544</v>
      </c>
      <c r="C3" s="62">
        <f>B3*$J$2</f>
        <v>3.7781936122454403E-2</v>
      </c>
      <c r="D3" s="62">
        <f>B3+C3</f>
        <v>3.8159755483678945</v>
      </c>
      <c r="E3" s="56">
        <f>(POWER(B3,3.3))-79</f>
        <v>1.3596230903577009</v>
      </c>
      <c r="F3" s="56">
        <f>(POWER(D3,3.3))-79</f>
        <v>4.0421193796776294</v>
      </c>
      <c r="G3" s="57">
        <f>ABS((B3-B2)/(B3))*100</f>
        <v>7.3631380706322567</v>
      </c>
      <c r="H3" s="57">
        <f>ABS(($I$2-B3)/($I$2))*100</f>
        <v>0.51060420977494392</v>
      </c>
      <c r="I3" s="52"/>
      <c r="J3" s="52"/>
    </row>
    <row r="4" spans="1:10" ht="18.75" x14ac:dyDescent="0.3">
      <c r="A4" s="27">
        <v>3</v>
      </c>
      <c r="B4" s="27">
        <f t="shared" ref="B4:B8" si="0">(B3)-((C3*E3)/(F3-E3))</f>
        <v>3.759043840089173</v>
      </c>
      <c r="C4" s="62">
        <f t="shared" ref="C4:C17" si="1">B4*$J$2</f>
        <v>3.7590438400891733E-2</v>
      </c>
      <c r="D4" s="62">
        <f t="shared" ref="D4:D8" si="2">B4+C4</f>
        <v>3.7966342784900649</v>
      </c>
      <c r="E4" s="56">
        <f t="shared" ref="E4:E8" si="3">(POWER(B4,3.3))-79</f>
        <v>2.3341417354643568E-2</v>
      </c>
      <c r="F4" s="56">
        <f t="shared" ref="F4:F8" si="4">(POWER(D4,3.3))-79</f>
        <v>2.6612310934095262</v>
      </c>
      <c r="G4" s="57">
        <f t="shared" ref="G4:G8" si="5">ABS((B4-B3)/(B4))*100</f>
        <v>0.50943199842576814</v>
      </c>
      <c r="H4" s="57">
        <f t="shared" ref="H4:H8" si="6">ABS(($I$2-B4)/($I$2))*100</f>
        <v>1.1662699966249145E-3</v>
      </c>
      <c r="I4" s="52"/>
      <c r="J4" s="52"/>
    </row>
    <row r="5" spans="1:10" ht="18.75" x14ac:dyDescent="0.3">
      <c r="A5" s="27">
        <v>4</v>
      </c>
      <c r="B5" s="27">
        <f t="shared" si="0"/>
        <v>3.7587112203745487</v>
      </c>
      <c r="C5" s="62">
        <f t="shared" si="1"/>
        <v>3.7587112203745492E-2</v>
      </c>
      <c r="D5" s="62">
        <f t="shared" si="2"/>
        <v>3.7962983325782944</v>
      </c>
      <c r="E5" s="56">
        <f t="shared" si="3"/>
        <v>2.6886013574767276E-4</v>
      </c>
      <c r="F5" s="56">
        <f t="shared" si="4"/>
        <v>2.6373883477957065</v>
      </c>
      <c r="G5" s="57">
        <f t="shared" si="5"/>
        <v>8.8493021975531733E-3</v>
      </c>
      <c r="H5" s="57">
        <f t="shared" si="6"/>
        <v>7.6823523663514795E-3</v>
      </c>
    </row>
    <row r="6" spans="1:10" ht="18.75" x14ac:dyDescent="0.3">
      <c r="A6" s="27">
        <v>5</v>
      </c>
      <c r="B6" s="27">
        <f t="shared" si="0"/>
        <v>3.7587073882857349</v>
      </c>
      <c r="C6" s="62">
        <f t="shared" si="1"/>
        <v>3.7587073882857348E-2</v>
      </c>
      <c r="D6" s="62">
        <f t="shared" si="2"/>
        <v>3.7962944621685923</v>
      </c>
      <c r="E6" s="56">
        <f t="shared" si="3"/>
        <v>3.0701550883804885E-6</v>
      </c>
      <c r="F6" s="56">
        <f t="shared" si="4"/>
        <v>2.6371136854409656</v>
      </c>
      <c r="G6" s="57">
        <f t="shared" si="5"/>
        <v>1.0195230482078855E-4</v>
      </c>
      <c r="H6" s="57">
        <f t="shared" si="6"/>
        <v>7.784296734902333E-3</v>
      </c>
    </row>
    <row r="7" spans="1:10" ht="18.75" x14ac:dyDescent="0.3">
      <c r="A7" s="27">
        <v>6</v>
      </c>
      <c r="B7" s="27">
        <f t="shared" si="0"/>
        <v>3.7587073445264227</v>
      </c>
      <c r="C7" s="62">
        <f t="shared" si="1"/>
        <v>3.7587073445264227E-2</v>
      </c>
      <c r="D7" s="62">
        <f t="shared" si="2"/>
        <v>3.7962944179716871</v>
      </c>
      <c r="E7" s="56">
        <f t="shared" si="3"/>
        <v>3.5055052194365999E-8</v>
      </c>
      <c r="F7" s="56">
        <f t="shared" si="4"/>
        <v>2.637110549025806</v>
      </c>
      <c r="G7" s="57">
        <f t="shared" si="5"/>
        <v>1.1642117399095443E-6</v>
      </c>
      <c r="H7" s="57">
        <f t="shared" si="6"/>
        <v>7.7854608560029926E-3</v>
      </c>
    </row>
    <row r="8" spans="1:10" ht="18.75" x14ac:dyDescent="0.3">
      <c r="A8" s="27">
        <v>7</v>
      </c>
      <c r="B8" s="9">
        <f t="shared" si="0"/>
        <v>3.7587073440267784</v>
      </c>
      <c r="C8" s="62">
        <f t="shared" si="1"/>
        <v>3.7587073440267786E-2</v>
      </c>
      <c r="D8" s="62">
        <f t="shared" si="2"/>
        <v>3.7962944174670463</v>
      </c>
      <c r="E8" s="56">
        <f t="shared" si="3"/>
        <v>4.0023451219894923E-10</v>
      </c>
      <c r="F8" s="56">
        <f t="shared" si="4"/>
        <v>2.6371105132141679</v>
      </c>
      <c r="G8" s="57">
        <f t="shared" si="5"/>
        <v>1.3292982937528109E-8</v>
      </c>
      <c r="H8" s="57">
        <f t="shared" si="6"/>
        <v>7.7854741479510096E-3</v>
      </c>
    </row>
    <row r="9" spans="1:10" ht="18.75" x14ac:dyDescent="0.3">
      <c r="A9" s="27">
        <v>8</v>
      </c>
      <c r="B9" s="27">
        <f t="shared" ref="B9:B10" si="7">(B8)-((C8*E8)/(F8-E8))</f>
        <v>3.7587073440210736</v>
      </c>
      <c r="C9" s="62">
        <f t="shared" si="1"/>
        <v>3.7587073440210735E-2</v>
      </c>
      <c r="D9" s="62">
        <f t="shared" ref="D9:D10" si="8">B9+C9</f>
        <v>3.7962944174612843</v>
      </c>
      <c r="E9" s="56">
        <f t="shared" ref="E9:E10" si="9">(POWER(B9,3.3))-79</f>
        <v>4.5616843635798432E-12</v>
      </c>
      <c r="F9" s="56">
        <f t="shared" ref="F9:F10" si="10">(POWER(D9,3.3))-79</f>
        <v>2.6371105128053642</v>
      </c>
      <c r="G9" s="57">
        <f t="shared" ref="G9:G10" si="11">ABS((B9-B8)/(B9))*100</f>
        <v>1.5177478498847236E-10</v>
      </c>
      <c r="H9" s="57">
        <f t="shared" ref="H9:H10" si="12">ABS(($I$2-B9)/($I$2))*100</f>
        <v>7.7854742997139773E-3</v>
      </c>
    </row>
    <row r="10" spans="1:10" ht="18.75" x14ac:dyDescent="0.3">
      <c r="A10" s="27">
        <v>9</v>
      </c>
      <c r="B10" s="27">
        <f t="shared" si="7"/>
        <v>3.7587073440210088</v>
      </c>
      <c r="C10" s="62">
        <f t="shared" si="1"/>
        <v>3.7587073440210089E-2</v>
      </c>
      <c r="D10" s="62">
        <f t="shared" si="8"/>
        <v>3.796294417461219</v>
      </c>
      <c r="E10" s="56">
        <f t="shared" si="9"/>
        <v>0</v>
      </c>
      <c r="F10" s="56">
        <f t="shared" si="10"/>
        <v>2.6371105128006462</v>
      </c>
      <c r="G10" s="57">
        <f t="shared" si="11"/>
        <v>1.7249819872580839E-12</v>
      </c>
      <c r="H10" s="57">
        <f t="shared" si="12"/>
        <v>7.785474301438825E-3</v>
      </c>
    </row>
    <row r="11" spans="1:10" ht="18.75" x14ac:dyDescent="0.3">
      <c r="A11" s="27">
        <v>10</v>
      </c>
      <c r="B11" s="27">
        <f t="shared" ref="B11:B13" si="13">(B10)-((C10*E10)/(F10-E10))</f>
        <v>3.7587073440210088</v>
      </c>
      <c r="C11" s="62">
        <f t="shared" si="1"/>
        <v>3.7587073440210089E-2</v>
      </c>
      <c r="D11" s="62">
        <f t="shared" ref="D11:D13" si="14">B11+C11</f>
        <v>3.796294417461219</v>
      </c>
      <c r="E11" s="56">
        <f t="shared" ref="E11:E13" si="15">(POWER(B11,3.3))-79</f>
        <v>0</v>
      </c>
      <c r="F11" s="56">
        <f t="shared" ref="F11:F13" si="16">(POWER(D11,3.3))-79</f>
        <v>2.6371105128006462</v>
      </c>
      <c r="G11" s="57">
        <f t="shared" ref="G11:G13" si="17">ABS((B11-B10)/(B11))*100</f>
        <v>0</v>
      </c>
      <c r="H11" s="57">
        <f t="shared" ref="H11:H13" si="18">ABS(($I$2-B11)/($I$2))*100</f>
        <v>7.785474301438825E-3</v>
      </c>
    </row>
    <row r="12" spans="1:10" ht="18.75" x14ac:dyDescent="0.3">
      <c r="A12" s="27">
        <v>11</v>
      </c>
      <c r="B12" s="27">
        <f t="shared" si="13"/>
        <v>3.7587073440210088</v>
      </c>
      <c r="C12" s="62">
        <f t="shared" si="1"/>
        <v>3.7587073440210089E-2</v>
      </c>
      <c r="D12" s="62">
        <f t="shared" si="14"/>
        <v>3.796294417461219</v>
      </c>
      <c r="E12" s="56">
        <f t="shared" si="15"/>
        <v>0</v>
      </c>
      <c r="F12" s="56">
        <f t="shared" si="16"/>
        <v>2.6371105128006462</v>
      </c>
      <c r="G12" s="57">
        <f t="shared" si="17"/>
        <v>0</v>
      </c>
      <c r="H12" s="57">
        <f t="shared" si="18"/>
        <v>7.785474301438825E-3</v>
      </c>
    </row>
    <row r="13" spans="1:10" ht="18.75" x14ac:dyDescent="0.3">
      <c r="A13" s="27">
        <v>12</v>
      </c>
      <c r="B13" s="27">
        <f t="shared" si="13"/>
        <v>3.7587073440210088</v>
      </c>
      <c r="C13" s="62">
        <f t="shared" si="1"/>
        <v>3.7587073440210089E-2</v>
      </c>
      <c r="D13" s="62">
        <f t="shared" si="14"/>
        <v>3.796294417461219</v>
      </c>
      <c r="E13" s="56">
        <f t="shared" si="15"/>
        <v>0</v>
      </c>
      <c r="F13" s="56">
        <f t="shared" si="16"/>
        <v>2.6371105128006462</v>
      </c>
      <c r="G13" s="57">
        <f t="shared" si="17"/>
        <v>0</v>
      </c>
      <c r="H13" s="57">
        <f t="shared" si="18"/>
        <v>7.785474301438825E-3</v>
      </c>
    </row>
    <row r="14" spans="1:10" ht="18.75" x14ac:dyDescent="0.3">
      <c r="A14" s="27">
        <v>13</v>
      </c>
      <c r="B14" s="27">
        <f t="shared" ref="B14:B17" si="19">(B13)-((C13*E13)/(F13-E13))</f>
        <v>3.7587073440210088</v>
      </c>
      <c r="C14" s="62">
        <f t="shared" si="1"/>
        <v>3.7587073440210089E-2</v>
      </c>
      <c r="D14" s="62">
        <f t="shared" ref="D14:D17" si="20">B14+C14</f>
        <v>3.796294417461219</v>
      </c>
      <c r="E14" s="56">
        <f t="shared" ref="E14:E17" si="21">(POWER(B14,3.3))-79</f>
        <v>0</v>
      </c>
      <c r="F14" s="56">
        <f t="shared" ref="F14:F17" si="22">(POWER(D14,3.3))-79</f>
        <v>2.6371105128006462</v>
      </c>
      <c r="G14" s="57">
        <f t="shared" ref="G14:G17" si="23">ABS((B14-B13)/(B14))*100</f>
        <v>0</v>
      </c>
      <c r="H14" s="57">
        <f t="shared" ref="H14:H17" si="24">ABS(($I$2-B14)/($I$2))*100</f>
        <v>7.785474301438825E-3</v>
      </c>
    </row>
    <row r="15" spans="1:10" ht="18.75" x14ac:dyDescent="0.3">
      <c r="A15" s="27">
        <v>14</v>
      </c>
      <c r="B15" s="27">
        <f t="shared" si="19"/>
        <v>3.7587073440210088</v>
      </c>
      <c r="C15" s="62">
        <f t="shared" si="1"/>
        <v>3.7587073440210089E-2</v>
      </c>
      <c r="D15" s="62">
        <f t="shared" si="20"/>
        <v>3.796294417461219</v>
      </c>
      <c r="E15" s="56">
        <f t="shared" si="21"/>
        <v>0</v>
      </c>
      <c r="F15" s="56">
        <f t="shared" si="22"/>
        <v>2.6371105128006462</v>
      </c>
      <c r="G15" s="57">
        <f t="shared" si="23"/>
        <v>0</v>
      </c>
      <c r="H15" s="57">
        <f t="shared" si="24"/>
        <v>7.785474301438825E-3</v>
      </c>
    </row>
    <row r="16" spans="1:10" ht="18.75" x14ac:dyDescent="0.3">
      <c r="A16" s="27">
        <v>15</v>
      </c>
      <c r="B16" s="27">
        <f t="shared" si="19"/>
        <v>3.7587073440210088</v>
      </c>
      <c r="C16" s="62">
        <f t="shared" si="1"/>
        <v>3.7587073440210089E-2</v>
      </c>
      <c r="D16" s="62">
        <f t="shared" si="20"/>
        <v>3.796294417461219</v>
      </c>
      <c r="E16" s="56">
        <f t="shared" si="21"/>
        <v>0</v>
      </c>
      <c r="F16" s="56">
        <f t="shared" si="22"/>
        <v>2.6371105128006462</v>
      </c>
      <c r="G16" s="57">
        <f t="shared" si="23"/>
        <v>0</v>
      </c>
      <c r="H16" s="57">
        <f t="shared" si="24"/>
        <v>7.785474301438825E-3</v>
      </c>
    </row>
    <row r="17" spans="1:8" ht="18.75" x14ac:dyDescent="0.3">
      <c r="A17" s="27">
        <v>16</v>
      </c>
      <c r="B17" s="27">
        <f t="shared" si="19"/>
        <v>3.7587073440210088</v>
      </c>
      <c r="C17" s="62">
        <f t="shared" si="1"/>
        <v>3.7587073440210089E-2</v>
      </c>
      <c r="D17" s="62">
        <f t="shared" si="20"/>
        <v>3.796294417461219</v>
      </c>
      <c r="E17" s="56">
        <f t="shared" si="21"/>
        <v>0</v>
      </c>
      <c r="F17" s="56">
        <f t="shared" si="22"/>
        <v>2.6371105128006462</v>
      </c>
      <c r="G17" s="57">
        <f t="shared" si="23"/>
        <v>0</v>
      </c>
      <c r="H17" s="57">
        <f t="shared" si="24"/>
        <v>7.785474301438825E-3</v>
      </c>
    </row>
    <row r="18" spans="1:8" ht="18.75" x14ac:dyDescent="0.3">
      <c r="A18" s="27">
        <v>17</v>
      </c>
      <c r="B18" s="27">
        <f t="shared" ref="B18:B27" si="25">(B17)-((C17*E17)/(F17-E17))</f>
        <v>3.7587073440210088</v>
      </c>
      <c r="C18" s="62">
        <f t="shared" ref="C18:C27" si="26">B18*$J$2</f>
        <v>3.7587073440210089E-2</v>
      </c>
      <c r="D18" s="62">
        <f t="shared" ref="D18:D27" si="27">B18+C18</f>
        <v>3.796294417461219</v>
      </c>
      <c r="E18" s="56">
        <f t="shared" ref="E18:E27" si="28">(POWER(B18,3.3))-79</f>
        <v>0</v>
      </c>
      <c r="F18" s="56">
        <f t="shared" ref="F18:F27" si="29">(POWER(D18,3.3))-79</f>
        <v>2.6371105128006462</v>
      </c>
      <c r="G18" s="57">
        <f t="shared" ref="G18:G27" si="30">ABS((B18-B17)/(B18))*100</f>
        <v>0</v>
      </c>
      <c r="H18" s="57">
        <f t="shared" ref="H18:H27" si="31">ABS(($I$2-B18)/($I$2))*100</f>
        <v>7.785474301438825E-3</v>
      </c>
    </row>
    <row r="19" spans="1:8" ht="18.75" x14ac:dyDescent="0.3">
      <c r="A19" s="27">
        <v>18</v>
      </c>
      <c r="B19" s="27">
        <f t="shared" si="25"/>
        <v>3.7587073440210088</v>
      </c>
      <c r="C19" s="62">
        <f t="shared" si="26"/>
        <v>3.7587073440210089E-2</v>
      </c>
      <c r="D19" s="62">
        <f t="shared" si="27"/>
        <v>3.796294417461219</v>
      </c>
      <c r="E19" s="56">
        <f t="shared" si="28"/>
        <v>0</v>
      </c>
      <c r="F19" s="56">
        <f t="shared" si="29"/>
        <v>2.6371105128006462</v>
      </c>
      <c r="G19" s="57">
        <f t="shared" si="30"/>
        <v>0</v>
      </c>
      <c r="H19" s="57">
        <f t="shared" si="31"/>
        <v>7.785474301438825E-3</v>
      </c>
    </row>
    <row r="20" spans="1:8" ht="18.75" x14ac:dyDescent="0.3">
      <c r="A20" s="27">
        <v>19</v>
      </c>
      <c r="B20" s="27">
        <f t="shared" si="25"/>
        <v>3.7587073440210088</v>
      </c>
      <c r="C20" s="62">
        <f t="shared" si="26"/>
        <v>3.7587073440210089E-2</v>
      </c>
      <c r="D20" s="62">
        <f t="shared" si="27"/>
        <v>3.796294417461219</v>
      </c>
      <c r="E20" s="56">
        <f t="shared" si="28"/>
        <v>0</v>
      </c>
      <c r="F20" s="56">
        <f t="shared" si="29"/>
        <v>2.6371105128006462</v>
      </c>
      <c r="G20" s="57">
        <f t="shared" si="30"/>
        <v>0</v>
      </c>
      <c r="H20" s="57">
        <f t="shared" si="31"/>
        <v>7.785474301438825E-3</v>
      </c>
    </row>
    <row r="21" spans="1:8" ht="18.75" x14ac:dyDescent="0.3">
      <c r="A21" s="27">
        <v>20</v>
      </c>
      <c r="B21" s="27">
        <f t="shared" si="25"/>
        <v>3.7587073440210088</v>
      </c>
      <c r="C21" s="62">
        <f t="shared" si="26"/>
        <v>3.7587073440210089E-2</v>
      </c>
      <c r="D21" s="62">
        <f t="shared" si="27"/>
        <v>3.796294417461219</v>
      </c>
      <c r="E21" s="56">
        <f t="shared" si="28"/>
        <v>0</v>
      </c>
      <c r="F21" s="56">
        <f t="shared" si="29"/>
        <v>2.6371105128006462</v>
      </c>
      <c r="G21" s="57">
        <f t="shared" si="30"/>
        <v>0</v>
      </c>
      <c r="H21" s="57">
        <f t="shared" si="31"/>
        <v>7.785474301438825E-3</v>
      </c>
    </row>
    <row r="22" spans="1:8" ht="18.75" x14ac:dyDescent="0.3">
      <c r="A22" s="27">
        <v>21</v>
      </c>
      <c r="B22" s="27">
        <f t="shared" si="25"/>
        <v>3.7587073440210088</v>
      </c>
      <c r="C22" s="62">
        <f t="shared" si="26"/>
        <v>3.7587073440210089E-2</v>
      </c>
      <c r="D22" s="62">
        <f t="shared" si="27"/>
        <v>3.796294417461219</v>
      </c>
      <c r="E22" s="56">
        <f t="shared" si="28"/>
        <v>0</v>
      </c>
      <c r="F22" s="56">
        <f t="shared" si="29"/>
        <v>2.6371105128006462</v>
      </c>
      <c r="G22" s="57">
        <f t="shared" si="30"/>
        <v>0</v>
      </c>
      <c r="H22" s="57">
        <f t="shared" si="31"/>
        <v>7.785474301438825E-3</v>
      </c>
    </row>
    <row r="23" spans="1:8" ht="18.75" x14ac:dyDescent="0.3">
      <c r="A23" s="27">
        <v>22</v>
      </c>
      <c r="B23" s="27">
        <f t="shared" si="25"/>
        <v>3.7587073440210088</v>
      </c>
      <c r="C23" s="62">
        <f t="shared" si="26"/>
        <v>3.7587073440210089E-2</v>
      </c>
      <c r="D23" s="62">
        <f t="shared" si="27"/>
        <v>3.796294417461219</v>
      </c>
      <c r="E23" s="56">
        <f t="shared" si="28"/>
        <v>0</v>
      </c>
      <c r="F23" s="56">
        <f t="shared" si="29"/>
        <v>2.6371105128006462</v>
      </c>
      <c r="G23" s="57">
        <f t="shared" si="30"/>
        <v>0</v>
      </c>
      <c r="H23" s="57">
        <f t="shared" si="31"/>
        <v>7.785474301438825E-3</v>
      </c>
    </row>
    <row r="24" spans="1:8" ht="18.75" x14ac:dyDescent="0.3">
      <c r="A24" s="27">
        <v>23</v>
      </c>
      <c r="B24" s="27">
        <f t="shared" si="25"/>
        <v>3.7587073440210088</v>
      </c>
      <c r="C24" s="62">
        <f t="shared" si="26"/>
        <v>3.7587073440210089E-2</v>
      </c>
      <c r="D24" s="62">
        <f t="shared" si="27"/>
        <v>3.796294417461219</v>
      </c>
      <c r="E24" s="56">
        <f t="shared" si="28"/>
        <v>0</v>
      </c>
      <c r="F24" s="56">
        <f t="shared" si="29"/>
        <v>2.6371105128006462</v>
      </c>
      <c r="G24" s="57">
        <f t="shared" si="30"/>
        <v>0</v>
      </c>
      <c r="H24" s="57">
        <f t="shared" si="31"/>
        <v>7.785474301438825E-3</v>
      </c>
    </row>
    <row r="25" spans="1:8" ht="18.75" x14ac:dyDescent="0.3">
      <c r="A25" s="27">
        <v>24</v>
      </c>
      <c r="B25" s="27">
        <f t="shared" si="25"/>
        <v>3.7587073440210088</v>
      </c>
      <c r="C25" s="62">
        <f t="shared" si="26"/>
        <v>3.7587073440210089E-2</v>
      </c>
      <c r="D25" s="62">
        <f t="shared" si="27"/>
        <v>3.796294417461219</v>
      </c>
      <c r="E25" s="56">
        <f t="shared" si="28"/>
        <v>0</v>
      </c>
      <c r="F25" s="56">
        <f t="shared" si="29"/>
        <v>2.6371105128006462</v>
      </c>
      <c r="G25" s="57">
        <f t="shared" si="30"/>
        <v>0</v>
      </c>
      <c r="H25" s="57">
        <f t="shared" si="31"/>
        <v>7.785474301438825E-3</v>
      </c>
    </row>
    <row r="26" spans="1:8" ht="18.75" x14ac:dyDescent="0.3">
      <c r="A26" s="27">
        <v>25</v>
      </c>
      <c r="B26" s="27">
        <f t="shared" si="25"/>
        <v>3.7587073440210088</v>
      </c>
      <c r="C26" s="62">
        <f t="shared" si="26"/>
        <v>3.7587073440210089E-2</v>
      </c>
      <c r="D26" s="62">
        <f t="shared" si="27"/>
        <v>3.796294417461219</v>
      </c>
      <c r="E26" s="56">
        <f t="shared" si="28"/>
        <v>0</v>
      </c>
      <c r="F26" s="56">
        <f t="shared" si="29"/>
        <v>2.6371105128006462</v>
      </c>
      <c r="G26" s="57">
        <f t="shared" si="30"/>
        <v>0</v>
      </c>
      <c r="H26" s="57">
        <f t="shared" si="31"/>
        <v>7.785474301438825E-3</v>
      </c>
    </row>
    <row r="27" spans="1:8" ht="18.75" x14ac:dyDescent="0.3">
      <c r="A27" s="27">
        <v>26</v>
      </c>
      <c r="B27" s="27">
        <f t="shared" si="25"/>
        <v>3.7587073440210088</v>
      </c>
      <c r="C27" s="62">
        <f t="shared" si="26"/>
        <v>3.7587073440210089E-2</v>
      </c>
      <c r="D27" s="62">
        <f t="shared" si="27"/>
        <v>3.796294417461219</v>
      </c>
      <c r="E27" s="56">
        <f t="shared" si="28"/>
        <v>0</v>
      </c>
      <c r="F27" s="56">
        <f t="shared" si="29"/>
        <v>2.6371105128006462</v>
      </c>
      <c r="G27" s="57">
        <f t="shared" si="30"/>
        <v>0</v>
      </c>
      <c r="H27" s="57">
        <f t="shared" si="31"/>
        <v>7.785474301438825E-3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08E9-9ECF-4EED-A1F8-7628AE49DB97}">
  <dimension ref="A1:H9"/>
  <sheetViews>
    <sheetView workbookViewId="0">
      <selection activeCell="D15" sqref="D15"/>
    </sheetView>
  </sheetViews>
  <sheetFormatPr baseColWidth="10" defaultRowHeight="15" x14ac:dyDescent="0.25"/>
  <cols>
    <col min="2" max="2" width="18.7109375" customWidth="1"/>
    <col min="3" max="3" width="18.5703125" customWidth="1"/>
    <col min="4" max="4" width="19.28515625" customWidth="1"/>
    <col min="5" max="5" width="17.28515625" customWidth="1"/>
    <col min="6" max="6" width="15.42578125" customWidth="1"/>
    <col min="7" max="7" width="20.140625" customWidth="1"/>
    <col min="8" max="8" width="24" customWidth="1"/>
  </cols>
  <sheetData>
    <row r="1" spans="1:8" ht="21" x14ac:dyDescent="0.35">
      <c r="A1" s="21" t="s">
        <v>7</v>
      </c>
      <c r="B1" s="5" t="s">
        <v>8</v>
      </c>
      <c r="C1" s="5" t="s">
        <v>9</v>
      </c>
      <c r="D1" s="69" t="s">
        <v>10</v>
      </c>
      <c r="E1" s="69" t="s">
        <v>11</v>
      </c>
      <c r="F1" s="7" t="s">
        <v>5</v>
      </c>
      <c r="G1" s="7" t="s">
        <v>6</v>
      </c>
      <c r="H1" s="2" t="s">
        <v>0</v>
      </c>
    </row>
    <row r="2" spans="1:8" ht="21" x14ac:dyDescent="0.35">
      <c r="A2" s="22">
        <v>1</v>
      </c>
      <c r="B2" s="6">
        <v>1</v>
      </c>
      <c r="C2" s="6">
        <v>2</v>
      </c>
      <c r="D2" s="70">
        <f t="shared" ref="D2:E9" si="0">(POWER(B2,3))-(3*B2)+1</f>
        <v>-1</v>
      </c>
      <c r="E2" s="70">
        <f t="shared" si="0"/>
        <v>3</v>
      </c>
      <c r="F2" s="8"/>
      <c r="G2" s="8">
        <f t="shared" ref="G2:G9" si="1">ABS(($H$2-C2)/($H$2))*100</f>
        <v>30.54830287206266</v>
      </c>
      <c r="H2" s="3">
        <v>1.532</v>
      </c>
    </row>
    <row r="3" spans="1:8" ht="21" x14ac:dyDescent="0.35">
      <c r="A3" s="22">
        <v>2</v>
      </c>
      <c r="B3" s="6">
        <f t="shared" ref="B3:B9" si="2">C2</f>
        <v>2</v>
      </c>
      <c r="C3" s="6">
        <f t="shared" ref="C3:C9" si="3">(C2)-((E2*(B2-C2))/(D2-E2))</f>
        <v>1.25</v>
      </c>
      <c r="D3" s="70">
        <f t="shared" si="0"/>
        <v>3</v>
      </c>
      <c r="E3" s="70">
        <f t="shared" si="0"/>
        <v>-0.796875</v>
      </c>
      <c r="F3" s="8">
        <f t="shared" ref="F3:F9" si="4">ABS((C3-C2)/(C3))*100</f>
        <v>60</v>
      </c>
      <c r="G3" s="8">
        <f t="shared" si="1"/>
        <v>18.407310704960835</v>
      </c>
      <c r="H3" s="1"/>
    </row>
    <row r="4" spans="1:8" ht="21" x14ac:dyDescent="0.35">
      <c r="A4" s="22">
        <v>3</v>
      </c>
      <c r="B4" s="6">
        <f t="shared" si="2"/>
        <v>1.25</v>
      </c>
      <c r="C4" s="6">
        <f t="shared" si="3"/>
        <v>1.4074074074074074</v>
      </c>
      <c r="D4" s="70">
        <f t="shared" si="0"/>
        <v>-0.796875</v>
      </c>
      <c r="E4" s="70">
        <f t="shared" si="0"/>
        <v>-0.43443580754966193</v>
      </c>
      <c r="F4" s="8">
        <f t="shared" si="4"/>
        <v>11.184210526315791</v>
      </c>
      <c r="G4" s="8">
        <f t="shared" si="1"/>
        <v>8.1326757566966439</v>
      </c>
      <c r="H4" s="1"/>
    </row>
    <row r="5" spans="1:8" ht="21" x14ac:dyDescent="0.35">
      <c r="A5" s="22">
        <v>4</v>
      </c>
      <c r="B5" s="6">
        <f t="shared" si="2"/>
        <v>1.4074074074074074</v>
      </c>
      <c r="C5" s="6">
        <f t="shared" si="3"/>
        <v>1.5960829578880738</v>
      </c>
      <c r="D5" s="70">
        <f t="shared" si="0"/>
        <v>-0.43443580754966193</v>
      </c>
      <c r="E5" s="70">
        <f t="shared" si="0"/>
        <v>0.27774183026690213</v>
      </c>
      <c r="F5" s="8">
        <f t="shared" si="4"/>
        <v>11.821161898145979</v>
      </c>
      <c r="G5" s="8">
        <f t="shared" si="1"/>
        <v>4.1829606976549423</v>
      </c>
      <c r="H5" s="1"/>
    </row>
    <row r="6" spans="1:8" ht="21" x14ac:dyDescent="0.35">
      <c r="A6" s="22">
        <v>5</v>
      </c>
      <c r="B6" s="6">
        <f t="shared" si="2"/>
        <v>1.5960829578880738</v>
      </c>
      <c r="C6" s="6">
        <f t="shared" si="3"/>
        <v>1.5225014665093553</v>
      </c>
      <c r="D6" s="70">
        <f t="shared" si="0"/>
        <v>0.27774183026690213</v>
      </c>
      <c r="E6" s="70">
        <f t="shared" si="0"/>
        <v>-3.8329685759688648E-2</v>
      </c>
      <c r="F6" s="8">
        <f t="shared" si="4"/>
        <v>4.8329340232045261</v>
      </c>
      <c r="G6" s="8">
        <f t="shared" si="1"/>
        <v>0.62000871348856257</v>
      </c>
      <c r="H6" s="1"/>
    </row>
    <row r="7" spans="1:8" ht="21" x14ac:dyDescent="0.35">
      <c r="A7" s="22">
        <v>6</v>
      </c>
      <c r="B7" s="6">
        <f t="shared" si="2"/>
        <v>1.5225014665093553</v>
      </c>
      <c r="C7" s="6">
        <f t="shared" si="3"/>
        <v>1.5314246225018056</v>
      </c>
      <c r="D7" s="70">
        <f t="shared" si="0"/>
        <v>-3.8329685759688648E-2</v>
      </c>
      <c r="E7" s="70">
        <f t="shared" si="0"/>
        <v>-2.6828525394835268E-3</v>
      </c>
      <c r="F7" s="8">
        <f t="shared" si="4"/>
        <v>0.58267027063160493</v>
      </c>
      <c r="G7" s="8">
        <f t="shared" si="1"/>
        <v>3.7557277950030922E-2</v>
      </c>
      <c r="H7" s="1"/>
    </row>
    <row r="8" spans="1:8" ht="21" x14ac:dyDescent="0.35">
      <c r="A8" s="22">
        <v>7</v>
      </c>
      <c r="B8" s="6">
        <f t="shared" si="2"/>
        <v>1.5314246225018056</v>
      </c>
      <c r="C8" s="4">
        <f t="shared" si="3"/>
        <v>1.532096197212711</v>
      </c>
      <c r="D8" s="70">
        <f t="shared" si="0"/>
        <v>-2.6828525394835268E-3</v>
      </c>
      <c r="E8" s="70">
        <f t="shared" si="0"/>
        <v>2.9550394596178364E-5</v>
      </c>
      <c r="F8" s="8">
        <f t="shared" si="4"/>
        <v>4.3833716977247944E-2</v>
      </c>
      <c r="G8" s="8">
        <f t="shared" si="1"/>
        <v>6.2791914302170052E-3</v>
      </c>
      <c r="H8" s="1"/>
    </row>
    <row r="9" spans="1:8" ht="21" x14ac:dyDescent="0.35">
      <c r="A9" s="22">
        <v>8</v>
      </c>
      <c r="B9" s="6">
        <f t="shared" si="2"/>
        <v>1.532096197212711</v>
      </c>
      <c r="C9" s="6">
        <f t="shared" si="3"/>
        <v>1.532088880712106</v>
      </c>
      <c r="D9" s="70">
        <f t="shared" si="0"/>
        <v>2.9550394596178364E-5</v>
      </c>
      <c r="E9" s="70">
        <f t="shared" si="0"/>
        <v>-2.233487306213533E-8</v>
      </c>
      <c r="F9" s="8">
        <f t="shared" si="4"/>
        <v>4.7755066282611277E-4</v>
      </c>
      <c r="G9" s="8">
        <f t="shared" si="1"/>
        <v>5.8016130617492617E-3</v>
      </c>
      <c r="H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24B3-73A6-429F-BF40-3EEF6924243D}">
  <dimension ref="A1:G8"/>
  <sheetViews>
    <sheetView workbookViewId="0">
      <selection activeCell="E17" sqref="E17"/>
    </sheetView>
  </sheetViews>
  <sheetFormatPr baseColWidth="10" defaultRowHeight="15" x14ac:dyDescent="0.25"/>
  <cols>
    <col min="1" max="1" width="19" customWidth="1"/>
    <col min="2" max="2" width="15.5703125" customWidth="1"/>
    <col min="3" max="3" width="16.28515625" customWidth="1"/>
    <col min="4" max="4" width="18.42578125" customWidth="1"/>
    <col min="5" max="5" width="16.28515625" customWidth="1"/>
    <col min="6" max="6" width="19.140625" customWidth="1"/>
    <col min="7" max="7" width="24.28515625" customWidth="1"/>
  </cols>
  <sheetData>
    <row r="1" spans="1:7" ht="21" x14ac:dyDescent="0.25">
      <c r="A1" s="23" t="s">
        <v>1</v>
      </c>
      <c r="B1" s="10" t="s">
        <v>2</v>
      </c>
      <c r="C1" s="12" t="s">
        <v>3</v>
      </c>
      <c r="D1" s="12" t="s">
        <v>4</v>
      </c>
      <c r="E1" s="11" t="s">
        <v>5</v>
      </c>
      <c r="F1" s="11" t="s">
        <v>6</v>
      </c>
      <c r="G1" s="13" t="s">
        <v>0</v>
      </c>
    </row>
    <row r="2" spans="1:7" ht="21" x14ac:dyDescent="0.35">
      <c r="A2" s="22">
        <v>1</v>
      </c>
      <c r="B2" s="22">
        <v>1.5</v>
      </c>
      <c r="C2" s="70">
        <f>(POWER(B2,3))-COS(B2)</f>
        <v>3.3042627983322972</v>
      </c>
      <c r="D2" s="70">
        <f>(3*POWER(B2,2))+SIN(B2)</f>
        <v>7.7474949866040541</v>
      </c>
      <c r="E2" s="8"/>
      <c r="F2" s="8">
        <f>ABS(($G$2-B2)/($G$2))*100</f>
        <v>73.410404624277461</v>
      </c>
      <c r="G2" s="4">
        <v>0.86499999999999999</v>
      </c>
    </row>
    <row r="3" spans="1:7" ht="21" x14ac:dyDescent="0.35">
      <c r="A3" s="22">
        <v>2</v>
      </c>
      <c r="B3" s="22">
        <f>(B2)-(C2/D2)</f>
        <v>1.0735056551768549</v>
      </c>
      <c r="C3" s="70">
        <f>(POWER(B3,3))-COS(B3)</f>
        <v>0.76007724402396293</v>
      </c>
      <c r="D3" s="70">
        <f>(3*POWER(B3,2))+SIN(B3)</f>
        <v>4.3361214356821023</v>
      </c>
      <c r="E3" s="8">
        <f>ABS((B3-B2)/(B3))*100</f>
        <v>39.729119522233184</v>
      </c>
      <c r="F3" s="8">
        <f>ABS(($G$2-B3)/($G$2))*100</f>
        <v>24.104700020445659</v>
      </c>
    </row>
    <row r="4" spans="1:7" ht="21" x14ac:dyDescent="0.35">
      <c r="A4" s="22">
        <v>3</v>
      </c>
      <c r="B4" s="22">
        <f>(B3)-(C3/D3)</f>
        <v>0.89821599705767508</v>
      </c>
      <c r="C4" s="70">
        <f>(POWER(B4,3))-COS(B4)</f>
        <v>0.10166702451918863</v>
      </c>
      <c r="D4" s="70">
        <f>(3*POWER(B4,2))+SIN(B4)</f>
        <v>3.2025926417804631</v>
      </c>
      <c r="E4" s="8">
        <f>ABS((B4-B3)/(B4))*100</f>
        <v>19.515312429681028</v>
      </c>
      <c r="F4" s="8">
        <f>ABS(($G$2-B4)/($G$2))*100</f>
        <v>3.8399996598468307</v>
      </c>
    </row>
    <row r="5" spans="1:7" ht="21" x14ac:dyDescent="0.35">
      <c r="A5" s="22">
        <v>4</v>
      </c>
      <c r="B5" s="22">
        <f t="shared" ref="B5:B8" si="0">(B4)-(C4/D4)</f>
        <v>0.86647077189451871</v>
      </c>
      <c r="C5" s="70">
        <f t="shared" ref="C5:C8" si="1">(POWER(B5,3))-COS(B5)</f>
        <v>3.0016295018462369E-3</v>
      </c>
      <c r="D5" s="70">
        <f t="shared" ref="D5:D8" si="2">(3*POWER(B5,2))+SIN(B5)</f>
        <v>3.014363237392621</v>
      </c>
      <c r="E5" s="8">
        <f t="shared" ref="E5:E8" si="3">ABS((B5-B4)/(B5))*100</f>
        <v>3.663738719512275</v>
      </c>
      <c r="F5" s="8">
        <f t="shared" ref="F5:F8" si="4">ABS(($G$2-B5)/($G$2))*100</f>
        <v>0.17003143289233744</v>
      </c>
    </row>
    <row r="6" spans="1:7" ht="21" x14ac:dyDescent="0.35">
      <c r="A6" s="22">
        <v>5</v>
      </c>
      <c r="B6" s="4">
        <f t="shared" si="0"/>
        <v>0.86547499624790403</v>
      </c>
      <c r="C6" s="70">
        <f t="shared" si="1"/>
        <v>2.8976654611323482E-6</v>
      </c>
      <c r="D6" s="70">
        <f t="shared" si="2"/>
        <v>3.0085441867721987</v>
      </c>
      <c r="E6" s="8">
        <f t="shared" si="3"/>
        <v>0.11505539165564244</v>
      </c>
      <c r="F6" s="8">
        <f t="shared" si="4"/>
        <v>5.4912861029368321E-2</v>
      </c>
    </row>
    <row r="7" spans="1:7" ht="21" x14ac:dyDescent="0.35">
      <c r="A7" s="22">
        <v>6</v>
      </c>
      <c r="B7" s="22">
        <f t="shared" si="0"/>
        <v>0.86547403310251503</v>
      </c>
      <c r="C7" s="70">
        <f t="shared" si="1"/>
        <v>2.709388269295232E-12</v>
      </c>
      <c r="D7" s="70">
        <f t="shared" si="2"/>
        <v>3.0085385609186446</v>
      </c>
      <c r="E7" s="8">
        <f t="shared" si="3"/>
        <v>1.1128530171453743E-4</v>
      </c>
      <c r="F7" s="8">
        <f t="shared" si="4"/>
        <v>5.4801514741622759E-2</v>
      </c>
    </row>
    <row r="8" spans="1:7" ht="21" x14ac:dyDescent="0.35">
      <c r="A8" s="22">
        <v>7</v>
      </c>
      <c r="B8" s="22">
        <f t="shared" si="0"/>
        <v>0.86547403310161442</v>
      </c>
      <c r="C8" s="70">
        <f t="shared" si="1"/>
        <v>0</v>
      </c>
      <c r="D8" s="70">
        <f t="shared" si="2"/>
        <v>3.0085385609133839</v>
      </c>
      <c r="E8" s="8">
        <f t="shared" si="3"/>
        <v>1.0406007380121904E-10</v>
      </c>
      <c r="F8" s="8">
        <f t="shared" si="4"/>
        <v>5.4801514637505648E-2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075D-986C-46EC-B2B9-9BB4F9D3433F}">
  <dimension ref="A1:G5"/>
  <sheetViews>
    <sheetView workbookViewId="0">
      <selection activeCell="A6" sqref="A6"/>
    </sheetView>
  </sheetViews>
  <sheetFormatPr baseColWidth="10" defaultRowHeight="15" x14ac:dyDescent="0.25"/>
  <cols>
    <col min="1" max="1" width="17.42578125" customWidth="1"/>
    <col min="7" max="7" width="28" customWidth="1"/>
  </cols>
  <sheetData>
    <row r="1" spans="1:7" ht="21" x14ac:dyDescent="0.35">
      <c r="A1" s="23" t="s">
        <v>1</v>
      </c>
      <c r="B1" s="10" t="s">
        <v>2</v>
      </c>
      <c r="C1" s="12" t="s">
        <v>3</v>
      </c>
      <c r="D1" s="12" t="s">
        <v>4</v>
      </c>
      <c r="E1" s="11" t="s">
        <v>5</v>
      </c>
      <c r="F1" s="11" t="s">
        <v>6</v>
      </c>
      <c r="G1" s="2" t="s">
        <v>0</v>
      </c>
    </row>
    <row r="2" spans="1:7" ht="21" x14ac:dyDescent="0.35">
      <c r="A2" s="22">
        <v>0</v>
      </c>
      <c r="B2" s="22">
        <v>1</v>
      </c>
      <c r="C2" s="70">
        <f>(POWER(B2,5))+(B2)-1</f>
        <v>1</v>
      </c>
      <c r="D2" s="70">
        <f>(5*POWER(B2,4))+(1)</f>
        <v>6</v>
      </c>
      <c r="E2" s="8"/>
      <c r="F2" s="8">
        <f>ABS(($G$2-B2)/($G$2))*100</f>
        <v>32.450331125827816</v>
      </c>
      <c r="G2" s="4">
        <v>0.755</v>
      </c>
    </row>
    <row r="3" spans="1:7" ht="21" x14ac:dyDescent="0.35">
      <c r="A3" s="22">
        <v>1</v>
      </c>
      <c r="B3" s="22">
        <f>(B2)-(C2/D2)</f>
        <v>0.83333333333333337</v>
      </c>
      <c r="C3" s="70">
        <f>(POWER(B3,5))+(B3)-1</f>
        <v>0.23521090534979439</v>
      </c>
      <c r="D3" s="70">
        <f>(5*POWER(B3,4))+(1)</f>
        <v>3.4112654320987663</v>
      </c>
      <c r="E3" s="8">
        <f>ABS((B3-B2)/(B3))*100</f>
        <v>19.999999999999996</v>
      </c>
      <c r="F3" s="8">
        <f>ABS(($G$2-B3)/($G$2))*100</f>
        <v>10.37527593818985</v>
      </c>
      <c r="G3" s="1"/>
    </row>
    <row r="4" spans="1:7" ht="21" x14ac:dyDescent="0.35">
      <c r="A4" s="22">
        <v>2</v>
      </c>
      <c r="B4" s="22">
        <f>(B3)-(C3/D3)</f>
        <v>0.76438211566010705</v>
      </c>
      <c r="C4" s="70">
        <f>(POWER(B4,5))+(B4)-1</f>
        <v>2.5329282693318467E-2</v>
      </c>
      <c r="D4" s="70">
        <f>(5*POWER(B4,4))+(1)</f>
        <v>2.7069157015000411</v>
      </c>
      <c r="E4" s="8">
        <f>ABS((B4-B3)/(B4))*100</f>
        <v>9.0205168672322014</v>
      </c>
      <c r="F4" s="8">
        <f>ABS(($G$2-B4)/($G$2))*100</f>
        <v>1.2426643258419932</v>
      </c>
      <c r="G4" s="1"/>
    </row>
    <row r="5" spans="1:7" ht="21" x14ac:dyDescent="0.35">
      <c r="A5" s="22">
        <v>3</v>
      </c>
      <c r="B5" s="4">
        <f>(B4)-(C4/D4)</f>
        <v>0.75502486723183782</v>
      </c>
      <c r="C5" s="70">
        <f>(POWER(B5,5))+(B5)-1</f>
        <v>3.8628822689101838E-4</v>
      </c>
      <c r="D5" s="70">
        <f>(5*POWER(B5,4))+(1)</f>
        <v>2.6248565553517884</v>
      </c>
      <c r="E5" s="8">
        <f>ABS((B5-B4)/(B5))*100</f>
        <v>1.2393298332776639</v>
      </c>
      <c r="F5" s="8">
        <f>ABS(($G$2-B5)/($G$2))*100</f>
        <v>3.293673091100755E-3</v>
      </c>
      <c r="G5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EBE0-C694-4CA0-8AC7-B0C0199B67B8}">
  <dimension ref="A1:H20"/>
  <sheetViews>
    <sheetView workbookViewId="0">
      <selection activeCell="H16" sqref="H16"/>
    </sheetView>
  </sheetViews>
  <sheetFormatPr baseColWidth="10" defaultRowHeight="15" x14ac:dyDescent="0.25"/>
  <cols>
    <col min="2" max="2" width="16.42578125" customWidth="1"/>
    <col min="3" max="3" width="16.140625" customWidth="1"/>
    <col min="4" max="4" width="16.7109375" customWidth="1"/>
    <col min="5" max="5" width="17.28515625" customWidth="1"/>
    <col min="6" max="6" width="14.28515625" customWidth="1"/>
    <col min="7" max="7" width="16.140625" customWidth="1"/>
    <col min="8" max="8" width="22.5703125" customWidth="1"/>
  </cols>
  <sheetData>
    <row r="1" spans="1:8" ht="21" x14ac:dyDescent="0.35">
      <c r="A1" s="25" t="s">
        <v>7</v>
      </c>
      <c r="B1" s="5" t="s">
        <v>8</v>
      </c>
      <c r="C1" s="5" t="s">
        <v>9</v>
      </c>
      <c r="D1" s="26" t="s">
        <v>10</v>
      </c>
      <c r="E1" s="26" t="s">
        <v>11</v>
      </c>
      <c r="F1" s="7" t="s">
        <v>5</v>
      </c>
      <c r="G1" s="7" t="s">
        <v>6</v>
      </c>
      <c r="H1" s="2" t="s">
        <v>0</v>
      </c>
    </row>
    <row r="2" spans="1:8" ht="18.75" x14ac:dyDescent="0.3">
      <c r="A2" s="24">
        <v>1</v>
      </c>
      <c r="B2" s="24">
        <v>0</v>
      </c>
      <c r="C2" s="24">
        <v>1</v>
      </c>
      <c r="D2" s="56">
        <f>(POWER(B2,3))+(POWER(B2,2))-(3*B2)+5</f>
        <v>5</v>
      </c>
      <c r="E2" s="56">
        <f>(POWER(C2,3))+(POWER(C2,2))-(3*C2)+5</f>
        <v>4</v>
      </c>
      <c r="F2" s="57"/>
      <c r="G2" s="57">
        <f>ABS(($H$2-C2)/($H$2))*100</f>
        <v>136.35041802980734</v>
      </c>
      <c r="H2" s="14">
        <v>-2.7509999999999999</v>
      </c>
    </row>
    <row r="3" spans="1:8" ht="18.75" x14ac:dyDescent="0.3">
      <c r="A3" s="24">
        <v>2</v>
      </c>
      <c r="B3" s="24">
        <f>C2</f>
        <v>1</v>
      </c>
      <c r="C3" s="24">
        <f>(C2)-((E2*(B2-C2))/(D2-E2))</f>
        <v>5</v>
      </c>
      <c r="D3" s="56">
        <f>(POWER(B3,3))+(POWER(B3,2))-(3*B3)+5</f>
        <v>4</v>
      </c>
      <c r="E3" s="56">
        <f>(POWER(C3,3))+(POWER(C3,2))-(3*C3)+5</f>
        <v>140</v>
      </c>
      <c r="F3" s="57">
        <f>ABS((C3-C2)/(C3))*100</f>
        <v>80</v>
      </c>
      <c r="G3" s="57">
        <f>ABS(($H$2-C3)/($H$2))*100</f>
        <v>281.75209014903675</v>
      </c>
    </row>
    <row r="4" spans="1:8" ht="18.75" x14ac:dyDescent="0.3">
      <c r="A4" s="24">
        <v>3</v>
      </c>
      <c r="B4" s="24">
        <f t="shared" ref="B4:B19" si="0">C3</f>
        <v>5</v>
      </c>
      <c r="C4" s="24">
        <f t="shared" ref="C4:C14" si="1">(C3)-((E3*(B3-C3))/(D3-E3))</f>
        <v>0.88235294117647101</v>
      </c>
      <c r="D4" s="56">
        <f t="shared" ref="D4:D14" si="2">(POWER(B4,3))+(POWER(B4,2))-(3*B4)+5</f>
        <v>140</v>
      </c>
      <c r="E4" s="56">
        <f t="shared" ref="E4:E14" si="3">(POWER(C4,3))+(POWER(C4,2))-(3*C4)+5</f>
        <v>3.8184408711581521</v>
      </c>
      <c r="F4" s="57">
        <f t="shared" ref="F4:F14" si="4">ABS((C4-C3)/(C4))*100</f>
        <v>466.6666666666664</v>
      </c>
      <c r="G4" s="57">
        <f t="shared" ref="G4:G14" si="5">ABS(($H$2-C4)/($H$2))*100</f>
        <v>132.07389826159474</v>
      </c>
    </row>
    <row r="5" spans="1:8" ht="18.75" x14ac:dyDescent="0.3">
      <c r="A5" s="24">
        <v>4</v>
      </c>
      <c r="B5" s="24">
        <f t="shared" si="0"/>
        <v>0.88235294117647101</v>
      </c>
      <c r="C5" s="24">
        <f t="shared" si="1"/>
        <v>0.76689684034316841</v>
      </c>
      <c r="D5" s="56">
        <f t="shared" si="2"/>
        <v>3.8184408711581521</v>
      </c>
      <c r="E5" s="56">
        <f t="shared" si="3"/>
        <v>3.7384758671107048</v>
      </c>
      <c r="F5" s="57">
        <f t="shared" si="4"/>
        <v>15.054971511114676</v>
      </c>
      <c r="G5" s="57">
        <f t="shared" si="5"/>
        <v>127.87702073221259</v>
      </c>
    </row>
    <row r="6" spans="1:8" ht="18.75" x14ac:dyDescent="0.3">
      <c r="A6" s="24">
        <v>5</v>
      </c>
      <c r="B6" s="24">
        <f t="shared" si="0"/>
        <v>0.76689684034316841</v>
      </c>
      <c r="C6" s="24">
        <f t="shared" si="1"/>
        <v>-4.6308374787834063</v>
      </c>
      <c r="D6" s="56">
        <f t="shared" si="2"/>
        <v>3.7384758671107048</v>
      </c>
      <c r="E6" s="56">
        <f t="shared" si="3"/>
        <v>-58.969547398167322</v>
      </c>
      <c r="F6" s="57">
        <f t="shared" si="4"/>
        <v>116.56065115342041</v>
      </c>
      <c r="G6" s="57">
        <f t="shared" si="5"/>
        <v>68.332878181875927</v>
      </c>
    </row>
    <row r="7" spans="1:8" ht="18.75" x14ac:dyDescent="0.3">
      <c r="A7" s="24">
        <v>6</v>
      </c>
      <c r="B7" s="24">
        <f t="shared" si="0"/>
        <v>-4.6308374787834063</v>
      </c>
      <c r="C7" s="24">
        <f t="shared" si="1"/>
        <v>0.44509911114727174</v>
      </c>
      <c r="D7" s="56">
        <f t="shared" si="2"/>
        <v>-58.969547398167322</v>
      </c>
      <c r="E7" s="56">
        <f t="shared" si="3"/>
        <v>3.9509959028717963</v>
      </c>
      <c r="F7" s="57">
        <f t="shared" si="4"/>
        <v>1140.4059147292214</v>
      </c>
      <c r="G7" s="57">
        <f t="shared" si="5"/>
        <v>116.17953875489901</v>
      </c>
    </row>
    <row r="8" spans="1:8" ht="18.75" x14ac:dyDescent="0.3">
      <c r="A8" s="24">
        <v>7</v>
      </c>
      <c r="B8" s="24">
        <f t="shared" si="0"/>
        <v>0.44509911114727174</v>
      </c>
      <c r="C8" s="24">
        <f t="shared" si="1"/>
        <v>0.12636370903700511</v>
      </c>
      <c r="D8" s="56">
        <f t="shared" si="2"/>
        <v>3.9509959028717963</v>
      </c>
      <c r="E8" s="56">
        <f t="shared" si="3"/>
        <v>4.638894408636153</v>
      </c>
      <c r="F8" s="57">
        <f t="shared" si="4"/>
        <v>252.23650408751951</v>
      </c>
      <c r="G8" s="57">
        <f t="shared" si="5"/>
        <v>104.59337364729208</v>
      </c>
    </row>
    <row r="9" spans="1:8" ht="18.75" x14ac:dyDescent="0.3">
      <c r="A9" s="24">
        <v>8</v>
      </c>
      <c r="B9" s="24">
        <f t="shared" si="0"/>
        <v>0.12636370903700511</v>
      </c>
      <c r="C9" s="24">
        <f t="shared" si="1"/>
        <v>2.2757794473962436</v>
      </c>
      <c r="D9" s="56">
        <f t="shared" si="2"/>
        <v>4.638894408636153</v>
      </c>
      <c r="E9" s="56">
        <f t="shared" si="3"/>
        <v>15.138487155215024</v>
      </c>
      <c r="F9" s="57">
        <f t="shared" si="4"/>
        <v>94.447453632574991</v>
      </c>
      <c r="G9" s="57">
        <f t="shared" si="5"/>
        <v>182.72553425649741</v>
      </c>
    </row>
    <row r="10" spans="1:8" ht="18.75" x14ac:dyDescent="0.3">
      <c r="A10" s="24">
        <v>9</v>
      </c>
      <c r="B10" s="24">
        <f t="shared" si="0"/>
        <v>2.2757794473962436</v>
      </c>
      <c r="C10" s="24">
        <f t="shared" si="1"/>
        <v>-0.82328385265133619</v>
      </c>
      <c r="D10" s="56">
        <f t="shared" si="2"/>
        <v>15.138487155215024</v>
      </c>
      <c r="E10" s="56">
        <f t="shared" si="3"/>
        <v>7.5896291091370571</v>
      </c>
      <c r="F10" s="57">
        <f t="shared" si="4"/>
        <v>376.42707191052426</v>
      </c>
      <c r="G10" s="57">
        <f t="shared" si="5"/>
        <v>70.07328779893362</v>
      </c>
    </row>
    <row r="11" spans="1:8" ht="18.75" x14ac:dyDescent="0.3">
      <c r="A11" s="24">
        <v>10</v>
      </c>
      <c r="B11" s="24">
        <f t="shared" si="0"/>
        <v>-0.82328385265133619</v>
      </c>
      <c r="C11" s="24">
        <f t="shared" si="1"/>
        <v>-3.9390850625203888</v>
      </c>
      <c r="D11" s="56">
        <f t="shared" si="2"/>
        <v>7.5896291091370571</v>
      </c>
      <c r="E11" s="56">
        <f t="shared" si="3"/>
        <v>-28.786738206173389</v>
      </c>
      <c r="F11" s="57">
        <f t="shared" si="4"/>
        <v>79.099617307462637</v>
      </c>
      <c r="G11" s="57">
        <f t="shared" si="5"/>
        <v>43.187388677585929</v>
      </c>
    </row>
    <row r="12" spans="1:8" ht="18.75" x14ac:dyDescent="0.3">
      <c r="A12" s="24">
        <v>11</v>
      </c>
      <c r="B12" s="24">
        <f t="shared" si="0"/>
        <v>-3.9390850625203888</v>
      </c>
      <c r="C12" s="24">
        <f t="shared" si="1"/>
        <v>-1.4733700846196811</v>
      </c>
      <c r="D12" s="56">
        <f t="shared" si="2"/>
        <v>-28.786738206173389</v>
      </c>
      <c r="E12" s="56">
        <f t="shared" si="3"/>
        <v>8.3925092878273908</v>
      </c>
      <c r="F12" s="57">
        <f t="shared" si="4"/>
        <v>167.3520457378622</v>
      </c>
      <c r="G12" s="57">
        <f t="shared" si="5"/>
        <v>46.442381511461974</v>
      </c>
    </row>
    <row r="13" spans="1:8" ht="18.75" x14ac:dyDescent="0.3">
      <c r="A13" s="24">
        <v>12</v>
      </c>
      <c r="B13" s="24">
        <f t="shared" si="0"/>
        <v>-1.4733700846196811</v>
      </c>
      <c r="C13" s="24">
        <f t="shared" si="1"/>
        <v>-2.029958430215054</v>
      </c>
      <c r="D13" s="56">
        <f t="shared" si="2"/>
        <v>8.3925092878273908</v>
      </c>
      <c r="E13" s="56">
        <f t="shared" si="3"/>
        <v>6.8456934233029472</v>
      </c>
      <c r="F13" s="57">
        <f t="shared" si="4"/>
        <v>27.418706575996627</v>
      </c>
      <c r="G13" s="57">
        <f t="shared" si="5"/>
        <v>26.21016247855129</v>
      </c>
    </row>
    <row r="14" spans="1:8" ht="18.75" x14ac:dyDescent="0.3">
      <c r="A14" s="24">
        <v>13</v>
      </c>
      <c r="B14" s="24">
        <f t="shared" si="0"/>
        <v>-2.029958430215054</v>
      </c>
      <c r="C14" s="24">
        <f t="shared" si="1"/>
        <v>-4.4932336424205728</v>
      </c>
      <c r="D14" s="56">
        <f t="shared" si="2"/>
        <v>6.8456934233029472</v>
      </c>
      <c r="E14" s="56">
        <f t="shared" si="3"/>
        <v>-52.045712053150908</v>
      </c>
      <c r="F14" s="57">
        <f t="shared" si="4"/>
        <v>54.821881260519433</v>
      </c>
      <c r="G14" s="57">
        <f t="shared" si="5"/>
        <v>63.330921207581717</v>
      </c>
    </row>
    <row r="15" spans="1:8" ht="18.75" x14ac:dyDescent="0.3">
      <c r="A15" s="24">
        <v>14</v>
      </c>
      <c r="B15" s="24">
        <f>C14</f>
        <v>-4.4932336424205728</v>
      </c>
      <c r="C15" s="24">
        <f>(C14)-((E14*(B14-C14))/(D14-E14))</f>
        <v>-2.3162960848108956</v>
      </c>
      <c r="D15" s="56">
        <f>(POWER(B15,3))+(POWER(B15,2))-(3*B15)+5</f>
        <v>-52.045712053150908</v>
      </c>
      <c r="E15" s="56">
        <f>(POWER(C15,3))+(POWER(C15,2))-(3*C15)+5</f>
        <v>4.8866602329438571</v>
      </c>
      <c r="F15" s="57">
        <f>ABS((C15-C14)/(C15))*100</f>
        <v>93.983561595814052</v>
      </c>
      <c r="G15" s="57">
        <f>ABS(($H$2-C15)/($H$2))*100</f>
        <v>15.801669036317861</v>
      </c>
    </row>
    <row r="16" spans="1:8" ht="18.75" x14ac:dyDescent="0.3">
      <c r="A16" s="24">
        <v>15</v>
      </c>
      <c r="B16" s="24">
        <f t="shared" si="0"/>
        <v>-2.3162960848108956</v>
      </c>
      <c r="C16" s="24">
        <f t="shared" ref="C16:C19" si="6">(C15)-((E15*(B15-C15))/(D15-E15))</f>
        <v>-2.5031485514342013</v>
      </c>
      <c r="D16" s="56">
        <f t="shared" ref="D16:D19" si="7">(POWER(B16,3))+(POWER(B16,2))-(3*B16)+5</f>
        <v>4.8866602329438571</v>
      </c>
      <c r="E16" s="56">
        <f t="shared" ref="E16:E19" si="8">(POWER(C16,3))+(POWER(C16,2))-(3*C16)+5</f>
        <v>3.0910886039246925</v>
      </c>
      <c r="F16" s="57">
        <f t="shared" ref="F16:F19" si="9">ABS((C16-C15)/(C16))*100</f>
        <v>7.4646974713604983</v>
      </c>
      <c r="G16" s="57">
        <f t="shared" ref="G16:G19" si="10">ABS(($H$2-C16)/($H$2))*100</f>
        <v>9.0095037646600709</v>
      </c>
    </row>
    <row r="17" spans="1:7" ht="18.75" x14ac:dyDescent="0.3">
      <c r="A17" s="24">
        <v>16</v>
      </c>
      <c r="B17" s="24">
        <f t="shared" si="0"/>
        <v>-2.5031485514342013</v>
      </c>
      <c r="C17" s="24">
        <f t="shared" si="6"/>
        <v>-2.8248163261194268</v>
      </c>
      <c r="D17" s="56">
        <f t="shared" si="7"/>
        <v>3.0910886039246925</v>
      </c>
      <c r="E17" s="56">
        <f t="shared" si="8"/>
        <v>-1.086832159148619</v>
      </c>
      <c r="F17" s="57">
        <f t="shared" si="9"/>
        <v>11.387210266060537</v>
      </c>
      <c r="G17" s="57">
        <f t="shared" si="10"/>
        <v>2.6832543118657544</v>
      </c>
    </row>
    <row r="18" spans="1:7" ht="18.75" x14ac:dyDescent="0.3">
      <c r="A18" s="24">
        <v>17</v>
      </c>
      <c r="B18" s="24">
        <f t="shared" si="0"/>
        <v>-2.8248163261194268</v>
      </c>
      <c r="C18" s="24">
        <f t="shared" si="6"/>
        <v>-2.7411386065275147</v>
      </c>
      <c r="D18" s="56">
        <f t="shared" si="7"/>
        <v>-1.086832159148619</v>
      </c>
      <c r="E18" s="56">
        <f t="shared" si="8"/>
        <v>0.14077741459206727</v>
      </c>
      <c r="F18" s="57">
        <f t="shared" si="9"/>
        <v>3.0526628384514756</v>
      </c>
      <c r="G18" s="57">
        <f t="shared" si="10"/>
        <v>0.35846577508124894</v>
      </c>
    </row>
    <row r="19" spans="1:7" ht="18.75" x14ac:dyDescent="0.3">
      <c r="A19" s="24">
        <v>18</v>
      </c>
      <c r="B19" s="24">
        <f t="shared" si="0"/>
        <v>-2.7411386065275147</v>
      </c>
      <c r="C19" s="24">
        <f t="shared" si="6"/>
        <v>-2.7507344367288176</v>
      </c>
      <c r="D19" s="56">
        <f t="shared" si="7"/>
        <v>0.14077741459206727</v>
      </c>
      <c r="E19" s="56">
        <f t="shared" si="8"/>
        <v>5.2012678832600301E-3</v>
      </c>
      <c r="F19" s="57">
        <f t="shared" si="9"/>
        <v>0.34884611444768288</v>
      </c>
      <c r="G19" s="57">
        <f t="shared" si="10"/>
        <v>9.653335920840533E-3</v>
      </c>
    </row>
    <row r="20" spans="1:7" ht="18.75" x14ac:dyDescent="0.3">
      <c r="A20" s="24">
        <v>19</v>
      </c>
      <c r="B20" s="24">
        <f>C19</f>
        <v>-2.7507344367288176</v>
      </c>
      <c r="C20" s="9">
        <f>(C19)-((E19*(B19-C19))/(D19-E19))</f>
        <v>-2.7511025728991605</v>
      </c>
      <c r="D20" s="56">
        <f>(POWER(B20,3))+(POWER(B20,2))-(3*B20)+5</f>
        <v>5.2012678832600301E-3</v>
      </c>
      <c r="E20" s="56">
        <f>(POWER(C20,3))+(POWER(C20,2))-(3*C20)+5</f>
        <v>-2.6567932936316652E-5</v>
      </c>
      <c r="F20" s="57">
        <f>ABS((C20-C19)/(C20))*100</f>
        <v>1.3381404749113987E-2</v>
      </c>
      <c r="G20" s="57">
        <f>ABS(($H$2-C20)/($H$2))*100</f>
        <v>3.7285677630171689E-3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9623-3877-4D1B-9919-18D5E3432C05}">
  <dimension ref="A1:I19"/>
  <sheetViews>
    <sheetView workbookViewId="0">
      <selection sqref="A1:I1"/>
    </sheetView>
  </sheetViews>
  <sheetFormatPr baseColWidth="10" defaultRowHeight="15" x14ac:dyDescent="0.25"/>
  <cols>
    <col min="2" max="2" width="16.42578125" bestFit="1" customWidth="1"/>
    <col min="6" max="6" width="17.7109375" customWidth="1"/>
    <col min="9" max="9" width="22.42578125" customWidth="1"/>
  </cols>
  <sheetData>
    <row r="1" spans="1:9" ht="18.75" x14ac:dyDescent="0.3">
      <c r="A1" s="39" t="s">
        <v>12</v>
      </c>
      <c r="B1" s="40" t="s">
        <v>2</v>
      </c>
      <c r="C1" s="41" t="s">
        <v>13</v>
      </c>
      <c r="D1" s="42" t="s">
        <v>14</v>
      </c>
      <c r="E1" s="42" t="s">
        <v>15</v>
      </c>
      <c r="F1" s="42" t="s">
        <v>16</v>
      </c>
      <c r="G1" s="43" t="s">
        <v>5</v>
      </c>
      <c r="H1" s="44" t="s">
        <v>6</v>
      </c>
      <c r="I1" s="34" t="s">
        <v>0</v>
      </c>
    </row>
    <row r="2" spans="1:9" ht="21" x14ac:dyDescent="0.35">
      <c r="A2" s="45">
        <v>1</v>
      </c>
      <c r="B2" s="29">
        <v>3</v>
      </c>
      <c r="C2" s="29">
        <v>0.01</v>
      </c>
      <c r="D2" s="32">
        <f>B2+(B2*C2)</f>
        <v>3.03</v>
      </c>
      <c r="E2" s="32">
        <f t="shared" ref="E2:E9" si="0">(2*POWER(B2,3))-(11.7*POWER(B2,2))+(17.7*B2)-5</f>
        <v>-3.2000000000000028</v>
      </c>
      <c r="F2" s="32">
        <f>(2*POWER(D2,3))-(11.7*POWER(D2,2))+(17.7*D2)-5</f>
        <v>-3.1492759999999933</v>
      </c>
      <c r="G2" s="31"/>
      <c r="H2" s="46">
        <f>ABS(($I$2-B2)/($I$2))*100</f>
        <v>15.801291046870618</v>
      </c>
      <c r="I2" s="35">
        <v>3.5630000000000002</v>
      </c>
    </row>
    <row r="3" spans="1:9" ht="18.75" x14ac:dyDescent="0.25">
      <c r="A3" s="45">
        <v>2</v>
      </c>
      <c r="B3" s="29">
        <f>(B2)-((C2*B2*E2)/(F2-E2))</f>
        <v>4.8925952211967125</v>
      </c>
      <c r="C3" s="29">
        <v>0.01</v>
      </c>
      <c r="D3" s="32">
        <f t="shared" ref="D3:D9" si="1">B3+(B3*C3)</f>
        <v>4.9415211734086792</v>
      </c>
      <c r="E3" s="32">
        <f t="shared" si="0"/>
        <v>35.763204610605555</v>
      </c>
      <c r="F3" s="32">
        <f t="shared" ref="F3:F9" si="2">(2*POWER(D3,3))-(11.7*POWER(D3,2))+(17.7*D3)-5</f>
        <v>38.097305371995716</v>
      </c>
      <c r="G3" s="31">
        <f>ABS((B3-B2)/(B3))*100</f>
        <v>38.682848991823818</v>
      </c>
      <c r="H3" s="46">
        <f>ABS(($I$2-B3)/($I$2))*100</f>
        <v>37.316733685004557</v>
      </c>
    </row>
    <row r="4" spans="1:9" ht="19.5" thickBot="1" x14ac:dyDescent="0.3">
      <c r="A4" s="47">
        <v>3</v>
      </c>
      <c r="B4" s="48">
        <f t="shared" ref="B4:B9" si="3">(B3)-((C3*B3*E3)/(F3-E3))</f>
        <v>4.1429494181238571</v>
      </c>
      <c r="C4" s="48">
        <v>0.01</v>
      </c>
      <c r="D4" s="49">
        <f t="shared" si="1"/>
        <v>4.1843789123050961</v>
      </c>
      <c r="E4" s="49">
        <f t="shared" si="0"/>
        <v>9.7304703089377682</v>
      </c>
      <c r="F4" s="49">
        <f t="shared" si="2"/>
        <v>10.736697949302112</v>
      </c>
      <c r="G4" s="50">
        <f t="shared" ref="G4:G6" si="4">ABS((B4-B3)/(B4))*100</f>
        <v>18.094495670003475</v>
      </c>
      <c r="H4" s="51">
        <f t="shared" ref="H4:H6" si="5">ABS(($I$2-B4)/($I$2))*100</f>
        <v>16.276997421382454</v>
      </c>
    </row>
    <row r="5" spans="1:9" ht="18.75" x14ac:dyDescent="0.25">
      <c r="A5" s="36">
        <v>4</v>
      </c>
      <c r="B5" s="36">
        <f t="shared" si="3"/>
        <v>3.7423159561978028</v>
      </c>
      <c r="C5" s="36">
        <v>0.01</v>
      </c>
      <c r="D5" s="37">
        <f t="shared" si="1"/>
        <v>3.7797391157597806</v>
      </c>
      <c r="E5" s="37">
        <f t="shared" si="0"/>
        <v>2.2030628460468904</v>
      </c>
      <c r="F5" s="37">
        <f t="shared" si="2"/>
        <v>2.7481171187660465</v>
      </c>
      <c r="G5" s="38">
        <f t="shared" si="4"/>
        <v>10.705495383481686</v>
      </c>
      <c r="H5" s="38">
        <f t="shared" si="5"/>
        <v>5.0327240021836266</v>
      </c>
    </row>
    <row r="6" spans="1:9" ht="18.75" x14ac:dyDescent="0.25">
      <c r="A6" s="29">
        <v>5</v>
      </c>
      <c r="B6" s="29">
        <f t="shared" si="3"/>
        <v>3.5910547395828494</v>
      </c>
      <c r="C6" s="29">
        <v>0.01</v>
      </c>
      <c r="D6" s="32">
        <f t="shared" si="1"/>
        <v>3.6269652869786779</v>
      </c>
      <c r="E6" s="32">
        <f t="shared" si="0"/>
        <v>0.30042492163245527</v>
      </c>
      <c r="F6" s="32">
        <f t="shared" si="2"/>
        <v>0.70978828860938847</v>
      </c>
      <c r="G6" s="31">
        <f t="shared" si="4"/>
        <v>4.2121668307547013</v>
      </c>
      <c r="H6" s="31">
        <f t="shared" si="5"/>
        <v>0.78739095096405298</v>
      </c>
    </row>
    <row r="7" spans="1:9" ht="18.75" x14ac:dyDescent="0.25">
      <c r="A7" s="29">
        <v>6</v>
      </c>
      <c r="B7" s="29">
        <f t="shared" si="3"/>
        <v>3.56470059004856</v>
      </c>
      <c r="C7" s="29">
        <v>0.01</v>
      </c>
      <c r="D7" s="32">
        <f t="shared" si="1"/>
        <v>3.6003475959490454</v>
      </c>
      <c r="E7" s="32">
        <f t="shared" si="0"/>
        <v>1.6188529397197726E-2</v>
      </c>
      <c r="F7" s="32">
        <f t="shared" si="2"/>
        <v>0.40390122277944585</v>
      </c>
      <c r="G7" s="31">
        <f t="shared" ref="G7:G9" si="6">ABS((B7-B6)/(B7))*100</f>
        <v>0.73930892282682226</v>
      </c>
      <c r="H7" s="31">
        <f t="shared" ref="H7:H9" si="7">ABS(($I$2-B7)/($I$2))*100</f>
        <v>4.7729162182425615E-2</v>
      </c>
    </row>
    <row r="8" spans="1:9" ht="18.75" x14ac:dyDescent="0.25">
      <c r="A8" s="29">
        <v>7</v>
      </c>
      <c r="B8" s="30">
        <f t="shared" si="3"/>
        <v>3.5632121873916649</v>
      </c>
      <c r="C8" s="29">
        <v>0.01</v>
      </c>
      <c r="D8" s="32">
        <f t="shared" si="1"/>
        <v>3.5988443092655817</v>
      </c>
      <c r="E8" s="32">
        <f t="shared" si="0"/>
        <v>5.392667150161401E-4</v>
      </c>
      <c r="F8" s="32">
        <f t="shared" si="2"/>
        <v>0.38704636952135019</v>
      </c>
      <c r="G8" s="31">
        <f t="shared" si="6"/>
        <v>4.1771373093125591E-2</v>
      </c>
      <c r="H8" s="31">
        <f t="shared" si="7"/>
        <v>5.955301478100786E-3</v>
      </c>
    </row>
    <row r="9" spans="1:9" ht="18.75" x14ac:dyDescent="0.25">
      <c r="A9" s="29">
        <v>8</v>
      </c>
      <c r="B9" s="29">
        <f t="shared" si="3"/>
        <v>3.5631624723484676</v>
      </c>
      <c r="C9" s="29">
        <v>0.01</v>
      </c>
      <c r="D9" s="32">
        <f t="shared" si="1"/>
        <v>3.5987940970719521</v>
      </c>
      <c r="E9" s="32">
        <f t="shared" si="0"/>
        <v>1.7296536498179194E-5</v>
      </c>
      <c r="F9" s="32">
        <f t="shared" si="2"/>
        <v>0.38648416223858817</v>
      </c>
      <c r="G9" s="31">
        <f t="shared" si="6"/>
        <v>1.3952505276729019E-3</v>
      </c>
      <c r="H9" s="31">
        <f t="shared" si="7"/>
        <v>4.5599873271806391E-3</v>
      </c>
    </row>
    <row r="10" spans="1:9" ht="18.75" x14ac:dyDescent="0.25">
      <c r="A10" s="33"/>
      <c r="B10" s="33"/>
      <c r="C10" s="33"/>
      <c r="D10" s="33"/>
      <c r="E10" s="33"/>
      <c r="F10" s="33"/>
      <c r="G10" s="33"/>
      <c r="H10" s="33"/>
    </row>
    <row r="11" spans="1:9" ht="18.75" x14ac:dyDescent="0.25">
      <c r="A11" s="33"/>
      <c r="B11" s="33"/>
      <c r="C11" s="33"/>
      <c r="D11" s="33"/>
      <c r="E11" s="33"/>
      <c r="F11" s="33"/>
      <c r="G11" s="33"/>
      <c r="H11" s="33"/>
    </row>
    <row r="12" spans="1:9" ht="18.75" x14ac:dyDescent="0.25">
      <c r="A12" s="33"/>
      <c r="B12" s="33"/>
      <c r="C12" s="33"/>
      <c r="D12" s="33"/>
      <c r="E12" s="33"/>
      <c r="F12" s="33"/>
      <c r="G12" s="33"/>
      <c r="H12" s="33"/>
    </row>
    <row r="13" spans="1:9" ht="18.75" x14ac:dyDescent="0.25">
      <c r="A13" s="33"/>
      <c r="B13" s="33"/>
      <c r="C13" s="33"/>
      <c r="D13" s="33"/>
      <c r="E13" s="33"/>
      <c r="F13" s="33"/>
      <c r="G13" s="33"/>
      <c r="H13" s="33"/>
    </row>
    <row r="14" spans="1:9" ht="18.75" x14ac:dyDescent="0.25">
      <c r="A14" s="33"/>
      <c r="B14" s="33"/>
      <c r="C14" s="33"/>
      <c r="D14" s="33"/>
      <c r="E14" s="33"/>
      <c r="F14" s="33"/>
      <c r="G14" s="33"/>
      <c r="H14" s="33"/>
    </row>
    <row r="15" spans="1:9" ht="18.75" x14ac:dyDescent="0.25">
      <c r="A15" s="33"/>
      <c r="B15" s="33"/>
      <c r="C15" s="33"/>
      <c r="D15" s="33"/>
      <c r="E15" s="33"/>
      <c r="F15" s="33"/>
      <c r="G15" s="33"/>
      <c r="H15" s="33"/>
    </row>
    <row r="16" spans="1:9" ht="18.75" x14ac:dyDescent="0.25">
      <c r="A16" s="33"/>
      <c r="B16" s="33"/>
      <c r="C16" s="33"/>
      <c r="D16" s="33"/>
      <c r="E16" s="33"/>
      <c r="F16" s="33"/>
      <c r="G16" s="33"/>
      <c r="H16" s="33"/>
    </row>
    <row r="17" spans="1:8" ht="18.75" x14ac:dyDescent="0.25">
      <c r="A17" s="33"/>
      <c r="B17" s="33"/>
      <c r="C17" s="33"/>
      <c r="D17" s="33"/>
      <c r="E17" s="33"/>
      <c r="F17" s="33"/>
      <c r="G17" s="33"/>
      <c r="H17" s="33"/>
    </row>
    <row r="18" spans="1:8" ht="18.75" x14ac:dyDescent="0.25">
      <c r="A18" s="33"/>
      <c r="B18" s="33"/>
      <c r="C18" s="33"/>
      <c r="D18" s="33"/>
      <c r="E18" s="33"/>
      <c r="F18" s="33"/>
      <c r="G18" s="33"/>
      <c r="H18" s="33"/>
    </row>
    <row r="19" spans="1:8" ht="18.75" x14ac:dyDescent="0.25">
      <c r="A19" s="33"/>
      <c r="B19" s="33"/>
      <c r="C19" s="33"/>
      <c r="D19" s="33"/>
      <c r="E19" s="33"/>
      <c r="F19" s="33"/>
      <c r="G19" s="33"/>
      <c r="H19" s="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C617-1041-4313-9401-337835CA4AFC}">
  <dimension ref="A1:G16"/>
  <sheetViews>
    <sheetView workbookViewId="0">
      <selection activeCell="G21" sqref="G21"/>
    </sheetView>
  </sheetViews>
  <sheetFormatPr baseColWidth="10" defaultRowHeight="15" x14ac:dyDescent="0.25"/>
  <cols>
    <col min="2" max="2" width="16.28515625" customWidth="1"/>
    <col min="3" max="3" width="14.85546875" customWidth="1"/>
    <col min="4" max="4" width="17.140625" customWidth="1"/>
    <col min="5" max="5" width="17.85546875" customWidth="1"/>
    <col min="6" max="6" width="17" customWidth="1"/>
    <col min="7" max="7" width="24" customWidth="1"/>
  </cols>
  <sheetData>
    <row r="1" spans="1:7" ht="18.75" x14ac:dyDescent="0.3">
      <c r="A1" s="28" t="s">
        <v>12</v>
      </c>
      <c r="B1" s="28" t="s">
        <v>2</v>
      </c>
      <c r="C1" s="53" t="s">
        <v>3</v>
      </c>
      <c r="D1" s="53" t="s">
        <v>4</v>
      </c>
      <c r="E1" s="54" t="s">
        <v>5</v>
      </c>
      <c r="F1" s="54" t="s">
        <v>6</v>
      </c>
      <c r="G1" s="55" t="s">
        <v>17</v>
      </c>
    </row>
    <row r="2" spans="1:7" ht="18.75" x14ac:dyDescent="0.3">
      <c r="A2" s="27">
        <v>1</v>
      </c>
      <c r="B2" s="27">
        <v>6</v>
      </c>
      <c r="C2" s="56">
        <f>(-1)+(5.5*B2)-(4*POWER(B2,2))+(0.5*POWER(B2,3))</f>
        <v>-4</v>
      </c>
      <c r="D2" s="56">
        <f>(5.5)-(8*B2)+(1.5*POWER(B2,2))</f>
        <v>11.5</v>
      </c>
      <c r="E2" s="57"/>
      <c r="F2" s="57">
        <f>ABS(($G$2-B2)/($G$2))*100</f>
        <v>4.8525214081826844</v>
      </c>
      <c r="G2" s="9">
        <v>6.306</v>
      </c>
    </row>
    <row r="3" spans="1:7" ht="18.75" x14ac:dyDescent="0.3">
      <c r="A3" s="27">
        <v>2</v>
      </c>
      <c r="B3" s="27">
        <f>(B2)-(C2/D2)</f>
        <v>6.3478260869565215</v>
      </c>
      <c r="C3" s="56">
        <f>(-1)+(5.5*B3)-(4*POWER(B3,2))+(0.5*POWER(B3,3))</f>
        <v>0.62595545327525315</v>
      </c>
      <c r="D3" s="56">
        <f>(5.5)-(8*B3)+(1.5*POWER(B3,2))</f>
        <v>15.159735349716442</v>
      </c>
      <c r="E3" s="57">
        <f>ABS((B3-B2)/(B3))*100</f>
        <v>5.4794520547945167</v>
      </c>
      <c r="F3" s="57">
        <f>ABS(($G$2-B3)/($G$2))*100</f>
        <v>0.66327445221251913</v>
      </c>
      <c r="G3" s="27"/>
    </row>
    <row r="4" spans="1:7" ht="18.75" x14ac:dyDescent="0.3">
      <c r="A4" s="27">
        <v>3</v>
      </c>
      <c r="B4" s="9">
        <f>(B3)-(C3/D3)</f>
        <v>6.3065354285884672</v>
      </c>
      <c r="C4" s="56">
        <f>(-1)+(5.5*B4)-(4*POWER(B4,2))+(0.5*POWER(B4,3))</f>
        <v>9.3789164185125173E-3</v>
      </c>
      <c r="D4" s="56">
        <f>(5.5)-(8*B4)+(1.5*POWER(B4,2))</f>
        <v>14.706300239354547</v>
      </c>
      <c r="E4" s="57">
        <f>ABS((B4-B3)/(B4))*100</f>
        <v>0.65472808066498167</v>
      </c>
      <c r="F4" s="57">
        <f>ABS(($G$2-B4)/($G$2))*100</f>
        <v>8.4907800264369306E-3</v>
      </c>
      <c r="G4" s="27"/>
    </row>
    <row r="5" spans="1:7" ht="18.75" x14ac:dyDescent="0.3">
      <c r="A5" s="27"/>
      <c r="B5" s="27"/>
      <c r="C5" s="27"/>
      <c r="D5" s="27"/>
      <c r="E5" s="27"/>
      <c r="F5" s="27"/>
      <c r="G5" s="27"/>
    </row>
    <row r="6" spans="1:7" ht="18.75" x14ac:dyDescent="0.3">
      <c r="A6" s="28" t="s">
        <v>12</v>
      </c>
      <c r="B6" s="28" t="s">
        <v>2</v>
      </c>
      <c r="C6" s="53" t="s">
        <v>3</v>
      </c>
      <c r="D6" s="53" t="s">
        <v>4</v>
      </c>
      <c r="E6" s="54" t="s">
        <v>5</v>
      </c>
      <c r="F6" s="54" t="s">
        <v>6</v>
      </c>
      <c r="G6" s="55" t="s">
        <v>17</v>
      </c>
    </row>
    <row r="7" spans="1:7" ht="18.75" x14ac:dyDescent="0.3">
      <c r="A7" s="27">
        <v>1</v>
      </c>
      <c r="B7" s="27">
        <v>1</v>
      </c>
      <c r="C7" s="56">
        <f>(-1)+(5.5*B7)-(4*POWER(B7,2))+(0.5*POWER(B7,3))</f>
        <v>1</v>
      </c>
      <c r="D7" s="56">
        <f>(5.5)-(8*B7)+(1.5*POWER(B7,2))</f>
        <v>-1</v>
      </c>
      <c r="E7" s="57"/>
      <c r="F7" s="57">
        <f>ABS(($G$7-B7)/($G$7))*100</f>
        <v>32.432432432432435</v>
      </c>
      <c r="G7" s="27">
        <v>1.48</v>
      </c>
    </row>
    <row r="8" spans="1:7" ht="18.75" x14ac:dyDescent="0.3">
      <c r="A8" s="27">
        <v>2</v>
      </c>
      <c r="B8" s="27">
        <f>(B7)-(C7/D7)</f>
        <v>2</v>
      </c>
      <c r="C8" s="56">
        <f>(-1)+(5.5*B8)-(4*POWER(B8,2))+(0.5*POWER(B8,3))</f>
        <v>-2</v>
      </c>
      <c r="D8" s="56">
        <f>(5.5)-(8*B8)+(1.5*POWER(B8,2))</f>
        <v>-4.5</v>
      </c>
      <c r="E8" s="57">
        <f>ABS((B8-B7)/(B8))*100</f>
        <v>50</v>
      </c>
      <c r="F8" s="57">
        <f>ABS(($G$7-B8)/($G$7))*100</f>
        <v>35.135135135135137</v>
      </c>
      <c r="G8" s="27"/>
    </row>
    <row r="9" spans="1:7" ht="18.75" x14ac:dyDescent="0.3">
      <c r="A9" s="27">
        <v>3</v>
      </c>
      <c r="B9" s="27">
        <f>(B8)-(C8/D8)</f>
        <v>1.5555555555555556</v>
      </c>
      <c r="C9" s="56">
        <f>(-1)+(5.5*B9)-(4*POWER(B9,2))+(0.5*POWER(B9,3))</f>
        <v>-0.24142661179698255</v>
      </c>
      <c r="D9" s="56">
        <f>(5.5)-(8*B9)+(1.5*POWER(B9,2))</f>
        <v>-3.3148148148148149</v>
      </c>
      <c r="E9" s="57">
        <f>ABS((B9-B8)/(B9))*100</f>
        <v>28.571428571428569</v>
      </c>
      <c r="F9" s="57">
        <f>ABS(($G$7-B9)/($G$7))*100</f>
        <v>5.1051051051051077</v>
      </c>
      <c r="G9" s="27"/>
    </row>
    <row r="10" spans="1:7" ht="18.75" x14ac:dyDescent="0.3">
      <c r="A10" s="27">
        <v>4</v>
      </c>
      <c r="B10" s="9">
        <f>(B9)-(C9/D9)</f>
        <v>1.4827229464100973</v>
      </c>
      <c r="C10" s="56">
        <f>(-1)+(5.5*B10)-(4*POWER(B10,2))+(0.5*POWER(B10,3))</f>
        <v>-9.0341551185750824E-3</v>
      </c>
      <c r="D10" s="56">
        <f>(5.5)-(8*B10)+(1.5*POWER(B10,2))</f>
        <v>-3.0640825675642178</v>
      </c>
      <c r="E10" s="57">
        <f>ABS((B10-B9)/(B10))*100</f>
        <v>4.9120848451018695</v>
      </c>
      <c r="F10" s="57">
        <f>ABS(($G$7-B10)/($G$7))*100</f>
        <v>0.1839828655471144</v>
      </c>
      <c r="G10" s="27"/>
    </row>
    <row r="11" spans="1:7" ht="18.75" x14ac:dyDescent="0.3">
      <c r="A11" s="27"/>
      <c r="B11" s="27"/>
      <c r="C11" s="27"/>
      <c r="D11" s="27"/>
      <c r="E11" s="27"/>
      <c r="F11" s="27"/>
      <c r="G11" s="27"/>
    </row>
    <row r="12" spans="1:7" ht="18.75" x14ac:dyDescent="0.3">
      <c r="A12" s="28" t="s">
        <v>12</v>
      </c>
      <c r="B12" s="28" t="s">
        <v>2</v>
      </c>
      <c r="C12" s="53" t="s">
        <v>3</v>
      </c>
      <c r="D12" s="53" t="s">
        <v>4</v>
      </c>
      <c r="E12" s="54" t="s">
        <v>5</v>
      </c>
      <c r="F12" s="54" t="s">
        <v>6</v>
      </c>
      <c r="G12" s="55" t="s">
        <v>17</v>
      </c>
    </row>
    <row r="13" spans="1:7" ht="18.75" x14ac:dyDescent="0.3">
      <c r="A13" s="27">
        <v>1</v>
      </c>
      <c r="B13" s="27">
        <v>0</v>
      </c>
      <c r="C13" s="56">
        <f>(-1)+(5.5*B13)-(4*POWER(B13,2))+(0.5*POWER(B13,3))</f>
        <v>-1</v>
      </c>
      <c r="D13" s="56">
        <f>(5.5)-(8*B13)+(1.5*POWER(B13,2))</f>
        <v>5.5</v>
      </c>
      <c r="E13" s="57"/>
      <c r="F13" s="57">
        <f>ABS(($G$13-B13)/($G$13))*100</f>
        <v>100</v>
      </c>
      <c r="G13" s="27">
        <v>0.214</v>
      </c>
    </row>
    <row r="14" spans="1:7" ht="18.75" x14ac:dyDescent="0.3">
      <c r="A14" s="27">
        <v>2</v>
      </c>
      <c r="B14" s="27">
        <f>(B13)-(C13/D13)</f>
        <v>0.18181818181818182</v>
      </c>
      <c r="C14" s="56">
        <f>(-1)+(5.5*B14)-(4*POWER(B14,2))+(0.5*POWER(B14,3))</f>
        <v>-0.12922614575507138</v>
      </c>
      <c r="D14" s="56">
        <f>(5.5)-(8*B14)+(1.5*POWER(B14,2))</f>
        <v>4.0950413223140494</v>
      </c>
      <c r="E14" s="57">
        <f>ABS((B14-B13)/(B14))*100</f>
        <v>100</v>
      </c>
      <c r="F14" s="57">
        <f>ABS(($G$13-B14)/($G$13))*100</f>
        <v>15.038232795242138</v>
      </c>
      <c r="G14" s="27"/>
    </row>
    <row r="15" spans="1:7" ht="18.75" x14ac:dyDescent="0.3">
      <c r="A15" s="27">
        <v>3</v>
      </c>
      <c r="B15" s="27">
        <f>(B14)-(C14/D14)</f>
        <v>0.21337491973213468</v>
      </c>
      <c r="C15" s="56">
        <f>(-1)+(5.5*B15)-(4*POWER(B15,2))+(0.5*POWER(B15,3))</f>
        <v>-3.6960089192424354E-3</v>
      </c>
      <c r="D15" s="56">
        <f>(5.5)-(8*B15)+(1.5*POWER(B15,2))</f>
        <v>3.861293926698965</v>
      </c>
      <c r="E15" s="57">
        <f>ABS((B15-B14)/(B15))*100</f>
        <v>14.789337919174553</v>
      </c>
      <c r="F15" s="57">
        <f>ABS(($G$13-B15)/($G$13))*100</f>
        <v>0.2920935831146324</v>
      </c>
      <c r="G15" s="27"/>
    </row>
    <row r="16" spans="1:7" ht="18.75" x14ac:dyDescent="0.3">
      <c r="A16" s="27">
        <v>4</v>
      </c>
      <c r="B16" s="9">
        <f t="shared" ref="B16" si="0">(B15)-(C15/D15)</f>
        <v>0.21433211413106049</v>
      </c>
      <c r="C16" s="56">
        <f t="shared" ref="C16" si="1">(-1)+(5.5*B16)-(4*POWER(B16,2))+(0.5*POWER(B16,3))</f>
        <v>-3.3711980575246506E-6</v>
      </c>
      <c r="D16" s="56">
        <f t="shared" ref="D16" si="2">(5.5)-(8*B16)+(1.5*POWER(B16,2))</f>
        <v>3.8542504696733513</v>
      </c>
      <c r="E16" s="57">
        <f t="shared" ref="E16" si="3">ABS((B16-B15)/(B16))*100</f>
        <v>0.44659401732980397</v>
      </c>
      <c r="F16" s="57">
        <f t="shared" ref="F16" si="4">ABS(($G$13-B16)/($G$13))*100</f>
        <v>0.155193519187145</v>
      </c>
      <c r="G16" s="2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CC4F-002D-43F3-B2B3-DA393EA4D215}">
  <dimension ref="A1:H14"/>
  <sheetViews>
    <sheetView workbookViewId="0">
      <selection activeCell="E21" sqref="E21"/>
    </sheetView>
  </sheetViews>
  <sheetFormatPr baseColWidth="10" defaultRowHeight="15" x14ac:dyDescent="0.25"/>
  <cols>
    <col min="2" max="2" width="17" customWidth="1"/>
    <col min="3" max="3" width="17.7109375" customWidth="1"/>
    <col min="4" max="4" width="17" customWidth="1"/>
    <col min="5" max="5" width="16.7109375" customWidth="1"/>
    <col min="6" max="6" width="16.140625" customWidth="1"/>
    <col min="7" max="7" width="13.85546875" customWidth="1"/>
    <col min="8" max="8" width="22.5703125" customWidth="1"/>
  </cols>
  <sheetData>
    <row r="1" spans="1:8" ht="18.75" x14ac:dyDescent="0.3">
      <c r="A1" s="28" t="s">
        <v>12</v>
      </c>
      <c r="B1" s="28" t="s">
        <v>8</v>
      </c>
      <c r="C1" s="28" t="s">
        <v>2</v>
      </c>
      <c r="D1" s="53" t="s">
        <v>19</v>
      </c>
      <c r="E1" s="53" t="s">
        <v>3</v>
      </c>
      <c r="F1" s="54" t="s">
        <v>5</v>
      </c>
      <c r="G1" s="54" t="s">
        <v>6</v>
      </c>
      <c r="H1" s="55" t="s">
        <v>0</v>
      </c>
    </row>
    <row r="2" spans="1:8" ht="18.75" x14ac:dyDescent="0.3">
      <c r="A2" s="27">
        <v>1</v>
      </c>
      <c r="B2" s="27">
        <v>0</v>
      </c>
      <c r="C2" s="27">
        <v>1</v>
      </c>
      <c r="D2" s="56">
        <f>(-12)-(21*B2)+(18*POWER(B2,2))-(2.4*POWER(B2,3))</f>
        <v>-12</v>
      </c>
      <c r="E2" s="56">
        <f>(-12)-(21*C2)+(18*POWER(C2,2))-(2.4*POWER(C2,3))</f>
        <v>-17.399999999999999</v>
      </c>
      <c r="F2" s="57"/>
      <c r="G2" s="57">
        <f>ABS(($H$2-C2)/($H$2))*100</f>
        <v>340.96385542168679</v>
      </c>
      <c r="H2" s="9">
        <v>-0.41499999999999998</v>
      </c>
    </row>
    <row r="3" spans="1:8" ht="18.75" x14ac:dyDescent="0.3">
      <c r="A3" s="27">
        <v>2</v>
      </c>
      <c r="B3" s="27">
        <f>C2</f>
        <v>1</v>
      </c>
      <c r="C3" s="27">
        <f>(C2)-((E2*(B2-C2))/(D2-E2))</f>
        <v>-2.2222222222222228</v>
      </c>
      <c r="D3" s="56">
        <f>(-12)-(21*B3)+(18*POWER(B3,2))-(2.4*POWER(B3,3))</f>
        <v>-17.399999999999999</v>
      </c>
      <c r="E3" s="56">
        <f>(-12)-(21*C3)+(18*POWER(C3,2))-(2.4*POWER(C3,3))</f>
        <v>149.8930041152264</v>
      </c>
      <c r="F3" s="57">
        <f>ABS((B3-B2)/(B3))*100</f>
        <v>100</v>
      </c>
      <c r="G3" s="57">
        <f>ABS(($H$2-C3)/($H$2))*100</f>
        <v>435.47523427041517</v>
      </c>
      <c r="H3" s="52"/>
    </row>
    <row r="4" spans="1:8" ht="18.75" x14ac:dyDescent="0.3">
      <c r="A4" s="27">
        <v>3</v>
      </c>
      <c r="B4" s="27">
        <f t="shared" ref="B4:B14" si="0">C3</f>
        <v>-2.2222222222222228</v>
      </c>
      <c r="C4" s="27">
        <f t="shared" ref="C4:C14" si="1">(C3)-((E3*(B3-C3))/(D3-E3))</f>
        <v>0.66485946640034221</v>
      </c>
      <c r="D4" s="56">
        <f t="shared" ref="D4:D14" si="2">(-12)-(21*B4)+(18*POWER(B4,2))-(2.4*POWER(B4,3))</f>
        <v>149.8930041152264</v>
      </c>
      <c r="E4" s="56">
        <f t="shared" ref="E4:E14" si="3">(-12)-(21*C4)+(18*POWER(C4,2))-(2.4*POWER(C4,3))</f>
        <v>-18.710706546051412</v>
      </c>
      <c r="F4" s="57">
        <f t="shared" ref="F4:F14" si="4">ABS((B4-B3)/(B4))*100</f>
        <v>145</v>
      </c>
      <c r="G4" s="57">
        <f t="shared" ref="G4:G14" si="5">ABS(($H$2-C4)/($H$2))*100</f>
        <v>260.20710033743188</v>
      </c>
      <c r="H4" s="52"/>
    </row>
    <row r="5" spans="1:8" ht="18.75" x14ac:dyDescent="0.3">
      <c r="A5" s="27">
        <v>4</v>
      </c>
      <c r="B5" s="27">
        <f t="shared" si="0"/>
        <v>0.66485946640034221</v>
      </c>
      <c r="C5" s="27">
        <f t="shared" si="1"/>
        <v>0.34446712130647067</v>
      </c>
      <c r="D5" s="56">
        <f t="shared" si="2"/>
        <v>-18.710706546051412</v>
      </c>
      <c r="E5" s="56">
        <f t="shared" si="3"/>
        <v>-17.196069528144839</v>
      </c>
      <c r="F5" s="57">
        <f t="shared" si="4"/>
        <v>434.23938960419662</v>
      </c>
      <c r="G5" s="57">
        <f t="shared" si="5"/>
        <v>183.00412561601703</v>
      </c>
      <c r="H5" s="52"/>
    </row>
    <row r="6" spans="1:8" ht="18.75" x14ac:dyDescent="0.3">
      <c r="A6" s="27">
        <v>5</v>
      </c>
      <c r="B6" s="27">
        <f t="shared" si="0"/>
        <v>0.34446712130647067</v>
      </c>
      <c r="C6" s="27">
        <f t="shared" si="1"/>
        <v>-3.293030825319994</v>
      </c>
      <c r="D6" s="56">
        <f t="shared" si="2"/>
        <v>-17.196069528144839</v>
      </c>
      <c r="E6" s="56">
        <f t="shared" si="3"/>
        <v>338.05009777701787</v>
      </c>
      <c r="F6" s="57">
        <f t="shared" si="4"/>
        <v>93.011008969073742</v>
      </c>
      <c r="G6" s="57">
        <f t="shared" si="5"/>
        <v>693.50140369156486</v>
      </c>
      <c r="H6" s="52"/>
    </row>
    <row r="7" spans="1:8" ht="18.75" x14ac:dyDescent="0.3">
      <c r="A7" s="27">
        <v>6</v>
      </c>
      <c r="B7" s="27">
        <f t="shared" si="0"/>
        <v>-3.293030825319994</v>
      </c>
      <c r="C7" s="27">
        <f t="shared" si="1"/>
        <v>0.16839015452827377</v>
      </c>
      <c r="D7" s="56">
        <f t="shared" si="2"/>
        <v>338.05009777701787</v>
      </c>
      <c r="E7" s="56">
        <f t="shared" si="3"/>
        <v>-15.037258235999383</v>
      </c>
      <c r="F7" s="57">
        <f t="shared" si="4"/>
        <v>110.46048881953597</v>
      </c>
      <c r="G7" s="57">
        <f t="shared" si="5"/>
        <v>140.57594085018647</v>
      </c>
      <c r="H7" s="52"/>
    </row>
    <row r="8" spans="1:8" ht="18.75" x14ac:dyDescent="0.3">
      <c r="A8" s="27">
        <v>7</v>
      </c>
      <c r="B8" s="27">
        <f t="shared" si="0"/>
        <v>0.16839015452827377</v>
      </c>
      <c r="C8" s="27">
        <f t="shared" si="1"/>
        <v>2.0975413526997361E-2</v>
      </c>
      <c r="D8" s="56">
        <f t="shared" si="2"/>
        <v>-15.037258235999383</v>
      </c>
      <c r="E8" s="56">
        <f t="shared" si="3"/>
        <v>-12.432586408984024</v>
      </c>
      <c r="F8" s="57">
        <f t="shared" si="4"/>
        <v>2055.5958212313849</v>
      </c>
      <c r="G8" s="57">
        <f t="shared" si="5"/>
        <v>105.05431651252948</v>
      </c>
      <c r="H8" s="52"/>
    </row>
    <row r="9" spans="1:8" ht="18.75" x14ac:dyDescent="0.3">
      <c r="A9" s="27">
        <v>8</v>
      </c>
      <c r="B9" s="27">
        <f t="shared" si="0"/>
        <v>2.0975413526997361E-2</v>
      </c>
      <c r="C9" s="27">
        <f t="shared" si="1"/>
        <v>-0.68266275172949731</v>
      </c>
      <c r="D9" s="56">
        <f t="shared" si="2"/>
        <v>-12.432586408984024</v>
      </c>
      <c r="E9" s="56">
        <f t="shared" si="3"/>
        <v>11.487966178336592</v>
      </c>
      <c r="F9" s="57">
        <f t="shared" si="4"/>
        <v>702.79778184844633</v>
      </c>
      <c r="G9" s="57">
        <f t="shared" si="5"/>
        <v>64.497048609517421</v>
      </c>
      <c r="H9" s="52"/>
    </row>
    <row r="10" spans="1:8" ht="18.75" x14ac:dyDescent="0.3">
      <c r="A10" s="27">
        <v>9</v>
      </c>
      <c r="B10" s="27">
        <f t="shared" si="0"/>
        <v>-0.68266275172949731</v>
      </c>
      <c r="C10" s="27">
        <f t="shared" si="1"/>
        <v>-0.3447369695074714</v>
      </c>
      <c r="D10" s="56">
        <f t="shared" si="2"/>
        <v>11.487966178336592</v>
      </c>
      <c r="E10" s="56">
        <f t="shared" si="3"/>
        <v>-2.5230117737891082</v>
      </c>
      <c r="F10" s="57">
        <f t="shared" si="4"/>
        <v>103.07258796145784</v>
      </c>
      <c r="G10" s="57">
        <f t="shared" si="5"/>
        <v>16.930850721091225</v>
      </c>
      <c r="H10" s="52"/>
    </row>
    <row r="11" spans="1:8" ht="18.75" x14ac:dyDescent="0.3">
      <c r="A11" s="27">
        <v>10</v>
      </c>
      <c r="B11" s="27">
        <f t="shared" si="0"/>
        <v>-0.3447369695074714</v>
      </c>
      <c r="C11" s="27">
        <f t="shared" si="1"/>
        <v>-0.40558859100928907</v>
      </c>
      <c r="D11" s="56">
        <f t="shared" si="2"/>
        <v>-2.5230117737891082</v>
      </c>
      <c r="E11" s="56">
        <f t="shared" si="3"/>
        <v>-0.36147327106396449</v>
      </c>
      <c r="F11" s="57">
        <f t="shared" si="4"/>
        <v>98.024236479430485</v>
      </c>
      <c r="G11" s="57">
        <f t="shared" si="5"/>
        <v>2.2678093953520273</v>
      </c>
      <c r="H11" s="52"/>
    </row>
    <row r="12" spans="1:8" ht="18.75" x14ac:dyDescent="0.3">
      <c r="A12" s="27">
        <v>11</v>
      </c>
      <c r="B12" s="27">
        <f t="shared" si="0"/>
        <v>-0.40558859100928907</v>
      </c>
      <c r="C12" s="9">
        <f t="shared" si="1"/>
        <v>-0.41576478479259515</v>
      </c>
      <c r="D12" s="56">
        <f t="shared" si="2"/>
        <v>-0.36147327106396449</v>
      </c>
      <c r="E12" s="56">
        <f t="shared" si="3"/>
        <v>1.5033090750559447E-2</v>
      </c>
      <c r="F12" s="57">
        <f t="shared" si="4"/>
        <v>15.003287284386163</v>
      </c>
      <c r="G12" s="57">
        <f t="shared" si="5"/>
        <v>0.18428549219160834</v>
      </c>
      <c r="H12" s="52"/>
    </row>
    <row r="13" spans="1:8" ht="18.75" x14ac:dyDescent="0.3">
      <c r="A13" s="27">
        <v>12</v>
      </c>
      <c r="B13" s="71">
        <f>C12</f>
        <v>-0.41576478479259515</v>
      </c>
      <c r="C13" s="27">
        <f t="shared" si="1"/>
        <v>-0.41535847122088693</v>
      </c>
      <c r="D13" s="56">
        <f t="shared" si="2"/>
        <v>1.5033090750559447E-2</v>
      </c>
      <c r="E13" s="56">
        <f t="shared" si="3"/>
        <v>-8.3235735524461729E-5</v>
      </c>
      <c r="F13" s="57">
        <f t="shared" si="4"/>
        <v>2.4475843446872236</v>
      </c>
      <c r="G13" s="57">
        <f t="shared" si="5"/>
        <v>8.637860744263777E-2</v>
      </c>
      <c r="H13" s="52"/>
    </row>
    <row r="14" spans="1:8" ht="18.75" x14ac:dyDescent="0.3">
      <c r="A14" s="27">
        <v>13</v>
      </c>
      <c r="B14" s="27">
        <f t="shared" si="0"/>
        <v>-0.41535847122088693</v>
      </c>
      <c r="C14" s="27">
        <f t="shared" si="1"/>
        <v>-0.41536070852431023</v>
      </c>
      <c r="D14" s="56">
        <f t="shared" si="2"/>
        <v>-8.3235735524461729E-5</v>
      </c>
      <c r="E14" s="56">
        <f t="shared" si="3"/>
        <v>-1.8977237281614379E-8</v>
      </c>
      <c r="F14" s="57">
        <f t="shared" si="4"/>
        <v>9.7822387133197755E-2</v>
      </c>
      <c r="G14" s="57">
        <f t="shared" si="5"/>
        <v>8.6917716701264872E-2</v>
      </c>
      <c r="H14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8573-9E02-40EF-80E0-B4337A369C71}">
  <dimension ref="A1:G14"/>
  <sheetViews>
    <sheetView workbookViewId="0">
      <selection activeCell="E24" sqref="E24"/>
    </sheetView>
  </sheetViews>
  <sheetFormatPr baseColWidth="10" defaultRowHeight="15" x14ac:dyDescent="0.25"/>
  <cols>
    <col min="2" max="2" width="23" customWidth="1"/>
    <col min="3" max="3" width="17.140625" customWidth="1"/>
    <col min="4" max="4" width="16.7109375" customWidth="1"/>
    <col min="5" max="5" width="17.28515625" customWidth="1"/>
    <col min="6" max="6" width="19.140625" customWidth="1"/>
    <col min="7" max="7" width="20.85546875" customWidth="1"/>
  </cols>
  <sheetData>
    <row r="1" spans="1:7" ht="18.75" x14ac:dyDescent="0.25">
      <c r="A1" s="29" t="s">
        <v>12</v>
      </c>
      <c r="B1" s="29" t="s">
        <v>18</v>
      </c>
      <c r="C1" s="32" t="s">
        <v>15</v>
      </c>
      <c r="D1" s="32" t="s">
        <v>4</v>
      </c>
      <c r="E1" s="31" t="s">
        <v>5</v>
      </c>
      <c r="F1" s="31" t="s">
        <v>6</v>
      </c>
      <c r="G1" s="30" t="s">
        <v>20</v>
      </c>
    </row>
    <row r="2" spans="1:7" ht="18.75" x14ac:dyDescent="0.25">
      <c r="A2" s="29">
        <v>1</v>
      </c>
      <c r="B2" s="29">
        <v>0</v>
      </c>
      <c r="C2" s="32">
        <f>(POWER(B2,4))-(10*B2)+5</f>
        <v>5</v>
      </c>
      <c r="D2" s="32">
        <f>(4*POWER(B2,3))-10</f>
        <v>-10</v>
      </c>
      <c r="E2" s="31"/>
      <c r="F2" s="31">
        <f>ABS(($G$2-B2)/($G$2))*100</f>
        <v>100</v>
      </c>
      <c r="G2" s="30">
        <v>0.50700000000000001</v>
      </c>
    </row>
    <row r="3" spans="1:7" ht="18.75" x14ac:dyDescent="0.25">
      <c r="A3" s="29">
        <v>2</v>
      </c>
      <c r="B3" s="29">
        <f>(B2)-(C2/D2)</f>
        <v>0.5</v>
      </c>
      <c r="C3" s="32">
        <f>(POWER(B3,4))-(10*B3)+5</f>
        <v>6.25E-2</v>
      </c>
      <c r="D3" s="32">
        <f>(4*POWER(B3,3))-10</f>
        <v>-9.5</v>
      </c>
      <c r="E3" s="31">
        <f>ABS((B3-B2)/(B3))*100</f>
        <v>100</v>
      </c>
      <c r="F3" s="31">
        <f>ABS(($G$2-B3)/($G$2))*100</f>
        <v>1.3806706114398433</v>
      </c>
      <c r="G3" s="29"/>
    </row>
    <row r="4" spans="1:7" ht="18.75" x14ac:dyDescent="0.25">
      <c r="A4" s="29">
        <v>3</v>
      </c>
      <c r="B4" s="29">
        <f t="shared" ref="B4:B7" si="0">(B3)-(C3/D3)</f>
        <v>0.50657894736842102</v>
      </c>
      <c r="C4" s="32">
        <f t="shared" ref="C4:C7" si="1">(POWER(B4,4))-(10*B4)+5</f>
        <v>6.5495203310561578E-5</v>
      </c>
      <c r="D4" s="32">
        <f t="shared" ref="D4:D7" si="2">(4*POWER(B4,3))-10</f>
        <v>-9.4800023235894439</v>
      </c>
      <c r="E4" s="31">
        <f t="shared" ref="E4:E7" si="3">ABS((B4-B3)/(B4))*100</f>
        <v>1.2987012987012918</v>
      </c>
      <c r="F4" s="31">
        <f t="shared" ref="F4:F7" si="4">ABS(($G$2-B4)/($G$2))*100</f>
        <v>8.3047856327216688E-2</v>
      </c>
      <c r="G4" s="29"/>
    </row>
    <row r="5" spans="1:7" ht="18.75" x14ac:dyDescent="0.25">
      <c r="A5" s="29">
        <v>4</v>
      </c>
      <c r="B5" s="30">
        <f t="shared" si="0"/>
        <v>0.5065858561434482</v>
      </c>
      <c r="C5" s="32">
        <f t="shared" si="1"/>
        <v>7.3494099694926263E-11</v>
      </c>
      <c r="D5" s="32">
        <f t="shared" si="2"/>
        <v>-9.4799810479562456</v>
      </c>
      <c r="E5" s="31">
        <f t="shared" si="3"/>
        <v>1.3637915357085891E-3</v>
      </c>
      <c r="F5" s="31">
        <f t="shared" si="4"/>
        <v>8.1685178807062608E-2</v>
      </c>
      <c r="G5" s="29"/>
    </row>
    <row r="6" spans="1:7" ht="18.75" x14ac:dyDescent="0.25">
      <c r="A6" s="29">
        <v>5</v>
      </c>
      <c r="B6" s="29">
        <f t="shared" si="0"/>
        <v>0.50658585615120078</v>
      </c>
      <c r="C6" s="32">
        <f t="shared" si="1"/>
        <v>0</v>
      </c>
      <c r="D6" s="32">
        <f t="shared" si="2"/>
        <v>-9.4799810479323714</v>
      </c>
      <c r="E6" s="31">
        <f t="shared" si="3"/>
        <v>1.5303578385617409E-9</v>
      </c>
      <c r="F6" s="31">
        <f t="shared" si="4"/>
        <v>8.1685177277954837E-2</v>
      </c>
      <c r="G6" s="29"/>
    </row>
    <row r="7" spans="1:7" ht="18.75" x14ac:dyDescent="0.25">
      <c r="A7" s="29">
        <v>6</v>
      </c>
      <c r="B7" s="29">
        <f t="shared" si="0"/>
        <v>0.50658585615120078</v>
      </c>
      <c r="C7" s="32">
        <f t="shared" si="1"/>
        <v>0</v>
      </c>
      <c r="D7" s="32">
        <f t="shared" si="2"/>
        <v>-9.4799810479323714</v>
      </c>
      <c r="E7" s="31">
        <f t="shared" si="3"/>
        <v>0</v>
      </c>
      <c r="F7" s="31">
        <f t="shared" si="4"/>
        <v>8.1685177277954837E-2</v>
      </c>
      <c r="G7" s="29"/>
    </row>
    <row r="8" spans="1:7" ht="18.75" x14ac:dyDescent="0.25">
      <c r="A8" s="29">
        <v>7</v>
      </c>
      <c r="B8" s="29">
        <f t="shared" ref="B8:B9" si="5">(B7)-(C7/D7)</f>
        <v>0.50658585615120078</v>
      </c>
      <c r="C8" s="32">
        <f t="shared" ref="C8:C9" si="6">(POWER(B8,4))-(10*B8)+5</f>
        <v>0</v>
      </c>
      <c r="D8" s="32">
        <f t="shared" ref="D8:D9" si="7">(4*POWER(B8,3))-10</f>
        <v>-9.4799810479323714</v>
      </c>
      <c r="E8" s="31">
        <f t="shared" ref="E8:E9" si="8">ABS((B8-B7)/(B8))*100</f>
        <v>0</v>
      </c>
      <c r="F8" s="31">
        <f t="shared" ref="F8:F9" si="9">ABS(($G$2-B8)/($G$2))*100</f>
        <v>8.1685177277954837E-2</v>
      </c>
    </row>
    <row r="9" spans="1:7" ht="18.75" x14ac:dyDescent="0.25">
      <c r="A9" s="29">
        <v>8</v>
      </c>
      <c r="B9" s="29">
        <f t="shared" si="5"/>
        <v>0.50658585615120078</v>
      </c>
      <c r="C9" s="32">
        <f t="shared" si="6"/>
        <v>0</v>
      </c>
      <c r="D9" s="32">
        <f t="shared" si="7"/>
        <v>-9.4799810479323714</v>
      </c>
      <c r="E9" s="31">
        <f t="shared" si="8"/>
        <v>0</v>
      </c>
      <c r="F9" s="31">
        <f t="shared" si="9"/>
        <v>8.1685177277954837E-2</v>
      </c>
    </row>
    <row r="10" spans="1:7" ht="18.75" x14ac:dyDescent="0.25">
      <c r="A10" s="29">
        <v>9</v>
      </c>
      <c r="B10" s="29">
        <f t="shared" ref="B10:B14" si="10">(B9)-(C9/D9)</f>
        <v>0.50658585615120078</v>
      </c>
      <c r="C10" s="32">
        <f t="shared" ref="C10:C14" si="11">(POWER(B10,4))-(10*B10)+5</f>
        <v>0</v>
      </c>
      <c r="D10" s="32">
        <f t="shared" ref="D10:D14" si="12">(4*POWER(B10,3))-10</f>
        <v>-9.4799810479323714</v>
      </c>
      <c r="E10" s="31">
        <f t="shared" ref="E10:E14" si="13">ABS((B10-B9)/(B10))*100</f>
        <v>0</v>
      </c>
      <c r="F10" s="31">
        <f t="shared" ref="F10:F14" si="14">ABS(($G$2-B10)/($G$2))*100</f>
        <v>8.1685177277954837E-2</v>
      </c>
    </row>
    <row r="11" spans="1:7" ht="18.75" x14ac:dyDescent="0.25">
      <c r="A11" s="29">
        <v>10</v>
      </c>
      <c r="B11" s="29">
        <f t="shared" si="10"/>
        <v>0.50658585615120078</v>
      </c>
      <c r="C11" s="32">
        <f t="shared" si="11"/>
        <v>0</v>
      </c>
      <c r="D11" s="32">
        <f t="shared" si="12"/>
        <v>-9.4799810479323714</v>
      </c>
      <c r="E11" s="31">
        <f t="shared" si="13"/>
        <v>0</v>
      </c>
      <c r="F11" s="31">
        <f t="shared" si="14"/>
        <v>8.1685177277954837E-2</v>
      </c>
    </row>
    <row r="12" spans="1:7" ht="18.75" x14ac:dyDescent="0.25">
      <c r="A12" s="29">
        <v>11</v>
      </c>
      <c r="B12" s="29">
        <f t="shared" si="10"/>
        <v>0.50658585615120078</v>
      </c>
      <c r="C12" s="32">
        <f t="shared" si="11"/>
        <v>0</v>
      </c>
      <c r="D12" s="32">
        <f t="shared" si="12"/>
        <v>-9.4799810479323714</v>
      </c>
      <c r="E12" s="31">
        <f t="shared" si="13"/>
        <v>0</v>
      </c>
      <c r="F12" s="31">
        <f t="shared" si="14"/>
        <v>8.1685177277954837E-2</v>
      </c>
    </row>
    <row r="13" spans="1:7" ht="18.75" x14ac:dyDescent="0.25">
      <c r="A13" s="29">
        <v>12</v>
      </c>
      <c r="B13" s="29">
        <f t="shared" si="10"/>
        <v>0.50658585615120078</v>
      </c>
      <c r="C13" s="32">
        <f t="shared" si="11"/>
        <v>0</v>
      </c>
      <c r="D13" s="32">
        <f t="shared" si="12"/>
        <v>-9.4799810479323714</v>
      </c>
      <c r="E13" s="31">
        <f t="shared" si="13"/>
        <v>0</v>
      </c>
      <c r="F13" s="31">
        <f t="shared" si="14"/>
        <v>8.1685177277954837E-2</v>
      </c>
    </row>
    <row r="14" spans="1:7" ht="18.75" x14ac:dyDescent="0.25">
      <c r="A14" s="29">
        <v>13</v>
      </c>
      <c r="B14" s="29">
        <f t="shared" si="10"/>
        <v>0.50658585615120078</v>
      </c>
      <c r="C14" s="32">
        <f t="shared" si="11"/>
        <v>0</v>
      </c>
      <c r="D14" s="32">
        <f t="shared" si="12"/>
        <v>-9.4799810479323714</v>
      </c>
      <c r="E14" s="31">
        <f t="shared" si="13"/>
        <v>0</v>
      </c>
      <c r="F14" s="31">
        <f t="shared" si="14"/>
        <v>8.1685177277954837E-2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E1 New-Raph</vt:lpstr>
      <vt:lpstr>E2 Sec</vt:lpstr>
      <vt:lpstr>E3 New-Raph</vt:lpstr>
      <vt:lpstr>E4 New-Raph</vt:lpstr>
      <vt:lpstr>E5 Sec</vt:lpstr>
      <vt:lpstr>E6 SecMod</vt:lpstr>
      <vt:lpstr>E7 New-Raph</vt:lpstr>
      <vt:lpstr>E8 Sec</vt:lpstr>
      <vt:lpstr>E9 New-Raph</vt:lpstr>
      <vt:lpstr>E10 Sec </vt:lpstr>
      <vt:lpstr>E11 SecMod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2021-09-07T12:17:26Z</dcterms:created>
  <dcterms:modified xsi:type="dcterms:W3CDTF">2021-09-10T02:10:34Z</dcterms:modified>
</cp:coreProperties>
</file>