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Two\Estudios\Ingenieria de Sistemas\Metodos Numericos - Operacional y Numericos\"/>
    </mc:Choice>
  </mc:AlternateContent>
  <xr:revisionPtr revIDLastSave="0" documentId="13_ncr:1_{59FA4A9D-7CE7-46A5-AC59-0E46B05E3FC8}" xr6:coauthVersionLast="47" xr6:coauthVersionMax="47" xr10:uidLastSave="{00000000-0000-0000-0000-000000000000}"/>
  <bookViews>
    <workbookView xWindow="-10455" yWindow="2790" windowWidth="21600" windowHeight="11505" xr2:uid="{71F231FC-E022-494A-A23B-BA2CCE0EE8A6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3" l="1"/>
  <c r="G58" i="3"/>
  <c r="D11" i="3" s="1"/>
  <c r="G47" i="3"/>
  <c r="G48" i="3"/>
  <c r="G49" i="3"/>
  <c r="G50" i="3"/>
  <c r="G51" i="3"/>
  <c r="G52" i="3"/>
  <c r="G53" i="3"/>
  <c r="G54" i="3"/>
  <c r="G55" i="3"/>
  <c r="G41" i="3"/>
  <c r="D10" i="3" s="1"/>
  <c r="F49" i="3"/>
  <c r="F50" i="3" s="1"/>
  <c r="F51" i="3" s="1"/>
  <c r="F52" i="3" s="1"/>
  <c r="F53" i="3" s="1"/>
  <c r="F54" i="3" s="1"/>
  <c r="F55" i="3" s="1"/>
  <c r="F48" i="3"/>
  <c r="G57" i="3"/>
  <c r="G44" i="3"/>
  <c r="G38" i="3"/>
  <c r="G39" i="3"/>
  <c r="G40" i="3"/>
  <c r="G37" i="3"/>
  <c r="G29" i="3"/>
  <c r="D9" i="3" s="1"/>
  <c r="F38" i="3"/>
  <c r="F39" i="3" s="1"/>
  <c r="F40" i="3" s="1"/>
  <c r="F41" i="3" s="1"/>
  <c r="G43" i="3"/>
  <c r="G34" i="3"/>
  <c r="B24" i="3"/>
  <c r="G30" i="3"/>
  <c r="G31" i="3"/>
  <c r="D10" i="2"/>
  <c r="D9" i="2"/>
  <c r="D8" i="2"/>
  <c r="D8" i="3"/>
  <c r="B26" i="3"/>
  <c r="B25" i="3"/>
  <c r="J49" i="2"/>
  <c r="J59" i="2"/>
  <c r="I50" i="2" s="1"/>
  <c r="J38" i="2"/>
  <c r="J44" i="2"/>
  <c r="I39" i="2" s="1"/>
  <c r="J39" i="2" s="1"/>
  <c r="J33" i="2"/>
  <c r="J30" i="2"/>
  <c r="J34" i="2" s="1"/>
  <c r="J31" i="2"/>
  <c r="J29" i="2"/>
  <c r="B16" i="2"/>
  <c r="D14" i="2"/>
  <c r="D13" i="2"/>
  <c r="F10" i="3" l="1"/>
  <c r="F8" i="3"/>
  <c r="F9" i="3"/>
  <c r="I51" i="2"/>
  <c r="J50" i="2"/>
  <c r="I40" i="2"/>
  <c r="H8" i="3" l="1"/>
  <c r="H9" i="3"/>
  <c r="J8" i="3" s="1"/>
  <c r="F8" i="2"/>
  <c r="I41" i="2"/>
  <c r="J40" i="2"/>
  <c r="I52" i="2"/>
  <c r="J51" i="2"/>
  <c r="L8" i="3" l="1"/>
  <c r="I53" i="2"/>
  <c r="J52" i="2"/>
  <c r="I42" i="2"/>
  <c r="J42" i="2" s="1"/>
  <c r="J41" i="2"/>
  <c r="J45" i="2" s="1"/>
  <c r="I54" i="2" l="1"/>
  <c r="J53" i="2"/>
  <c r="F9" i="2" l="1"/>
  <c r="H8" i="2" s="1"/>
  <c r="I55" i="2"/>
  <c r="J54" i="2"/>
  <c r="I56" i="2" l="1"/>
  <c r="J55" i="2"/>
  <c r="J56" i="2" l="1"/>
  <c r="J60" i="2" s="1"/>
  <c r="I57" i="2"/>
  <c r="J57" i="2" s="1"/>
  <c r="D11" i="2" l="1"/>
  <c r="F10" i="2" s="1"/>
  <c r="H9" i="2" s="1"/>
  <c r="J8" i="2" s="1"/>
  <c r="L8" i="2" s="1"/>
</calcChain>
</file>

<file path=xl/sharedStrings.xml><?xml version="1.0" encoding="utf-8"?>
<sst xmlns="http://schemas.openxmlformats.org/spreadsheetml/2006/main" count="94" uniqueCount="33">
  <si>
    <t>j</t>
  </si>
  <si>
    <t>n</t>
  </si>
  <si>
    <t>regla del trapecio</t>
  </si>
  <si>
    <t>a</t>
  </si>
  <si>
    <t>b</t>
  </si>
  <si>
    <t>h</t>
  </si>
  <si>
    <t>F(a)</t>
  </si>
  <si>
    <t>F(b)</t>
  </si>
  <si>
    <t>x</t>
  </si>
  <si>
    <t>F(x)</t>
  </si>
  <si>
    <t>∆X</t>
  </si>
  <si>
    <t>∑F(xi)</t>
  </si>
  <si>
    <t>I</t>
  </si>
  <si>
    <t>I11</t>
  </si>
  <si>
    <t>I22</t>
  </si>
  <si>
    <t>I21</t>
  </si>
  <si>
    <t>I31</t>
  </si>
  <si>
    <t>I41</t>
  </si>
  <si>
    <t>nivel 1 K=1</t>
  </si>
  <si>
    <t>regla de Romberg</t>
  </si>
  <si>
    <t>I12</t>
  </si>
  <si>
    <t>nivel 2 k=2</t>
  </si>
  <si>
    <t>I32</t>
  </si>
  <si>
    <t>Valor verdadero</t>
  </si>
  <si>
    <t>Ea</t>
  </si>
  <si>
    <t>I13</t>
  </si>
  <si>
    <t>I14</t>
  </si>
  <si>
    <t>I23</t>
  </si>
  <si>
    <t>nivel 3 k=3</t>
  </si>
  <si>
    <t>nivel 4 k=4</t>
  </si>
  <si>
    <t>H</t>
  </si>
  <si>
    <t>nivel k&gt;1</t>
  </si>
  <si>
    <t>nivel  K=1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</si>
</sst>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 wrapText="1"/>
    </xf>
    <xf numFmtId="0" fontId="0" fillId="19" borderId="1" xfId="0" applyFill="1" applyBorder="1"/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  <color rgb="FF66FF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1.png"/><Relationship Id="rId7" Type="http://schemas.openxmlformats.org/officeDocument/2006/relationships/image" Target="../media/image20.png"/><Relationship Id="rId2" Type="http://schemas.openxmlformats.org/officeDocument/2006/relationships/image" Target="../media/image12.png"/><Relationship Id="rId1" Type="http://schemas.openxmlformats.org/officeDocument/2006/relationships/image" Target="../media/image19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10" Type="http://schemas.openxmlformats.org/officeDocument/2006/relationships/image" Target="../media/image18.png"/><Relationship Id="rId4" Type="http://schemas.openxmlformats.org/officeDocument/2006/relationships/image" Target="../media/image14.png"/><Relationship Id="rId9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13" Type="http://schemas.openxmlformats.org/officeDocument/2006/relationships/image" Target="../media/image34.png"/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12" Type="http://schemas.openxmlformats.org/officeDocument/2006/relationships/image" Target="../media/image33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11" Type="http://schemas.openxmlformats.org/officeDocument/2006/relationships/image" Target="../media/image32.png"/><Relationship Id="rId5" Type="http://schemas.openxmlformats.org/officeDocument/2006/relationships/image" Target="../media/image26.png"/><Relationship Id="rId10" Type="http://schemas.openxmlformats.org/officeDocument/2006/relationships/image" Target="../media/image31.png"/><Relationship Id="rId4" Type="http://schemas.openxmlformats.org/officeDocument/2006/relationships/image" Target="../media/image25.png"/><Relationship Id="rId9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757700</xdr:colOff>
      <xdr:row>19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1F722F-FF8F-47CE-9089-D57B88336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3700" cy="3752850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20</xdr:row>
      <xdr:rowOff>9525</xdr:rowOff>
    </xdr:from>
    <xdr:to>
      <xdr:col>7</xdr:col>
      <xdr:colOff>638175</xdr:colOff>
      <xdr:row>27</xdr:row>
      <xdr:rowOff>167634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A16B428-20F8-48DA-96C7-1B0F70E93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175" y="3819525"/>
          <a:ext cx="4953000" cy="1491609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28</xdr:row>
      <xdr:rowOff>23128</xdr:rowOff>
    </xdr:from>
    <xdr:to>
      <xdr:col>8</xdr:col>
      <xdr:colOff>742950</xdr:colOff>
      <xdr:row>36</xdr:row>
      <xdr:rowOff>47397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8971A7F-F449-40F0-B5F8-D774C7685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5" y="5357128"/>
          <a:ext cx="6257925" cy="15482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9</xdr:col>
      <xdr:colOff>446762</xdr:colOff>
      <xdr:row>45</xdr:row>
      <xdr:rowOff>152190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76A22D5-887B-424C-ACE7-73F27A7F3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048500"/>
          <a:ext cx="7304762" cy="1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9</xdr:col>
      <xdr:colOff>675333</xdr:colOff>
      <xdr:row>64</xdr:row>
      <xdr:rowOff>123405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62B6764-26EB-4045-9C27-04E945800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953500"/>
          <a:ext cx="7533333" cy="3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9</xdr:col>
      <xdr:colOff>532476</xdr:colOff>
      <xdr:row>88</xdr:row>
      <xdr:rowOff>56619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7E76536-28EE-4791-B423-1BAF60BDE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573000"/>
          <a:ext cx="7390476" cy="42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10</xdr:col>
      <xdr:colOff>265714</xdr:colOff>
      <xdr:row>111</xdr:row>
      <xdr:rowOff>28071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BF2AFBC-168F-4DBB-B7BC-613A017C4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7145000"/>
          <a:ext cx="7885714" cy="4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4</xdr:col>
      <xdr:colOff>742476</xdr:colOff>
      <xdr:row>120</xdr:row>
      <xdr:rowOff>95071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CDB1935-93E0-48E6-A79B-0FF07A5EF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1526500"/>
          <a:ext cx="3790476" cy="1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113</xdr:row>
      <xdr:rowOff>114300</xdr:rowOff>
    </xdr:from>
    <xdr:to>
      <xdr:col>8</xdr:col>
      <xdr:colOff>342598</xdr:colOff>
      <xdr:row>119</xdr:row>
      <xdr:rowOff>114157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E2755A5-FA42-4F41-B220-95E98DADC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19550" y="21640800"/>
          <a:ext cx="2419048" cy="1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85725</xdr:colOff>
      <xdr:row>4</xdr:row>
      <xdr:rowOff>64211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65BAAC-6FBC-4DEF-BDCF-55BEF22CB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29425" cy="82621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19</xdr:row>
      <xdr:rowOff>66675</xdr:rowOff>
    </xdr:from>
    <xdr:to>
      <xdr:col>5</xdr:col>
      <xdr:colOff>552343</xdr:colOff>
      <xdr:row>20</xdr:row>
      <xdr:rowOff>152365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21DB195-D103-4577-9CF5-6E7EC0D11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5525" y="3686175"/>
          <a:ext cx="857143" cy="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790330</xdr:colOff>
      <xdr:row>22</xdr:row>
      <xdr:rowOff>57024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50576FF-1E54-48A5-AB86-4F125E6FF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38500"/>
          <a:ext cx="1961905" cy="1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9</xdr:col>
      <xdr:colOff>1075487</xdr:colOff>
      <xdr:row>25</xdr:row>
      <xdr:rowOff>47571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52D533D-B0E0-4CBD-B321-2F2522D49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381500"/>
          <a:ext cx="6704762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6</xdr:col>
      <xdr:colOff>199536</xdr:colOff>
      <xdr:row>32</xdr:row>
      <xdr:rowOff>114143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DEAA173-5D9C-4CAB-8BE2-25E6BEB56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953000"/>
          <a:ext cx="3914286" cy="1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6</xdr:col>
      <xdr:colOff>247155</xdr:colOff>
      <xdr:row>43</xdr:row>
      <xdr:rowOff>56976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D529698-035D-439C-B45C-4B1F0F0C2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858000"/>
          <a:ext cx="3961905" cy="1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6</xdr:col>
      <xdr:colOff>218583</xdr:colOff>
      <xdr:row>54</xdr:row>
      <xdr:rowOff>47452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C88BCCD-E81E-43B6-A64E-D75CD82E6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953500"/>
          <a:ext cx="3933333" cy="13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16</xdr:col>
      <xdr:colOff>352425</xdr:colOff>
      <xdr:row>23</xdr:row>
      <xdr:rowOff>29206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B7A8AE8-4864-488E-A2D6-12675FD9E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00900" y="3238500"/>
          <a:ext cx="5181600" cy="1172206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24</xdr:row>
      <xdr:rowOff>161925</xdr:rowOff>
    </xdr:from>
    <xdr:to>
      <xdr:col>13</xdr:col>
      <xdr:colOff>599890</xdr:colOff>
      <xdr:row>27</xdr:row>
      <xdr:rowOff>47568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19F94B4-5B85-4F1A-B30D-BB5DCFEFF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896350" y="4733925"/>
          <a:ext cx="1476190" cy="4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637243</xdr:colOff>
      <xdr:row>4</xdr:row>
      <xdr:rowOff>95143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74D56A-AE4D-464A-9B7B-A2BF2742F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57143" cy="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16</xdr:row>
      <xdr:rowOff>123825</xdr:rowOff>
    </xdr:from>
    <xdr:to>
      <xdr:col>2</xdr:col>
      <xdr:colOff>456955</xdr:colOff>
      <xdr:row>21</xdr:row>
      <xdr:rowOff>180849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A86919F-D9DF-417B-9A33-D336ECF13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3362325"/>
          <a:ext cx="1961905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438150</xdr:colOff>
      <xdr:row>18</xdr:row>
      <xdr:rowOff>38100</xdr:rowOff>
    </xdr:from>
    <xdr:to>
      <xdr:col>3</xdr:col>
      <xdr:colOff>533293</xdr:colOff>
      <xdr:row>19</xdr:row>
      <xdr:rowOff>123790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793776A-9273-4CDB-B570-DEC5DC104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2150" y="3657600"/>
          <a:ext cx="857143" cy="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27</xdr:row>
      <xdr:rowOff>0</xdr:rowOff>
    </xdr:from>
    <xdr:to>
      <xdr:col>3</xdr:col>
      <xdr:colOff>552451</xdr:colOff>
      <xdr:row>31</xdr:row>
      <xdr:rowOff>149619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9C69AC0-FED0-436A-B6CB-5FB4C2A80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5334000"/>
          <a:ext cx="2838450" cy="911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3</xdr:col>
      <xdr:colOff>485775</xdr:colOff>
      <xdr:row>40</xdr:row>
      <xdr:rowOff>20286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5FB7ED6-8D0D-4717-A600-4845E8BB7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858000"/>
          <a:ext cx="2771775" cy="97278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45</xdr:row>
      <xdr:rowOff>28575</xdr:rowOff>
    </xdr:from>
    <xdr:to>
      <xdr:col>3</xdr:col>
      <xdr:colOff>438151</xdr:colOff>
      <xdr:row>50</xdr:row>
      <xdr:rowOff>32496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5096E98-E571-4312-BC2B-93AB018FC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8791575"/>
          <a:ext cx="2724150" cy="95642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16</xdr:col>
      <xdr:colOff>547976</xdr:colOff>
      <xdr:row>8</xdr:row>
      <xdr:rowOff>9525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B723C19-B3E0-45D5-891E-15B96A73E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06000" y="1143000"/>
          <a:ext cx="2833976" cy="581025"/>
        </a:xfrm>
        <a:prstGeom prst="rect">
          <a:avLst/>
        </a:prstGeom>
        <a:ln w="28575">
          <a:solidFill>
            <a:srgbClr val="92D050"/>
          </a:solidFill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14</xdr:col>
      <xdr:colOff>600075</xdr:colOff>
      <xdr:row>23</xdr:row>
      <xdr:rowOff>29206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99FCC0C-1BE3-4CA5-9B5E-086239378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0" y="3429000"/>
          <a:ext cx="5181600" cy="117220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14</xdr:col>
      <xdr:colOff>637523</xdr:colOff>
      <xdr:row>29</xdr:row>
      <xdr:rowOff>37976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A69C88F-AB7D-4D3C-BF29-0ECF90A7C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0" y="4762500"/>
          <a:ext cx="5219048" cy="9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30</xdr:row>
      <xdr:rowOff>9525</xdr:rowOff>
    </xdr:from>
    <xdr:to>
      <xdr:col>10</xdr:col>
      <xdr:colOff>76015</xdr:colOff>
      <xdr:row>32</xdr:row>
      <xdr:rowOff>85668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3142B96-C92B-4F5C-8966-8A22D6988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29350" y="5915025"/>
          <a:ext cx="1476190" cy="4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438150</xdr:colOff>
      <xdr:row>17</xdr:row>
      <xdr:rowOff>106010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219EF5-9CAD-4693-9874-49537EC5A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48150" cy="33445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8</xdr:col>
      <xdr:colOff>9525</xdr:colOff>
      <xdr:row>34</xdr:row>
      <xdr:rowOff>99863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58BA0B-864D-4775-897F-DBDFD1527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6105525" cy="29573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456381</xdr:colOff>
      <xdr:row>57</xdr:row>
      <xdr:rowOff>94714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2814EC0-CC33-41E0-A027-051CD149C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667500"/>
          <a:ext cx="6552381" cy="4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42</xdr:row>
      <xdr:rowOff>85725</xdr:rowOff>
    </xdr:from>
    <xdr:to>
      <xdr:col>4</xdr:col>
      <xdr:colOff>9190</xdr:colOff>
      <xdr:row>46</xdr:row>
      <xdr:rowOff>76106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43F4332-E767-460F-A44E-856653870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" y="8086725"/>
          <a:ext cx="2676190" cy="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46</xdr:row>
      <xdr:rowOff>142875</xdr:rowOff>
    </xdr:from>
    <xdr:to>
      <xdr:col>3</xdr:col>
      <xdr:colOff>9356</xdr:colOff>
      <xdr:row>51</xdr:row>
      <xdr:rowOff>123708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FDCB56B-0009-4149-8D4F-72F25504A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2975" y="8905875"/>
          <a:ext cx="1352381" cy="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51</xdr:row>
      <xdr:rowOff>114300</xdr:rowOff>
    </xdr:from>
    <xdr:to>
      <xdr:col>3</xdr:col>
      <xdr:colOff>37924</xdr:colOff>
      <xdr:row>55</xdr:row>
      <xdr:rowOff>171348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41683FB-BC0F-4D34-BBB2-A958CFD3F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" y="9829800"/>
          <a:ext cx="1409524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55</xdr:row>
      <xdr:rowOff>66675</xdr:rowOff>
    </xdr:from>
    <xdr:to>
      <xdr:col>3</xdr:col>
      <xdr:colOff>361718</xdr:colOff>
      <xdr:row>59</xdr:row>
      <xdr:rowOff>85627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E2D603C-75E2-4367-936E-B3CE2D702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10544175"/>
          <a:ext cx="1857143" cy="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552450</xdr:colOff>
      <xdr:row>59</xdr:row>
      <xdr:rowOff>142875</xdr:rowOff>
    </xdr:from>
    <xdr:to>
      <xdr:col>3</xdr:col>
      <xdr:colOff>57021</xdr:colOff>
      <xdr:row>62</xdr:row>
      <xdr:rowOff>123756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6A9CB7E-117F-4487-8E60-0804FCA4C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14450" y="11382375"/>
          <a:ext cx="1028571" cy="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63</xdr:row>
      <xdr:rowOff>28575</xdr:rowOff>
    </xdr:from>
    <xdr:to>
      <xdr:col>1</xdr:col>
      <xdr:colOff>342773</xdr:colOff>
      <xdr:row>68</xdr:row>
      <xdr:rowOff>180837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CAA7BCD-9EE8-4EE8-9EF6-16F6CB994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725" y="12030075"/>
          <a:ext cx="1019048" cy="1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63</xdr:row>
      <xdr:rowOff>19050</xdr:rowOff>
    </xdr:from>
    <xdr:to>
      <xdr:col>6</xdr:col>
      <xdr:colOff>590051</xdr:colOff>
      <xdr:row>69</xdr:row>
      <xdr:rowOff>133193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F514687-BF17-4791-85F4-952B3226A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71575" y="12020550"/>
          <a:ext cx="3990476" cy="1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485775</xdr:colOff>
      <xdr:row>69</xdr:row>
      <xdr:rowOff>171450</xdr:rowOff>
    </xdr:from>
    <xdr:to>
      <xdr:col>6</xdr:col>
      <xdr:colOff>113870</xdr:colOff>
      <xdr:row>76</xdr:row>
      <xdr:rowOff>190331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C3255F3-D110-44D6-A572-6E3AB971E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47775" y="13315950"/>
          <a:ext cx="3438095" cy="1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561975</xdr:colOff>
      <xdr:row>79</xdr:row>
      <xdr:rowOff>152400</xdr:rowOff>
    </xdr:from>
    <xdr:to>
      <xdr:col>6</xdr:col>
      <xdr:colOff>500495</xdr:colOff>
      <xdr:row>87</xdr:row>
      <xdr:rowOff>38100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0AE1C7E-1D61-483C-9BB2-CE6AA47E5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23975" y="15201900"/>
          <a:ext cx="3748520" cy="1409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8</xdr:col>
      <xdr:colOff>589809</xdr:colOff>
      <xdr:row>99</xdr:row>
      <xdr:rowOff>37857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8ABB57A-2BBA-40E3-BAD5-C09766103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62000" y="16954500"/>
          <a:ext cx="5923809" cy="1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3718-2594-4C93-B857-CDF851DF8C4F}">
  <dimension ref="A1"/>
  <sheetViews>
    <sheetView tabSelected="1" workbookViewId="0">
      <selection activeCell="J121" sqref="J1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2DBE1-99BC-483D-B7AC-B0513CB37F0B}">
  <dimension ref="A6:L60"/>
  <sheetViews>
    <sheetView workbookViewId="0">
      <selection activeCell="H48" sqref="H48:J60"/>
    </sheetView>
  </sheetViews>
  <sheetFormatPr baseColWidth="10" defaultRowHeight="15" x14ac:dyDescent="0.25"/>
  <cols>
    <col min="1" max="1" width="5.85546875" customWidth="1"/>
    <col min="2" max="2" width="6.140625" customWidth="1"/>
    <col min="3" max="3" width="5.5703125" customWidth="1"/>
    <col min="4" max="4" width="16.5703125" bestFit="1" customWidth="1"/>
    <col min="5" max="5" width="4.85546875" customWidth="1"/>
    <col min="6" max="6" width="16.7109375" bestFit="1" customWidth="1"/>
    <col min="7" max="7" width="6.28515625" customWidth="1"/>
    <col min="8" max="8" width="16.7109375" bestFit="1" customWidth="1"/>
    <col min="9" max="9" width="5.7109375" customWidth="1"/>
    <col min="10" max="10" width="16.7109375" bestFit="1" customWidth="1"/>
    <col min="11" max="11" width="15.28515625" bestFit="1" customWidth="1"/>
  </cols>
  <sheetData>
    <row r="6" spans="1:12" x14ac:dyDescent="0.25">
      <c r="A6" s="3"/>
      <c r="B6" s="3"/>
      <c r="C6" s="27" t="s">
        <v>18</v>
      </c>
      <c r="D6" s="27"/>
      <c r="E6" s="28" t="s">
        <v>21</v>
      </c>
      <c r="F6" s="28"/>
      <c r="G6" s="29" t="s">
        <v>28</v>
      </c>
      <c r="H6" s="29"/>
      <c r="I6" s="30" t="s">
        <v>29</v>
      </c>
      <c r="J6" s="30"/>
      <c r="K6" s="19"/>
      <c r="L6" s="19"/>
    </row>
    <row r="7" spans="1:12" x14ac:dyDescent="0.25">
      <c r="A7" s="3" t="s">
        <v>0</v>
      </c>
      <c r="B7" s="3" t="s">
        <v>1</v>
      </c>
      <c r="C7" s="4" t="s">
        <v>12</v>
      </c>
      <c r="D7" s="5" t="s">
        <v>2</v>
      </c>
      <c r="E7" s="6" t="s">
        <v>12</v>
      </c>
      <c r="F7" s="7" t="s">
        <v>19</v>
      </c>
      <c r="G7" s="8" t="s">
        <v>12</v>
      </c>
      <c r="H7" s="9" t="s">
        <v>19</v>
      </c>
      <c r="I7" s="10" t="s">
        <v>12</v>
      </c>
      <c r="J7" s="11" t="s">
        <v>19</v>
      </c>
      <c r="K7" s="21" t="s">
        <v>23</v>
      </c>
      <c r="L7" s="22" t="s">
        <v>24</v>
      </c>
    </row>
    <row r="8" spans="1:12" x14ac:dyDescent="0.25">
      <c r="A8" s="3">
        <v>1</v>
      </c>
      <c r="B8" s="3">
        <v>1</v>
      </c>
      <c r="C8" s="12" t="s">
        <v>13</v>
      </c>
      <c r="D8" s="23">
        <f>(B16/2)*(D13+D14)</f>
        <v>22.133276724683618</v>
      </c>
      <c r="E8" s="13" t="s">
        <v>20</v>
      </c>
      <c r="F8" s="23">
        <f>(4*D9-D8)/3</f>
        <v>12.922936352707433</v>
      </c>
      <c r="G8" s="14" t="s">
        <v>25</v>
      </c>
      <c r="H8" s="23">
        <f>(16*F9-F8)/15</f>
        <v>15.495773571238141</v>
      </c>
      <c r="I8" s="15" t="s">
        <v>26</v>
      </c>
      <c r="J8" s="23">
        <f>(64*H9-H8)/63</f>
        <v>15.126059727348757</v>
      </c>
      <c r="K8" s="20">
        <v>15.1294</v>
      </c>
      <c r="L8" s="23">
        <f>ABS((K8-J8)/K8)*100</f>
        <v>2.2078024582888156E-2</v>
      </c>
    </row>
    <row r="9" spans="1:12" x14ac:dyDescent="0.25">
      <c r="A9" s="3">
        <v>2</v>
      </c>
      <c r="B9" s="3">
        <v>2</v>
      </c>
      <c r="C9" s="12" t="s">
        <v>15</v>
      </c>
      <c r="D9" s="23">
        <f>(J33/2)*(J29+J31+2*J34)</f>
        <v>15.22552144570148</v>
      </c>
      <c r="E9" s="13" t="s">
        <v>14</v>
      </c>
      <c r="F9" s="23">
        <f t="shared" ref="F9:F10" si="0">(4*D10-D9)/3</f>
        <v>15.334971245079972</v>
      </c>
      <c r="G9" s="14" t="s">
        <v>27</v>
      </c>
      <c r="H9" s="23">
        <f>(16*F10-F9)/15</f>
        <v>15.131836506159528</v>
      </c>
      <c r="I9" s="16"/>
      <c r="J9" s="16"/>
      <c r="K9" s="19"/>
      <c r="L9" s="19"/>
    </row>
    <row r="10" spans="1:12" x14ac:dyDescent="0.25">
      <c r="A10" s="3">
        <v>3</v>
      </c>
      <c r="B10" s="3">
        <v>4</v>
      </c>
      <c r="C10" s="12" t="s">
        <v>16</v>
      </c>
      <c r="D10" s="23">
        <f>(J44/2)*(J38+J42+2*J45)</f>
        <v>15.30760879523535</v>
      </c>
      <c r="E10" s="13" t="s">
        <v>22</v>
      </c>
      <c r="F10" s="23">
        <f t="shared" si="0"/>
        <v>15.144532427342057</v>
      </c>
      <c r="G10" s="17"/>
      <c r="H10" s="17"/>
      <c r="I10" s="16"/>
      <c r="J10" s="16"/>
      <c r="K10" s="19"/>
      <c r="L10" s="19"/>
    </row>
    <row r="11" spans="1:12" x14ac:dyDescent="0.25">
      <c r="A11" s="3">
        <v>4</v>
      </c>
      <c r="B11" s="3">
        <v>8</v>
      </c>
      <c r="C11" s="12" t="s">
        <v>17</v>
      </c>
      <c r="D11" s="23">
        <f>(J59/2)*(J49+J57+2*J60)</f>
        <v>15.185301519315379</v>
      </c>
      <c r="E11" s="18"/>
      <c r="F11" s="18"/>
      <c r="G11" s="17"/>
      <c r="H11" s="17"/>
      <c r="I11" s="16"/>
      <c r="J11" s="16"/>
      <c r="K11" s="19"/>
      <c r="L11" s="19"/>
    </row>
    <row r="13" spans="1:12" x14ac:dyDescent="0.25">
      <c r="A13" s="1" t="s">
        <v>3</v>
      </c>
      <c r="B13" s="1">
        <v>-3</v>
      </c>
      <c r="C13" s="1" t="s">
        <v>6</v>
      </c>
      <c r="D13" s="1">
        <f>LN(4*POWER(B13,2)+4)</f>
        <v>3.6888794541139363</v>
      </c>
    </row>
    <row r="14" spans="1:12" x14ac:dyDescent="0.25">
      <c r="A14" s="1" t="s">
        <v>4</v>
      </c>
      <c r="B14" s="1">
        <v>3</v>
      </c>
      <c r="C14" s="1" t="s">
        <v>7</v>
      </c>
      <c r="D14" s="1">
        <f>LN(4*POWER(B14,2)+4)</f>
        <v>3.6888794541139363</v>
      </c>
    </row>
    <row r="16" spans="1:12" x14ac:dyDescent="0.25">
      <c r="A16" s="1" t="s">
        <v>5</v>
      </c>
      <c r="B16" s="1">
        <f>B14-B13</f>
        <v>6</v>
      </c>
    </row>
    <row r="28" spans="8:10" x14ac:dyDescent="0.25">
      <c r="H28" s="1" t="s">
        <v>1</v>
      </c>
      <c r="I28" s="1" t="s">
        <v>8</v>
      </c>
      <c r="J28" s="1" t="s">
        <v>9</v>
      </c>
    </row>
    <row r="29" spans="8:10" x14ac:dyDescent="0.25">
      <c r="H29" s="1">
        <v>0</v>
      </c>
      <c r="I29" s="1">
        <v>-3</v>
      </c>
      <c r="J29" s="1">
        <f>LN(4*POWER(I29,2)+4)</f>
        <v>3.6888794541139363</v>
      </c>
    </row>
    <row r="30" spans="8:10" x14ac:dyDescent="0.25">
      <c r="H30" s="1">
        <v>1</v>
      </c>
      <c r="I30" s="1">
        <v>0</v>
      </c>
      <c r="J30" s="1">
        <f>LN(4*POWER(I30,2)+4)</f>
        <v>1.3862943611198906</v>
      </c>
    </row>
    <row r="31" spans="8:10" x14ac:dyDescent="0.25">
      <c r="H31" s="1">
        <v>2</v>
      </c>
      <c r="I31" s="1">
        <v>3</v>
      </c>
      <c r="J31" s="1">
        <f>LN(4*POWER(I31,2)+4)</f>
        <v>3.6888794541139363</v>
      </c>
    </row>
    <row r="33" spans="8:10" x14ac:dyDescent="0.25">
      <c r="I33" s="2" t="s">
        <v>10</v>
      </c>
      <c r="J33" s="1">
        <f>(B14-B13)/2</f>
        <v>3</v>
      </c>
    </row>
    <row r="34" spans="8:10" x14ac:dyDescent="0.25">
      <c r="I34" s="2" t="s">
        <v>11</v>
      </c>
      <c r="J34" s="1">
        <f>SUM(J30)</f>
        <v>1.3862943611198906</v>
      </c>
    </row>
    <row r="37" spans="8:10" x14ac:dyDescent="0.25">
      <c r="H37" s="1" t="s">
        <v>1</v>
      </c>
      <c r="I37" s="1" t="s">
        <v>8</v>
      </c>
      <c r="J37" s="1" t="s">
        <v>9</v>
      </c>
    </row>
    <row r="38" spans="8:10" x14ac:dyDescent="0.25">
      <c r="H38" s="1">
        <v>0</v>
      </c>
      <c r="I38" s="1">
        <v>-3</v>
      </c>
      <c r="J38" s="1">
        <f>LN(4*POWER(I38,2)+4)</f>
        <v>3.6888794541139363</v>
      </c>
    </row>
    <row r="39" spans="8:10" x14ac:dyDescent="0.25">
      <c r="H39" s="1">
        <v>1</v>
      </c>
      <c r="I39" s="1">
        <f>I38+$J$44</f>
        <v>-1.5</v>
      </c>
      <c r="J39" s="1">
        <f>LN(4*POWER(I39,2)+4)</f>
        <v>2.5649493574615367</v>
      </c>
    </row>
    <row r="40" spans="8:10" x14ac:dyDescent="0.25">
      <c r="H40" s="1">
        <v>2</v>
      </c>
      <c r="I40" s="1">
        <f>I39+$J$44</f>
        <v>0</v>
      </c>
      <c r="J40" s="1">
        <f>LN(4*POWER(I40,2)+4)</f>
        <v>1.3862943611198906</v>
      </c>
    </row>
    <row r="41" spans="8:10" x14ac:dyDescent="0.25">
      <c r="H41" s="1">
        <v>3</v>
      </c>
      <c r="I41" s="1">
        <f>I40+$J$44</f>
        <v>1.5</v>
      </c>
      <c r="J41" s="1">
        <f>LN(4*POWER(I41,2)+4)</f>
        <v>2.5649493574615367</v>
      </c>
    </row>
    <row r="42" spans="8:10" x14ac:dyDescent="0.25">
      <c r="H42" s="1">
        <v>4</v>
      </c>
      <c r="I42" s="1">
        <f>I41+$J$44</f>
        <v>3</v>
      </c>
      <c r="J42" s="1">
        <f>LN(4*POWER(I42,2)+4)</f>
        <v>3.6888794541139363</v>
      </c>
    </row>
    <row r="44" spans="8:10" x14ac:dyDescent="0.25">
      <c r="I44" s="2" t="s">
        <v>10</v>
      </c>
      <c r="J44" s="1">
        <f>(B14-B13)/4</f>
        <v>1.5</v>
      </c>
    </row>
    <row r="45" spans="8:10" x14ac:dyDescent="0.25">
      <c r="I45" s="2" t="s">
        <v>11</v>
      </c>
      <c r="J45" s="1">
        <f>SUM(J39:J41)</f>
        <v>6.5161930760429634</v>
      </c>
    </row>
    <row r="48" spans="8:10" x14ac:dyDescent="0.25">
      <c r="H48" s="1" t="s">
        <v>1</v>
      </c>
      <c r="I48" s="1" t="s">
        <v>8</v>
      </c>
      <c r="J48" s="1" t="s">
        <v>9</v>
      </c>
    </row>
    <row r="49" spans="8:10" x14ac:dyDescent="0.25">
      <c r="H49" s="1">
        <v>0</v>
      </c>
      <c r="I49" s="1">
        <v>-3</v>
      </c>
      <c r="J49" s="1">
        <f t="shared" ref="J49:J57" si="1">LN(4*POWER(I49,2)+4)</f>
        <v>3.6888794541139363</v>
      </c>
    </row>
    <row r="50" spans="8:10" x14ac:dyDescent="0.25">
      <c r="H50" s="1">
        <v>1</v>
      </c>
      <c r="I50" s="1">
        <f t="shared" ref="I50:I57" si="2">I49+$J$59</f>
        <v>-2.25</v>
      </c>
      <c r="J50" s="1">
        <f t="shared" si="1"/>
        <v>3.188416617383492</v>
      </c>
    </row>
    <row r="51" spans="8:10" x14ac:dyDescent="0.25">
      <c r="H51" s="1">
        <v>2</v>
      </c>
      <c r="I51" s="1">
        <f t="shared" si="2"/>
        <v>-1.5</v>
      </c>
      <c r="J51" s="1">
        <f t="shared" si="1"/>
        <v>2.5649493574615367</v>
      </c>
    </row>
    <row r="52" spans="8:10" x14ac:dyDescent="0.25">
      <c r="H52" s="1">
        <v>3</v>
      </c>
      <c r="I52" s="1">
        <f t="shared" si="2"/>
        <v>-0.75</v>
      </c>
      <c r="J52" s="1">
        <f t="shared" si="1"/>
        <v>1.8325814637483102</v>
      </c>
    </row>
    <row r="53" spans="8:10" x14ac:dyDescent="0.25">
      <c r="H53" s="1">
        <v>4</v>
      </c>
      <c r="I53" s="1">
        <f t="shared" si="2"/>
        <v>0</v>
      </c>
      <c r="J53" s="1">
        <f t="shared" si="1"/>
        <v>1.3862943611198906</v>
      </c>
    </row>
    <row r="54" spans="8:10" x14ac:dyDescent="0.25">
      <c r="H54" s="1">
        <v>5</v>
      </c>
      <c r="I54" s="1">
        <f t="shared" si="2"/>
        <v>0.75</v>
      </c>
      <c r="J54" s="1">
        <f t="shared" si="1"/>
        <v>1.8325814637483102</v>
      </c>
    </row>
    <row r="55" spans="8:10" x14ac:dyDescent="0.25">
      <c r="H55" s="1">
        <v>6</v>
      </c>
      <c r="I55" s="1">
        <f t="shared" si="2"/>
        <v>1.5</v>
      </c>
      <c r="J55" s="1">
        <f t="shared" si="1"/>
        <v>2.5649493574615367</v>
      </c>
    </row>
    <row r="56" spans="8:10" x14ac:dyDescent="0.25">
      <c r="H56" s="1">
        <v>7</v>
      </c>
      <c r="I56" s="1">
        <f t="shared" si="2"/>
        <v>2.25</v>
      </c>
      <c r="J56" s="1">
        <f t="shared" si="1"/>
        <v>3.188416617383492</v>
      </c>
    </row>
    <row r="57" spans="8:10" x14ac:dyDescent="0.25">
      <c r="H57" s="1">
        <v>8</v>
      </c>
      <c r="I57" s="1">
        <f t="shared" si="2"/>
        <v>3</v>
      </c>
      <c r="J57" s="1">
        <f t="shared" si="1"/>
        <v>3.6888794541139363</v>
      </c>
    </row>
    <row r="59" spans="8:10" x14ac:dyDescent="0.25">
      <c r="I59" s="2" t="s">
        <v>10</v>
      </c>
      <c r="J59" s="1">
        <f>(B14-B13)/8</f>
        <v>0.75</v>
      </c>
    </row>
    <row r="60" spans="8:10" x14ac:dyDescent="0.25">
      <c r="I60" s="2" t="s">
        <v>11</v>
      </c>
      <c r="J60" s="1">
        <f>SUM(J50:J56)</f>
        <v>16.558189238306568</v>
      </c>
    </row>
  </sheetData>
  <mergeCells count="4">
    <mergeCell ref="C6:D6"/>
    <mergeCell ref="E6:F6"/>
    <mergeCell ref="G6:H6"/>
    <mergeCell ref="I6:J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5C27-AE33-40EC-A3CE-1A971EF0A8C0}">
  <dimension ref="A6:O58"/>
  <sheetViews>
    <sheetView workbookViewId="0">
      <selection activeCell="M49" sqref="M49"/>
    </sheetView>
  </sheetViews>
  <sheetFormatPr baseColWidth="10" defaultRowHeight="15" x14ac:dyDescent="0.25"/>
  <cols>
    <col min="4" max="4" width="11.5703125" bestFit="1" customWidth="1"/>
    <col min="6" max="6" width="10.5703125" bestFit="1" customWidth="1"/>
    <col min="8" max="8" width="11.5703125" bestFit="1" customWidth="1"/>
    <col min="10" max="10" width="11.5703125" bestFit="1" customWidth="1"/>
  </cols>
  <sheetData>
    <row r="6" spans="1:15" x14ac:dyDescent="0.25">
      <c r="A6" s="3"/>
      <c r="B6" s="3"/>
      <c r="C6" s="27" t="s">
        <v>18</v>
      </c>
      <c r="D6" s="27"/>
      <c r="E6" s="28" t="s">
        <v>21</v>
      </c>
      <c r="F6" s="28"/>
      <c r="G6" s="29" t="s">
        <v>28</v>
      </c>
      <c r="H6" s="29"/>
      <c r="I6" s="30" t="s">
        <v>29</v>
      </c>
      <c r="J6" s="30"/>
      <c r="K6" s="19"/>
      <c r="L6" s="19"/>
    </row>
    <row r="7" spans="1:15" ht="30" x14ac:dyDescent="0.25">
      <c r="A7" s="3" t="s">
        <v>0</v>
      </c>
      <c r="B7" s="3" t="s">
        <v>1</v>
      </c>
      <c r="C7" s="4" t="s">
        <v>12</v>
      </c>
      <c r="D7" s="5" t="s">
        <v>2</v>
      </c>
      <c r="E7" s="6" t="s">
        <v>12</v>
      </c>
      <c r="F7" s="7" t="s">
        <v>19</v>
      </c>
      <c r="G7" s="8" t="s">
        <v>12</v>
      </c>
      <c r="H7" s="9" t="s">
        <v>19</v>
      </c>
      <c r="I7" s="10" t="s">
        <v>12</v>
      </c>
      <c r="J7" s="11" t="s">
        <v>19</v>
      </c>
      <c r="K7" s="21" t="s">
        <v>23</v>
      </c>
      <c r="L7" s="22" t="s">
        <v>24</v>
      </c>
    </row>
    <row r="8" spans="1:15" x14ac:dyDescent="0.25">
      <c r="A8" s="3">
        <v>1</v>
      </c>
      <c r="B8" s="3">
        <v>1</v>
      </c>
      <c r="C8" s="12" t="s">
        <v>13</v>
      </c>
      <c r="D8" s="23">
        <f>(B24/2)*(B25+B26)</f>
        <v>5280</v>
      </c>
      <c r="E8" s="13" t="s">
        <v>20</v>
      </c>
      <c r="F8" s="23">
        <f>(4*D9-D8)/3</f>
        <v>1762</v>
      </c>
      <c r="G8" s="14" t="s">
        <v>25</v>
      </c>
      <c r="H8" s="23">
        <f>(16*F9-F8)/15</f>
        <v>1100.6666666666667</v>
      </c>
      <c r="I8" s="15" t="s">
        <v>26</v>
      </c>
      <c r="J8" s="23">
        <f>(64*H9-H8)/63</f>
        <v>1104.2222222222222</v>
      </c>
      <c r="K8" s="20">
        <v>1104</v>
      </c>
      <c r="L8" s="23">
        <f>ABS((K8-J8)/K8)*100</f>
        <v>2.0128824476645987E-2</v>
      </c>
    </row>
    <row r="9" spans="1:15" x14ac:dyDescent="0.25">
      <c r="A9" s="3">
        <v>2</v>
      </c>
      <c r="B9" s="3">
        <v>2</v>
      </c>
      <c r="C9" s="12" t="s">
        <v>15</v>
      </c>
      <c r="D9" s="23">
        <f>(G33/2)*(G29+G31+G34)</f>
        <v>2641.5</v>
      </c>
      <c r="E9" s="13" t="s">
        <v>14</v>
      </c>
      <c r="F9" s="23">
        <f t="shared" ref="F9:F10" si="0">(4*D10-D9)/3</f>
        <v>1142</v>
      </c>
      <c r="G9" s="14" t="s">
        <v>27</v>
      </c>
      <c r="H9" s="23">
        <f>(16*F10-F9)/15</f>
        <v>1104.1666666666667</v>
      </c>
      <c r="I9" s="16"/>
      <c r="J9" s="16"/>
      <c r="K9" s="19"/>
      <c r="L9" s="19"/>
    </row>
    <row r="10" spans="1:15" x14ac:dyDescent="0.25">
      <c r="A10" s="3">
        <v>3</v>
      </c>
      <c r="B10" s="3">
        <v>4</v>
      </c>
      <c r="C10" s="12" t="s">
        <v>16</v>
      </c>
      <c r="D10" s="23">
        <f>(G43/2)*(G37+G41+2*G44)</f>
        <v>1516.875</v>
      </c>
      <c r="E10" s="13" t="s">
        <v>22</v>
      </c>
      <c r="F10" s="23">
        <f t="shared" si="0"/>
        <v>1106.53125</v>
      </c>
      <c r="G10" s="17"/>
      <c r="H10" s="17"/>
      <c r="I10" s="16"/>
      <c r="J10" s="16"/>
      <c r="K10" s="19"/>
      <c r="L10" s="19"/>
    </row>
    <row r="11" spans="1:15" x14ac:dyDescent="0.25">
      <c r="A11" s="3">
        <v>4</v>
      </c>
      <c r="B11" s="3">
        <v>8</v>
      </c>
      <c r="C11" s="12" t="s">
        <v>17</v>
      </c>
      <c r="D11" s="23">
        <f>(G57/2)*(G47+G55+2*G58)</f>
        <v>1209.1171875</v>
      </c>
      <c r="E11" s="18"/>
      <c r="F11" s="18"/>
      <c r="G11" s="17"/>
      <c r="H11" s="17"/>
      <c r="I11" s="16"/>
      <c r="J11" s="16"/>
      <c r="K11" s="19"/>
      <c r="L11" s="19"/>
    </row>
    <row r="13" spans="1:15" x14ac:dyDescent="0.25">
      <c r="A13" s="24" t="s">
        <v>3</v>
      </c>
      <c r="B13" s="25">
        <v>-2</v>
      </c>
    </row>
    <row r="14" spans="1:15" x14ac:dyDescent="0.25">
      <c r="A14" s="24" t="s">
        <v>4</v>
      </c>
      <c r="B14" s="25">
        <v>4</v>
      </c>
    </row>
    <row r="16" spans="1:15" x14ac:dyDescent="0.25">
      <c r="A16" s="31" t="s">
        <v>32</v>
      </c>
      <c r="B16" s="32"/>
      <c r="C16" s="32"/>
      <c r="D16" s="32"/>
      <c r="E16" s="32"/>
      <c r="F16" s="32"/>
      <c r="G16" s="32"/>
      <c r="I16" s="33" t="s">
        <v>31</v>
      </c>
      <c r="J16" s="33"/>
      <c r="K16" s="33"/>
      <c r="L16" s="33"/>
      <c r="M16" s="33"/>
      <c r="N16" s="33"/>
      <c r="O16" s="33"/>
    </row>
    <row r="24" spans="1:7" x14ac:dyDescent="0.25">
      <c r="A24" s="26" t="s">
        <v>30</v>
      </c>
      <c r="B24" s="26">
        <f>B14-B13</f>
        <v>6</v>
      </c>
    </row>
    <row r="25" spans="1:7" x14ac:dyDescent="0.25">
      <c r="A25" t="s">
        <v>6</v>
      </c>
      <c r="B25">
        <f>1-B13-4*POWER(B13,3)+2*POWER(B13,5)</f>
        <v>-29</v>
      </c>
    </row>
    <row r="26" spans="1:7" x14ac:dyDescent="0.25">
      <c r="A26" t="s">
        <v>7</v>
      </c>
      <c r="B26">
        <f>1-B14-4*POWER(B14,3)+2*POWER(B14,5)</f>
        <v>1789</v>
      </c>
    </row>
    <row r="28" spans="1:7" x14ac:dyDescent="0.25">
      <c r="E28" s="1" t="s">
        <v>1</v>
      </c>
      <c r="F28" s="1" t="s">
        <v>8</v>
      </c>
      <c r="G28" s="1" t="s">
        <v>9</v>
      </c>
    </row>
    <row r="29" spans="1:7" x14ac:dyDescent="0.25">
      <c r="E29" s="1">
        <v>0</v>
      </c>
      <c r="F29" s="1">
        <v>-2</v>
      </c>
      <c r="G29" s="1">
        <f>1-F29-4*POWER(F29,3)+2*POWER(F29,5)</f>
        <v>-29</v>
      </c>
    </row>
    <row r="30" spans="1:7" x14ac:dyDescent="0.25">
      <c r="E30" s="1">
        <v>1</v>
      </c>
      <c r="F30" s="1">
        <v>0</v>
      </c>
      <c r="G30" s="1">
        <f t="shared" ref="G30:G31" si="1">1-F30-4*POWER(F30,3)+2*POWER(F30,5)</f>
        <v>1</v>
      </c>
    </row>
    <row r="31" spans="1:7" x14ac:dyDescent="0.25">
      <c r="E31" s="1">
        <v>2</v>
      </c>
      <c r="F31" s="1">
        <v>4</v>
      </c>
      <c r="G31" s="1">
        <f t="shared" si="1"/>
        <v>1789</v>
      </c>
    </row>
    <row r="33" spans="5:7" x14ac:dyDescent="0.25">
      <c r="F33" s="2" t="s">
        <v>10</v>
      </c>
      <c r="G33" s="1">
        <f>(B24)/2</f>
        <v>3</v>
      </c>
    </row>
    <row r="34" spans="5:7" x14ac:dyDescent="0.25">
      <c r="F34" s="2" t="s">
        <v>11</v>
      </c>
      <c r="G34" s="1">
        <f>SUM(G30)</f>
        <v>1</v>
      </c>
    </row>
    <row r="36" spans="5:7" x14ac:dyDescent="0.25">
      <c r="E36" s="1" t="s">
        <v>1</v>
      </c>
      <c r="F36" s="1" t="s">
        <v>8</v>
      </c>
      <c r="G36" s="1" t="s">
        <v>9</v>
      </c>
    </row>
    <row r="37" spans="5:7" x14ac:dyDescent="0.25">
      <c r="E37" s="1">
        <v>0</v>
      </c>
      <c r="F37" s="1">
        <v>-2</v>
      </c>
      <c r="G37" s="1">
        <f>1-F37-4*POWER(F37,3)+2*POWER(F37,5)</f>
        <v>-29</v>
      </c>
    </row>
    <row r="38" spans="5:7" x14ac:dyDescent="0.25">
      <c r="E38" s="1">
        <v>1</v>
      </c>
      <c r="F38" s="1">
        <f>F37+$G$43</f>
        <v>-0.5</v>
      </c>
      <c r="G38" s="1">
        <f t="shared" ref="G38:G40" si="2">1-F38-4*POWER(F38,3)+2*POWER(F38,5)</f>
        <v>1.9375</v>
      </c>
    </row>
    <row r="39" spans="5:7" x14ac:dyDescent="0.25">
      <c r="E39" s="1">
        <v>2</v>
      </c>
      <c r="F39" s="1">
        <f t="shared" ref="F39:F41" si="3">F38+$G$43</f>
        <v>1</v>
      </c>
      <c r="G39" s="1">
        <f t="shared" si="2"/>
        <v>-2</v>
      </c>
    </row>
    <row r="40" spans="5:7" x14ac:dyDescent="0.25">
      <c r="E40" s="1">
        <v>3</v>
      </c>
      <c r="F40" s="1">
        <f t="shared" si="3"/>
        <v>2.5</v>
      </c>
      <c r="G40" s="1">
        <f t="shared" si="2"/>
        <v>131.3125</v>
      </c>
    </row>
    <row r="41" spans="5:7" x14ac:dyDescent="0.25">
      <c r="E41" s="1">
        <v>4</v>
      </c>
      <c r="F41" s="1">
        <f t="shared" si="3"/>
        <v>4</v>
      </c>
      <c r="G41" s="1">
        <f>1-F41-4*POWER(F41,3)+2*POWER(F41,5)</f>
        <v>1789</v>
      </c>
    </row>
    <row r="43" spans="5:7" x14ac:dyDescent="0.25">
      <c r="F43" s="2" t="s">
        <v>10</v>
      </c>
      <c r="G43" s="1">
        <f>B24/4</f>
        <v>1.5</v>
      </c>
    </row>
    <row r="44" spans="5:7" x14ac:dyDescent="0.25">
      <c r="F44" s="2" t="s">
        <v>11</v>
      </c>
      <c r="G44" s="1">
        <f>SUM(G38:G40)</f>
        <v>131.25</v>
      </c>
    </row>
    <row r="46" spans="5:7" x14ac:dyDescent="0.25">
      <c r="E46" s="1" t="s">
        <v>1</v>
      </c>
      <c r="F46" s="1" t="s">
        <v>8</v>
      </c>
      <c r="G46" s="1" t="s">
        <v>9</v>
      </c>
    </row>
    <row r="47" spans="5:7" x14ac:dyDescent="0.25">
      <c r="E47" s="1">
        <v>0</v>
      </c>
      <c r="F47" s="1">
        <v>-2</v>
      </c>
      <c r="G47" s="1">
        <f>1-F47-4*POWER(F47,3)+2*POWER(F47,5)</f>
        <v>-29</v>
      </c>
    </row>
    <row r="48" spans="5:7" x14ac:dyDescent="0.25">
      <c r="E48" s="1">
        <v>1</v>
      </c>
      <c r="F48" s="1">
        <f>F47+$G$57</f>
        <v>-1.25</v>
      </c>
      <c r="G48" s="1">
        <f t="shared" ref="G48:G55" si="4">1-F48-4*POWER(F48,3)+2*POWER(F48,5)</f>
        <v>3.958984375</v>
      </c>
    </row>
    <row r="49" spans="5:7" x14ac:dyDescent="0.25">
      <c r="E49" s="1">
        <v>2</v>
      </c>
      <c r="F49" s="1">
        <f t="shared" ref="F49:F55" si="5">F48+$G$57</f>
        <v>-0.5</v>
      </c>
      <c r="G49" s="1">
        <f t="shared" si="4"/>
        <v>1.9375</v>
      </c>
    </row>
    <row r="50" spans="5:7" x14ac:dyDescent="0.25">
      <c r="E50" s="1">
        <v>3</v>
      </c>
      <c r="F50" s="1">
        <f t="shared" si="5"/>
        <v>0.25</v>
      </c>
      <c r="G50" s="1">
        <f t="shared" si="4"/>
        <v>0.689453125</v>
      </c>
    </row>
    <row r="51" spans="5:7" x14ac:dyDescent="0.25">
      <c r="E51" s="1">
        <v>4</v>
      </c>
      <c r="F51" s="1">
        <f t="shared" si="5"/>
        <v>1</v>
      </c>
      <c r="G51" s="1">
        <f t="shared" si="4"/>
        <v>-2</v>
      </c>
    </row>
    <row r="52" spans="5:7" x14ac:dyDescent="0.25">
      <c r="E52" s="1">
        <v>5</v>
      </c>
      <c r="F52" s="1">
        <f t="shared" si="5"/>
        <v>1.75</v>
      </c>
      <c r="G52" s="1">
        <f t="shared" si="4"/>
        <v>10.638671875</v>
      </c>
    </row>
    <row r="53" spans="5:7" x14ac:dyDescent="0.25">
      <c r="E53" s="1">
        <v>6</v>
      </c>
      <c r="F53" s="1">
        <f t="shared" si="5"/>
        <v>2.5</v>
      </c>
      <c r="G53" s="1">
        <f t="shared" si="4"/>
        <v>131.3125</v>
      </c>
    </row>
    <row r="54" spans="5:7" x14ac:dyDescent="0.25">
      <c r="E54" s="1">
        <v>7</v>
      </c>
      <c r="F54" s="1">
        <f t="shared" si="5"/>
        <v>3.25</v>
      </c>
      <c r="G54" s="1">
        <f t="shared" si="4"/>
        <v>585.619140625</v>
      </c>
    </row>
    <row r="55" spans="5:7" x14ac:dyDescent="0.25">
      <c r="E55" s="1">
        <v>8</v>
      </c>
      <c r="F55" s="1">
        <f t="shared" si="5"/>
        <v>4</v>
      </c>
      <c r="G55" s="1">
        <f t="shared" si="4"/>
        <v>1789</v>
      </c>
    </row>
    <row r="57" spans="5:7" x14ac:dyDescent="0.25">
      <c r="F57" s="2" t="s">
        <v>10</v>
      </c>
      <c r="G57" s="1">
        <f>(B24)/8</f>
        <v>0.75</v>
      </c>
    </row>
    <row r="58" spans="5:7" x14ac:dyDescent="0.25">
      <c r="F58" s="2" t="s">
        <v>11</v>
      </c>
      <c r="G58" s="1">
        <f>SUM(G48:G54)</f>
        <v>732.15625</v>
      </c>
    </row>
  </sheetData>
  <mergeCells count="6">
    <mergeCell ref="C6:D6"/>
    <mergeCell ref="E6:F6"/>
    <mergeCell ref="G6:H6"/>
    <mergeCell ref="I6:J6"/>
    <mergeCell ref="A16:G16"/>
    <mergeCell ref="I16:O1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73E2-4D86-4438-A038-6168CA2B1719}">
  <dimension ref="A1"/>
  <sheetViews>
    <sheetView workbookViewId="0">
      <selection activeCell="C103" sqref="C10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2021-11-16T12:21:07Z</dcterms:created>
  <dcterms:modified xsi:type="dcterms:W3CDTF">2021-12-08T23:47:44Z</dcterms:modified>
</cp:coreProperties>
</file>