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"/>
    </mc:Choice>
  </mc:AlternateContent>
  <bookViews>
    <workbookView xWindow="0" yWindow="0" windowWidth="20490" windowHeight="7770" tabRatio="740" firstSheet="2" activeTab="4"/>
  </bookViews>
  <sheets>
    <sheet name="Sheet1" sheetId="1" r:id="rId1"/>
    <sheet name="MAX-MINIMUM" sheetId="2" r:id="rId2"/>
    <sheet name="MAX-MiNIMUM_chart" sheetId="4" r:id="rId3"/>
    <sheet name="least-square" sheetId="3" r:id="rId4"/>
    <sheet name="Sheet5" sheetId="15" r:id="rId5"/>
    <sheet name="least-squares_chart" sheetId="5" r:id="rId6"/>
    <sheet name="error_compare" sheetId="6" r:id="rId7"/>
    <sheet name="syn_anti_difference" sheetId="7" r:id="rId8"/>
    <sheet name="syn_anti_difference (2)" sheetId="14" r:id="rId9"/>
    <sheet name="energy_compare" sheetId="9" r:id="rId10"/>
    <sheet name="Sheet2" sheetId="10" r:id="rId11"/>
    <sheet name="Sheet3" sheetId="11" r:id="rId12"/>
    <sheet name="Sheet4" sheetId="12" r:id="rId13"/>
    <sheet name="barriar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4" l="1"/>
  <c r="K81" i="9" l="1"/>
  <c r="D11" i="12" l="1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10" i="12"/>
  <c r="G11" i="12" l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10" i="12"/>
  <c r="E34" i="13" l="1"/>
  <c r="E35" i="13"/>
  <c r="G7" i="10"/>
  <c r="G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2" i="10"/>
  <c r="E32" i="13"/>
  <c r="E33" i="13"/>
  <c r="E31" i="13"/>
  <c r="G8" i="10" l="1"/>
  <c r="M36" i="14"/>
  <c r="L36" i="14"/>
  <c r="E3" i="13" l="1"/>
  <c r="E4" i="13"/>
  <c r="E5" i="13"/>
  <c r="E6" i="13"/>
  <c r="E7" i="13"/>
  <c r="E9" i="13"/>
  <c r="E2" i="13"/>
  <c r="O13" i="12" l="1"/>
  <c r="E2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P9" i="13"/>
  <c r="E25" i="9" l="1"/>
  <c r="M6" i="9"/>
  <c r="E32" i="9" l="1"/>
  <c r="E26" i="9"/>
  <c r="E27" i="9"/>
  <c r="E28" i="9"/>
  <c r="E29" i="9"/>
  <c r="E31" i="9"/>
  <c r="M5" i="9"/>
  <c r="N5" i="9" s="1"/>
  <c r="M7" i="9"/>
  <c r="E24" i="9" l="1"/>
  <c r="E30" i="9"/>
  <c r="E33" i="9"/>
  <c r="E8" i="9"/>
  <c r="E11" i="9"/>
  <c r="M3" i="9" l="1"/>
  <c r="N3" i="9" s="1"/>
  <c r="M2" i="9"/>
  <c r="N2" i="9" s="1"/>
  <c r="M4" i="9" l="1"/>
  <c r="E7" i="9"/>
  <c r="G66" i="3" l="1"/>
  <c r="F66" i="3"/>
  <c r="G165" i="2"/>
  <c r="F165" i="2"/>
  <c r="G135" i="2"/>
  <c r="F135" i="2"/>
  <c r="E6" i="9" l="1"/>
  <c r="E2" i="9"/>
  <c r="E3" i="9"/>
  <c r="E4" i="9"/>
  <c r="E36" i="9"/>
  <c r="E37" i="9"/>
  <c r="E34" i="9"/>
  <c r="E35" i="9"/>
  <c r="E22" i="9"/>
  <c r="E23" i="9"/>
  <c r="E19" i="9"/>
  <c r="E20" i="9"/>
  <c r="E21" i="9"/>
  <c r="E17" i="9"/>
  <c r="E18" i="9"/>
  <c r="E14" i="9"/>
  <c r="E15" i="9"/>
  <c r="E16" i="9"/>
  <c r="E12" i="9"/>
  <c r="E13" i="9"/>
  <c r="E9" i="9"/>
  <c r="E10" i="9"/>
  <c r="E5" i="9"/>
  <c r="G105" i="2" l="1"/>
  <c r="F105" i="2"/>
  <c r="G68" i="2"/>
  <c r="F68" i="2"/>
  <c r="G37" i="2" l="1"/>
  <c r="F37" i="2"/>
  <c r="G43" i="1"/>
  <c r="F43" i="1"/>
  <c r="H44" i="1"/>
  <c r="G42" i="1"/>
  <c r="F42" i="1"/>
  <c r="G41" i="1"/>
  <c r="F41" i="1"/>
  <c r="M56" i="2" l="1"/>
  <c r="M57" i="2"/>
  <c r="O57" i="2"/>
  <c r="O56" i="2"/>
  <c r="N57" i="2"/>
  <c r="N56" i="2"/>
  <c r="H111" i="1" l="1"/>
  <c r="G111" i="1"/>
  <c r="H88" i="1"/>
  <c r="G88" i="1"/>
  <c r="H48" i="1" l="1"/>
  <c r="H47" i="1"/>
  <c r="G48" i="1" l="1"/>
</calcChain>
</file>

<file path=xl/sharedStrings.xml><?xml version="1.0" encoding="utf-8"?>
<sst xmlns="http://schemas.openxmlformats.org/spreadsheetml/2006/main" count="1751" uniqueCount="200">
  <si>
    <t>モデル化学</t>
    <rPh sb="3" eb="5">
      <t>カガク</t>
    </rPh>
    <phoneticPr fontId="1"/>
  </si>
  <si>
    <t>基底関数</t>
    <rPh sb="0" eb="2">
      <t>キテイ</t>
    </rPh>
    <rPh sb="2" eb="4">
      <t>カンスウ</t>
    </rPh>
    <phoneticPr fontId="1"/>
  </si>
  <si>
    <t>1-4EEL</t>
    <phoneticPr fontId="1"/>
  </si>
  <si>
    <t>v1</t>
    <phoneticPr fontId="1"/>
  </si>
  <si>
    <t>v2</t>
    <phoneticPr fontId="1"/>
  </si>
  <si>
    <t>str</t>
    <phoneticPr fontId="1"/>
  </si>
  <si>
    <t>HF</t>
    <phoneticPr fontId="1"/>
  </si>
  <si>
    <t>6-311G</t>
    <phoneticPr fontId="1"/>
  </si>
  <si>
    <t>ff14SB</t>
    <phoneticPr fontId="1"/>
  </si>
  <si>
    <t>gaff</t>
    <phoneticPr fontId="1"/>
  </si>
  <si>
    <t>gaff</t>
    <phoneticPr fontId="1"/>
  </si>
  <si>
    <t>6-311G</t>
    <phoneticPr fontId="1"/>
  </si>
  <si>
    <t>B3LYP</t>
    <phoneticPr fontId="1"/>
  </si>
  <si>
    <t>AUG-cc-pVDZ</t>
    <phoneticPr fontId="1"/>
  </si>
  <si>
    <t>ff14SB</t>
    <phoneticPr fontId="1"/>
  </si>
  <si>
    <t>ff14ipq</t>
    <phoneticPr fontId="1"/>
  </si>
  <si>
    <t>MP2</t>
    <phoneticPr fontId="1"/>
  </si>
  <si>
    <t>cc-pVDZ</t>
    <phoneticPr fontId="1"/>
  </si>
  <si>
    <t>ff14ipq</t>
    <phoneticPr fontId="1"/>
  </si>
  <si>
    <t>最小二乗</t>
    <rPh sb="0" eb="2">
      <t>サイショウ</t>
    </rPh>
    <rPh sb="2" eb="4">
      <t>ニジョウ</t>
    </rPh>
    <phoneticPr fontId="1"/>
  </si>
  <si>
    <t>nagai</t>
    <phoneticPr fontId="1"/>
  </si>
  <si>
    <t>14ipq</t>
    <phoneticPr fontId="1"/>
  </si>
  <si>
    <t>14SB</t>
  </si>
  <si>
    <t>14SB</t>
    <phoneticPr fontId="1"/>
  </si>
  <si>
    <t>R²</t>
    <phoneticPr fontId="1"/>
  </si>
  <si>
    <t>GLH</t>
  </si>
  <si>
    <t>AcOH</t>
  </si>
  <si>
    <t>B3LYP/AUG-cc-pVDZ</t>
  </si>
  <si>
    <t>HF/6-311G</t>
  </si>
  <si>
    <t>GAFF</t>
  </si>
  <si>
    <t>anti</t>
  </si>
  <si>
    <t>syn</t>
  </si>
  <si>
    <t>dO=C(Å)</t>
  </si>
  <si>
    <t>dC-O(Å)</t>
  </si>
  <si>
    <t>dO-H(Å)</t>
  </si>
  <si>
    <t>aC-O-H(°)</t>
  </si>
  <si>
    <t>aO=C-O(°)</t>
  </si>
  <si>
    <t>8.79 kcal/mol</t>
  </si>
  <si>
    <t>B3LYP/6-311G</t>
  </si>
  <si>
    <t>7.42 kcal/mol</t>
  </si>
  <si>
    <t>HF/AUG-cc-pVDZ</t>
  </si>
  <si>
    <t>6.45 kcal/mol</t>
  </si>
  <si>
    <t>5.33 kcal/mol</t>
  </si>
  <si>
    <t>syn/antiの極小値の差</t>
  </si>
  <si>
    <t>MP2/AUG-cc-pVDZ</t>
    <phoneticPr fontId="8"/>
  </si>
  <si>
    <t>B3LYP/AUG-cc-pVDZ</t>
    <phoneticPr fontId="8"/>
  </si>
  <si>
    <t>B3LYP/cc-pVDZ</t>
    <phoneticPr fontId="8"/>
  </si>
  <si>
    <t>モデル化学/基底関数</t>
    <phoneticPr fontId="1"/>
  </si>
  <si>
    <t>ff14ipq</t>
    <phoneticPr fontId="1"/>
  </si>
  <si>
    <t>MP2/cc-pVDZ</t>
    <phoneticPr fontId="8"/>
  </si>
  <si>
    <t>ff14SB</t>
    <phoneticPr fontId="1"/>
  </si>
  <si>
    <t>AUG-cc-pVDZ</t>
    <phoneticPr fontId="1"/>
  </si>
  <si>
    <t>ff14ipq</t>
    <phoneticPr fontId="1"/>
  </si>
  <si>
    <t>gaff</t>
    <phoneticPr fontId="1"/>
  </si>
  <si>
    <t>SPBE</t>
    <phoneticPr fontId="1"/>
  </si>
  <si>
    <t>gaff</t>
    <phoneticPr fontId="1"/>
  </si>
  <si>
    <t>QCISD/AUG-cc-pVDZ</t>
    <phoneticPr fontId="1"/>
  </si>
  <si>
    <t>QCISD/DGTZVP</t>
  </si>
  <si>
    <t>SPBE/AUG-cc-pVDZ</t>
  </si>
  <si>
    <t>QCISD</t>
    <phoneticPr fontId="1"/>
  </si>
  <si>
    <t>DGTZVP</t>
    <phoneticPr fontId="1"/>
  </si>
  <si>
    <t>CI/AUG-cc-pVDZ</t>
    <phoneticPr fontId="1"/>
  </si>
  <si>
    <t>QCISD/6-311G</t>
    <phoneticPr fontId="1"/>
  </si>
  <si>
    <t>CCSD/AUG-cc-pVDZ</t>
    <phoneticPr fontId="1"/>
  </si>
  <si>
    <t>CI</t>
    <phoneticPr fontId="1"/>
  </si>
  <si>
    <t>DGTZVP</t>
    <phoneticPr fontId="1"/>
  </si>
  <si>
    <t>MAX</t>
    <phoneticPr fontId="1"/>
  </si>
  <si>
    <t>ff14SB</t>
    <phoneticPr fontId="1"/>
  </si>
  <si>
    <t>ff14ipq</t>
    <phoneticPr fontId="1"/>
  </si>
  <si>
    <t>MP2</t>
    <phoneticPr fontId="1"/>
  </si>
  <si>
    <t>ff14SB</t>
    <phoneticPr fontId="1"/>
  </si>
  <si>
    <t>B3LYP</t>
    <phoneticPr fontId="1"/>
  </si>
  <si>
    <t>ff14SB</t>
    <phoneticPr fontId="1"/>
  </si>
  <si>
    <t>AVE</t>
    <phoneticPr fontId="1"/>
  </si>
  <si>
    <t>MAX</t>
    <phoneticPr fontId="1"/>
  </si>
  <si>
    <t>ff14ipq</t>
    <phoneticPr fontId="1"/>
  </si>
  <si>
    <t>6-311G</t>
    <phoneticPr fontId="1"/>
  </si>
  <si>
    <t>6-31++G(d)</t>
    <phoneticPr fontId="1"/>
  </si>
  <si>
    <t>CI/6-31++G(d)</t>
    <phoneticPr fontId="1"/>
  </si>
  <si>
    <t>MP2/6-31++G(d)</t>
    <phoneticPr fontId="1"/>
  </si>
  <si>
    <t>B3LYP/6-31++G(d)</t>
    <phoneticPr fontId="1"/>
  </si>
  <si>
    <t>6-31++G(d,p)</t>
    <phoneticPr fontId="1"/>
  </si>
  <si>
    <t>B3LYP/6-31++G(d,p)</t>
    <phoneticPr fontId="1"/>
  </si>
  <si>
    <t>MP2/6-31++G(d,p)</t>
    <phoneticPr fontId="1"/>
  </si>
  <si>
    <t>CI/6-31++G(d,p)</t>
    <phoneticPr fontId="1"/>
  </si>
  <si>
    <t>all</t>
    <phoneticPr fontId="1"/>
  </si>
  <si>
    <t>ff14SB</t>
    <phoneticPr fontId="1"/>
  </si>
  <si>
    <t>ff14ipq</t>
    <phoneticPr fontId="1"/>
  </si>
  <si>
    <t>v2 average</t>
  </si>
  <si>
    <t>v1 average</t>
    <phoneticPr fontId="1"/>
  </si>
  <si>
    <t>syn/antiの極小値の差(kcal/mol)</t>
    <phoneticPr fontId="1"/>
  </si>
  <si>
    <t>cc-pVTZ</t>
    <phoneticPr fontId="1"/>
  </si>
  <si>
    <t>cc-pVTZ</t>
    <phoneticPr fontId="1"/>
  </si>
  <si>
    <t>cc-pVTZ</t>
    <phoneticPr fontId="1"/>
  </si>
  <si>
    <t>v1_ff14SB</t>
    <phoneticPr fontId="1"/>
  </si>
  <si>
    <t>MP2</t>
    <phoneticPr fontId="1"/>
  </si>
  <si>
    <t>v2_ff14SB</t>
    <phoneticPr fontId="1"/>
  </si>
  <si>
    <t>v1_ff14ipq</t>
    <phoneticPr fontId="1"/>
  </si>
  <si>
    <t>v2_ff14ipq</t>
    <phoneticPr fontId="1"/>
  </si>
  <si>
    <t>極小値での誤差</t>
    <rPh sb="0" eb="3">
      <t>キョクショウチ</t>
    </rPh>
    <rPh sb="5" eb="7">
      <t>ゴサ</t>
    </rPh>
    <phoneticPr fontId="8"/>
  </si>
  <si>
    <t>ピークでの誤差</t>
    <rPh sb="5" eb="7">
      <t>ゴサ</t>
    </rPh>
    <phoneticPr fontId="8"/>
  </si>
  <si>
    <t>MAX-MINIMUM</t>
    <phoneticPr fontId="1"/>
  </si>
  <si>
    <t>least-squares</t>
    <phoneticPr fontId="1"/>
  </si>
  <si>
    <t>ff14ipq</t>
    <phoneticPr fontId="1"/>
  </si>
  <si>
    <t>CI</t>
    <phoneticPr fontId="1"/>
  </si>
  <si>
    <t>基底関数</t>
    <rPh sb="0" eb="4">
      <t>キテイカンスウ</t>
    </rPh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</si>
  <si>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</si>
  <si>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</si>
  <si>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</si>
  <si>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</si>
  <si>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</si>
  <si>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</si>
  <si>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</si>
  <si>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</si>
  <si>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</si>
  <si>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</si>
  <si>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</si>
  <si>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</si>
  <si>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energy_180</t>
    <phoneticPr fontId="1"/>
  </si>
  <si>
    <t>energy_0</t>
    <phoneticPr fontId="1"/>
  </si>
  <si>
    <t>CI</t>
    <phoneticPr fontId="1"/>
  </si>
  <si>
    <t>CI</t>
    <phoneticPr fontId="1"/>
  </si>
  <si>
    <t>CI</t>
    <phoneticPr fontId="1"/>
  </si>
  <si>
    <t>CI</t>
    <phoneticPr fontId="1"/>
  </si>
  <si>
    <t>MP3</t>
    <phoneticPr fontId="1"/>
  </si>
  <si>
    <t>MP3</t>
    <phoneticPr fontId="1"/>
  </si>
  <si>
    <t>MP4</t>
    <phoneticPr fontId="1"/>
  </si>
  <si>
    <t>モデル</t>
    <phoneticPr fontId="1"/>
  </si>
  <si>
    <t>pcm</t>
    <phoneticPr fontId="1"/>
  </si>
  <si>
    <t>energy_180(pcm)</t>
    <phoneticPr fontId="1"/>
  </si>
  <si>
    <t>energy_0(pcm)</t>
    <phoneticPr fontId="1"/>
  </si>
  <si>
    <t>MP4</t>
    <phoneticPr fontId="1"/>
  </si>
  <si>
    <t>MP4</t>
    <phoneticPr fontId="1"/>
  </si>
  <si>
    <t>syn/anti</t>
    <phoneticPr fontId="1"/>
  </si>
  <si>
    <t>B3LYP</t>
    <phoneticPr fontId="1"/>
  </si>
  <si>
    <t>CI</t>
    <phoneticPr fontId="1"/>
  </si>
  <si>
    <t>AUG-cc-pVDZ</t>
    <phoneticPr fontId="1"/>
  </si>
  <si>
    <t>AUG-cc-pVDZ</t>
    <phoneticPr fontId="1"/>
  </si>
  <si>
    <t>CCSD(T)</t>
    <phoneticPr fontId="1"/>
  </si>
  <si>
    <t>MP4SDTQ</t>
    <phoneticPr fontId="1"/>
  </si>
  <si>
    <t>HF</t>
    <phoneticPr fontId="1"/>
  </si>
  <si>
    <t>MP2</t>
    <phoneticPr fontId="1"/>
  </si>
  <si>
    <t>gas</t>
    <phoneticPr fontId="1"/>
  </si>
  <si>
    <t>B3LYP</t>
    <phoneticPr fontId="1"/>
  </si>
  <si>
    <t>HF</t>
    <phoneticPr fontId="1"/>
  </si>
  <si>
    <t>AUG-cc-pVTZ</t>
    <phoneticPr fontId="1"/>
  </si>
  <si>
    <t>least-squares_ff14ipq</t>
    <phoneticPr fontId="1"/>
  </si>
  <si>
    <t>MP4</t>
    <phoneticPr fontId="1"/>
  </si>
  <si>
    <t>MP4</t>
    <phoneticPr fontId="1"/>
  </si>
  <si>
    <t>MP4</t>
    <phoneticPr fontId="1"/>
  </si>
  <si>
    <t>MP4</t>
    <phoneticPr fontId="1"/>
  </si>
  <si>
    <t>v1</t>
    <phoneticPr fontId="1"/>
  </si>
  <si>
    <t>v2</t>
    <phoneticPr fontId="1"/>
  </si>
  <si>
    <t>AUG-cc-pVTZ</t>
    <phoneticPr fontId="1"/>
  </si>
  <si>
    <t>AUG-cc-pVTZ</t>
    <phoneticPr fontId="1"/>
  </si>
  <si>
    <t>MP3</t>
  </si>
  <si>
    <t>MP3</t>
    <phoneticPr fontId="1"/>
  </si>
  <si>
    <t>AUG-cc-pVTZ</t>
    <phoneticPr fontId="1"/>
  </si>
  <si>
    <t>AUG-cc-pVTZ</t>
    <phoneticPr fontId="1"/>
  </si>
  <si>
    <t>AUG-cc-pVQZ</t>
    <phoneticPr fontId="1"/>
  </si>
  <si>
    <t>AUG-cc-pVQZ</t>
    <phoneticPr fontId="1"/>
  </si>
  <si>
    <t>MP5</t>
    <phoneticPr fontId="1"/>
  </si>
  <si>
    <t>6-311G</t>
    <phoneticPr fontId="1"/>
  </si>
  <si>
    <t>MP4</t>
    <phoneticPr fontId="1"/>
  </si>
  <si>
    <t>6-311G</t>
    <phoneticPr fontId="1"/>
  </si>
  <si>
    <t>MP3</t>
    <phoneticPr fontId="1"/>
  </si>
  <si>
    <t>MP3</t>
    <phoneticPr fontId="1"/>
  </si>
  <si>
    <t>MP4</t>
    <phoneticPr fontId="1"/>
  </si>
  <si>
    <t>AUG-cc-pVQZ</t>
    <phoneticPr fontId="1"/>
  </si>
  <si>
    <t>AUG-cc-pVQZ</t>
    <phoneticPr fontId="1"/>
  </si>
  <si>
    <t>v1</t>
    <phoneticPr fontId="1"/>
  </si>
  <si>
    <t>v2</t>
    <phoneticPr fontId="1"/>
  </si>
  <si>
    <t>least_ff99SB</t>
    <phoneticPr fontId="1"/>
  </si>
  <si>
    <t>AUG-cc-pVTZ</t>
    <phoneticPr fontId="1"/>
  </si>
  <si>
    <t>MAX-MIN_ff99SB</t>
    <phoneticPr fontId="1"/>
  </si>
  <si>
    <t>MP3</t>
    <phoneticPr fontId="1"/>
  </si>
  <si>
    <t>バリア</t>
    <phoneticPr fontId="1"/>
  </si>
  <si>
    <t>MP4</t>
    <phoneticPr fontId="1"/>
  </si>
  <si>
    <t>CCSD(T)</t>
    <phoneticPr fontId="1"/>
  </si>
  <si>
    <t>MP2</t>
    <phoneticPr fontId="1"/>
  </si>
  <si>
    <t>MP3</t>
    <phoneticPr fontId="1"/>
  </si>
  <si>
    <t>MP4</t>
    <phoneticPr fontId="1"/>
  </si>
  <si>
    <t>ピーク</t>
    <phoneticPr fontId="1"/>
  </si>
  <si>
    <t>syn</t>
    <phoneticPr fontId="1"/>
  </si>
  <si>
    <t>nuclear</t>
  </si>
  <si>
    <t>SCF</t>
  </si>
  <si>
    <t>sum</t>
  </si>
  <si>
    <t>kcal/mol</t>
  </si>
  <si>
    <t>B3LYP</t>
    <phoneticPr fontId="1"/>
  </si>
  <si>
    <t>AUG-cc-pVQZ</t>
    <phoneticPr fontId="1"/>
  </si>
  <si>
    <t>AUG-cc-pVQZ</t>
    <phoneticPr fontId="1"/>
  </si>
  <si>
    <t>syn</t>
    <phoneticPr fontId="1"/>
  </si>
  <si>
    <t>anti</t>
    <phoneticPr fontId="1"/>
  </si>
  <si>
    <t>AUG-cc-pVQZ</t>
    <phoneticPr fontId="1"/>
  </si>
  <si>
    <t>AUG-cc-pVQZ</t>
    <phoneticPr fontId="1"/>
  </si>
  <si>
    <t>AUG-cc-pVTZ</t>
    <phoneticPr fontId="1"/>
  </si>
  <si>
    <t>AUG-cc-pVQZ</t>
    <phoneticPr fontId="1"/>
  </si>
  <si>
    <t>B3LYP</t>
    <phoneticPr fontId="1"/>
  </si>
  <si>
    <t>CCSD(T)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</si>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</sst>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000000_);[Red]\(0.00000000\)"/>
    <numFmt numFmtId="178" formatCode="0.0000_);[Red]\(0.0000\)"/>
    <numFmt numFmtId="179" formatCode="0.000_ 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FAFE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6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10" borderId="1" xfId="0" applyNumberFormat="1" applyFont="1" applyFill="1" applyBorder="1" applyAlignment="1">
      <alignment horizontal="center" vertical="center"/>
    </xf>
    <xf numFmtId="177" fontId="4" fillId="10" borderId="3" xfId="0" applyNumberFormat="1" applyFont="1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1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1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0" borderId="3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9" fontId="3" fillId="2" borderId="13" xfId="0" applyNumberFormat="1" applyFont="1" applyFill="1" applyBorder="1" applyAlignment="1">
      <alignment horizontal="center" vertical="center"/>
    </xf>
    <xf numFmtId="179" fontId="3" fillId="9" borderId="14" xfId="0" applyNumberFormat="1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9" fontId="3" fillId="9" borderId="16" xfId="0" applyNumberFormat="1" applyFont="1" applyFill="1" applyBorder="1" applyAlignment="1">
      <alignment horizontal="center" vertical="center"/>
    </xf>
    <xf numFmtId="179" fontId="3" fillId="2" borderId="19" xfId="0" applyNumberFormat="1" applyFont="1" applyFill="1" applyBorder="1" applyAlignment="1">
      <alignment horizontal="center" vertical="center"/>
    </xf>
    <xf numFmtId="179" fontId="3" fillId="9" borderId="20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11" borderId="15" xfId="0" applyNumberFormat="1" applyFont="1" applyFill="1" applyBorder="1" applyAlignment="1">
      <alignment horizontal="center" vertical="center"/>
    </xf>
    <xf numFmtId="176" fontId="3" fillId="11" borderId="16" xfId="0" applyNumberFormat="1" applyFont="1" applyFill="1" applyBorder="1" applyAlignment="1">
      <alignment horizontal="center" vertical="center"/>
    </xf>
    <xf numFmtId="176" fontId="3" fillId="2" borderId="15" xfId="0" applyNumberFormat="1" applyFont="1" applyFill="1" applyBorder="1" applyAlignment="1">
      <alignment horizontal="center" vertical="center"/>
    </xf>
    <xf numFmtId="176" fontId="3" fillId="9" borderId="16" xfId="0" applyNumberFormat="1" applyFont="1" applyFill="1" applyBorder="1" applyAlignment="1">
      <alignment horizontal="center" vertical="center"/>
    </xf>
    <xf numFmtId="176" fontId="3" fillId="2" borderId="17" xfId="0" applyNumberFormat="1" applyFont="1" applyFill="1" applyBorder="1" applyAlignment="1">
      <alignment horizontal="center" vertical="center"/>
    </xf>
    <xf numFmtId="176" fontId="3" fillId="9" borderId="18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9" borderId="4" xfId="0" applyNumberFormat="1" applyFont="1" applyFill="1" applyBorder="1" applyAlignment="1">
      <alignment horizontal="center" vertical="center"/>
    </xf>
    <xf numFmtId="176" fontId="3" fillId="11" borderId="13" xfId="0" applyNumberFormat="1" applyFont="1" applyFill="1" applyBorder="1" applyAlignment="1">
      <alignment horizontal="center" vertical="center"/>
    </xf>
    <xf numFmtId="176" fontId="3" fillId="11" borderId="14" xfId="0" applyNumberFormat="1" applyFont="1" applyFill="1" applyBorder="1" applyAlignment="1">
      <alignment horizontal="center" vertical="center"/>
    </xf>
    <xf numFmtId="176" fontId="3" fillId="2" borderId="24" xfId="0" applyNumberFormat="1" applyFont="1" applyFill="1" applyBorder="1" applyAlignment="1">
      <alignment horizontal="center" vertical="center"/>
    </xf>
    <xf numFmtId="176" fontId="3" fillId="9" borderId="25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4" fillId="9" borderId="14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9" borderId="16" xfId="0" applyNumberFormat="1" applyFont="1" applyFill="1" applyBorder="1" applyAlignment="1">
      <alignment horizontal="center" vertical="center"/>
    </xf>
    <xf numFmtId="177" fontId="3" fillId="13" borderId="12" xfId="0" applyNumberFormat="1" applyFont="1" applyFill="1" applyBorder="1" applyAlignment="1">
      <alignment horizontal="center" vertical="center"/>
    </xf>
    <xf numFmtId="178" fontId="3" fillId="10" borderId="8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176" fontId="3" fillId="9" borderId="23" xfId="0" applyNumberFormat="1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179" fontId="3" fillId="19" borderId="1" xfId="0" applyNumberFormat="1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179" fontId="3" fillId="11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3" fillId="11" borderId="17" xfId="0" applyNumberFormat="1" applyFont="1" applyFill="1" applyBorder="1" applyAlignment="1">
      <alignment horizontal="center" vertical="center"/>
    </xf>
    <xf numFmtId="176" fontId="3" fillId="11" borderId="18" xfId="0" applyNumberFormat="1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179" fontId="3" fillId="19" borderId="17" xfId="0" applyNumberFormat="1" applyFont="1" applyFill="1" applyBorder="1" applyAlignment="1">
      <alignment horizontal="center" vertical="center"/>
    </xf>
    <xf numFmtId="179" fontId="3" fillId="19" borderId="18" xfId="0" applyNumberFormat="1" applyFont="1" applyFill="1" applyBorder="1" applyAlignment="1">
      <alignment horizontal="center" vertical="center"/>
    </xf>
    <xf numFmtId="179" fontId="3" fillId="19" borderId="24" xfId="0" applyNumberFormat="1" applyFont="1" applyFill="1" applyBorder="1" applyAlignment="1">
      <alignment horizontal="center" vertical="center"/>
    </xf>
    <xf numFmtId="179" fontId="3" fillId="19" borderId="25" xfId="0" applyNumberFormat="1" applyFont="1" applyFill="1" applyBorder="1" applyAlignment="1">
      <alignment horizontal="center" vertical="center"/>
    </xf>
    <xf numFmtId="179" fontId="3" fillId="19" borderId="29" xfId="0" applyNumberFormat="1" applyFont="1" applyFill="1" applyBorder="1" applyAlignment="1">
      <alignment horizontal="center" vertical="center"/>
    </xf>
    <xf numFmtId="179" fontId="3" fillId="19" borderId="30" xfId="0" applyNumberFormat="1" applyFont="1" applyFill="1" applyBorder="1" applyAlignment="1">
      <alignment horizontal="center" vertical="center"/>
    </xf>
    <xf numFmtId="179" fontId="3" fillId="19" borderId="8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3" borderId="1" xfId="0" applyFill="1" applyBorder="1">
      <alignment vertical="center"/>
    </xf>
    <xf numFmtId="176" fontId="3" fillId="0" borderId="33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79" fontId="3" fillId="19" borderId="32" xfId="0" applyNumberFormat="1" applyFont="1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179" fontId="4" fillId="2" borderId="15" xfId="0" applyNumberFormat="1" applyFont="1" applyFill="1" applyBorder="1" applyAlignment="1">
      <alignment horizontal="center" vertical="center"/>
    </xf>
    <xf numFmtId="179" fontId="4" fillId="9" borderId="16" xfId="0" applyNumberFormat="1" applyFont="1" applyFill="1" applyBorder="1" applyAlignment="1">
      <alignment horizontal="center" vertical="center"/>
    </xf>
    <xf numFmtId="179" fontId="4" fillId="19" borderId="17" xfId="0" applyNumberFormat="1" applyFont="1" applyFill="1" applyBorder="1" applyAlignment="1">
      <alignment horizontal="center" vertical="center"/>
    </xf>
    <xf numFmtId="179" fontId="4" fillId="19" borderId="18" xfId="0" applyNumberFormat="1" applyFont="1" applyFill="1" applyBorder="1" applyAlignment="1">
      <alignment horizontal="center" vertical="center"/>
    </xf>
    <xf numFmtId="179" fontId="4" fillId="19" borderId="32" xfId="0" applyNumberFormat="1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0" fillId="21" borderId="37" xfId="0" applyFill="1" applyBorder="1">
      <alignment vertical="center"/>
    </xf>
    <xf numFmtId="0" fontId="0" fillId="22" borderId="38" xfId="0" applyFill="1" applyBorder="1">
      <alignment vertical="center"/>
    </xf>
    <xf numFmtId="179" fontId="3" fillId="2" borderId="12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179" fontId="3" fillId="19" borderId="15" xfId="0" applyNumberFormat="1" applyFont="1" applyFill="1" applyBorder="1" applyAlignment="1">
      <alignment horizontal="center" vertical="center"/>
    </xf>
    <xf numFmtId="179" fontId="3" fillId="19" borderId="16" xfId="0" applyNumberFormat="1" applyFont="1" applyFill="1" applyBorder="1" applyAlignment="1">
      <alignment horizontal="center" vertical="center"/>
    </xf>
    <xf numFmtId="179" fontId="3" fillId="19" borderId="40" xfId="0" applyNumberFormat="1" applyFont="1" applyFill="1" applyBorder="1" applyAlignment="1">
      <alignment horizontal="center" vertical="center"/>
    </xf>
    <xf numFmtId="179" fontId="3" fillId="19" borderId="41" xfId="0" applyNumberFormat="1" applyFont="1" applyFill="1" applyBorder="1" applyAlignment="1">
      <alignment horizontal="center" vertical="center"/>
    </xf>
    <xf numFmtId="179" fontId="3" fillId="19" borderId="13" xfId="0" applyNumberFormat="1" applyFont="1" applyFill="1" applyBorder="1" applyAlignment="1">
      <alignment horizontal="center" vertical="center"/>
    </xf>
    <xf numFmtId="179" fontId="3" fillId="19" borderId="14" xfId="0" applyNumberFormat="1" applyFont="1" applyFill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7" fillId="0" borderId="9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 vertical="center"/>
    </xf>
    <xf numFmtId="179" fontId="3" fillId="0" borderId="11" xfId="0" applyNumberFormat="1" applyFont="1" applyBorder="1" applyAlignment="1">
      <alignment horizontal="center" vertical="center"/>
    </xf>
    <xf numFmtId="179" fontId="3" fillId="0" borderId="42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179" fontId="3" fillId="19" borderId="3" xfId="0" applyNumberFormat="1" applyFont="1" applyFill="1" applyBorder="1" applyAlignment="1">
      <alignment horizontal="center" vertical="center"/>
    </xf>
    <xf numFmtId="179" fontId="3" fillId="19" borderId="6" xfId="0" applyNumberFormat="1" applyFont="1" applyFill="1" applyBorder="1" applyAlignment="1">
      <alignment horizontal="center" vertical="center"/>
    </xf>
    <xf numFmtId="179" fontId="3" fillId="2" borderId="8" xfId="0" applyNumberFormat="1" applyFont="1" applyFill="1" applyBorder="1" applyAlignment="1">
      <alignment horizontal="center" vertical="center"/>
    </xf>
    <xf numFmtId="0" fontId="0" fillId="0" borderId="39" xfId="0" applyBorder="1">
      <alignment vertical="center"/>
    </xf>
    <xf numFmtId="176" fontId="3" fillId="19" borderId="1" xfId="0" applyNumberFormat="1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179" fontId="3" fillId="0" borderId="43" xfId="0" applyNumberFormat="1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9" fillId="16" borderId="28" xfId="0" applyFont="1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76" fontId="3" fillId="11" borderId="54" xfId="0" applyNumberFormat="1" applyFont="1" applyFill="1" applyBorder="1" applyAlignment="1">
      <alignment horizontal="center" vertical="center"/>
    </xf>
    <xf numFmtId="176" fontId="3" fillId="9" borderId="0" xfId="0" applyNumberFormat="1" applyFont="1" applyFill="1" applyBorder="1" applyAlignment="1">
      <alignment horizontal="center" vertical="center"/>
    </xf>
    <xf numFmtId="179" fontId="3" fillId="9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9" fontId="3" fillId="11" borderId="28" xfId="0" applyNumberFormat="1" applyFont="1" applyFill="1" applyBorder="1" applyAlignment="1">
      <alignment horizontal="center" vertical="center"/>
    </xf>
    <xf numFmtId="179" fontId="3" fillId="11" borderId="6" xfId="0" applyNumberFormat="1" applyFont="1" applyFill="1" applyBorder="1" applyAlignment="1">
      <alignment horizontal="center" vertical="center"/>
    </xf>
    <xf numFmtId="176" fontId="4" fillId="11" borderId="1" xfId="0" applyNumberFormat="1" applyFont="1" applyFill="1" applyBorder="1" applyAlignment="1">
      <alignment horizontal="center" vertical="center"/>
    </xf>
    <xf numFmtId="176" fontId="12" fillId="0" borderId="1" xfId="2" applyNumberFormat="1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2" fillId="0" borderId="16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9" fillId="16" borderId="55" xfId="0" applyFont="1" applyFill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39" xfId="0" applyNumberFormat="1" applyFont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179" fontId="3" fillId="10" borderId="1" xfId="0" applyNumberFormat="1" applyFont="1" applyFill="1" applyBorder="1" applyAlignment="1">
      <alignment horizontal="center" vertical="center"/>
    </xf>
    <xf numFmtId="0" fontId="4" fillId="10" borderId="39" xfId="0" applyFont="1" applyFill="1" applyBorder="1">
      <alignment vertical="center"/>
    </xf>
    <xf numFmtId="176" fontId="3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76" fontId="0" fillId="10" borderId="1" xfId="0" applyNumberFormat="1" applyFill="1" applyBorder="1">
      <alignment vertical="center"/>
    </xf>
    <xf numFmtId="176" fontId="0" fillId="10" borderId="1" xfId="0" applyNumberFormat="1" applyFill="1" applyBorder="1" applyAlignment="1">
      <alignment horizontal="center" vertical="center"/>
    </xf>
    <xf numFmtId="176" fontId="0" fillId="10" borderId="1" xfId="0" applyNumberFormat="1" applyFont="1" applyFill="1" applyBorder="1" applyAlignment="1">
      <alignment horizontal="center" vertical="center"/>
    </xf>
    <xf numFmtId="176" fontId="7" fillId="10" borderId="1" xfId="2" applyNumberFormat="1" applyFont="1" applyFill="1" applyBorder="1" applyAlignment="1">
      <alignment horizontal="center" vertical="center"/>
    </xf>
    <xf numFmtId="176" fontId="3" fillId="10" borderId="39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10" fillId="16" borderId="31" xfId="0" applyFont="1" applyFill="1" applyBorder="1" applyAlignment="1">
      <alignment horizontal="center" vertical="center"/>
    </xf>
    <xf numFmtId="0" fontId="10" fillId="16" borderId="36" xfId="0" applyFont="1" applyFill="1" applyBorder="1" applyAlignment="1">
      <alignment horizontal="center" vertical="center"/>
    </xf>
    <xf numFmtId="0" fontId="10" fillId="16" borderId="13" xfId="0" applyFont="1" applyFill="1" applyBorder="1" applyAlignment="1">
      <alignment horizontal="center" vertical="center"/>
    </xf>
    <xf numFmtId="0" fontId="10" fillId="16" borderId="14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center" vertical="center"/>
    </xf>
    <xf numFmtId="0" fontId="10" fillId="16" borderId="44" xfId="0" applyFont="1" applyFill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E2CFF1"/>
      <color rgb="FFD5B8EA"/>
      <color rgb="FFB0FAFE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v1_ff99SB_MAX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34432931271755"/>
          <c:y val="9.1466822873583459E-2"/>
          <c:w val="0.70884526271375625"/>
          <c:h val="0.7294884847305243"/>
        </c:manualLayout>
      </c:layout>
      <c:lineChart>
        <c:grouping val="standard"/>
        <c:varyColors val="0"/>
        <c:ser>
          <c:idx val="0"/>
          <c:order val="0"/>
          <c:tx>
            <c:strRef>
              <c:f>'MAX-MiNIMUM_chart'!$C$3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'MAX-MiNIMUM_chart'!$C$4:$C$10</c:f>
              <c:numCache>
                <c:formatCode>0.0000_ </c:formatCode>
                <c:ptCount val="7"/>
                <c:pt idx="0">
                  <c:v>-1.8897380099050278</c:v>
                </c:pt>
                <c:pt idx="1">
                  <c:v>-1.2494896444824239</c:v>
                </c:pt>
                <c:pt idx="2">
                  <c:v>-1.1951432932700434</c:v>
                </c:pt>
                <c:pt idx="3">
                  <c:v>-0.98870178037021939</c:v>
                </c:pt>
                <c:pt idx="4">
                  <c:v>-0.73441826996242565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'MAX-MiNIMUM_chart'!$D$3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'MAX-MiNIMUM_chart'!$D$4:$D$10</c:f>
              <c:numCache>
                <c:formatCode>0.0000_ </c:formatCode>
                <c:ptCount val="7"/>
                <c:pt idx="0">
                  <c:v>-1.323037917693016</c:v>
                </c:pt>
                <c:pt idx="1">
                  <c:v>-0.81368283202116543</c:v>
                </c:pt>
                <c:pt idx="2">
                  <c:v>-0.51128921435186792</c:v>
                </c:pt>
                <c:pt idx="3">
                  <c:v>-0.28537312551552935</c:v>
                </c:pt>
                <c:pt idx="4">
                  <c:v>-4.5580146550889655E-2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'MAX-MiNIMUM_chart'!$E$3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'MAX-MiNIMUM_chart'!$E$4:$E$10</c:f>
              <c:numCache>
                <c:formatCode>0.0000_ </c:formatCode>
                <c:ptCount val="7"/>
                <c:pt idx="0">
                  <c:v>-1.4965130822911994</c:v>
                </c:pt>
                <c:pt idx="1">
                  <c:v>-0.99349276214899485</c:v>
                </c:pt>
                <c:pt idx="2">
                  <c:v>-0.88987168067531375</c:v>
                </c:pt>
                <c:pt idx="3">
                  <c:v>-0.54472491428908465</c:v>
                </c:pt>
                <c:pt idx="4">
                  <c:v>-0.29565870241531944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'MAX-MiNIMUM_chart'!$F$3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'MAX-MiNIMUM_chart'!$F$4:$F$10</c:f>
              <c:numCache>
                <c:formatCode>0.0000_ </c:formatCode>
                <c:ptCount val="7"/>
                <c:pt idx="0">
                  <c:v>-1.4574333798418073</c:v>
                </c:pt>
                <c:pt idx="1">
                  <c:v>-0.82770937110953846</c:v>
                </c:pt>
                <c:pt idx="2">
                  <c:v>-0.70188277960325884</c:v>
                </c:pt>
                <c:pt idx="3">
                  <c:v>-0.3130229925806165</c:v>
                </c:pt>
                <c:pt idx="4">
                  <c:v>-0.11129934245484477</c:v>
                </c:pt>
                <c:pt idx="5">
                  <c:v>-5.8915306546549133E-2</c:v>
                </c:pt>
                <c:pt idx="6" formatCode="0.000_ ">
                  <c:v>-2.041317210773243E-3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'MAX-MiNIMUM_chart'!$G$3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'MAX-MiNIMUM_chart'!$G$4:$G$10</c:f>
              <c:numCache>
                <c:formatCode>0.0000_ </c:formatCode>
                <c:ptCount val="7"/>
                <c:pt idx="4">
                  <c:v>-9.7985414798455309E-2</c:v>
                </c:pt>
                <c:pt idx="5">
                  <c:v>-6.156619747255368E-2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'MAX-MiNIMUM_chart'!$H$3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'MAX-MiNIMUM_chart'!$H$4:$H$10</c:f>
              <c:numCache>
                <c:formatCode>0.0000_ </c:formatCode>
                <c:ptCount val="7"/>
                <c:pt idx="4">
                  <c:v>-4.389177638289344E-2</c:v>
                </c:pt>
                <c:pt idx="5">
                  <c:v>7.06673650831844E-2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'MAX-MiNIMUM_chart'!$I$3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'MAX-MiNIMUM_chart'!$B$4:$B$10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'MAX-MiNIMUM_chart'!$I$4:$I$10</c:f>
              <c:numCache>
                <c:formatCode>0.0000_ </c:formatCode>
                <c:ptCount val="7"/>
                <c:pt idx="0">
                  <c:v>-1.1967511287488566</c:v>
                </c:pt>
                <c:pt idx="1">
                  <c:v>-0.88641720548633118</c:v>
                </c:pt>
                <c:pt idx="2">
                  <c:v>-0.64766007055274188</c:v>
                </c:pt>
                <c:pt idx="3">
                  <c:v>-0.3159285981216271</c:v>
                </c:pt>
                <c:pt idx="4">
                  <c:v>-0.24369755739707202</c:v>
                </c:pt>
                <c:pt idx="5">
                  <c:v>-0.2072537687912632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3816"/>
        <c:axId val="417561856"/>
      </c:lineChart>
      <c:catAx>
        <c:axId val="41756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基底関数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1856"/>
        <c:crosses val="autoZero"/>
        <c:auto val="1"/>
        <c:lblAlgn val="ctr"/>
        <c:lblOffset val="100"/>
        <c:noMultiLvlLbl val="0"/>
      </c:catAx>
      <c:valAx>
        <c:axId val="417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v1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38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バリア</a:t>
            </a:r>
            <a:r>
              <a:rPr lang="ja-JP"/>
              <a:t>での</a:t>
            </a:r>
            <a:r>
              <a:rPr lang="ja-JP" altLang="en-US"/>
              <a:t>誤</a:t>
            </a:r>
            <a:r>
              <a:rPr lang="ja-JP"/>
              <a:t>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073145098139808"/>
          <c:y val="0.10399499024822913"/>
          <c:w val="0.82761595118339926"/>
          <c:h val="0.65570994156107199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error_compare!$H$64</c:f>
              <c:strCache>
                <c:ptCount val="1"/>
                <c:pt idx="0">
                  <c:v>MAX-MINIMUM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error_compare!$F$65:$G$80</c:f>
              <c:multiLvlStrCache>
                <c:ptCount val="1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</c:lvl>
              </c:multiLvlStrCache>
            </c:multiLvlStrRef>
          </c:cat>
          <c:val>
            <c:numRef>
              <c:f>error_compare!$H$65:$H$80</c:f>
              <c:numCache>
                <c:formatCode>0.0000_ </c:formatCode>
                <c:ptCount val="16"/>
                <c:pt idx="0">
                  <c:v>-8.6715798807826872E-2</c:v>
                </c:pt>
                <c:pt idx="1">
                  <c:v>-0.15860095100089211</c:v>
                </c:pt>
                <c:pt idx="2">
                  <c:v>-0.19492576867895206</c:v>
                </c:pt>
                <c:pt idx="3">
                  <c:v>-0.15160982580198912</c:v>
                </c:pt>
                <c:pt idx="4">
                  <c:v>-0.15897399816946667</c:v>
                </c:pt>
                <c:pt idx="5">
                  <c:v>-0.14361249705859799</c:v>
                </c:pt>
                <c:pt idx="6">
                  <c:v>-0.35862832813505463</c:v>
                </c:pt>
                <c:pt idx="7">
                  <c:v>-0.40041841785956578</c:v>
                </c:pt>
                <c:pt idx="8">
                  <c:v>-0.46419529185201291</c:v>
                </c:pt>
                <c:pt idx="9">
                  <c:v>-0.27325651921256089</c:v>
                </c:pt>
                <c:pt idx="10">
                  <c:v>-0.23779192702017227</c:v>
                </c:pt>
                <c:pt idx="11">
                  <c:v>-0.2765576227329074</c:v>
                </c:pt>
                <c:pt idx="12">
                  <c:v>-0.29486683983726358</c:v>
                </c:pt>
                <c:pt idx="13">
                  <c:v>-0.34892410291654485</c:v>
                </c:pt>
                <c:pt idx="14">
                  <c:v>-0.218001520561552</c:v>
                </c:pt>
                <c:pt idx="15">
                  <c:v>-0.2023108613676925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error_compare!$I$64</c:f>
              <c:strCache>
                <c:ptCount val="1"/>
                <c:pt idx="0">
                  <c:v>least-squares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error_compare!$F$65:$G$80</c:f>
              <c:multiLvlStrCache>
                <c:ptCount val="1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</c:lvl>
              </c:multiLvlStrCache>
            </c:multiLvlStrRef>
          </c:cat>
          <c:val>
            <c:numRef>
              <c:f>error_compare!$I$65:$I$80</c:f>
              <c:numCache>
                <c:formatCode>0.0000_ </c:formatCode>
                <c:ptCount val="16"/>
                <c:pt idx="0">
                  <c:v>-6.1533013629865962E-2</c:v>
                </c:pt>
                <c:pt idx="1">
                  <c:v>-9.340253722445091E-2</c:v>
                </c:pt>
                <c:pt idx="2">
                  <c:v>-0.12097736833713491</c:v>
                </c:pt>
                <c:pt idx="3">
                  <c:v>-9.7851195757215237E-2</c:v>
                </c:pt>
                <c:pt idx="4">
                  <c:v>-0.10223979881794776</c:v>
                </c:pt>
                <c:pt idx="5">
                  <c:v>-9.1709796344301431E-2</c:v>
                </c:pt>
                <c:pt idx="6">
                  <c:v>-0.21418712267612161</c:v>
                </c:pt>
                <c:pt idx="7">
                  <c:v>-0.2557542836379465</c:v>
                </c:pt>
                <c:pt idx="8">
                  <c:v>-0.29759162596474198</c:v>
                </c:pt>
                <c:pt idx="9">
                  <c:v>-0.17094317401276271</c:v>
                </c:pt>
                <c:pt idx="10">
                  <c:v>-0.14444595470929933</c:v>
                </c:pt>
                <c:pt idx="11">
                  <c:v>-0.16365028136211102</c:v>
                </c:pt>
                <c:pt idx="12">
                  <c:v>-0.1811245669876147</c:v>
                </c:pt>
                <c:pt idx="13">
                  <c:v>-0.21913116283811185</c:v>
                </c:pt>
                <c:pt idx="14">
                  <c:v>-0.13784669495830393</c:v>
                </c:pt>
                <c:pt idx="15">
                  <c:v>-0.12345820707940902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96432"/>
        <c:axId val="417566168"/>
      </c:lineChart>
      <c:catAx>
        <c:axId val="41919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計算条件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6168"/>
        <c:crosses val="autoZero"/>
        <c:auto val="1"/>
        <c:lblAlgn val="ctr"/>
        <c:lblOffset val="100"/>
        <c:noMultiLvlLbl val="0"/>
      </c:catAx>
      <c:valAx>
        <c:axId val="4175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64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155038278804502"/>
          <c:y val="0.62000075291825907"/>
          <c:w val="0.19269943824252084"/>
          <c:h val="8.087224623556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syn</a:t>
            </a:r>
            <a:r>
              <a:rPr lang="ja-JP" altLang="en-US"/>
              <a:t>の</a:t>
            </a:r>
            <a:r>
              <a:rPr lang="ja-JP"/>
              <a:t>極小値での</a:t>
            </a:r>
            <a:r>
              <a:rPr lang="ja-JP" altLang="en-US"/>
              <a:t>誤</a:t>
            </a:r>
            <a:r>
              <a:rPr lang="ja-JP"/>
              <a:t>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69204605287657"/>
          <c:y val="0.10205305914774457"/>
          <c:w val="0.84314320095769668"/>
          <c:h val="0.66213897790671061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error_compare!$C$64</c:f>
              <c:strCache>
                <c:ptCount val="1"/>
                <c:pt idx="0">
                  <c:v>MAX-MINIMUM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error_compare!$A$81:$B$97</c:f>
              <c:multiLvlStrCache>
                <c:ptCount val="1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AUG-cc-pVDZ</c:v>
                  </c:pt>
                  <c:pt idx="8">
                    <c:v>AUG-cc-pVTZ</c:v>
                  </c:pt>
                  <c:pt idx="9">
                    <c:v>AUG-cc-pVDZ</c:v>
                  </c:pt>
                  <c:pt idx="10">
                    <c:v>AUG-cc-pVTZ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AUG-cc-pVTZ</c:v>
                  </c:pt>
                </c:lvl>
                <c:lvl>
                  <c:pt idx="0">
                    <c:v>MP2</c:v>
                  </c:pt>
                  <c:pt idx="7">
                    <c:v>MP3</c:v>
                  </c:pt>
                  <c:pt idx="9">
                    <c:v>MP4</c:v>
                  </c:pt>
                  <c:pt idx="11">
                    <c:v>B3LYP</c:v>
                  </c:pt>
                </c:lvl>
              </c:multiLvlStrCache>
            </c:multiLvlStrRef>
          </c:cat>
          <c:val>
            <c:numRef>
              <c:f>error_compare!$C$81:$C$97</c:f>
              <c:numCache>
                <c:formatCode>0.0000_ </c:formatCode>
                <c:ptCount val="17"/>
                <c:pt idx="0">
                  <c:v>0.22751624033119544</c:v>
                </c:pt>
                <c:pt idx="1">
                  <c:v>0.12570825779195571</c:v>
                </c:pt>
                <c:pt idx="2">
                  <c:v>0.12547844081461235</c:v>
                </c:pt>
                <c:pt idx="3">
                  <c:v>0.40012401482332027</c:v>
                </c:pt>
                <c:pt idx="4">
                  <c:v>0.23310131506883808</c:v>
                </c:pt>
                <c:pt idx="5">
                  <c:v>0.15262938692292438</c:v>
                </c:pt>
                <c:pt idx="6">
                  <c:v>0.27365655032869213</c:v>
                </c:pt>
                <c:pt idx="7">
                  <c:v>0.33478017040324792</c:v>
                </c:pt>
                <c:pt idx="8">
                  <c:v>0.27358260505194426</c:v>
                </c:pt>
                <c:pt idx="9">
                  <c:v>0.23463444724661109</c:v>
                </c:pt>
                <c:pt idx="10">
                  <c:v>0.29915673016186695</c:v>
                </c:pt>
                <c:pt idx="11">
                  <c:v>0.34218174250333755</c:v>
                </c:pt>
                <c:pt idx="12">
                  <c:v>-0.27317541099177478</c:v>
                </c:pt>
                <c:pt idx="13">
                  <c:v>0.146060858893166</c:v>
                </c:pt>
                <c:pt idx="14">
                  <c:v>0.39417280375211172</c:v>
                </c:pt>
                <c:pt idx="15">
                  <c:v>0.13606980146527919</c:v>
                </c:pt>
                <c:pt idx="16">
                  <c:v>0.13186846241763212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error_compare!$D$64</c:f>
              <c:strCache>
                <c:ptCount val="1"/>
                <c:pt idx="0">
                  <c:v>least-squares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error_compare!$A$81:$B$97</c:f>
              <c:multiLvlStrCache>
                <c:ptCount val="1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AUG-cc-pVDZ</c:v>
                  </c:pt>
                  <c:pt idx="8">
                    <c:v>AUG-cc-pVTZ</c:v>
                  </c:pt>
                  <c:pt idx="9">
                    <c:v>AUG-cc-pVDZ</c:v>
                  </c:pt>
                  <c:pt idx="10">
                    <c:v>AUG-cc-pVTZ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AUG-cc-pVTZ</c:v>
                  </c:pt>
                </c:lvl>
                <c:lvl>
                  <c:pt idx="0">
                    <c:v>MP2</c:v>
                  </c:pt>
                  <c:pt idx="7">
                    <c:v>MP3</c:v>
                  </c:pt>
                  <c:pt idx="9">
                    <c:v>MP4</c:v>
                  </c:pt>
                  <c:pt idx="11">
                    <c:v>B3LYP</c:v>
                  </c:pt>
                </c:lvl>
              </c:multiLvlStrCache>
            </c:multiLvlStrRef>
          </c:cat>
          <c:val>
            <c:numRef>
              <c:f>error_compare!$D$81:$D$97</c:f>
              <c:numCache>
                <c:formatCode>0.0000_ </c:formatCode>
                <c:ptCount val="17"/>
                <c:pt idx="0">
                  <c:v>0.23098302212467292</c:v>
                </c:pt>
                <c:pt idx="1">
                  <c:v>0.12679035872923183</c:v>
                </c:pt>
                <c:pt idx="2">
                  <c:v>0.12641855374578292</c:v>
                </c:pt>
                <c:pt idx="3">
                  <c:v>0.26772814021263469</c:v>
                </c:pt>
                <c:pt idx="4">
                  <c:v>0.23304231527465952</c:v>
                </c:pt>
                <c:pt idx="5">
                  <c:v>0.15263297663015699</c:v>
                </c:pt>
                <c:pt idx="6">
                  <c:v>0.14831306325191271</c:v>
                </c:pt>
                <c:pt idx="7">
                  <c:v>0.24985108323974808</c:v>
                </c:pt>
                <c:pt idx="8">
                  <c:v>0.17168007239442984</c:v>
                </c:pt>
                <c:pt idx="9">
                  <c:v>0.2346366322498144</c:v>
                </c:pt>
                <c:pt idx="10">
                  <c:v>0.15513403073586055</c:v>
                </c:pt>
                <c:pt idx="11">
                  <c:v>0.20881538882694173</c:v>
                </c:pt>
                <c:pt idx="12">
                  <c:v>0.14464944721830442</c:v>
                </c:pt>
                <c:pt idx="13">
                  <c:v>0.14666556088151306</c:v>
                </c:pt>
                <c:pt idx="14">
                  <c:v>0.23774053977491383</c:v>
                </c:pt>
                <c:pt idx="15">
                  <c:v>0.17104142477665379</c:v>
                </c:pt>
                <c:pt idx="16">
                  <c:v>0.13076611558149648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7736"/>
        <c:axId val="417568128"/>
      </c:lineChart>
      <c:catAx>
        <c:axId val="41756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計算条件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8128"/>
        <c:crosses val="autoZero"/>
        <c:auto val="1"/>
        <c:lblAlgn val="ctr"/>
        <c:lblOffset val="100"/>
        <c:noMultiLvlLbl val="0"/>
      </c:catAx>
      <c:valAx>
        <c:axId val="4175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7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334900117159528"/>
          <c:y val="0.60698129724661509"/>
          <c:w val="0.21401000797659725"/>
          <c:h val="7.9362093393046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バリア</a:t>
            </a:r>
            <a:r>
              <a:rPr lang="ja-JP"/>
              <a:t>での</a:t>
            </a:r>
            <a:r>
              <a:rPr lang="ja-JP" altLang="en-US"/>
              <a:t>誤</a:t>
            </a:r>
            <a:r>
              <a:rPr lang="ja-JP"/>
              <a:t>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073150979225067"/>
          <c:y val="9.8908829208102192E-2"/>
          <c:w val="0.82761595118339926"/>
          <c:h val="0.65570994156107199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error_compare!$H$64</c:f>
              <c:strCache>
                <c:ptCount val="1"/>
                <c:pt idx="0">
                  <c:v>MAX-MINIMUM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error_compare!$F$81:$G$97</c:f>
              <c:multiLvlStrCache>
                <c:ptCount val="1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AUG-cc-pVDZ</c:v>
                  </c:pt>
                  <c:pt idx="8">
                    <c:v>AUG-cc-pVTZ</c:v>
                  </c:pt>
                  <c:pt idx="9">
                    <c:v>AUG-cc-pVDZ</c:v>
                  </c:pt>
                  <c:pt idx="10">
                    <c:v>AUG-cc-pVTZ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AUG-cc-pVTZ</c:v>
                  </c:pt>
                </c:lvl>
                <c:lvl>
                  <c:pt idx="0">
                    <c:v>MP2</c:v>
                  </c:pt>
                  <c:pt idx="7">
                    <c:v>MP3</c:v>
                  </c:pt>
                  <c:pt idx="9">
                    <c:v>MP4</c:v>
                  </c:pt>
                  <c:pt idx="11">
                    <c:v>B3LYP</c:v>
                  </c:pt>
                </c:lvl>
              </c:multiLvlStrCache>
            </c:multiLvlStrRef>
          </c:cat>
          <c:val>
            <c:numRef>
              <c:f>error_compare!$H$81:$H$97</c:f>
              <c:numCache>
                <c:formatCode>0.0000_ </c:formatCode>
                <c:ptCount val="17"/>
                <c:pt idx="0">
                  <c:v>-0.34368094365381197</c:v>
                </c:pt>
                <c:pt idx="1">
                  <c:v>-0.38967109020701152</c:v>
                </c:pt>
                <c:pt idx="2">
                  <c:v>-0.44557665655527501</c:v>
                </c:pt>
                <c:pt idx="3">
                  <c:v>-0.27101203204205149</c:v>
                </c:pt>
                <c:pt idx="4">
                  <c:v>-0.23144695760188938</c:v>
                </c:pt>
                <c:pt idx="5">
                  <c:v>-0.21509227743387527</c:v>
                </c:pt>
                <c:pt idx="6">
                  <c:v>-0.21518145575395486</c:v>
                </c:pt>
                <c:pt idx="7">
                  <c:v>-0.20647619235173487</c:v>
                </c:pt>
                <c:pt idx="8">
                  <c:v>-0.19679597059969112</c:v>
                </c:pt>
                <c:pt idx="9">
                  <c:v>-0.23066578038228158</c:v>
                </c:pt>
                <c:pt idx="10">
                  <c:v>-0.19376090899453047</c:v>
                </c:pt>
                <c:pt idx="11">
                  <c:v>-0.26213103172796615</c:v>
                </c:pt>
                <c:pt idx="12">
                  <c:v>-0.27043734165386191</c:v>
                </c:pt>
                <c:pt idx="13">
                  <c:v>-0.32685595765236997</c:v>
                </c:pt>
                <c:pt idx="14">
                  <c:v>-0.28607429126682149</c:v>
                </c:pt>
                <c:pt idx="15">
                  <c:v>-0.20248319821130956</c:v>
                </c:pt>
                <c:pt idx="16">
                  <c:v>-0.24070638252358378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error_compare!$I$64</c:f>
              <c:strCache>
                <c:ptCount val="1"/>
                <c:pt idx="0">
                  <c:v>least-squares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error_compare!$F$81:$G$97</c:f>
              <c:multiLvlStrCache>
                <c:ptCount val="1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AUG-cc-pVDZ</c:v>
                  </c:pt>
                  <c:pt idx="8">
                    <c:v>AUG-cc-pVTZ</c:v>
                  </c:pt>
                  <c:pt idx="9">
                    <c:v>AUG-cc-pVDZ</c:v>
                  </c:pt>
                  <c:pt idx="10">
                    <c:v>AUG-cc-pVTZ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AUG-cc-pVTZ</c:v>
                  </c:pt>
                </c:lvl>
                <c:lvl>
                  <c:pt idx="0">
                    <c:v>MP2</c:v>
                  </c:pt>
                  <c:pt idx="7">
                    <c:v>MP3</c:v>
                  </c:pt>
                  <c:pt idx="9">
                    <c:v>MP4</c:v>
                  </c:pt>
                  <c:pt idx="11">
                    <c:v>B3LYP</c:v>
                  </c:pt>
                </c:lvl>
              </c:multiLvlStrCache>
            </c:multiLvlStrRef>
          </c:cat>
          <c:val>
            <c:numRef>
              <c:f>error_compare!$I$81:$I$97</c:f>
              <c:numCache>
                <c:formatCode>0.0000_ </c:formatCode>
                <c:ptCount val="17"/>
                <c:pt idx="0">
                  <c:v>-0.20776550338014665</c:v>
                </c:pt>
                <c:pt idx="1">
                  <c:v>-0.24693910298934973</c:v>
                </c:pt>
                <c:pt idx="2">
                  <c:v>-0.28616470068015509</c:v>
                </c:pt>
                <c:pt idx="3">
                  <c:v>-0.16982185725946586</c:v>
                </c:pt>
                <c:pt idx="4">
                  <c:v>-0.14241040447267039</c:v>
                </c:pt>
                <c:pt idx="5">
                  <c:v>-0.13955192132577032</c:v>
                </c:pt>
                <c:pt idx="6">
                  <c:v>-0.13379868176523679</c:v>
                </c:pt>
                <c:pt idx="7">
                  <c:v>-0.12668578911818607</c:v>
                </c:pt>
                <c:pt idx="8">
                  <c:v>-0.12271652761715401</c:v>
                </c:pt>
                <c:pt idx="9">
                  <c:v>-0.14630814118723734</c:v>
                </c:pt>
                <c:pt idx="10">
                  <c:v>-0.14212361387847849</c:v>
                </c:pt>
                <c:pt idx="11">
                  <c:v>-0.16375247868953657</c:v>
                </c:pt>
                <c:pt idx="12">
                  <c:v>-0.18899085532709137</c:v>
                </c:pt>
                <c:pt idx="13">
                  <c:v>-0.2089656314035846</c:v>
                </c:pt>
                <c:pt idx="14">
                  <c:v>-0.1800117436695583</c:v>
                </c:pt>
                <c:pt idx="15">
                  <c:v>-0.13316778491734915</c:v>
                </c:pt>
                <c:pt idx="16">
                  <c:v>-0.15840492105479242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01136"/>
        <c:axId val="420203280"/>
      </c:lineChart>
      <c:catAx>
        <c:axId val="4192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計算条件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3280"/>
        <c:crosses val="autoZero"/>
        <c:auto val="1"/>
        <c:lblAlgn val="ctr"/>
        <c:lblOffset val="100"/>
        <c:noMultiLvlLbl val="0"/>
      </c:catAx>
      <c:valAx>
        <c:axId val="420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2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155038278804502"/>
          <c:y val="0.62000075291825907"/>
          <c:w val="0.19269943824252084"/>
          <c:h val="8.087224623556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8008194662270927E-2"/>
          <c:y val="0.1129535868752457"/>
          <c:w val="0.91115843200719415"/>
          <c:h val="0.60476592746735902"/>
        </c:manualLayout>
      </c:layout>
      <c:lineChart>
        <c:grouping val="standard"/>
        <c:varyColors val="0"/>
        <c:ser>
          <c:idx val="0"/>
          <c:order val="0"/>
          <c:tx>
            <c:strRef>
              <c:f>syn_anti_difference!$E$1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syn_anti_difference!$C$2:$D$30</c:f>
              <c:multiLvlStrCache>
                <c:ptCount val="29"/>
                <c:lvl>
                  <c:pt idx="0">
                    <c:v>6-311G</c:v>
                  </c:pt>
                  <c:pt idx="1">
                    <c:v>6-311G</c:v>
                  </c:pt>
                  <c:pt idx="2">
                    <c:v>6-311G</c:v>
                  </c:pt>
                  <c:pt idx="3">
                    <c:v>6-311G</c:v>
                  </c:pt>
                  <c:pt idx="4">
                    <c:v>6-31++G(d)</c:v>
                  </c:pt>
                  <c:pt idx="5">
                    <c:v>6-31++G(d)</c:v>
                  </c:pt>
                  <c:pt idx="6">
                    <c:v>6-31++G(d)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6-31++G(d,p)</c:v>
                  </c:pt>
                  <c:pt idx="10">
                    <c:v>6-31++G(d,p)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cc-pVDZ</c:v>
                  </c:pt>
                  <c:pt idx="14">
                    <c:v>cc-pVDZ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AUG-cc-pVDZ</c:v>
                  </c:pt>
                  <c:pt idx="18">
                    <c:v>AUG-cc-pVDZ</c:v>
                  </c:pt>
                  <c:pt idx="19">
                    <c:v>AUG-cc-pVDZ</c:v>
                  </c:pt>
                  <c:pt idx="20">
                    <c:v>AUG-cc-pVDZ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cc-pVDZ</c:v>
                  </c:pt>
                  <c:pt idx="26">
                    <c:v>AUG-cc-pVDZ</c:v>
                  </c:pt>
                  <c:pt idx="27">
                    <c:v>AUG-cc-pVTZ</c:v>
                  </c:pt>
                  <c:pt idx="28">
                    <c:v>AUG-cc-pVTZ</c:v>
                  </c:pt>
                </c:lvl>
                <c:lvl>
                  <c:pt idx="0">
                    <c:v>HF</c:v>
                  </c:pt>
                  <c:pt idx="1">
                    <c:v>CI</c:v>
                  </c:pt>
                  <c:pt idx="2">
                    <c:v>MP2</c:v>
                  </c:pt>
                  <c:pt idx="3">
                    <c:v>CCSD(T)</c:v>
                  </c:pt>
                  <c:pt idx="4">
                    <c:v>HF</c:v>
                  </c:pt>
                  <c:pt idx="5">
                    <c:v>CI</c:v>
                  </c:pt>
                  <c:pt idx="6">
                    <c:v>MP2</c:v>
                  </c:pt>
                  <c:pt idx="7">
                    <c:v>CCSD(T)</c:v>
                  </c:pt>
                  <c:pt idx="8">
                    <c:v>HF</c:v>
                  </c:pt>
                  <c:pt idx="9">
                    <c:v>CI</c:v>
                  </c:pt>
                  <c:pt idx="10">
                    <c:v>MP2</c:v>
                  </c:pt>
                  <c:pt idx="11">
                    <c:v>CCSD(T)</c:v>
                  </c:pt>
                  <c:pt idx="12">
                    <c:v>HF</c:v>
                  </c:pt>
                  <c:pt idx="13">
                    <c:v>CI</c:v>
                  </c:pt>
                  <c:pt idx="14">
                    <c:v>MP2</c:v>
                  </c:pt>
                  <c:pt idx="15">
                    <c:v>CCSD(T)</c:v>
                  </c:pt>
                  <c:pt idx="16">
                    <c:v>HF</c:v>
                  </c:pt>
                  <c:pt idx="17">
                    <c:v>CI</c:v>
                  </c:pt>
                  <c:pt idx="18">
                    <c:v>MP2</c:v>
                  </c:pt>
                  <c:pt idx="19">
                    <c:v>CCSD(T)</c:v>
                  </c:pt>
                  <c:pt idx="20">
                    <c:v>MP3</c:v>
                  </c:pt>
                  <c:pt idx="21">
                    <c:v>MP4</c:v>
                  </c:pt>
                  <c:pt idx="22">
                    <c:v>B3LYP</c:v>
                  </c:pt>
                  <c:pt idx="23">
                    <c:v>B3LYP</c:v>
                  </c:pt>
                  <c:pt idx="24">
                    <c:v>B3LYP</c:v>
                  </c:pt>
                  <c:pt idx="25">
                    <c:v>B3LYP</c:v>
                  </c:pt>
                  <c:pt idx="26">
                    <c:v>B3LYP</c:v>
                  </c:pt>
                  <c:pt idx="27">
                    <c:v>HF</c:v>
                  </c:pt>
                  <c:pt idx="28">
                    <c:v>MP4</c:v>
                  </c:pt>
                </c:lvl>
              </c:multiLvlStrCache>
            </c:multiLvlStrRef>
          </c:cat>
          <c:val>
            <c:numRef>
              <c:f>syn_anti_difference!$E$2:$E$30</c:f>
              <c:numCache>
                <c:formatCode>0.0000_ </c:formatCode>
                <c:ptCount val="29"/>
                <c:pt idx="0">
                  <c:v>8.7895927100150093</c:v>
                </c:pt>
                <c:pt idx="1">
                  <c:v>8.0866519999981392</c:v>
                </c:pt>
                <c:pt idx="2">
                  <c:v>7.8473830000148199</c:v>
                </c:pt>
                <c:pt idx="3">
                  <c:v>7.7964289999799803</c:v>
                </c:pt>
                <c:pt idx="4">
                  <c:v>7.4739629999967292</c:v>
                </c:pt>
                <c:pt idx="5">
                  <c:v>6.8537843087106012</c:v>
                </c:pt>
                <c:pt idx="6">
                  <c:v>6.4861270000110398</c:v>
                </c:pt>
                <c:pt idx="7">
                  <c:v>6.4600849999988004</c:v>
                </c:pt>
                <c:pt idx="8">
                  <c:v>7.397622999997111</c:v>
                </c:pt>
                <c:pt idx="9">
                  <c:v>6.6463300000177696</c:v>
                </c:pt>
                <c:pt idx="10">
                  <c:v>6.2342440000211399</c:v>
                </c:pt>
                <c:pt idx="11">
                  <c:v>6.2052529999928101</c:v>
                </c:pt>
                <c:pt idx="12">
                  <c:v>7.0537809999950696</c:v>
                </c:pt>
                <c:pt idx="13">
                  <c:v>6.1800909999874403</c:v>
                </c:pt>
                <c:pt idx="14">
                  <c:v>5.7311699999845596</c:v>
                </c:pt>
                <c:pt idx="15">
                  <c:v>5.6793999999936204</c:v>
                </c:pt>
                <c:pt idx="16">
                  <c:v>6.4486239999823738</c:v>
                </c:pt>
                <c:pt idx="17">
                  <c:v>5.6340937021013797</c:v>
                </c:pt>
                <c:pt idx="18">
                  <c:v>5.1606999999785304</c:v>
                </c:pt>
                <c:pt idx="19">
                  <c:v>5.1422520996437298</c:v>
                </c:pt>
                <c:pt idx="20">
                  <c:v>5.2357510151632596</c:v>
                </c:pt>
                <c:pt idx="21">
                  <c:v>5.0274180000123998</c:v>
                </c:pt>
                <c:pt idx="22">
                  <c:v>7.4406840000010597</c:v>
                </c:pt>
                <c:pt idx="23">
                  <c:v>6.2046583139999996</c:v>
                </c:pt>
                <c:pt idx="24">
                  <c:v>6.1463802510000001</c:v>
                </c:pt>
                <c:pt idx="25">
                  <c:v>5.7310304582889184</c:v>
                </c:pt>
                <c:pt idx="26" formatCode="General">
                  <c:v>5.3285</c:v>
                </c:pt>
                <c:pt idx="27">
                  <c:v>6.3395872888504528</c:v>
                </c:pt>
                <c:pt idx="28">
                  <c:v>4.8628219999955036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197008"/>
        <c:axId val="420203672"/>
      </c:lineChart>
      <c:catAx>
        <c:axId val="4201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3672"/>
        <c:crosses val="autoZero"/>
        <c:auto val="1"/>
        <c:lblAlgn val="ctr"/>
        <c:lblOffset val="100"/>
        <c:noMultiLvlLbl val="0"/>
      </c:catAx>
      <c:valAx>
        <c:axId val="420203672"/>
        <c:scaling>
          <c:orientation val="minMax"/>
          <c:max val="9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syn_anti_difference!$E$35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syn_anti_difference!$C$36:$D$71</c:f>
              <c:multiLvlStrCache>
                <c:ptCount val="3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AUG-cc-pVTZ</c:v>
                  </c:pt>
                  <c:pt idx="23">
                    <c:v>AUG-cc-pVQZ</c:v>
                  </c:pt>
                  <c:pt idx="24">
                    <c:v>6-311G</c:v>
                  </c:pt>
                  <c:pt idx="25">
                    <c:v>AUG-cc-pVDZ</c:v>
                  </c:pt>
                  <c:pt idx="26">
                    <c:v>AUG-cc-pVTZ</c:v>
                  </c:pt>
                  <c:pt idx="27">
                    <c:v>6-311G</c:v>
                  </c:pt>
                  <c:pt idx="28">
                    <c:v>AUG-cc-pVDZ</c:v>
                  </c:pt>
                  <c:pt idx="29">
                    <c:v>AUG-cc-pVTZ</c:v>
                  </c:pt>
                  <c:pt idx="30">
                    <c:v>6-311G</c:v>
                  </c:pt>
                  <c:pt idx="31">
                    <c:v>6-311G</c:v>
                  </c:pt>
                  <c:pt idx="32">
                    <c:v>6-31++G(d)</c:v>
                  </c:pt>
                  <c:pt idx="33">
                    <c:v>6-31++G(d,p)</c:v>
                  </c:pt>
                  <c:pt idx="34">
                    <c:v>cc-pVDZ</c:v>
                  </c:pt>
                  <c:pt idx="35">
                    <c:v>AUG-cc-pVDZ</c:v>
                  </c:pt>
                </c:lvl>
                <c:lvl>
                  <c:pt idx="0">
                    <c:v>HF</c:v>
                  </c:pt>
                  <c:pt idx="7">
                    <c:v>CI</c:v>
                  </c:pt>
                  <c:pt idx="12">
                    <c:v>CCSD(T)</c:v>
                  </c:pt>
                  <c:pt idx="17">
                    <c:v>MP2</c:v>
                  </c:pt>
                  <c:pt idx="24">
                    <c:v>MP3</c:v>
                  </c:pt>
                  <c:pt idx="27">
                    <c:v>MP4</c:v>
                  </c:pt>
                  <c:pt idx="30">
                    <c:v>MP5</c:v>
                  </c:pt>
                  <c:pt idx="31">
                    <c:v>B3LYP</c:v>
                  </c:pt>
                </c:lvl>
              </c:multiLvlStrCache>
            </c:multiLvlStrRef>
          </c:cat>
          <c:val>
            <c:numRef>
              <c:f>syn_anti_difference!$E$36:$E$71</c:f>
              <c:numCache>
                <c:formatCode>0.000_ </c:formatCode>
                <c:ptCount val="36"/>
                <c:pt idx="0">
                  <c:v>8.7895927100150093</c:v>
                </c:pt>
                <c:pt idx="1">
                  <c:v>7.4739629999967292</c:v>
                </c:pt>
                <c:pt idx="2">
                  <c:v>7.397622999997111</c:v>
                </c:pt>
                <c:pt idx="3">
                  <c:v>7.0537809999950696</c:v>
                </c:pt>
                <c:pt idx="4">
                  <c:v>6.4486239999823738</c:v>
                </c:pt>
                <c:pt idx="5">
                  <c:v>6.3395872888504528</c:v>
                </c:pt>
                <c:pt idx="6">
                  <c:v>6.3341436439368408</c:v>
                </c:pt>
                <c:pt idx="7">
                  <c:v>8.0866519999981392</c:v>
                </c:pt>
                <c:pt idx="8">
                  <c:v>6.8537843087106012</c:v>
                </c:pt>
                <c:pt idx="9">
                  <c:v>6.6463300000177696</c:v>
                </c:pt>
                <c:pt idx="10">
                  <c:v>6.1800909999874403</c:v>
                </c:pt>
                <c:pt idx="11">
                  <c:v>5.6340937021013797</c:v>
                </c:pt>
                <c:pt idx="12">
                  <c:v>7.7964289999799803</c:v>
                </c:pt>
                <c:pt idx="13">
                  <c:v>6.4600849999988004</c:v>
                </c:pt>
                <c:pt idx="14">
                  <c:v>6.2052529999928101</c:v>
                </c:pt>
                <c:pt idx="15">
                  <c:v>5.6793999999936204</c:v>
                </c:pt>
                <c:pt idx="16">
                  <c:v>5.1422520996437298</c:v>
                </c:pt>
                <c:pt idx="17">
                  <c:v>7.8473830000148199</c:v>
                </c:pt>
                <c:pt idx="18">
                  <c:v>6.4861270000110398</c:v>
                </c:pt>
                <c:pt idx="19">
                  <c:v>6.2342440000211399</c:v>
                </c:pt>
                <c:pt idx="20">
                  <c:v>5.7311699999845596</c:v>
                </c:pt>
                <c:pt idx="21">
                  <c:v>5.1606999999785304</c:v>
                </c:pt>
                <c:pt idx="22">
                  <c:v>4.9754600000160281</c:v>
                </c:pt>
                <c:pt idx="23">
                  <c:v>4.982739184750244</c:v>
                </c:pt>
                <c:pt idx="24">
                  <c:v>7.7233869259944186</c:v>
                </c:pt>
                <c:pt idx="25">
                  <c:v>5.2357510151632596</c:v>
                </c:pt>
                <c:pt idx="26">
                  <c:v>5.101714999997057</c:v>
                </c:pt>
                <c:pt idx="27">
                  <c:v>7.7684421081212349</c:v>
                </c:pt>
                <c:pt idx="28">
                  <c:v>5.0274680618895218</c:v>
                </c:pt>
                <c:pt idx="29">
                  <c:v>4.8628219999955036</c:v>
                </c:pt>
                <c:pt idx="30">
                  <c:v>7.7061931656789966</c:v>
                </c:pt>
                <c:pt idx="31">
                  <c:v>7.4406840000010597</c:v>
                </c:pt>
                <c:pt idx="32">
                  <c:v>6.2046583139999996</c:v>
                </c:pt>
                <c:pt idx="33">
                  <c:v>6.1463802510000001</c:v>
                </c:pt>
                <c:pt idx="34">
                  <c:v>5.7310304582889184</c:v>
                </c:pt>
                <c:pt idx="35">
                  <c:v>5.3285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199752"/>
        <c:axId val="420197400"/>
      </c:lineChart>
      <c:catAx>
        <c:axId val="42019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計算条件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7400"/>
        <c:crosses val="autoZero"/>
        <c:auto val="1"/>
        <c:lblAlgn val="ctr"/>
        <c:lblOffset val="100"/>
        <c:noMultiLvlLbl val="0"/>
      </c:catAx>
      <c:valAx>
        <c:axId val="4201974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</a:t>
                </a:r>
                <a:r>
                  <a:rPr lang="en-US" altLang="ja-JP" baseline="0"/>
                  <a:t> (kcal mol</a:t>
                </a:r>
                <a:r>
                  <a:rPr lang="ja-JP" altLang="en-US" baseline="0"/>
                  <a:t>⁻</a:t>
                </a:r>
                <a:r>
                  <a:rPr lang="en-US" altLang="ja-JP" baseline="0"/>
                  <a:t>¹)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syn/anti</a:t>
            </a:r>
            <a:r>
              <a:rPr lang="ja-JP" altLang="en-US" sz="1400" b="0" i="0" u="none" strike="noStrike" baseline="0">
                <a:effectLst/>
              </a:rPr>
              <a:t>の極小値の差</a:t>
            </a:r>
            <a:r>
              <a:rPr lang="en-US" altLang="ja-JP" sz="1400" b="0" i="0" u="none" strike="noStrike" baseline="0">
                <a:effectLst/>
              </a:rPr>
              <a:t>(kcal/mol)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657785949786602"/>
          <c:y val="0.13287324342075946"/>
          <c:w val="0.76069531940118584"/>
          <c:h val="0.7940256446522298"/>
        </c:manualLayout>
      </c:layout>
      <c:lineChart>
        <c:grouping val="standard"/>
        <c:varyColors val="0"/>
        <c:ser>
          <c:idx val="0"/>
          <c:order val="0"/>
          <c:tx>
            <c:strRef>
              <c:f>syn_anti_difference!$I$75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syn_anti_difference!$G$76:$G$81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syn_anti_difference!$I$76:$I$81</c:f>
              <c:numCache>
                <c:formatCode>0.0000_ </c:formatCode>
                <c:ptCount val="6"/>
                <c:pt idx="0">
                  <c:v>6.4486239999823738</c:v>
                </c:pt>
                <c:pt idx="1">
                  <c:v>5.6340937021013797</c:v>
                </c:pt>
                <c:pt idx="2">
                  <c:v>5.1606999999785304</c:v>
                </c:pt>
                <c:pt idx="3">
                  <c:v>5.1422520996437298</c:v>
                </c:pt>
                <c:pt idx="4">
                  <c:v>5.0274180000123998</c:v>
                </c:pt>
                <c:pt idx="5" formatCode="General">
                  <c:v>5.3285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syn_anti_difference!$J$75</c:f>
              <c:strCache>
                <c:ptCount val="1"/>
                <c:pt idx="0">
                  <c:v>pcm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syn_anti_difference!$G$76:$G$81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syn_anti_difference!$J$76:$J$81</c:f>
              <c:numCache>
                <c:formatCode>0.0000_ </c:formatCode>
                <c:ptCount val="6"/>
                <c:pt idx="0">
                  <c:v>4.3197719999880064</c:v>
                </c:pt>
                <c:pt idx="1">
                  <c:v>3.8501470000192057</c:v>
                </c:pt>
                <c:pt idx="2">
                  <c:v>3.6453280000132509</c:v>
                </c:pt>
                <c:pt idx="3">
                  <c:v>3.6349750000226777</c:v>
                </c:pt>
                <c:pt idx="4">
                  <c:v>3.580004999996163</c:v>
                </c:pt>
                <c:pt idx="5">
                  <c:v>3.7815830000035899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02104"/>
        <c:axId val="420198184"/>
      </c:lineChart>
      <c:catAx>
        <c:axId val="4202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8184"/>
        <c:crosses val="autoZero"/>
        <c:auto val="1"/>
        <c:lblAlgn val="ctr"/>
        <c:lblOffset val="100"/>
        <c:noMultiLvlLbl val="0"/>
      </c:catAx>
      <c:valAx>
        <c:axId val="4201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8008194662270927E-2"/>
          <c:y val="0.1129535868752457"/>
          <c:w val="0.91115843200719415"/>
          <c:h val="0.60476592746735902"/>
        </c:manualLayout>
      </c:layout>
      <c:lineChart>
        <c:grouping val="standard"/>
        <c:varyColors val="0"/>
        <c:ser>
          <c:idx val="0"/>
          <c:order val="0"/>
          <c:tx>
            <c:strRef>
              <c:f>'syn_anti_difference (2)'!$E$1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'syn_anti_difference (2)'!$C$2:$D$30</c:f>
              <c:multiLvlStrCache>
                <c:ptCount val="29"/>
                <c:lvl>
                  <c:pt idx="0">
                    <c:v>6-311G</c:v>
                  </c:pt>
                  <c:pt idx="1">
                    <c:v>6-311G</c:v>
                  </c:pt>
                  <c:pt idx="2">
                    <c:v>6-311G</c:v>
                  </c:pt>
                  <c:pt idx="3">
                    <c:v>6-311G</c:v>
                  </c:pt>
                  <c:pt idx="4">
                    <c:v>6-31++G(d)</c:v>
                  </c:pt>
                  <c:pt idx="5">
                    <c:v>6-31++G(d)</c:v>
                  </c:pt>
                  <c:pt idx="6">
                    <c:v>6-31++G(d)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6-31++G(d,p)</c:v>
                  </c:pt>
                  <c:pt idx="10">
                    <c:v>6-31++G(d,p)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cc-pVDZ</c:v>
                  </c:pt>
                  <c:pt idx="14">
                    <c:v>cc-pVDZ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AUG-cc-pVDZ</c:v>
                  </c:pt>
                  <c:pt idx="18">
                    <c:v>AUG-cc-pVDZ</c:v>
                  </c:pt>
                  <c:pt idx="19">
                    <c:v>AUG-cc-pVDZ</c:v>
                  </c:pt>
                  <c:pt idx="20">
                    <c:v>AUG-cc-pVDZ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cc-pVDZ</c:v>
                  </c:pt>
                  <c:pt idx="26">
                    <c:v>AUG-cc-pVDZ</c:v>
                  </c:pt>
                  <c:pt idx="27">
                    <c:v>AUG-cc-pVTZ</c:v>
                  </c:pt>
                  <c:pt idx="28">
                    <c:v>AUG-cc-pVTZ</c:v>
                  </c:pt>
                </c:lvl>
                <c:lvl>
                  <c:pt idx="0">
                    <c:v>HF</c:v>
                  </c:pt>
                  <c:pt idx="1">
                    <c:v>CI</c:v>
                  </c:pt>
                  <c:pt idx="2">
                    <c:v>MP2</c:v>
                  </c:pt>
                  <c:pt idx="3">
                    <c:v>CCSD(T)</c:v>
                  </c:pt>
                  <c:pt idx="4">
                    <c:v>HF</c:v>
                  </c:pt>
                  <c:pt idx="5">
                    <c:v>CI</c:v>
                  </c:pt>
                  <c:pt idx="6">
                    <c:v>MP2</c:v>
                  </c:pt>
                  <c:pt idx="7">
                    <c:v>CCSD(T)</c:v>
                  </c:pt>
                  <c:pt idx="8">
                    <c:v>HF</c:v>
                  </c:pt>
                  <c:pt idx="9">
                    <c:v>CI</c:v>
                  </c:pt>
                  <c:pt idx="10">
                    <c:v>MP2</c:v>
                  </c:pt>
                  <c:pt idx="11">
                    <c:v>CCSD(T)</c:v>
                  </c:pt>
                  <c:pt idx="12">
                    <c:v>HF</c:v>
                  </c:pt>
                  <c:pt idx="13">
                    <c:v>CI</c:v>
                  </c:pt>
                  <c:pt idx="14">
                    <c:v>MP2</c:v>
                  </c:pt>
                  <c:pt idx="15">
                    <c:v>CCSD(T)</c:v>
                  </c:pt>
                  <c:pt idx="16">
                    <c:v>HF</c:v>
                  </c:pt>
                  <c:pt idx="17">
                    <c:v>CI</c:v>
                  </c:pt>
                  <c:pt idx="18">
                    <c:v>MP2</c:v>
                  </c:pt>
                  <c:pt idx="19">
                    <c:v>CCSD(T)</c:v>
                  </c:pt>
                  <c:pt idx="20">
                    <c:v>MP3</c:v>
                  </c:pt>
                  <c:pt idx="21">
                    <c:v>MP4</c:v>
                  </c:pt>
                  <c:pt idx="22">
                    <c:v>B3LYP</c:v>
                  </c:pt>
                  <c:pt idx="23">
                    <c:v>B3LYP</c:v>
                  </c:pt>
                  <c:pt idx="24">
                    <c:v>B3LYP</c:v>
                  </c:pt>
                  <c:pt idx="25">
                    <c:v>B3LYP</c:v>
                  </c:pt>
                  <c:pt idx="26">
                    <c:v>B3LYP</c:v>
                  </c:pt>
                  <c:pt idx="27">
                    <c:v>HF</c:v>
                  </c:pt>
                  <c:pt idx="28">
                    <c:v>MP4</c:v>
                  </c:pt>
                </c:lvl>
              </c:multiLvlStrCache>
            </c:multiLvlStrRef>
          </c:cat>
          <c:val>
            <c:numRef>
              <c:f>'syn_anti_difference (2)'!$E$2:$E$30</c:f>
              <c:numCache>
                <c:formatCode>0.0000_ </c:formatCode>
                <c:ptCount val="29"/>
                <c:pt idx="0">
                  <c:v>8.7895927100150093</c:v>
                </c:pt>
                <c:pt idx="1">
                  <c:v>8.0866519999981392</c:v>
                </c:pt>
                <c:pt idx="2">
                  <c:v>7.8473830000148199</c:v>
                </c:pt>
                <c:pt idx="3">
                  <c:v>7.7964289999799803</c:v>
                </c:pt>
                <c:pt idx="4">
                  <c:v>7.4739629999967292</c:v>
                </c:pt>
                <c:pt idx="5">
                  <c:v>6.8537843087106012</c:v>
                </c:pt>
                <c:pt idx="6">
                  <c:v>6.4861270000110398</c:v>
                </c:pt>
                <c:pt idx="7">
                  <c:v>6.4600849999988004</c:v>
                </c:pt>
                <c:pt idx="8">
                  <c:v>7.397622999997111</c:v>
                </c:pt>
                <c:pt idx="9">
                  <c:v>6.6463300000177696</c:v>
                </c:pt>
                <c:pt idx="10">
                  <c:v>6.2342440000211399</c:v>
                </c:pt>
                <c:pt idx="11">
                  <c:v>6.2052529999928101</c:v>
                </c:pt>
                <c:pt idx="12">
                  <c:v>7.0537809999950696</c:v>
                </c:pt>
                <c:pt idx="13">
                  <c:v>6.1800909999874403</c:v>
                </c:pt>
                <c:pt idx="14">
                  <c:v>5.7311699999845596</c:v>
                </c:pt>
                <c:pt idx="15">
                  <c:v>5.6793999999936204</c:v>
                </c:pt>
                <c:pt idx="16">
                  <c:v>6.4486239999823738</c:v>
                </c:pt>
                <c:pt idx="17">
                  <c:v>5.6340937021013797</c:v>
                </c:pt>
                <c:pt idx="18">
                  <c:v>5.1606999999785304</c:v>
                </c:pt>
                <c:pt idx="19">
                  <c:v>5.1422520996437298</c:v>
                </c:pt>
                <c:pt idx="20">
                  <c:v>5.2357510151632596</c:v>
                </c:pt>
                <c:pt idx="21">
                  <c:v>5.0274180000123998</c:v>
                </c:pt>
                <c:pt idx="22">
                  <c:v>7.4406840000010597</c:v>
                </c:pt>
                <c:pt idx="23">
                  <c:v>6.2046583139999996</c:v>
                </c:pt>
                <c:pt idx="24">
                  <c:v>6.1463802510000001</c:v>
                </c:pt>
                <c:pt idx="25">
                  <c:v>5.7310304582889184</c:v>
                </c:pt>
                <c:pt idx="26" formatCode="General">
                  <c:v>5.3285</c:v>
                </c:pt>
                <c:pt idx="27">
                  <c:v>6.3395872888504528</c:v>
                </c:pt>
                <c:pt idx="28">
                  <c:v>4.8628219999955036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01320"/>
        <c:axId val="420198576"/>
      </c:lineChart>
      <c:catAx>
        <c:axId val="42020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8576"/>
        <c:crosses val="autoZero"/>
        <c:auto val="1"/>
        <c:lblAlgn val="ctr"/>
        <c:lblOffset val="100"/>
        <c:noMultiLvlLbl val="0"/>
      </c:catAx>
      <c:valAx>
        <c:axId val="420198576"/>
        <c:scaling>
          <c:orientation val="minMax"/>
          <c:max val="9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syn/anti</a:t>
            </a:r>
            <a:r>
              <a:rPr lang="ja-JP" altLang="en-US" sz="1400" b="0" i="0" u="none" strike="noStrike" baseline="0">
                <a:effectLst/>
              </a:rPr>
              <a:t>の極小値の差</a:t>
            </a:r>
            <a:r>
              <a:rPr lang="en-US" altLang="ja-JP" sz="1400" b="0" i="0" u="none" strike="noStrike" baseline="0">
                <a:effectLst/>
              </a:rPr>
              <a:t>(kcal/mol)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657785949786602"/>
          <c:y val="0.13287324342075946"/>
          <c:w val="0.76069531940118584"/>
          <c:h val="0.7940256446522298"/>
        </c:manualLayout>
      </c:layout>
      <c:lineChart>
        <c:grouping val="standard"/>
        <c:varyColors val="0"/>
        <c:ser>
          <c:idx val="0"/>
          <c:order val="0"/>
          <c:tx>
            <c:strRef>
              <c:f>'syn_anti_difference (2)'!$H$75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'syn_anti_difference (2)'!$F$76:$F$81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'syn_anti_difference (2)'!$H$76:$H$81</c:f>
              <c:numCache>
                <c:formatCode>0.0000_ </c:formatCode>
                <c:ptCount val="6"/>
                <c:pt idx="0">
                  <c:v>6.4486239999823738</c:v>
                </c:pt>
                <c:pt idx="1">
                  <c:v>5.6340937021013797</c:v>
                </c:pt>
                <c:pt idx="2">
                  <c:v>5.1606999999785304</c:v>
                </c:pt>
                <c:pt idx="3">
                  <c:v>5.1422520996437298</c:v>
                </c:pt>
                <c:pt idx="4">
                  <c:v>5.0274180000123998</c:v>
                </c:pt>
                <c:pt idx="5" formatCode="General">
                  <c:v>5.3285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'syn_anti_difference (2)'!$I$75</c:f>
              <c:strCache>
                <c:ptCount val="1"/>
                <c:pt idx="0">
                  <c:v>pcm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'syn_anti_difference (2)'!$F$76:$F$81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'syn_anti_difference (2)'!$I$76:$I$81</c:f>
              <c:numCache>
                <c:formatCode>0.0000_ </c:formatCode>
                <c:ptCount val="6"/>
                <c:pt idx="0">
                  <c:v>4.3197719999880064</c:v>
                </c:pt>
                <c:pt idx="1">
                  <c:v>3.8501470000192057</c:v>
                </c:pt>
                <c:pt idx="2">
                  <c:v>3.6453280000132509</c:v>
                </c:pt>
                <c:pt idx="3">
                  <c:v>3.6349750000226777</c:v>
                </c:pt>
                <c:pt idx="4">
                  <c:v>3.580004999996163</c:v>
                </c:pt>
                <c:pt idx="5">
                  <c:v>3.7815830000035899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01712"/>
        <c:axId val="420202888"/>
      </c:lineChart>
      <c:catAx>
        <c:axId val="4202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2888"/>
        <c:crosses val="autoZero"/>
        <c:auto val="1"/>
        <c:lblAlgn val="ctr"/>
        <c:lblOffset val="100"/>
        <c:noMultiLvlLbl val="0"/>
      </c:catAx>
      <c:valAx>
        <c:axId val="4202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2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5292232544673"/>
          <c:y val="3.2560331927006345E-2"/>
          <c:w val="0.74797019210904947"/>
          <c:h val="0.74784942635421547"/>
        </c:manualLayout>
      </c:layout>
      <c:lineChart>
        <c:grouping val="standard"/>
        <c:varyColors val="0"/>
        <c:ser>
          <c:idx val="0"/>
          <c:order val="0"/>
          <c:tx>
            <c:strRef>
              <c:f>'syn_anti_difference (2)'!$E$35</c:f>
              <c:strCache>
                <c:ptCount val="1"/>
                <c:pt idx="0">
                  <c:v>HF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(2)'!$E$36:$E$42</c:f>
              <c:numCache>
                <c:formatCode>0.000_ </c:formatCode>
                <c:ptCount val="7"/>
                <c:pt idx="0">
                  <c:v>8.7895927100150093</c:v>
                </c:pt>
                <c:pt idx="1">
                  <c:v>7.4739629999967292</c:v>
                </c:pt>
                <c:pt idx="2">
                  <c:v>7.397622999997111</c:v>
                </c:pt>
                <c:pt idx="3">
                  <c:v>7.0537809999950696</c:v>
                </c:pt>
                <c:pt idx="4">
                  <c:v>6.4486239999823738</c:v>
                </c:pt>
                <c:pt idx="5">
                  <c:v>6.3395872888504528</c:v>
                </c:pt>
                <c:pt idx="6">
                  <c:v>6.3341436439368408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'syn_anti_difference (2)'!$F$35</c:f>
              <c:strCache>
                <c:ptCount val="1"/>
                <c:pt idx="0">
                  <c:v>CI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(2)'!$F$36:$F$42</c:f>
              <c:numCache>
                <c:formatCode>0.000_ </c:formatCode>
                <c:ptCount val="7"/>
                <c:pt idx="0">
                  <c:v>8.0866519999981392</c:v>
                </c:pt>
                <c:pt idx="1">
                  <c:v>6.8537843087106012</c:v>
                </c:pt>
                <c:pt idx="2">
                  <c:v>6.6463300000177696</c:v>
                </c:pt>
                <c:pt idx="3">
                  <c:v>6.1800909999874403</c:v>
                </c:pt>
                <c:pt idx="4">
                  <c:v>5.6340937021013797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'syn_anti_difference (2)'!$G$35</c:f>
              <c:strCache>
                <c:ptCount val="1"/>
                <c:pt idx="0">
                  <c:v>CCSD(T)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(2)'!$G$36:$G$42</c:f>
              <c:numCache>
                <c:formatCode>0.000_ </c:formatCode>
                <c:ptCount val="7"/>
                <c:pt idx="0">
                  <c:v>7.7964289999799803</c:v>
                </c:pt>
                <c:pt idx="1">
                  <c:v>6.4600849999988004</c:v>
                </c:pt>
                <c:pt idx="2">
                  <c:v>6.2052529999928101</c:v>
                </c:pt>
                <c:pt idx="3">
                  <c:v>5.6793999999936204</c:v>
                </c:pt>
                <c:pt idx="4">
                  <c:v>5.1422520996437298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'syn_anti_difference (2)'!$H$35</c:f>
              <c:strCache>
                <c:ptCount val="1"/>
                <c:pt idx="0">
                  <c:v>MP2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(2)'!$H$36:$H$42</c:f>
              <c:numCache>
                <c:formatCode>0.000_ </c:formatCode>
                <c:ptCount val="7"/>
                <c:pt idx="0">
                  <c:v>7.8473830000148199</c:v>
                </c:pt>
                <c:pt idx="1">
                  <c:v>6.4861270000110398</c:v>
                </c:pt>
                <c:pt idx="2">
                  <c:v>6.2342440000211399</c:v>
                </c:pt>
                <c:pt idx="3">
                  <c:v>5.7311699999845596</c:v>
                </c:pt>
                <c:pt idx="4">
                  <c:v>5.1606999999785304</c:v>
                </c:pt>
                <c:pt idx="5">
                  <c:v>4.9754600000160281</c:v>
                </c:pt>
                <c:pt idx="6">
                  <c:v>4.982739184750244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'syn_anti_difference (2)'!$I$35</c:f>
              <c:strCache>
                <c:ptCount val="1"/>
                <c:pt idx="0">
                  <c:v>MP3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(2)'!$I$36:$I$42</c:f>
              <c:numCache>
                <c:formatCode>General</c:formatCode>
                <c:ptCount val="7"/>
                <c:pt idx="4" formatCode="0.000_ ">
                  <c:v>5.2357510151632596</c:v>
                </c:pt>
                <c:pt idx="5" formatCode="0.000_ ">
                  <c:v>5.101714999997057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'syn_anti_difference (2)'!$J$35</c:f>
              <c:strCache>
                <c:ptCount val="1"/>
                <c:pt idx="0">
                  <c:v>MP4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(2)'!$J$36:$J$42</c:f>
              <c:numCache>
                <c:formatCode>General</c:formatCode>
                <c:ptCount val="7"/>
                <c:pt idx="4" formatCode="0.000_ ">
                  <c:v>5.0274680618895218</c:v>
                </c:pt>
                <c:pt idx="5" formatCode="0.000_ ">
                  <c:v>4.8628219999955036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'syn_anti_difference (2)'!$K$35</c:f>
              <c:strCache>
                <c:ptCount val="1"/>
                <c:pt idx="0">
                  <c:v>B3LYP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'syn_anti_difference (2)'!$D$36:$D$42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'syn_anti_difference (2)'!$K$36:$K$42</c:f>
              <c:numCache>
                <c:formatCode>0.000_ </c:formatCode>
                <c:ptCount val="7"/>
                <c:pt idx="0">
                  <c:v>7.4406840000010597</c:v>
                </c:pt>
                <c:pt idx="1">
                  <c:v>6.2046583139999996</c:v>
                </c:pt>
                <c:pt idx="2">
                  <c:v>6.1463802510000001</c:v>
                </c:pt>
                <c:pt idx="3">
                  <c:v>5.7310304582889184</c:v>
                </c:pt>
                <c:pt idx="4">
                  <c:v>5.3285</c:v>
                </c:pt>
                <c:pt idx="5">
                  <c:v>5.2513760016881896</c:v>
                </c:pt>
                <c:pt idx="6">
                  <c:v>5.2653067125938833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98968"/>
        <c:axId val="420199360"/>
      </c:lineChart>
      <c:catAx>
        <c:axId val="42019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基底関数</a:t>
                </a:r>
              </a:p>
            </c:rich>
          </c:tx>
          <c:layout>
            <c:manualLayout>
              <c:xMode val="edge"/>
              <c:yMode val="edge"/>
              <c:x val="0.43687424042068185"/>
              <c:y val="0.934998321310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9360"/>
        <c:crosses val="autoZero"/>
        <c:auto val="1"/>
        <c:lblAlgn val="ctr"/>
        <c:lblOffset val="100"/>
        <c:noMultiLvlLbl val="0"/>
      </c:catAx>
      <c:valAx>
        <c:axId val="420199360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 mol</a:t>
                </a:r>
                <a:r>
                  <a:rPr lang="ja-JP"/>
                  <a:t>⁻</a:t>
                </a:r>
                <a:r>
                  <a:rPr lang="en-US"/>
                  <a:t>¹)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98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各計算条件のエネルギー値</a:t>
            </a:r>
            <a:r>
              <a:rPr lang="en-US" altLang="ja-JP"/>
              <a:t>(syn)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761706150244316E-2"/>
          <c:y val="1.1545837994786456E-2"/>
          <c:w val="0.88835739500839572"/>
          <c:h val="0.734085186720081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energy_compare!$A$2:$B$37</c:f>
              <c:multiLvlStrCache>
                <c:ptCount val="3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AUG-cc-pVTZ</c:v>
                  </c:pt>
                  <c:pt idx="23">
                    <c:v>AUG-cc-pVQZ</c:v>
                  </c:pt>
                  <c:pt idx="24">
                    <c:v>6-311G</c:v>
                  </c:pt>
                  <c:pt idx="25">
                    <c:v>AUG-cc-pVDZ</c:v>
                  </c:pt>
                  <c:pt idx="26">
                    <c:v>AUG-cc-pVTZ</c:v>
                  </c:pt>
                  <c:pt idx="27">
                    <c:v>6-311G</c:v>
                  </c:pt>
                  <c:pt idx="28">
                    <c:v>AUG-cc-pVDZ</c:v>
                  </c:pt>
                  <c:pt idx="29">
                    <c:v>AUG-cc-pVTZ</c:v>
                  </c:pt>
                  <c:pt idx="30">
                    <c:v>6-311G</c:v>
                  </c:pt>
                  <c:pt idx="31">
                    <c:v>6-311G</c:v>
                  </c:pt>
                  <c:pt idx="32">
                    <c:v>6-31++G(d)</c:v>
                  </c:pt>
                  <c:pt idx="33">
                    <c:v>6-31++G(d,p)</c:v>
                  </c:pt>
                  <c:pt idx="34">
                    <c:v>cc-pVDZ</c:v>
                  </c:pt>
                  <c:pt idx="35">
                    <c:v>AUG-cc-pVDZ</c:v>
                  </c:pt>
                </c:lvl>
                <c:lvl>
                  <c:pt idx="0">
                    <c:v>HF</c:v>
                  </c:pt>
                  <c:pt idx="7">
                    <c:v>CI</c:v>
                  </c:pt>
                  <c:pt idx="12">
                    <c:v>CCSD(T)</c:v>
                  </c:pt>
                  <c:pt idx="17">
                    <c:v>MP2</c:v>
                  </c:pt>
                  <c:pt idx="24">
                    <c:v>MP3</c:v>
                  </c:pt>
                  <c:pt idx="27">
                    <c:v>MP4</c:v>
                  </c:pt>
                  <c:pt idx="30">
                    <c:v>MP5</c:v>
                  </c:pt>
                  <c:pt idx="31">
                    <c:v>B3LYP</c:v>
                  </c:pt>
                </c:lvl>
              </c:multiLvlStrCache>
            </c:multiLvlStrRef>
          </c:cat>
          <c:val>
            <c:numRef>
              <c:f>energy_compare!$D$2:$D$37</c:f>
              <c:numCache>
                <c:formatCode>0.0000_ </c:formatCode>
                <c:ptCount val="36"/>
                <c:pt idx="0">
                  <c:v>-142921.23137904613</c:v>
                </c:pt>
                <c:pt idx="1">
                  <c:v>-142957.376349</c:v>
                </c:pt>
                <c:pt idx="2">
                  <c:v>-142964.50688500001</c:v>
                </c:pt>
                <c:pt idx="3">
                  <c:v>-142967.41845999999</c:v>
                </c:pt>
                <c:pt idx="4">
                  <c:v>-142978.132059</c:v>
                </c:pt>
                <c:pt idx="5" formatCode="General">
                  <c:v>-143013.50377263504</c:v>
                </c:pt>
                <c:pt idx="6" formatCode="General">
                  <c:v>-143022.81557812344</c:v>
                </c:pt>
                <c:pt idx="7">
                  <c:v>-143182.10026800001</c:v>
                </c:pt>
                <c:pt idx="8">
                  <c:v>-143303.886872</c:v>
                </c:pt>
                <c:pt idx="9">
                  <c:v>-143323.65317100001</c:v>
                </c:pt>
                <c:pt idx="10">
                  <c:v>-143327.24992999999</c:v>
                </c:pt>
                <c:pt idx="11">
                  <c:v>-143353.43571270211</c:v>
                </c:pt>
                <c:pt idx="12">
                  <c:v>-143228.47491399999</c:v>
                </c:pt>
                <c:pt idx="13">
                  <c:v>-143369.697747</c:v>
                </c:pt>
                <c:pt idx="14">
                  <c:v>-143392.460089</c:v>
                </c:pt>
                <c:pt idx="15">
                  <c:v>-143394.90448999999</c:v>
                </c:pt>
                <c:pt idx="16">
                  <c:v>-143429.18960099999</c:v>
                </c:pt>
                <c:pt idx="17">
                  <c:v>-143207.92341300001</c:v>
                </c:pt>
                <c:pt idx="18">
                  <c:v>-143343.446452</c:v>
                </c:pt>
                <c:pt idx="19">
                  <c:v>-143365.25253200001</c:v>
                </c:pt>
                <c:pt idx="20">
                  <c:v>-143366.289555</c:v>
                </c:pt>
                <c:pt idx="21">
                  <c:v>-143398.96566848978</c:v>
                </c:pt>
                <c:pt idx="22" formatCode="General">
                  <c:v>-143524.16686600001</c:v>
                </c:pt>
                <c:pt idx="23" formatCode="General">
                  <c:v>-143565.21590188751</c:v>
                </c:pt>
                <c:pt idx="24" formatCode="General">
                  <c:v>-143204.5764030893</c:v>
                </c:pt>
                <c:pt idx="25" formatCode="General">
                  <c:v>-143408.15774140056</c:v>
                </c:pt>
                <c:pt idx="26" formatCode="General">
                  <c:v>-143529.55980799999</c:v>
                </c:pt>
                <c:pt idx="27" formatCode="General">
                  <c:v>-143230.42370764716</c:v>
                </c:pt>
                <c:pt idx="28" formatCode="General">
                  <c:v>-143431.53742800001</c:v>
                </c:pt>
                <c:pt idx="29" formatCode="General">
                  <c:v>-143559.14092000001</c:v>
                </c:pt>
                <c:pt idx="30" formatCode="General">
                  <c:v>-143223.62752875834</c:v>
                </c:pt>
                <c:pt idx="31">
                  <c:v>-143742.41777299999</c:v>
                </c:pt>
                <c:pt idx="32">
                  <c:v>-143758.55759499999</c:v>
                </c:pt>
                <c:pt idx="33">
                  <c:v>-143764.74644399999</c:v>
                </c:pt>
                <c:pt idx="34">
                  <c:v>-143760.97358200001</c:v>
                </c:pt>
                <c:pt idx="35" formatCode="General">
                  <c:v>-143776.38192430741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1464"/>
        <c:axId val="418645280"/>
      </c:lineChart>
      <c:catAx>
        <c:axId val="41756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計算条件</a:t>
                </a:r>
              </a:p>
            </c:rich>
          </c:tx>
          <c:layout>
            <c:manualLayout>
              <c:xMode val="edge"/>
              <c:yMode val="edge"/>
              <c:x val="0.50386215616668095"/>
              <c:y val="0.9401051710641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5280"/>
        <c:crosses val="autoZero"/>
        <c:auto val="1"/>
        <c:lblAlgn val="ctr"/>
        <c:lblOffset val="100"/>
        <c:noMultiLvlLbl val="0"/>
      </c:catAx>
      <c:valAx>
        <c:axId val="418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energy (kcal mol</a:t>
                </a:r>
                <a:r>
                  <a:rPr lang="ja-JP" altLang="en-US" sz="1200"/>
                  <a:t>⁻</a:t>
                </a:r>
                <a:r>
                  <a:rPr lang="en-US" altLang="ja-JP" sz="1200"/>
                  <a:t>¹)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v2_ff99SB_MAX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'MAX-MiNIMUM_chart'!$L$3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'MAX-MiNIMUM_chart'!$L$4:$L$10</c:f>
              <c:numCache>
                <c:formatCode>0.0000_ </c:formatCode>
                <c:ptCount val="7"/>
                <c:pt idx="0">
                  <c:v>2.0721855930792583</c:v>
                </c:pt>
                <c:pt idx="1">
                  <c:v>2.2047154233706738</c:v>
                </c:pt>
                <c:pt idx="2">
                  <c:v>2.1131746311515349</c:v>
                </c:pt>
                <c:pt idx="3">
                  <c:v>2.1118107386423084</c:v>
                </c:pt>
                <c:pt idx="4">
                  <c:v>2.0974293179546541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'MAX-MiNIMUM_chart'!$M$3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'MAX-MiNIMUM_chart'!$M$4:$M$10</c:f>
              <c:numCache>
                <c:formatCode>0.0000_ </c:formatCode>
                <c:ptCount val="7"/>
                <c:pt idx="0">
                  <c:v>2.2513953973889138</c:v>
                </c:pt>
                <c:pt idx="1">
                  <c:v>2.3893996035433185</c:v>
                </c:pt>
                <c:pt idx="2">
                  <c:v>2.2478132306265319</c:v>
                </c:pt>
                <c:pt idx="3">
                  <c:v>2.3324736515750271</c:v>
                </c:pt>
                <c:pt idx="4">
                  <c:v>2.2823798048836474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'MAX-MiNIMUM_chart'!$N$3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'MAX-MiNIMUM_chart'!$N$4:$N$10</c:f>
              <c:numCache>
                <c:formatCode>0.0000_ </c:formatCode>
                <c:ptCount val="7"/>
                <c:pt idx="0">
                  <c:v>2.176163114891418</c:v>
                </c:pt>
                <c:pt idx="1">
                  <c:v>2.3445879805785212</c:v>
                </c:pt>
                <c:pt idx="2">
                  <c:v>2.2515476444357971</c:v>
                </c:pt>
                <c:pt idx="3">
                  <c:v>2.2590638484339514</c:v>
                </c:pt>
                <c:pt idx="4">
                  <c:v>2.2242989602645844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'MAX-MiNIMUM_chart'!$O$3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'MAX-MiNIMUM_chart'!$O$4:$O$10</c:f>
              <c:numCache>
                <c:formatCode>0.0000_ </c:formatCode>
                <c:ptCount val="7"/>
                <c:pt idx="0">
                  <c:v>2.3755156090493998</c:v>
                </c:pt>
                <c:pt idx="1">
                  <c:v>2.4865035702240665</c:v>
                </c:pt>
                <c:pt idx="2">
                  <c:v>2.3863045307593218</c:v>
                </c:pt>
                <c:pt idx="3">
                  <c:v>2.4109499901365892</c:v>
                </c:pt>
                <c:pt idx="4">
                  <c:v>2.3876668462181732</c:v>
                </c:pt>
                <c:pt idx="5">
                  <c:v>2.3384360072756882</c:v>
                </c:pt>
                <c:pt idx="6" formatCode="0.000_ ">
                  <c:v>2.3336079198048179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'MAX-MiNIMUM_chart'!$P$3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'MAX-MiNIMUM_chart'!$P$4:$P$10</c:f>
              <c:numCache>
                <c:formatCode>0.0000_ </c:formatCode>
                <c:ptCount val="7"/>
                <c:pt idx="4">
                  <c:v>2.2233965556147193</c:v>
                </c:pt>
                <c:pt idx="5">
                  <c:v>2.1692880567192012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'MAX-MiNIMUM_chart'!$Q$3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'MAX-MiNIMUM_chart'!$Q$4:$Q$10</c:f>
              <c:numCache>
                <c:formatCode>0.0000_ </c:formatCode>
                <c:ptCount val="7"/>
                <c:pt idx="4">
                  <c:v>2.3575657489974788</c:v>
                </c:pt>
                <c:pt idx="5">
                  <c:v>2.3071219314849873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'MAX-MiNIMUM_chart'!$R$3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'MAX-MiNIMUM_chart'!$K$4:$K$10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'MAX-MiNIMUM_chart'!$R$4:$R$10</c:f>
              <c:numCache>
                <c:formatCode>0.0000_ </c:formatCode>
                <c:ptCount val="7"/>
                <c:pt idx="0">
                  <c:v>2.4553630242525877</c:v>
                </c:pt>
                <c:pt idx="1">
                  <c:v>2.5230579659637296</c:v>
                </c:pt>
                <c:pt idx="2">
                  <c:v>2.371606278223358</c:v>
                </c:pt>
                <c:pt idx="3">
                  <c:v>2.3908135767174619</c:v>
                </c:pt>
                <c:pt idx="4">
                  <c:v>2.3885030276204975</c:v>
                </c:pt>
                <c:pt idx="5">
                  <c:v>2.3227913465630246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3032"/>
        <c:axId val="417565384"/>
      </c:lineChart>
      <c:catAx>
        <c:axId val="41756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基底関数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5384"/>
        <c:crosses val="autoZero"/>
        <c:auto val="1"/>
        <c:lblAlgn val="ctr"/>
        <c:lblOffset val="100"/>
        <c:noMultiLvlLbl val="0"/>
      </c:catAx>
      <c:valAx>
        <c:axId val="417565384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3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energy_compare!$E$1</c:f>
              <c:strCache>
                <c:ptCount val="1"/>
                <c:pt idx="0">
                  <c:v>syn/anti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energy_compare!$A$2:$B$30</c:f>
              <c:multiLvlStrCache>
                <c:ptCount val="29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AUG-cc-pVTZ</c:v>
                  </c:pt>
                  <c:pt idx="23">
                    <c:v>AUG-cc-pVQZ</c:v>
                  </c:pt>
                  <c:pt idx="24">
                    <c:v>6-311G</c:v>
                  </c:pt>
                  <c:pt idx="25">
                    <c:v>AUG-cc-pVDZ</c:v>
                  </c:pt>
                  <c:pt idx="26">
                    <c:v>AUG-cc-pVTZ</c:v>
                  </c:pt>
                  <c:pt idx="27">
                    <c:v>6-311G</c:v>
                  </c:pt>
                  <c:pt idx="28">
                    <c:v>AUG-cc-pVDZ</c:v>
                  </c:pt>
                </c:lvl>
                <c:lvl>
                  <c:pt idx="0">
                    <c:v>HF</c:v>
                  </c:pt>
                  <c:pt idx="7">
                    <c:v>CI</c:v>
                  </c:pt>
                  <c:pt idx="12">
                    <c:v>CCSD(T)</c:v>
                  </c:pt>
                  <c:pt idx="17">
                    <c:v>MP2</c:v>
                  </c:pt>
                  <c:pt idx="24">
                    <c:v>MP3</c:v>
                  </c:pt>
                  <c:pt idx="27">
                    <c:v>MP4</c:v>
                  </c:pt>
                </c:lvl>
              </c:multiLvlStrCache>
            </c:multiLvlStrRef>
          </c:cat>
          <c:val>
            <c:numRef>
              <c:f>energy_compare!$E$2:$E$30</c:f>
              <c:numCache>
                <c:formatCode>0.0000_ </c:formatCode>
                <c:ptCount val="29"/>
                <c:pt idx="0">
                  <c:v>8.7895927100325935</c:v>
                </c:pt>
                <c:pt idx="1">
                  <c:v>7.4739629999967292</c:v>
                </c:pt>
                <c:pt idx="2">
                  <c:v>7.397622999997111</c:v>
                </c:pt>
                <c:pt idx="3">
                  <c:v>7.0537809999950696</c:v>
                </c:pt>
                <c:pt idx="4">
                  <c:v>6.4486239999823738</c:v>
                </c:pt>
                <c:pt idx="5">
                  <c:v>6.3395872888504528</c:v>
                </c:pt>
                <c:pt idx="6">
                  <c:v>6.3341436439368408</c:v>
                </c:pt>
                <c:pt idx="7">
                  <c:v>8.0866519999981392</c:v>
                </c:pt>
                <c:pt idx="8">
                  <c:v>6.4748309999995399</c:v>
                </c:pt>
                <c:pt idx="9">
                  <c:v>6.6463300000177696</c:v>
                </c:pt>
                <c:pt idx="10">
                  <c:v>6.180090999987442</c:v>
                </c:pt>
                <c:pt idx="11">
                  <c:v>5.6340937021013815</c:v>
                </c:pt>
                <c:pt idx="12">
                  <c:v>7.7964289999799803</c:v>
                </c:pt>
                <c:pt idx="13">
                  <c:v>6.4600849999987986</c:v>
                </c:pt>
                <c:pt idx="14">
                  <c:v>6.2052529999928083</c:v>
                </c:pt>
                <c:pt idx="15">
                  <c:v>5.6793999999936204</c:v>
                </c:pt>
                <c:pt idx="16">
                  <c:v>5.1422519999905489</c:v>
                </c:pt>
                <c:pt idx="17">
                  <c:v>7.8473830000148155</c:v>
                </c:pt>
                <c:pt idx="18">
                  <c:v>6.486127000011038</c:v>
                </c:pt>
                <c:pt idx="19">
                  <c:v>6.2342440000211354</c:v>
                </c:pt>
                <c:pt idx="20">
                  <c:v>5.7311699999845587</c:v>
                </c:pt>
                <c:pt idx="21">
                  <c:v>5.1607008789142128</c:v>
                </c:pt>
                <c:pt idx="22">
                  <c:v>4.9754600000160281</c:v>
                </c:pt>
                <c:pt idx="23">
                  <c:v>4.982739184750244</c:v>
                </c:pt>
                <c:pt idx="24">
                  <c:v>7.7233869259944186</c:v>
                </c:pt>
                <c:pt idx="25">
                  <c:v>5.2357510151632596</c:v>
                </c:pt>
                <c:pt idx="26">
                  <c:v>5.101714999997057</c:v>
                </c:pt>
                <c:pt idx="27">
                  <c:v>7.7684421081212349</c:v>
                </c:pt>
                <c:pt idx="28">
                  <c:v>5.0274182605498936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7632"/>
        <c:axId val="418642928"/>
      </c:lineChart>
      <c:catAx>
        <c:axId val="4186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2928"/>
        <c:crosses val="autoZero"/>
        <c:auto val="1"/>
        <c:lblAlgn val="ctr"/>
        <c:lblOffset val="100"/>
        <c:noMultiLvlLbl val="0"/>
      </c:catAx>
      <c:valAx>
        <c:axId val="418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energy_compare!$A$45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energy_compare!$C$44:$F$44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energy_compare!$C$45:$F$45</c:f>
              <c:numCache>
                <c:formatCode>0.0000_ </c:formatCode>
                <c:ptCount val="4"/>
                <c:pt idx="0">
                  <c:v>-142971.68343500001</c:v>
                </c:pt>
                <c:pt idx="1">
                  <c:v>-142978.132059</c:v>
                </c:pt>
                <c:pt idx="2" formatCode="General">
                  <c:v>-142983.49202400001</c:v>
                </c:pt>
                <c:pt idx="3" formatCode="General">
                  <c:v>-142987.81179599999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energy_compare!$A$46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energy_compare!$C$44:$F$44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energy_compare!$C$46:$F$46</c:f>
              <c:numCache>
                <c:formatCode>0.0000_ </c:formatCode>
                <c:ptCount val="4"/>
                <c:pt idx="0">
                  <c:v>-143347.80161900001</c:v>
                </c:pt>
                <c:pt idx="1">
                  <c:v>-143353.43571270211</c:v>
                </c:pt>
                <c:pt idx="2" formatCode="General">
                  <c:v>-143358.44643899999</c:v>
                </c:pt>
                <c:pt idx="3" formatCode="General">
                  <c:v>-143362.29658600001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energy_compare!$A$47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energy_compare!$C$44:$F$44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energy_compare!$C$47:$F$47</c:f>
              <c:numCache>
                <c:formatCode>0.0000_ </c:formatCode>
                <c:ptCount val="4"/>
                <c:pt idx="0">
                  <c:v>-143424.047349</c:v>
                </c:pt>
                <c:pt idx="1">
                  <c:v>-143429.18960099999</c:v>
                </c:pt>
                <c:pt idx="2" formatCode="General">
                  <c:v>-143433.78472699999</c:v>
                </c:pt>
                <c:pt idx="3" formatCode="General">
                  <c:v>-143437.41970200001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energy_compare!$A$49</c:f>
              <c:strCache>
                <c:ptCount val="1"/>
                <c:pt idx="0">
                  <c:v>MP4SDTQ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energy_compare!$C$44:$F$44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energy_compare!$C$49:$F$49</c:f>
              <c:numCache>
                <c:formatCode>General</c:formatCode>
                <c:ptCount val="4"/>
                <c:pt idx="0">
                  <c:v>-143426.51000973946</c:v>
                </c:pt>
                <c:pt idx="1">
                  <c:v>-143431.53742800001</c:v>
                </c:pt>
                <c:pt idx="2">
                  <c:v>-143436.09603300001</c:v>
                </c:pt>
                <c:pt idx="3">
                  <c:v>-143439.67603800001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energy_compare!$A$50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energy_compare!$C$44:$F$44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energy_compare!$C$50:$F$50</c:f>
              <c:numCache>
                <c:formatCode>General</c:formatCode>
                <c:ptCount val="4"/>
                <c:pt idx="0">
                  <c:v>-143771.05345939114</c:v>
                </c:pt>
                <c:pt idx="1">
                  <c:v>-143776.38192430741</c:v>
                </c:pt>
                <c:pt idx="2">
                  <c:v>-143781.13130499999</c:v>
                </c:pt>
                <c:pt idx="3">
                  <c:v>-143784.91288799999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42536"/>
        <c:axId val="418641752"/>
      </c:lineChart>
      <c:catAx>
        <c:axId val="4186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1752"/>
        <c:crosses val="autoZero"/>
        <c:auto val="1"/>
        <c:lblAlgn val="ctr"/>
        <c:lblOffset val="100"/>
        <c:noMultiLvlLbl val="0"/>
      </c:catAx>
      <c:valAx>
        <c:axId val="4186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energy_compare!$C$72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energy_compare!$C$73:$C$79</c:f>
              <c:numCache>
                <c:formatCode>0.0000_ </c:formatCode>
                <c:ptCount val="7"/>
                <c:pt idx="0">
                  <c:v>-142921.23137904613</c:v>
                </c:pt>
                <c:pt idx="1">
                  <c:v>-142957.376349</c:v>
                </c:pt>
                <c:pt idx="2">
                  <c:v>-142964.50688500001</c:v>
                </c:pt>
                <c:pt idx="3">
                  <c:v>-142967.41845999999</c:v>
                </c:pt>
                <c:pt idx="4">
                  <c:v>-142978.132059</c:v>
                </c:pt>
                <c:pt idx="5" formatCode="General">
                  <c:v>-143013.50377263504</c:v>
                </c:pt>
                <c:pt idx="6" formatCode="General">
                  <c:v>-143022.81557812344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energy_compare!$D$72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energy_compare!$D$73:$D$79</c:f>
              <c:numCache>
                <c:formatCode>0.0000_ </c:formatCode>
                <c:ptCount val="7"/>
                <c:pt idx="0">
                  <c:v>-143182.10026800001</c:v>
                </c:pt>
                <c:pt idx="1">
                  <c:v>-143303.886872</c:v>
                </c:pt>
                <c:pt idx="2">
                  <c:v>-143323.65317100001</c:v>
                </c:pt>
                <c:pt idx="3">
                  <c:v>-143327.24992999999</c:v>
                </c:pt>
                <c:pt idx="4">
                  <c:v>-143353.43571270211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energy_compare!$E$72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energy_compare!$E$73:$E$79</c:f>
              <c:numCache>
                <c:formatCode>0.0000_ </c:formatCode>
                <c:ptCount val="7"/>
                <c:pt idx="0">
                  <c:v>-143228.47491399999</c:v>
                </c:pt>
                <c:pt idx="1">
                  <c:v>-143369.697747</c:v>
                </c:pt>
                <c:pt idx="2">
                  <c:v>-143392.460089</c:v>
                </c:pt>
                <c:pt idx="3">
                  <c:v>-143394.90448999999</c:v>
                </c:pt>
                <c:pt idx="4">
                  <c:v>-143429.18960099999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energy_compare!$F$72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energy_compare!$F$73:$F$79</c:f>
              <c:numCache>
                <c:formatCode>0.0000_ </c:formatCode>
                <c:ptCount val="7"/>
                <c:pt idx="0">
                  <c:v>-143207.92341300001</c:v>
                </c:pt>
                <c:pt idx="1">
                  <c:v>-143343.446452</c:v>
                </c:pt>
                <c:pt idx="2">
                  <c:v>-143365.25253200001</c:v>
                </c:pt>
                <c:pt idx="3">
                  <c:v>-143366.289555</c:v>
                </c:pt>
                <c:pt idx="4">
                  <c:v>-143398.96566848978</c:v>
                </c:pt>
                <c:pt idx="5" formatCode="General">
                  <c:v>-143524.16686600001</c:v>
                </c:pt>
                <c:pt idx="6" formatCode="General">
                  <c:v>-143565.21590188751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energy_compare!$G$72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energy_compare!$G$73:$G$79</c:f>
              <c:numCache>
                <c:formatCode>General</c:formatCode>
                <c:ptCount val="7"/>
                <c:pt idx="4">
                  <c:v>-143408.15774140056</c:v>
                </c:pt>
                <c:pt idx="5">
                  <c:v>-143529.55980799999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energy_compare!$H$72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energy_compare!$H$73:$H$79</c:f>
              <c:numCache>
                <c:formatCode>General</c:formatCode>
                <c:ptCount val="7"/>
                <c:pt idx="4">
                  <c:v>-143431.53742800001</c:v>
                </c:pt>
                <c:pt idx="5">
                  <c:v>-143559.14092000001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energy_compare!$I$72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energy_compare!$B$73:$B$79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energy_compare!$I$73:$I$79</c:f>
              <c:numCache>
                <c:formatCode>0.0000_ </c:formatCode>
                <c:ptCount val="7"/>
                <c:pt idx="0">
                  <c:v>-143742.41777299999</c:v>
                </c:pt>
                <c:pt idx="1">
                  <c:v>-143758.55759499999</c:v>
                </c:pt>
                <c:pt idx="2">
                  <c:v>-143764.74644399999</c:v>
                </c:pt>
                <c:pt idx="3">
                  <c:v>-143760.97358200001</c:v>
                </c:pt>
                <c:pt idx="4" formatCode="General">
                  <c:v>-143776.38192430741</c:v>
                </c:pt>
                <c:pt idx="5" formatCode="General">
                  <c:v>-143815.20665055071</c:v>
                </c:pt>
                <c:pt idx="6" formatCode="General">
                  <c:v>-143825.9294073848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48808"/>
        <c:axId val="418644496"/>
      </c:lineChart>
      <c:catAx>
        <c:axId val="41864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基底関数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4496"/>
        <c:crosses val="autoZero"/>
        <c:auto val="1"/>
        <c:lblAlgn val="ctr"/>
        <c:lblOffset val="100"/>
        <c:noMultiLvlLbl val="0"/>
      </c:catAx>
      <c:valAx>
        <c:axId val="418644496"/>
        <c:scaling>
          <c:orientation val="minMax"/>
          <c:max val="-142900"/>
          <c:min val="-14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 mol</a:t>
                </a:r>
                <a:r>
                  <a:rPr lang="ja-JP"/>
                  <a:t>⁻</a:t>
                </a:r>
                <a:r>
                  <a:rPr lang="en-US"/>
                  <a:t>¹)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Sheet4!$B$10:$B$46</c:f>
              <c:numCache>
                <c:formatCode>General</c:formatCode>
                <c:ptCount val="3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0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</c:numCache>
            </c:numRef>
          </c:cat>
          <c:val>
            <c:numRef>
              <c:f>Sheet4!$C$10:$C$46</c:f>
              <c:numCache>
                <c:formatCode>General</c:formatCode>
                <c:ptCount val="37"/>
                <c:pt idx="0">
                  <c:v>-143560.23316270276</c:v>
                </c:pt>
                <c:pt idx="1">
                  <c:v>-143559.99138329239</c:v>
                </c:pt>
                <c:pt idx="2">
                  <c:v>-143559.2873176334</c:v>
                </c:pt>
                <c:pt idx="3">
                  <c:v>-143558.18823474416</c:v>
                </c:pt>
                <c:pt idx="4">
                  <c:v>-143556.81085139164</c:v>
                </c:pt>
                <c:pt idx="5">
                  <c:v>-143555.31788078925</c:v>
                </c:pt>
                <c:pt idx="6">
                  <c:v>-143553.90523140284</c:v>
                </c:pt>
                <c:pt idx="7">
                  <c:v>-143552.7804206241</c:v>
                </c:pt>
                <c:pt idx="8">
                  <c:v>-143552.13377208434</c:v>
                </c:pt>
                <c:pt idx="9">
                  <c:v>-143552.104090885</c:v>
                </c:pt>
                <c:pt idx="10">
                  <c:v>-143552.75343771561</c:v>
                </c:pt>
                <c:pt idx="11">
                  <c:v>-143554.04196572289</c:v>
                </c:pt>
                <c:pt idx="12">
                  <c:v>-143555.84222772747</c:v>
                </c:pt>
                <c:pt idx="13">
                  <c:v>-143557.9558679763</c:v>
                </c:pt>
                <c:pt idx="14">
                  <c:v>-143560.1448721161</c:v>
                </c:pt>
                <c:pt idx="15">
                  <c:v>-143562.16683322701</c:v>
                </c:pt>
                <c:pt idx="16">
                  <c:v>-143563.79528313046</c:v>
                </c:pt>
                <c:pt idx="17">
                  <c:v>-143564.85062860756</c:v>
                </c:pt>
                <c:pt idx="18">
                  <c:v>-143565.21590188751</c:v>
                </c:pt>
                <c:pt idx="19">
                  <c:v>-143564.85062860756</c:v>
                </c:pt>
                <c:pt idx="20">
                  <c:v>-143563.79528313046</c:v>
                </c:pt>
                <c:pt idx="21">
                  <c:v>-143562.16683322701</c:v>
                </c:pt>
                <c:pt idx="22">
                  <c:v>-143560.1448721161</c:v>
                </c:pt>
                <c:pt idx="23">
                  <c:v>-143557.9558679763</c:v>
                </c:pt>
                <c:pt idx="24">
                  <c:v>-143555.84222772747</c:v>
                </c:pt>
                <c:pt idx="25">
                  <c:v>-143554.04196572289</c:v>
                </c:pt>
                <c:pt idx="26">
                  <c:v>-143552.75343771561</c:v>
                </c:pt>
                <c:pt idx="27">
                  <c:v>-143552.104090885</c:v>
                </c:pt>
                <c:pt idx="28">
                  <c:v>-143552.13377208434</c:v>
                </c:pt>
                <c:pt idx="29">
                  <c:v>-143552.7804206241</c:v>
                </c:pt>
                <c:pt idx="30">
                  <c:v>-143553.90523140284</c:v>
                </c:pt>
                <c:pt idx="31">
                  <c:v>-143555.31788078925</c:v>
                </c:pt>
                <c:pt idx="32">
                  <c:v>-143556.81085139164</c:v>
                </c:pt>
                <c:pt idx="33">
                  <c:v>-143558.18823474416</c:v>
                </c:pt>
                <c:pt idx="34">
                  <c:v>-143559.2873176334</c:v>
                </c:pt>
                <c:pt idx="35">
                  <c:v>-143559.99138329239</c:v>
                </c:pt>
                <c:pt idx="36">
                  <c:v>-143560.23316270276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46848"/>
        <c:axId val="418646456"/>
      </c:lineChart>
      <c:catAx>
        <c:axId val="418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6456"/>
        <c:crosses val="autoZero"/>
        <c:auto val="1"/>
        <c:lblAlgn val="ctr"/>
        <c:lblOffset val="100"/>
        <c:noMultiLvlLbl val="1"/>
      </c:catAx>
      <c:valAx>
        <c:axId val="4186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Sheet4!$E$10:$E$28</c:f>
              <c:numCache>
                <c:formatCode>General</c:formatCode>
                <c:ptCount val="19"/>
                <c:pt idx="0">
                  <c:v>-180</c:v>
                </c:pt>
                <c:pt idx="1">
                  <c:v>-160</c:v>
                </c:pt>
                <c:pt idx="2">
                  <c:v>-140</c:v>
                </c:pt>
                <c:pt idx="3">
                  <c:v>-120</c:v>
                </c:pt>
                <c:pt idx="4">
                  <c:v>-100</c:v>
                </c:pt>
                <c:pt idx="5">
                  <c:v>-80</c:v>
                </c:pt>
                <c:pt idx="6">
                  <c:v>-60</c:v>
                </c:pt>
                <c:pt idx="7">
                  <c:v>-40</c:v>
                </c:pt>
                <c:pt idx="8">
                  <c:v>-20</c:v>
                </c:pt>
                <c:pt idx="9">
                  <c:v>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</c:numCache>
            </c:numRef>
          </c:cat>
          <c:val>
            <c:numRef>
              <c:f>Sheet4!$G$10:$G$28</c:f>
              <c:numCache>
                <c:formatCode>General</c:formatCode>
                <c:ptCount val="19"/>
                <c:pt idx="0">
                  <c:v>0</c:v>
                </c:pt>
                <c:pt idx="1">
                  <c:v>0.94584506936371326</c:v>
                </c:pt>
                <c:pt idx="2">
                  <c:v>3.42231131112203</c:v>
                </c:pt>
                <c:pt idx="3">
                  <c:v>6.3279312999220565</c:v>
                </c:pt>
                <c:pt idx="4">
                  <c:v>8.0993906184157822</c:v>
                </c:pt>
                <c:pt idx="5">
                  <c:v>7.4797249871480744</c:v>
                </c:pt>
                <c:pt idx="6">
                  <c:v>4.3909349752939306</c:v>
                </c:pt>
                <c:pt idx="7">
                  <c:v>8.8290586660150439E-2</c:v>
                </c:pt>
                <c:pt idx="8">
                  <c:v>-3.5621204276976641</c:v>
                </c:pt>
                <c:pt idx="9">
                  <c:v>-4.982739184750244</c:v>
                </c:pt>
                <c:pt idx="10">
                  <c:v>-3.5621204276976641</c:v>
                </c:pt>
                <c:pt idx="11">
                  <c:v>8.8290586660150439E-2</c:v>
                </c:pt>
                <c:pt idx="12">
                  <c:v>4.3909349752939306</c:v>
                </c:pt>
                <c:pt idx="13">
                  <c:v>7.4797249871480744</c:v>
                </c:pt>
                <c:pt idx="14">
                  <c:v>8.0993906184157822</c:v>
                </c:pt>
                <c:pt idx="15">
                  <c:v>6.3279312999220565</c:v>
                </c:pt>
                <c:pt idx="16">
                  <c:v>3.42231131112203</c:v>
                </c:pt>
                <c:pt idx="17">
                  <c:v>0.94584506936371326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47240"/>
        <c:axId val="418648024"/>
      </c:lineChart>
      <c:catAx>
        <c:axId val="41864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8024"/>
        <c:crosses val="autoZero"/>
        <c:auto val="1"/>
        <c:lblAlgn val="ctr"/>
        <c:lblOffset val="100"/>
        <c:noMultiLvlLbl val="0"/>
      </c:catAx>
      <c:valAx>
        <c:axId val="41864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barriar!$A$2:$B$35</c:f>
              <c:multiLvlStrCache>
                <c:ptCount val="34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AUG-cc-pVQZ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AUG-cc-pVTZ</c:v>
                  </c:pt>
                  <c:pt idx="23">
                    <c:v>AUG-cc-pVQZ</c:v>
                  </c:pt>
                  <c:pt idx="24">
                    <c:v>AUG-cc-pVDZ</c:v>
                  </c:pt>
                  <c:pt idx="25">
                    <c:v>AUG-cc-pVTZ</c:v>
                  </c:pt>
                  <c:pt idx="26">
                    <c:v>AUG-cc-pVDZ</c:v>
                  </c:pt>
                  <c:pt idx="27">
                    <c:v>AUG-cc-pVTZ</c:v>
                  </c:pt>
                  <c:pt idx="28">
                    <c:v>6-311G</c:v>
                  </c:pt>
                  <c:pt idx="29">
                    <c:v>6-311G</c:v>
                  </c:pt>
                  <c:pt idx="30">
                    <c:v>6-31++G(d)</c:v>
                  </c:pt>
                  <c:pt idx="31">
                    <c:v>6-31++G(d,p)</c:v>
                  </c:pt>
                  <c:pt idx="32">
                    <c:v>cc-pVDZ</c:v>
                  </c:pt>
                  <c:pt idx="33">
                    <c:v>AUG-cc-pVDZ</c:v>
                  </c:pt>
                </c:lvl>
                <c:lvl>
                  <c:pt idx="0">
                    <c:v>HF</c:v>
                  </c:pt>
                  <c:pt idx="7">
                    <c:v>CI</c:v>
                  </c:pt>
                  <c:pt idx="12">
                    <c:v>CCSD(T)</c:v>
                  </c:pt>
                  <c:pt idx="17">
                    <c:v>MP2</c:v>
                  </c:pt>
                  <c:pt idx="24">
                    <c:v>MP3</c:v>
                  </c:pt>
                  <c:pt idx="26">
                    <c:v>MP4</c:v>
                  </c:pt>
                  <c:pt idx="28">
                    <c:v>MP5</c:v>
                  </c:pt>
                  <c:pt idx="29">
                    <c:v>B3LYP</c:v>
                  </c:pt>
                </c:lvl>
              </c:multiLvlStrCache>
            </c:multiLvlStrRef>
          </c:cat>
          <c:val>
            <c:numRef>
              <c:f>barriar!$E$2:$E$35</c:f>
              <c:numCache>
                <c:formatCode>0.0000_ </c:formatCode>
                <c:ptCount val="34"/>
                <c:pt idx="0">
                  <c:v>14.165897068043705</c:v>
                </c:pt>
                <c:pt idx="1">
                  <c:v>13.984311000007438</c:v>
                </c:pt>
                <c:pt idx="2">
                  <c:v>13.61966600001324</c:v>
                </c:pt>
                <c:pt idx="3">
                  <c:v>13.355795999988914</c:v>
                </c:pt>
                <c:pt idx="4">
                  <c:v>12.932394999981625</c:v>
                </c:pt>
                <c:pt idx="5">
                  <c:v>12.769410443812376</c:v>
                </c:pt>
                <c:pt idx="7">
                  <c:v>14.354279999999562</c:v>
                </c:pt>
                <c:pt idx="8">
                  <c:v>13.851141999999527</c:v>
                </c:pt>
                <c:pt idx="9">
                  <c:v>13.783121000014944</c:v>
                </c:pt>
                <c:pt idx="10">
                  <c:v>13.483045999979367</c:v>
                </c:pt>
                <c:pt idx="11">
                  <c:v>13.021010702097556</c:v>
                </c:pt>
                <c:pt idx="12">
                  <c:v>14.569201999984216</c:v>
                </c:pt>
                <c:pt idx="13">
                  <c:v>14.244780000008177</c:v>
                </c:pt>
                <c:pt idx="14">
                  <c:v>13.761408999998821</c:v>
                </c:pt>
                <c:pt idx="15">
                  <c:v>13.578677999990759</c:v>
                </c:pt>
                <c:pt idx="16">
                  <c:v>13.04548299999442</c:v>
                </c:pt>
                <c:pt idx="17">
                  <c:v>14.967545000021346</c:v>
                </c:pt>
                <c:pt idx="18">
                  <c:v>14.63182800001232</c:v>
                </c:pt>
                <c:pt idx="19">
                  <c:v>14.132769000018016</c:v>
                </c:pt>
                <c:pt idx="20">
                  <c:v>13.915838999993866</c:v>
                </c:pt>
                <c:pt idx="21">
                  <c:v>13.472941999993054</c:v>
                </c:pt>
                <c:pt idx="22">
                  <c:v>13.067885000025854</c:v>
                </c:pt>
                <c:pt idx="23">
                  <c:v>13.111811002512695</c:v>
                </c:pt>
                <c:pt idx="24">
                  <c:v>12.819328400568338</c:v>
                </c:pt>
                <c:pt idx="25">
                  <c:v>12.496725999983028</c:v>
                </c:pt>
                <c:pt idx="26">
                  <c:v>13.225955000001704</c:v>
                </c:pt>
                <c:pt idx="27">
                  <c:v>12.938368000002811</c:v>
                </c:pt>
                <c:pt idx="29">
                  <c:v>15.036131999979261</c:v>
                </c:pt>
                <c:pt idx="30">
                  <c:v>14.314352999994298</c:v>
                </c:pt>
                <c:pt idx="31">
                  <c:v>13.940162999992026</c:v>
                </c:pt>
                <c:pt idx="32">
                  <c:v>13.91497499999241</c:v>
                </c:pt>
                <c:pt idx="33">
                  <c:v>13.500112626090413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3320"/>
        <c:axId val="418643712"/>
      </c:lineChart>
      <c:catAx>
        <c:axId val="41864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3712"/>
        <c:crosses val="autoZero"/>
        <c:auto val="1"/>
        <c:lblAlgn val="ctr"/>
        <c:lblOffset val="100"/>
        <c:noMultiLvlLbl val="0"/>
      </c:catAx>
      <c:valAx>
        <c:axId val="418643712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6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barriar!$G$28:$G$30</c:f>
              <c:strCache>
                <c:ptCount val="3"/>
                <c:pt idx="0">
                  <c:v>MP2</c:v>
                </c:pt>
                <c:pt idx="1">
                  <c:v>MP3</c:v>
                </c:pt>
                <c:pt idx="2">
                  <c:v>MP4</c:v>
                </c:pt>
              </c:strCache>
            </c:strRef>
          </c:cat>
          <c:val>
            <c:numRef>
              <c:f>barriar!$H$28:$H$30</c:f>
              <c:numCache>
                <c:formatCode>General</c:formatCode>
                <c:ptCount val="3"/>
                <c:pt idx="0">
                  <c:v>-143511.09998500001</c:v>
                </c:pt>
                <c:pt idx="1">
                  <c:v>-143517.06421099999</c:v>
                </c:pt>
                <c:pt idx="2">
                  <c:v>-143546.20368199999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75120"/>
        <c:axId val="420574336"/>
      </c:lineChart>
      <c:catAx>
        <c:axId val="4205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74336"/>
        <c:crosses val="autoZero"/>
        <c:auto val="1"/>
        <c:lblAlgn val="ctr"/>
        <c:lblOffset val="100"/>
        <c:noMultiLvlLbl val="0"/>
      </c:catAx>
      <c:valAx>
        <c:axId val="420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233378372083"/>
          <c:y val="3.6213991769547323E-2"/>
          <c:w val="0.87254577645249964"/>
          <c:h val="0.72280405690029492"/>
        </c:manualLayout>
      </c:layout>
      <c:lineChart>
        <c:grouping val="standard"/>
        <c:varyColors val="0"/>
        <c:ser>
          <c:idx val="0"/>
          <c:order val="0"/>
          <c:tx>
            <c:strRef>
              <c:f>barriar!$C$42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barriar!$C$43:$C$49</c:f>
              <c:numCache>
                <c:formatCode>General</c:formatCode>
                <c:ptCount val="7"/>
                <c:pt idx="0">
                  <c:v>14.165897068043705</c:v>
                </c:pt>
                <c:pt idx="1">
                  <c:v>13.984311000007438</c:v>
                </c:pt>
                <c:pt idx="2">
                  <c:v>13.61966600001324</c:v>
                </c:pt>
                <c:pt idx="3">
                  <c:v>13.355795999988914</c:v>
                </c:pt>
                <c:pt idx="4">
                  <c:v>12.932394999981625</c:v>
                </c:pt>
                <c:pt idx="5">
                  <c:v>12.769410443812376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barriar!$D$42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barriar!$D$43:$D$49</c:f>
              <c:numCache>
                <c:formatCode>General</c:formatCode>
                <c:ptCount val="7"/>
                <c:pt idx="0">
                  <c:v>14.354279999999562</c:v>
                </c:pt>
                <c:pt idx="1">
                  <c:v>13.851141999999527</c:v>
                </c:pt>
                <c:pt idx="2">
                  <c:v>13.783121000014944</c:v>
                </c:pt>
                <c:pt idx="3">
                  <c:v>13.483045999979367</c:v>
                </c:pt>
                <c:pt idx="4">
                  <c:v>13.021010702097556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barriar!$E$42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barriar!$E$43:$E$49</c:f>
              <c:numCache>
                <c:formatCode>General</c:formatCode>
                <c:ptCount val="7"/>
                <c:pt idx="0">
                  <c:v>14.569201999984216</c:v>
                </c:pt>
                <c:pt idx="1">
                  <c:v>14.244780000008177</c:v>
                </c:pt>
                <c:pt idx="2">
                  <c:v>13.761408999998821</c:v>
                </c:pt>
                <c:pt idx="3">
                  <c:v>13.578677999990759</c:v>
                </c:pt>
                <c:pt idx="4">
                  <c:v>13.04548299999442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barriar!$F$42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barriar!$F$43:$F$49</c:f>
              <c:numCache>
                <c:formatCode>General</c:formatCode>
                <c:ptCount val="7"/>
                <c:pt idx="0">
                  <c:v>14.967545000021346</c:v>
                </c:pt>
                <c:pt idx="1">
                  <c:v>14.63182800001232</c:v>
                </c:pt>
                <c:pt idx="2">
                  <c:v>14.132769000018016</c:v>
                </c:pt>
                <c:pt idx="3">
                  <c:v>13.915838999993866</c:v>
                </c:pt>
                <c:pt idx="4">
                  <c:v>13.472941999993054</c:v>
                </c:pt>
                <c:pt idx="5">
                  <c:v>13.067885000025854</c:v>
                </c:pt>
                <c:pt idx="6">
                  <c:v>13.111811002512695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barriar!$G$42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barriar!$G$43:$G$48</c:f>
              <c:numCache>
                <c:formatCode>General</c:formatCode>
                <c:ptCount val="6"/>
                <c:pt idx="4">
                  <c:v>12.819328400568338</c:v>
                </c:pt>
                <c:pt idx="5">
                  <c:v>12.496725999983028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barriar!$H$42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barriar!$B$43:$B$49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barriar!$H$43:$H$48</c:f>
              <c:numCache>
                <c:formatCode>General</c:formatCode>
                <c:ptCount val="6"/>
                <c:pt idx="4">
                  <c:v>13.225955000001704</c:v>
                </c:pt>
                <c:pt idx="5">
                  <c:v>12.938368000002811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barriar!$I$42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barriar!$I$43:$I$49</c:f>
              <c:numCache>
                <c:formatCode>General</c:formatCode>
                <c:ptCount val="7"/>
                <c:pt idx="0">
                  <c:v>15.036131999979261</c:v>
                </c:pt>
                <c:pt idx="1">
                  <c:v>14.314352999994298</c:v>
                </c:pt>
                <c:pt idx="2">
                  <c:v>13.940162999992026</c:v>
                </c:pt>
                <c:pt idx="3">
                  <c:v>13.91497499999241</c:v>
                </c:pt>
                <c:pt idx="4">
                  <c:v>13.500112626090413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572376"/>
        <c:axId val="420573944"/>
      </c:lineChart>
      <c:catAx>
        <c:axId val="4205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基底関数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73944"/>
        <c:crosses val="autoZero"/>
        <c:auto val="1"/>
        <c:lblAlgn val="ctr"/>
        <c:lblOffset val="100"/>
        <c:noMultiLvlLbl val="0"/>
      </c:catAx>
      <c:valAx>
        <c:axId val="42057394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 mol</a:t>
                </a:r>
                <a:r>
                  <a:rPr lang="ja-JP"/>
                  <a:t>⁻</a:t>
                </a:r>
                <a:r>
                  <a:rPr lang="en-US"/>
                  <a:t>¹)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72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834021339048595"/>
          <c:y val="7.180920903405591E-2"/>
          <c:w val="0.44894500613458821"/>
          <c:h val="0.21111383299309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v1_ff99SB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527155596102759"/>
          <c:y val="0.101590070731172"/>
          <c:w val="0.74316388016781809"/>
          <c:h val="0.74765836631525284"/>
        </c:manualLayout>
      </c:layout>
      <c:lineChart>
        <c:grouping val="standard"/>
        <c:varyColors val="0"/>
        <c:ser>
          <c:idx val="0"/>
          <c:order val="0"/>
          <c:tx>
            <c:strRef>
              <c:f>'least-squares_chart'!$C$2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'least-squares_chart'!$C$3:$C$9</c:f>
              <c:numCache>
                <c:formatCode>0.000_ </c:formatCode>
                <c:ptCount val="7"/>
                <c:pt idx="0">
                  <c:v>-1.8991634535610995</c:v>
                </c:pt>
                <c:pt idx="1">
                  <c:v>-1.2763552650341325</c:v>
                </c:pt>
                <c:pt idx="2">
                  <c:v>-1.23956326126418</c:v>
                </c:pt>
                <c:pt idx="3">
                  <c:v>-1.0128903151941633</c:v>
                </c:pt>
                <c:pt idx="4">
                  <c:v>-0.73415861224061263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'least-squares_chart'!$D$3:$D$9</c:f>
              <c:numCache>
                <c:formatCode>0.000_ </c:formatCode>
                <c:ptCount val="7"/>
                <c:pt idx="0">
                  <c:v>-1.427095053743421</c:v>
                </c:pt>
                <c:pt idx="1">
                  <c:v>-0.81310990670763184</c:v>
                </c:pt>
                <c:pt idx="2">
                  <c:v>-0.68694026377498862</c:v>
                </c:pt>
                <c:pt idx="3">
                  <c:v>-0.35265898663336065</c:v>
                </c:pt>
                <c:pt idx="4">
                  <c:v>-9.8509467524520847E-2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'least-squares_chart'!$E$3:$E$9</c:f>
              <c:numCache>
                <c:formatCode>0.000_ </c:formatCode>
                <c:ptCount val="7"/>
                <c:pt idx="0">
                  <c:v>-1.5649211112491881</c:v>
                </c:pt>
                <c:pt idx="1">
                  <c:v>-0.99279288460473203</c:v>
                </c:pt>
                <c:pt idx="2">
                  <c:v>-0.88918021652088475</c:v>
                </c:pt>
                <c:pt idx="3">
                  <c:v>-0.59312135344697192</c:v>
                </c:pt>
                <c:pt idx="4">
                  <c:v>-0.33681337119419935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'least-squares_chart'!$F$3:$F$9</c:f>
              <c:numCache>
                <c:formatCode>0.000_ </c:formatCode>
                <c:ptCount val="7"/>
                <c:pt idx="0">
                  <c:v>-1.4556999889450686</c:v>
                </c:pt>
                <c:pt idx="1">
                  <c:v>-0.8271683206409004</c:v>
                </c:pt>
                <c:pt idx="2">
                  <c:v>-0.70141272313767355</c:v>
                </c:pt>
                <c:pt idx="3">
                  <c:v>-0.37922092988595929</c:v>
                </c:pt>
                <c:pt idx="4">
                  <c:v>-0.11132884235193405</c:v>
                </c:pt>
                <c:pt idx="5">
                  <c:v>-5.8913511692932838E-2</c:v>
                </c:pt>
                <c:pt idx="6">
                  <c:v>-6.4713060749162998E-2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'least-squares_chart'!$G$2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'least-squares_chart'!$G$3:$G$9</c:f>
              <c:numCache>
                <c:formatCode>General</c:formatCode>
                <c:ptCount val="7"/>
                <c:pt idx="4" formatCode="0.0000_ ">
                  <c:v>-0.14044995838020521</c:v>
                </c:pt>
                <c:pt idx="5" formatCode="0.0000_ ">
                  <c:v>-0.11251746380131089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'least-squares_chart'!$H$2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'least-squares_chart'!$H$3:$H$9</c:f>
              <c:numCache>
                <c:formatCode>General</c:formatCode>
                <c:ptCount val="7"/>
                <c:pt idx="4" formatCode="0.000_ ">
                  <c:v>-4.3890683881291803E-2</c:v>
                </c:pt>
                <c:pt idx="5" formatCode="0.0000_ ">
                  <c:v>-1.3439846298188187E-3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'least-squares_chart'!$I$2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'least-squares_chart'!$B$3:$B$9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'least-squares_chart'!$I$3:$I$9</c:f>
              <c:numCache>
                <c:formatCode>0.000_ </c:formatCode>
                <c:ptCount val="7"/>
                <c:pt idx="0">
                  <c:v>-1.2634343055870545</c:v>
                </c:pt>
                <c:pt idx="1">
                  <c:v>-0.67750477638129158</c:v>
                </c:pt>
                <c:pt idx="2">
                  <c:v>-0.64735771955856836</c:v>
                </c:pt>
                <c:pt idx="3">
                  <c:v>-0.39414473011022605</c:v>
                </c:pt>
                <c:pt idx="4">
                  <c:v>-0.22621174574138472</c:v>
                </c:pt>
                <c:pt idx="5">
                  <c:v>-0.20780494220933102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3424"/>
        <c:axId val="417565776"/>
      </c:lineChart>
      <c:catAx>
        <c:axId val="4175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基底関数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5776"/>
        <c:crosses val="autoZero"/>
        <c:auto val="1"/>
        <c:lblAlgn val="ctr"/>
        <c:lblOffset val="100"/>
        <c:noMultiLvlLbl val="0"/>
      </c:catAx>
      <c:valAx>
        <c:axId val="417565776"/>
        <c:scaling>
          <c:orientation val="minMax"/>
          <c:max val="0.1"/>
          <c:min val="-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</a:t>
                </a:r>
                <a:r>
                  <a:rPr lang="en-US" altLang="ja-JP" baseline="0"/>
                  <a:t> (kcal mol</a:t>
                </a:r>
                <a:r>
                  <a:rPr lang="ja-JP" altLang="en-US" baseline="0"/>
                  <a:t>⁻</a:t>
                </a:r>
                <a:r>
                  <a:rPr lang="en-US" altLang="ja-JP" baseline="0"/>
                  <a:t>¹)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3424"/>
        <c:crosses val="autoZero"/>
        <c:crossBetween val="between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v2_ff99SB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551020638512809E-2"/>
          <c:y val="9.8960420439082417E-2"/>
          <c:w val="0.76102391736769215"/>
          <c:h val="0.79490715975743331"/>
        </c:manualLayout>
      </c:layout>
      <c:lineChart>
        <c:grouping val="standard"/>
        <c:varyColors val="0"/>
        <c:ser>
          <c:idx val="0"/>
          <c:order val="0"/>
          <c:tx>
            <c:strRef>
              <c:f>'least-squares_chart'!$L$2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'least-squares_chart'!$L$3:$L$9</c:f>
              <c:numCache>
                <c:formatCode>0.000_ </c:formatCode>
                <c:ptCount val="7"/>
                <c:pt idx="0">
                  <c:v>2.0808376502877666</c:v>
                </c:pt>
                <c:pt idx="1">
                  <c:v>2.2277314319527113</c:v>
                </c:pt>
                <c:pt idx="2">
                  <c:v>2.1427667232355234</c:v>
                </c:pt>
                <c:pt idx="3">
                  <c:v>2.1312975298594878</c:v>
                </c:pt>
                <c:pt idx="4">
                  <c:v>2.1115479533620807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'least-squares_chart'!$M$2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'least-squares_chart'!$M$3:$M$9</c:f>
              <c:numCache>
                <c:formatCode>0.000_ </c:formatCode>
                <c:ptCount val="7"/>
                <c:pt idx="0">
                  <c:v>2.3135199827662483</c:v>
                </c:pt>
                <c:pt idx="1">
                  <c:v>2.4254224057703402</c:v>
                </c:pt>
                <c:pt idx="2">
                  <c:v>2.3333769094541301</c:v>
                </c:pt>
                <c:pt idx="3">
                  <c:v>2.37487345315443</c:v>
                </c:pt>
                <c:pt idx="4">
                  <c:v>2.3189486282047733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'least-squares_chart'!$N$2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'least-squares_chart'!$N$3:$N$9</c:f>
              <c:numCache>
                <c:formatCode>0.000_ </c:formatCode>
                <c:ptCount val="7"/>
                <c:pt idx="0">
                  <c:v>2.2214919574736141</c:v>
                </c:pt>
                <c:pt idx="1">
                  <c:v>2.3728485794048679</c:v>
                </c:pt>
                <c:pt idx="2">
                  <c:v>2.2838230134167978</c:v>
                </c:pt>
                <c:pt idx="3">
                  <c:v>2.2912016646242352</c:v>
                </c:pt>
                <c:pt idx="4">
                  <c:v>2.2543007910313753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'least-squares_chart'!$O$2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'least-squares_chart'!$O$3:$O$9</c:f>
              <c:numCache>
                <c:formatCode>0.000_ </c:formatCode>
                <c:ptCount val="7"/>
                <c:pt idx="0">
                  <c:v>2.4090611213936315</c:v>
                </c:pt>
                <c:pt idx="1">
                  <c:v>2.5220513044113226</c:v>
                </c:pt>
                <c:pt idx="2">
                  <c:v>2.4260400056117053</c:v>
                </c:pt>
                <c:pt idx="3">
                  <c:v>2.452797018158571</c:v>
                </c:pt>
                <c:pt idx="4">
                  <c:v>2.4099333594747501</c:v>
                </c:pt>
                <c:pt idx="5" formatCode="0.0000_ ">
                  <c:v>2.3573206475893103</c:v>
                </c:pt>
                <c:pt idx="6">
                  <c:v>2.3696215491865948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'least-squares_chart'!$P$2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'least-squares_chart'!$P$3:$P$9</c:f>
              <c:numCache>
                <c:formatCode>General</c:formatCode>
                <c:ptCount val="7"/>
                <c:pt idx="4" formatCode="0.0000_ ">
                  <c:v>2.2539602923185442</c:v>
                </c:pt>
                <c:pt idx="5" formatCode="0.0000_ ">
                  <c:v>2.2005457340470249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'least-squares_chart'!$Q$2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'least-squares_chart'!$Q$3:$Q$9</c:f>
              <c:numCache>
                <c:formatCode>General</c:formatCode>
                <c:ptCount val="7"/>
                <c:pt idx="4" formatCode="0.000_ ">
                  <c:v>2.3786548856708394</c:v>
                </c:pt>
                <c:pt idx="5" formatCode="0.000_ ">
                  <c:v>2.3380340926922512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'least-squares_chart'!$R$2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'least-squares_chart'!$K$3:$K$9</c:f>
              <c:strCache>
                <c:ptCount val="7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  <c:pt idx="6">
                  <c:v>AUG-cc-pVQZ</c:v>
                </c:pt>
              </c:strCache>
            </c:strRef>
          </c:cat>
          <c:val>
            <c:numRef>
              <c:f>'least-squares_chart'!$R$3:$R$9</c:f>
              <c:numCache>
                <c:formatCode>0.000_ </c:formatCode>
                <c:ptCount val="7"/>
                <c:pt idx="0">
                  <c:v>2.4966284567217447</c:v>
                </c:pt>
                <c:pt idx="1">
                  <c:v>2.4911914802691624</c:v>
                </c:pt>
                <c:pt idx="2">
                  <c:v>2.4010032720370109</c:v>
                </c:pt>
                <c:pt idx="3">
                  <c:v>2.4368832466139274</c:v>
                </c:pt>
                <c:pt idx="4">
                  <c:v>2.4014604280300658</c:v>
                </c:pt>
                <c:pt idx="5">
                  <c:v>2.3435045052847392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61072"/>
        <c:axId val="419198784"/>
      </c:lineChart>
      <c:catAx>
        <c:axId val="4175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基底関数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8784"/>
        <c:crosses val="autoZero"/>
        <c:auto val="1"/>
        <c:lblAlgn val="ctr"/>
        <c:lblOffset val="100"/>
        <c:noMultiLvlLbl val="0"/>
      </c:catAx>
      <c:valAx>
        <c:axId val="4191987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(kcal mol</a:t>
                </a:r>
                <a:r>
                  <a:rPr lang="ja-JP"/>
                  <a:t>⁻</a:t>
                </a:r>
                <a:r>
                  <a:rPr lang="en-US"/>
                  <a:t>¹)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561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v1 (1-4EEL : ff14ipq)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'least-squares_chart'!$C$32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'least-squares_chart'!$C$33:$C$38</c:f>
              <c:numCache>
                <c:formatCode>0.000_ </c:formatCode>
                <c:ptCount val="6"/>
                <c:pt idx="0">
                  <c:v>-2.5616315795661424</c:v>
                </c:pt>
                <c:pt idx="1">
                  <c:v>-1.938816098913926</c:v>
                </c:pt>
                <c:pt idx="2">
                  <c:v>-1.9020240730194755</c:v>
                </c:pt>
                <c:pt idx="3">
                  <c:v>-1.6753511281129869</c:v>
                </c:pt>
                <c:pt idx="4">
                  <c:v>-1.3966194131405585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'least-squares_chart'!$D$32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'least-squares_chart'!$D$33:$D$38</c:f>
              <c:numCache>
                <c:formatCode>0.000_ </c:formatCode>
                <c:ptCount val="6"/>
                <c:pt idx="0">
                  <c:v>-2.0895558534358702</c:v>
                </c:pt>
                <c:pt idx="1">
                  <c:v>-1.4755706950780447</c:v>
                </c:pt>
                <c:pt idx="2">
                  <c:v>-1.3494010534820018</c:v>
                </c:pt>
                <c:pt idx="3">
                  <c:v>-1.0151206974340421</c:v>
                </c:pt>
                <c:pt idx="4">
                  <c:v>-0.76097276461955743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'least-squares_chart'!$E$32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'least-squares_chart'!$E$33:$E$38</c:f>
              <c:numCache>
                <c:formatCode>0.000_ </c:formatCode>
                <c:ptCount val="6"/>
                <c:pt idx="0">
                  <c:v>-2.2273819140566151</c:v>
                </c:pt>
                <c:pt idx="1">
                  <c:v>-1.6552536866144683</c:v>
                </c:pt>
                <c:pt idx="2">
                  <c:v>-1.5516410083920387</c:v>
                </c:pt>
                <c:pt idx="3">
                  <c:v>-1.255582166029158</c:v>
                </c:pt>
                <c:pt idx="4">
                  <c:v>-0.99927411564615043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'least-squares_chart'!$F$32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'least-squares_chart'!$F$33:$F$38</c:f>
              <c:numCache>
                <c:formatCode>0.000_ </c:formatCode>
                <c:ptCount val="6"/>
                <c:pt idx="0">
                  <c:v>-2.118160789014818</c:v>
                </c:pt>
                <c:pt idx="1">
                  <c:v>-1.4896291072628198</c:v>
                </c:pt>
                <c:pt idx="2">
                  <c:v>-1.3638735114632863</c:v>
                </c:pt>
                <c:pt idx="3">
                  <c:v>-1.0416850083509581</c:v>
                </c:pt>
                <c:pt idx="4">
                  <c:v>-0.7738033432174134</c:v>
                </c:pt>
                <c:pt idx="5" formatCode="0.0000_ ">
                  <c:v>-0.72138034221663783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'least-squares_chart'!$G$32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'least-squares_chart'!$G$33:$G$38</c:f>
              <c:numCache>
                <c:formatCode>General</c:formatCode>
                <c:ptCount val="6"/>
                <c:pt idx="4" formatCode="0.0000_ ">
                  <c:v>-0.76133406589636354</c:v>
                </c:pt>
                <c:pt idx="5" formatCode="0.0000_ ">
                  <c:v>-0.72497903431552013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'least-squares_chart'!$H$32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'least-squares_chart'!$H$33:$H$38</c:f>
              <c:numCache>
                <c:formatCode>General</c:formatCode>
                <c:ptCount val="6"/>
                <c:pt idx="4" formatCode="0.000_ ">
                  <c:v>-0.70635148718658491</c:v>
                </c:pt>
                <c:pt idx="5" formatCode="0.0000_ ">
                  <c:v>-0.66381163025138323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'least-squares_chart'!$I$32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'least-squares_chart'!$B$33:$B$38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'least-squares_chart'!$I$33:$I$38</c:f>
              <c:numCache>
                <c:formatCode>0.000_ </c:formatCode>
                <c:ptCount val="6"/>
                <c:pt idx="0">
                  <c:v>-1.9258952034967758</c:v>
                </c:pt>
                <c:pt idx="1">
                  <c:v>-1.3399655664415406</c:v>
                </c:pt>
                <c:pt idx="2">
                  <c:v>-1.3098185135213485</c:v>
                </c:pt>
                <c:pt idx="3">
                  <c:v>-1.0566128584351637</c:v>
                </c:pt>
                <c:pt idx="4">
                  <c:v>-0.88867986508513808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96824"/>
        <c:axId val="419197216"/>
      </c:lineChart>
      <c:catAx>
        <c:axId val="419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7216"/>
        <c:crosses val="autoZero"/>
        <c:auto val="1"/>
        <c:lblAlgn val="ctr"/>
        <c:lblOffset val="100"/>
        <c:noMultiLvlLbl val="0"/>
      </c:catAx>
      <c:valAx>
        <c:axId val="4191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v2 (1-4EEL : ff14ipq)</a:t>
            </a:r>
            <a:endParaRPr lang="ja-JP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'least-squares_chart'!$L$32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'least-squares_chart'!$L$33:$L$38</c:f>
              <c:numCache>
                <c:formatCode>0.000_ </c:formatCode>
                <c:ptCount val="6"/>
                <c:pt idx="0">
                  <c:v>2.1255752620823163</c:v>
                </c:pt>
                <c:pt idx="1">
                  <c:v>2.2724705265514715</c:v>
                </c:pt>
                <c:pt idx="2">
                  <c:v>2.1875054695496248</c:v>
                </c:pt>
                <c:pt idx="3">
                  <c:v>2.1760362990114457</c:v>
                </c:pt>
                <c:pt idx="4">
                  <c:v>2.1562867836251076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'least-squares_chart'!$M$32</c:f>
              <c:strCache>
                <c:ptCount val="1"/>
                <c:pt idx="0">
                  <c:v>CCSD(T)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'least-squares_chart'!$M$33:$M$38</c:f>
              <c:numCache>
                <c:formatCode>0.000_ </c:formatCode>
                <c:ptCount val="6"/>
                <c:pt idx="0">
                  <c:v>2.3582588664114077</c:v>
                </c:pt>
                <c:pt idx="1">
                  <c:v>2.4701616490955183</c:v>
                </c:pt>
                <c:pt idx="2">
                  <c:v>2.3781162612914133</c:v>
                </c:pt>
                <c:pt idx="3">
                  <c:v>2.4196140287199146</c:v>
                </c:pt>
                <c:pt idx="4">
                  <c:v>2.3636895677753156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'least-squares_chart'!$N$32</c:f>
              <c:strCache>
                <c:ptCount val="1"/>
                <c:pt idx="0">
                  <c:v>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'least-squares_chart'!$N$33:$N$38</c:f>
              <c:numCache>
                <c:formatCode>0.000_ </c:formatCode>
                <c:ptCount val="6"/>
                <c:pt idx="0">
                  <c:v>2.2662307485275237</c:v>
                </c:pt>
                <c:pt idx="1">
                  <c:v>2.417587541251375</c:v>
                </c:pt>
                <c:pt idx="2">
                  <c:v>2.3285620042109181</c:v>
                </c:pt>
                <c:pt idx="3">
                  <c:v>2.3359423292520942</c:v>
                </c:pt>
                <c:pt idx="4">
                  <c:v>2.2990399714365566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'least-squares_chart'!$O$32</c:f>
              <c:strCache>
                <c:ptCount val="1"/>
                <c:pt idx="0">
                  <c:v>MP2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'least-squares_chart'!$O$33:$O$38</c:f>
              <c:numCache>
                <c:formatCode>0.000_ </c:formatCode>
                <c:ptCount val="6"/>
                <c:pt idx="0">
                  <c:v>2.4538000846772023</c:v>
                </c:pt>
                <c:pt idx="1">
                  <c:v>2.5667908079258512</c:v>
                </c:pt>
                <c:pt idx="2">
                  <c:v>2.4707796268435689</c:v>
                </c:pt>
                <c:pt idx="3">
                  <c:v>2.4975382622795275</c:v>
                </c:pt>
                <c:pt idx="4">
                  <c:v>2.4546731227677498</c:v>
                </c:pt>
                <c:pt idx="5" formatCode="0.0000_ ">
                  <c:v>2.4020609931929138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'least-squares_chart'!$P$32</c:f>
              <c:strCache>
                <c:ptCount val="1"/>
                <c:pt idx="0">
                  <c:v>MP3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'least-squares_chart'!$P$33:$P$38</c:f>
              <c:numCache>
                <c:formatCode>General</c:formatCode>
                <c:ptCount val="6"/>
                <c:pt idx="4" formatCode="0.0000_ ">
                  <c:v>2.2684193450812709</c:v>
                </c:pt>
                <c:pt idx="5" formatCode="0.0000_ ">
                  <c:v>2.2143262697713793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'least-squares_chart'!$Q$32</c:f>
              <c:strCache>
                <c:ptCount val="1"/>
                <c:pt idx="0">
                  <c:v>MP4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'least-squares_chart'!$Q$33:$Q$38</c:f>
              <c:numCache>
                <c:formatCode>General</c:formatCode>
                <c:ptCount val="6"/>
                <c:pt idx="4" formatCode="0.000_ ">
                  <c:v>2.4233953545255247</c:v>
                </c:pt>
                <c:pt idx="5" formatCode="0.000_ ">
                  <c:v>2.3827757729225758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'least-squares_chart'!$R$32</c:f>
              <c:strCache>
                <c:ptCount val="1"/>
                <c:pt idx="0">
                  <c:v>B3LYP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'least-squares_chart'!$K$33:$K$38</c:f>
              <c:strCache>
                <c:ptCount val="6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  <c:pt idx="5">
                  <c:v>AUG-cc-pVTZ</c:v>
                </c:pt>
              </c:strCache>
            </c:strRef>
          </c:cat>
          <c:val>
            <c:numRef>
              <c:f>'least-squares_chart'!$R$33:$R$38</c:f>
              <c:numCache>
                <c:formatCode>0.000_ </c:formatCode>
                <c:ptCount val="6"/>
                <c:pt idx="0">
                  <c:v>2.5413671471319268</c:v>
                </c:pt>
                <c:pt idx="1">
                  <c:v>2.5359302546674405</c:v>
                </c:pt>
                <c:pt idx="2">
                  <c:v>2.445742063907232</c:v>
                </c:pt>
                <c:pt idx="3">
                  <c:v>2.4816217801996423</c:v>
                </c:pt>
                <c:pt idx="4">
                  <c:v>2.446198792039056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97608"/>
        <c:axId val="419200352"/>
      </c:lineChart>
      <c:catAx>
        <c:axId val="4191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200352"/>
        <c:crosses val="autoZero"/>
        <c:auto val="1"/>
        <c:lblAlgn val="ctr"/>
        <c:lblOffset val="100"/>
        <c:noMultiLvlLbl val="0"/>
      </c:catAx>
      <c:valAx>
        <c:axId val="4192003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7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極小値での差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228270452976641E-2"/>
          <c:y val="0.1100487070879705"/>
          <c:w val="0.77731578087579412"/>
          <c:h val="0.61698259127427368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error_compare!$C$2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error_compare!$A$3:$B$33</c:f>
              <c:multiLvlStrCache>
                <c:ptCount val="31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6-311G</c:v>
                  </c:pt>
                  <c:pt idx="17">
                    <c:v>6-31++G(d)</c:v>
                  </c:pt>
                  <c:pt idx="18">
                    <c:v>6-31++G(d,p)</c:v>
                  </c:pt>
                  <c:pt idx="19">
                    <c:v>cc-pVDZ</c:v>
                  </c:pt>
                  <c:pt idx="20">
                    <c:v>AUG-cc-pVDZ</c:v>
                  </c:pt>
                  <c:pt idx="21">
                    <c:v>AUG-cc-pVTZ</c:v>
                  </c:pt>
                  <c:pt idx="22">
                    <c:v>AUG-cc-pVDZ</c:v>
                  </c:pt>
                  <c:pt idx="23">
                    <c:v>AUG-cc-pVTZ</c:v>
                  </c:pt>
                  <c:pt idx="24">
                    <c:v>AUG-cc-pVDZ</c:v>
                  </c:pt>
                  <c:pt idx="25">
                    <c:v>AUG-cc-pVTZ</c:v>
                  </c:pt>
                  <c:pt idx="26">
                    <c:v>6-311G</c:v>
                  </c:pt>
                  <c:pt idx="27">
                    <c:v>6-31++G(d)</c:v>
                  </c:pt>
                  <c:pt idx="28">
                    <c:v>6-31++G(d,p)</c:v>
                  </c:pt>
                  <c:pt idx="29">
                    <c:v>cc-pVDZ</c:v>
                  </c:pt>
                  <c:pt idx="30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  <c:pt idx="16">
                    <c:v>MP2</c:v>
                  </c:pt>
                  <c:pt idx="22">
                    <c:v>MP3</c:v>
                  </c:pt>
                  <c:pt idx="24">
                    <c:v>MP4</c:v>
                  </c:pt>
                  <c:pt idx="26">
                    <c:v>B3LYP</c:v>
                  </c:pt>
                </c:lvl>
              </c:multiLvlStrCache>
            </c:multiLvlStrRef>
          </c:cat>
          <c:val>
            <c:numRef>
              <c:f>error_compare!$C$3:$C$33</c:f>
              <c:numCache>
                <c:formatCode>0.0000_ </c:formatCode>
                <c:ptCount val="31"/>
                <c:pt idx="0">
                  <c:v>0.31111206248563938</c:v>
                </c:pt>
                <c:pt idx="1">
                  <c:v>0.27557966396531475</c:v>
                </c:pt>
                <c:pt idx="2">
                  <c:v>0.30773075324349408</c:v>
                </c:pt>
                <c:pt idx="3">
                  <c:v>0.37562613307906423</c:v>
                </c:pt>
                <c:pt idx="4">
                  <c:v>0.28080895538546935</c:v>
                </c:pt>
                <c:pt idx="5">
                  <c:v>0.26766637885017586</c:v>
                </c:pt>
                <c:pt idx="6">
                  <c:v>0.44941506553224864</c:v>
                </c:pt>
                <c:pt idx="7">
                  <c:v>0.13251523230892159</c:v>
                </c:pt>
                <c:pt idx="8">
                  <c:v>0.12994897996237853</c:v>
                </c:pt>
                <c:pt idx="9">
                  <c:v>0.27513981360019146</c:v>
                </c:pt>
                <c:pt idx="10">
                  <c:v>0.24685372710459808</c:v>
                </c:pt>
                <c:pt idx="11">
                  <c:v>0.3996717357504771</c:v>
                </c:pt>
                <c:pt idx="12">
                  <c:v>0.35109776397123849</c:v>
                </c:pt>
                <c:pt idx="13">
                  <c:v>0.16620694031587746</c:v>
                </c:pt>
                <c:pt idx="14">
                  <c:v>0.39115732395110925</c:v>
                </c:pt>
                <c:pt idx="15">
                  <c:v>0.34236322048285994</c:v>
                </c:pt>
                <c:pt idx="16">
                  <c:v>0.43869836468675949</c:v>
                </c:pt>
                <c:pt idx="17">
                  <c:v>0.13068746076006255</c:v>
                </c:pt>
                <c:pt idx="18">
                  <c:v>0.46769191606997884</c:v>
                </c:pt>
                <c:pt idx="19">
                  <c:v>0.4077068381944513</c:v>
                </c:pt>
                <c:pt idx="20">
                  <c:v>0.24289331473822906</c:v>
                </c:pt>
                <c:pt idx="21" formatCode="0.0000_);[Red]\(0.0000\)">
                  <c:v>0.2856463326500418</c:v>
                </c:pt>
                <c:pt idx="22">
                  <c:v>0.3402828682074317</c:v>
                </c:pt>
                <c:pt idx="23" formatCode="0.0000_);[Red]\(0.0000\)">
                  <c:v>0.27895693136601163</c:v>
                </c:pt>
                <c:pt idx="24" formatCode="0.0000_);[Red]\(0.0000\)">
                  <c:v>0.35076832744092501</c:v>
                </c:pt>
                <c:pt idx="25" formatCode="0.0000_);[Red]\(0.0000\)">
                  <c:v>0.2907331874971264</c:v>
                </c:pt>
                <c:pt idx="26">
                  <c:v>0.2121550585051768</c:v>
                </c:pt>
                <c:pt idx="27">
                  <c:v>0.34596979061757116</c:v>
                </c:pt>
                <c:pt idx="28">
                  <c:v>0.12546980985825629</c:v>
                </c:pt>
                <c:pt idx="29">
                  <c:v>0.36869938279296899</c:v>
                </c:pt>
                <c:pt idx="30">
                  <c:v>0.290861433995941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error_compare!$A$3:$B$33</c:f>
              <c:multiLvlStrCache>
                <c:ptCount val="31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6-311G</c:v>
                  </c:pt>
                  <c:pt idx="17">
                    <c:v>6-31++G(d)</c:v>
                  </c:pt>
                  <c:pt idx="18">
                    <c:v>6-31++G(d,p)</c:v>
                  </c:pt>
                  <c:pt idx="19">
                    <c:v>cc-pVDZ</c:v>
                  </c:pt>
                  <c:pt idx="20">
                    <c:v>AUG-cc-pVDZ</c:v>
                  </c:pt>
                  <c:pt idx="21">
                    <c:v>AUG-cc-pVTZ</c:v>
                  </c:pt>
                  <c:pt idx="22">
                    <c:v>AUG-cc-pVDZ</c:v>
                  </c:pt>
                  <c:pt idx="23">
                    <c:v>AUG-cc-pVTZ</c:v>
                  </c:pt>
                  <c:pt idx="24">
                    <c:v>AUG-cc-pVDZ</c:v>
                  </c:pt>
                  <c:pt idx="25">
                    <c:v>AUG-cc-pVTZ</c:v>
                  </c:pt>
                  <c:pt idx="26">
                    <c:v>6-311G</c:v>
                  </c:pt>
                  <c:pt idx="27">
                    <c:v>6-31++G(d)</c:v>
                  </c:pt>
                  <c:pt idx="28">
                    <c:v>6-31++G(d,p)</c:v>
                  </c:pt>
                  <c:pt idx="29">
                    <c:v>cc-pVDZ</c:v>
                  </c:pt>
                  <c:pt idx="30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  <c:pt idx="16">
                    <c:v>MP2</c:v>
                  </c:pt>
                  <c:pt idx="22">
                    <c:v>MP3</c:v>
                  </c:pt>
                  <c:pt idx="24">
                    <c:v>MP4</c:v>
                  </c:pt>
                  <c:pt idx="26">
                    <c:v>B3LYP</c:v>
                  </c:pt>
                </c:lvl>
              </c:multiLvlStrCache>
            </c:multiLvlStrRef>
          </c:cat>
          <c:val>
            <c:numRef>
              <c:f>error_compare!$D$3:$D$33</c:f>
              <c:numCache>
                <c:formatCode>0.0000_ </c:formatCode>
                <c:ptCount val="31"/>
                <c:pt idx="0">
                  <c:v>0.2935295508827247</c:v>
                </c:pt>
                <c:pt idx="1">
                  <c:v>0.223530802168872</c:v>
                </c:pt>
                <c:pt idx="2">
                  <c:v>0.22077485395815488</c:v>
                </c:pt>
                <c:pt idx="3">
                  <c:v>0.33027874376909061</c:v>
                </c:pt>
                <c:pt idx="4">
                  <c:v>0.28258517370125169</c:v>
                </c:pt>
                <c:pt idx="5">
                  <c:v>0.21390325475046446</c:v>
                </c:pt>
                <c:pt idx="6">
                  <c:v>0.24451729310823467</c:v>
                </c:pt>
                <c:pt idx="7">
                  <c:v>0.13614360984270402</c:v>
                </c:pt>
                <c:pt idx="8">
                  <c:v>0.13365089302879962</c:v>
                </c:pt>
                <c:pt idx="9">
                  <c:v>0.27635860512553112</c:v>
                </c:pt>
                <c:pt idx="10">
                  <c:v>0.24750647075142895</c:v>
                </c:pt>
                <c:pt idx="11">
                  <c:v>0.25908817188490385</c:v>
                </c:pt>
                <c:pt idx="12">
                  <c:v>0.17047693548165954</c:v>
                </c:pt>
                <c:pt idx="13">
                  <c:v>0.17024798323368717</c:v>
                </c:pt>
                <c:pt idx="14">
                  <c:v>0.29612666792912101</c:v>
                </c:pt>
                <c:pt idx="15">
                  <c:v>0.26274547080907551</c:v>
                </c:pt>
                <c:pt idx="16">
                  <c:v>0.23826142198517442</c:v>
                </c:pt>
                <c:pt idx="17">
                  <c:v>0.13406878548539325</c:v>
                </c:pt>
                <c:pt idx="18">
                  <c:v>0.13369697709455775</c:v>
                </c:pt>
                <c:pt idx="19">
                  <c:v>0.27499998328263731</c:v>
                </c:pt>
                <c:pt idx="20">
                  <c:v>0.24029331354370109</c:v>
                </c:pt>
                <c:pt idx="21" formatCode="0.0000_);[Red]\(0.0000\)">
                  <c:v>0.15989931558274728</c:v>
                </c:pt>
                <c:pt idx="22">
                  <c:v>0.25711829726508184</c:v>
                </c:pt>
                <c:pt idx="23" formatCode="0.0000_);[Red]\(0.0000\)">
                  <c:v>0.17894752698852945</c:v>
                </c:pt>
                <c:pt idx="24" formatCode="0.0000_);[Red]\(0.0000\)">
                  <c:v>0.2419150256392284</c:v>
                </c:pt>
                <c:pt idx="25" formatCode="0.0000_);[Red]\(0.0000\)">
                  <c:v>0.16239873949273198</c:v>
                </c:pt>
                <c:pt idx="26">
                  <c:v>0.21609359300749942</c:v>
                </c:pt>
                <c:pt idx="27">
                  <c:v>0.15192786709780659</c:v>
                </c:pt>
                <c:pt idx="28">
                  <c:v>0.15394397295595308</c:v>
                </c:pt>
                <c:pt idx="29">
                  <c:v>0.24500428312503875</c:v>
                </c:pt>
                <c:pt idx="30">
                  <c:v>0.17830518608914736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01528"/>
        <c:axId val="419200744"/>
      </c:lineChart>
      <c:catAx>
        <c:axId val="4192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200744"/>
        <c:crosses val="autoZero"/>
        <c:auto val="1"/>
        <c:lblAlgn val="ctr"/>
        <c:lblOffset val="100"/>
        <c:noMultiLvlLbl val="0"/>
      </c:catAx>
      <c:valAx>
        <c:axId val="4192007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2015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3266700688977"/>
          <c:y val="9.8646782354761903E-2"/>
          <c:w val="0.22453049436408301"/>
          <c:h val="0.12240736317269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ピークでの差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89603646384141E-2"/>
          <c:y val="0.10963536506018594"/>
          <c:w val="0.78110731523380716"/>
          <c:h val="0.61842120147323698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error_compare!$H$2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error_compare!$F$3:$G$33</c:f>
              <c:multiLvlStrCache>
                <c:ptCount val="31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6-311G</c:v>
                  </c:pt>
                  <c:pt idx="17">
                    <c:v>6-31++G(d)</c:v>
                  </c:pt>
                  <c:pt idx="18">
                    <c:v>6-31++G(d,p)</c:v>
                  </c:pt>
                  <c:pt idx="19">
                    <c:v>cc-pVDZ</c:v>
                  </c:pt>
                  <c:pt idx="20">
                    <c:v>AUG-cc-pVDZ</c:v>
                  </c:pt>
                  <c:pt idx="21">
                    <c:v>AUG-cc-pVTZ</c:v>
                  </c:pt>
                  <c:pt idx="22">
                    <c:v>AUG-cc-pVDZ</c:v>
                  </c:pt>
                  <c:pt idx="23">
                    <c:v>AUG-cc-pVTZ</c:v>
                  </c:pt>
                  <c:pt idx="24">
                    <c:v>AUG-cc-pVDZ</c:v>
                  </c:pt>
                  <c:pt idx="25">
                    <c:v>AUG-cc-pVTZ</c:v>
                  </c:pt>
                  <c:pt idx="26">
                    <c:v>6-311G</c:v>
                  </c:pt>
                  <c:pt idx="27">
                    <c:v>6-31++G(d)</c:v>
                  </c:pt>
                  <c:pt idx="28">
                    <c:v>6-31++G(d,p)</c:v>
                  </c:pt>
                  <c:pt idx="29">
                    <c:v>cc-pVDZ</c:v>
                  </c:pt>
                  <c:pt idx="30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  <c:pt idx="16">
                    <c:v>MP2</c:v>
                  </c:pt>
                  <c:pt idx="22">
                    <c:v>MP3</c:v>
                  </c:pt>
                  <c:pt idx="24">
                    <c:v>MP4</c:v>
                  </c:pt>
                  <c:pt idx="26">
                    <c:v>B3LYP</c:v>
                  </c:pt>
                </c:lvl>
              </c:multiLvlStrCache>
            </c:multiLvlStrRef>
          </c:cat>
          <c:val>
            <c:numRef>
              <c:f>error_compare!$H$3:$H$33</c:f>
              <c:numCache>
                <c:formatCode>0.0000_ </c:formatCode>
                <c:ptCount val="31"/>
                <c:pt idx="0">
                  <c:v>-8.5371107157276249E-2</c:v>
                </c:pt>
                <c:pt idx="1">
                  <c:v>-0.1580815151294912</c:v>
                </c:pt>
                <c:pt idx="2">
                  <c:v>-0.19439007396263719</c:v>
                </c:pt>
                <c:pt idx="3">
                  <c:v>-0.1509852884689904</c:v>
                </c:pt>
                <c:pt idx="4">
                  <c:v>-0.15848716211542158</c:v>
                </c:pt>
                <c:pt idx="5">
                  <c:v>-0.14237179850046999</c:v>
                </c:pt>
                <c:pt idx="6">
                  <c:v>-0.35921211812933596</c:v>
                </c:pt>
                <c:pt idx="7">
                  <c:v>-0.40098169793305516</c:v>
                </c:pt>
                <c:pt idx="8">
                  <c:v>-0.46162578595441595</c:v>
                </c:pt>
                <c:pt idx="9">
                  <c:v>-0.26227390979610554</c:v>
                </c:pt>
                <c:pt idx="10">
                  <c:v>-0.22733425050398637</c:v>
                </c:pt>
                <c:pt idx="11">
                  <c:v>-0.28372499240334292</c:v>
                </c:pt>
                <c:pt idx="12">
                  <c:v>-0.29706978253327421</c:v>
                </c:pt>
                <c:pt idx="13">
                  <c:v>-0.34948585205214933</c:v>
                </c:pt>
                <c:pt idx="14">
                  <c:v>-0.21747617621013404</c:v>
                </c:pt>
                <c:pt idx="15">
                  <c:v>-0.20049376309398248</c:v>
                </c:pt>
                <c:pt idx="16">
                  <c:v>-0.35082725162913686</c:v>
                </c:pt>
                <c:pt idx="17">
                  <c:v>-0.39023598598919307</c:v>
                </c:pt>
                <c:pt idx="18">
                  <c:v>-0.44922348416748648</c:v>
                </c:pt>
                <c:pt idx="19">
                  <c:v>-0.27064741026448047</c:v>
                </c:pt>
                <c:pt idx="20">
                  <c:v>-0.23099521055756789</c:v>
                </c:pt>
                <c:pt idx="21">
                  <c:v>-0.22006431156732553</c:v>
                </c:pt>
                <c:pt idx="22">
                  <c:v>-0.20593368558343528</c:v>
                </c:pt>
                <c:pt idx="23">
                  <c:v>-0.19625595523394423</c:v>
                </c:pt>
                <c:pt idx="24">
                  <c:v>-0.24174938897881049</c:v>
                </c:pt>
                <c:pt idx="25">
                  <c:v>-0.22400831460680415</c:v>
                </c:pt>
                <c:pt idx="26">
                  <c:v>-0.25558413784793643</c:v>
                </c:pt>
                <c:pt idx="27">
                  <c:v>-0.30251365529306007</c:v>
                </c:pt>
                <c:pt idx="28">
                  <c:v>-0.32719359102085477</c:v>
                </c:pt>
                <c:pt idx="29">
                  <c:v>-0.28518693537681195</c:v>
                </c:pt>
                <c:pt idx="30">
                  <c:v>-0.21084596288019064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error_compare!$F$3:$G$33</c:f>
              <c:multiLvlStrCache>
                <c:ptCount val="31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  <c:pt idx="16">
                    <c:v>6-311G</c:v>
                  </c:pt>
                  <c:pt idx="17">
                    <c:v>6-31++G(d)</c:v>
                  </c:pt>
                  <c:pt idx="18">
                    <c:v>6-31++G(d,p)</c:v>
                  </c:pt>
                  <c:pt idx="19">
                    <c:v>cc-pVDZ</c:v>
                  </c:pt>
                  <c:pt idx="20">
                    <c:v>AUG-cc-pVDZ</c:v>
                  </c:pt>
                  <c:pt idx="21">
                    <c:v>AUG-cc-pVTZ</c:v>
                  </c:pt>
                  <c:pt idx="22">
                    <c:v>AUG-cc-pVDZ</c:v>
                  </c:pt>
                  <c:pt idx="23">
                    <c:v>AUG-cc-pVTZ</c:v>
                  </c:pt>
                  <c:pt idx="24">
                    <c:v>AUG-cc-pVDZ</c:v>
                  </c:pt>
                  <c:pt idx="25">
                    <c:v>AUG-cc-pVTZ</c:v>
                  </c:pt>
                  <c:pt idx="26">
                    <c:v>6-311G</c:v>
                  </c:pt>
                  <c:pt idx="27">
                    <c:v>6-31++G(d)</c:v>
                  </c:pt>
                  <c:pt idx="28">
                    <c:v>6-31++G(d,p)</c:v>
                  </c:pt>
                  <c:pt idx="29">
                    <c:v>cc-pVDZ</c:v>
                  </c:pt>
                  <c:pt idx="30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  <c:pt idx="16">
                    <c:v>MP2</c:v>
                  </c:pt>
                  <c:pt idx="22">
                    <c:v>MP3</c:v>
                  </c:pt>
                  <c:pt idx="24">
                    <c:v>MP4</c:v>
                  </c:pt>
                  <c:pt idx="26">
                    <c:v>B3LYP</c:v>
                  </c:pt>
                </c:lvl>
              </c:multiLvlStrCache>
            </c:multiLvlStrRef>
          </c:cat>
          <c:val>
            <c:numRef>
              <c:f>error_compare!$I$3:$I$33</c:f>
              <c:numCache>
                <c:formatCode>0.0000_ </c:formatCode>
                <c:ptCount val="31"/>
                <c:pt idx="0">
                  <c:v>-6.1250692456708222E-2</c:v>
                </c:pt>
                <c:pt idx="1">
                  <c:v>-9.3106992709201641E-2</c:v>
                </c:pt>
                <c:pt idx="2">
                  <c:v>-0.12068319483602252</c:v>
                </c:pt>
                <c:pt idx="3">
                  <c:v>-9.7556932068205704E-2</c:v>
                </c:pt>
                <c:pt idx="4">
                  <c:v>-0.10194527866578351</c:v>
                </c:pt>
                <c:pt idx="5">
                  <c:v>-9.1423587596330513E-2</c:v>
                </c:pt>
                <c:pt idx="6">
                  <c:v>-0.21389238778793107</c:v>
                </c:pt>
                <c:pt idx="7">
                  <c:v>-0.2554580987076438</c:v>
                </c:pt>
                <c:pt idx="8">
                  <c:v>-0.29729500832261913</c:v>
                </c:pt>
                <c:pt idx="9">
                  <c:v>-0.17064258255152254</c:v>
                </c:pt>
                <c:pt idx="10">
                  <c:v>-0.14414549352216532</c:v>
                </c:pt>
                <c:pt idx="11">
                  <c:v>-0.1633559199538972</c:v>
                </c:pt>
                <c:pt idx="12">
                  <c:v>-0.18082952161132049</c:v>
                </c:pt>
                <c:pt idx="13">
                  <c:v>-0.21883599153278332</c:v>
                </c:pt>
                <c:pt idx="14">
                  <c:v>-0.13754484902905162</c:v>
                </c:pt>
                <c:pt idx="15">
                  <c:v>-0.12316222991063164</c:v>
                </c:pt>
                <c:pt idx="16">
                  <c:v>-0.20747045031560951</c:v>
                </c:pt>
                <c:pt idx="17">
                  <c:v>-0.24664187555315209</c:v>
                </c:pt>
                <c:pt idx="18">
                  <c:v>-0.28586700407831067</c:v>
                </c:pt>
                <c:pt idx="19">
                  <c:v>-0.16952095924063748</c:v>
                </c:pt>
                <c:pt idx="20">
                  <c:v>-0.14212585216614748</c:v>
                </c:pt>
                <c:pt idx="21">
                  <c:v>-0.13925736943505918</c:v>
                </c:pt>
                <c:pt idx="22">
                  <c:v>-0.1263915551037762</c:v>
                </c:pt>
                <c:pt idx="23">
                  <c:v>-0.12242372407949453</c:v>
                </c:pt>
                <c:pt idx="24">
                  <c:v>-0.1460070690737858</c:v>
                </c:pt>
                <c:pt idx="25">
                  <c:v>-0.14182453857874222</c:v>
                </c:pt>
                <c:pt idx="26">
                  <c:v>-0.16345861495852709</c:v>
                </c:pt>
                <c:pt idx="27">
                  <c:v>-0.1886965477942244</c:v>
                </c:pt>
                <c:pt idx="28">
                  <c:v>-0.20867125788547725</c:v>
                </c:pt>
                <c:pt idx="29">
                  <c:v>-0.17972573765163524</c:v>
                </c:pt>
                <c:pt idx="30">
                  <c:v>-0.13288244822513917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94472"/>
        <c:axId val="419194864"/>
      </c:lineChart>
      <c:catAx>
        <c:axId val="4191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4864"/>
        <c:crosses val="autoZero"/>
        <c:auto val="1"/>
        <c:lblAlgn val="ctr"/>
        <c:lblOffset val="100"/>
        <c:noMultiLvlLbl val="0"/>
      </c:catAx>
      <c:valAx>
        <c:axId val="419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52693214136667"/>
          <c:y val="0.1179188663901799"/>
          <c:w val="0.22054162028843693"/>
          <c:h val="0.121947602135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syn</a:t>
            </a:r>
            <a:r>
              <a:rPr lang="ja-JP" altLang="en-US"/>
              <a:t>の</a:t>
            </a:r>
            <a:r>
              <a:rPr lang="ja-JP"/>
              <a:t>極小値での</a:t>
            </a:r>
            <a:r>
              <a:rPr lang="ja-JP" altLang="en-US"/>
              <a:t>誤</a:t>
            </a:r>
            <a:r>
              <a:rPr lang="ja-JP"/>
              <a:t>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69204605287657"/>
          <c:y val="0.10205305914774457"/>
          <c:w val="0.84314320095769668"/>
          <c:h val="0.66213897790671061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error_compare!$C$64</c:f>
              <c:strCache>
                <c:ptCount val="1"/>
                <c:pt idx="0">
                  <c:v>MAX-MINIMUM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error_compare!$A$65:$B$80</c:f>
              <c:multiLvlStrCache>
                <c:ptCount val="1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</c:lvl>
              </c:multiLvlStrCache>
            </c:multiLvlStrRef>
          </c:cat>
          <c:val>
            <c:numRef>
              <c:f>error_compare!$C$65:$C$80</c:f>
              <c:numCache>
                <c:formatCode>0.0000_ </c:formatCode>
                <c:ptCount val="16"/>
                <c:pt idx="0">
                  <c:v>0.30511669020495358</c:v>
                </c:pt>
                <c:pt idx="1">
                  <c:v>0.26998371103187591</c:v>
                </c:pt>
                <c:pt idx="2">
                  <c:v>0.30233641345701878</c:v>
                </c:pt>
                <c:pt idx="3">
                  <c:v>0.37137743925462541</c:v>
                </c:pt>
                <c:pt idx="4">
                  <c:v>0.27478746005751709</c:v>
                </c:pt>
                <c:pt idx="5">
                  <c:v>0.27131075237922575</c:v>
                </c:pt>
                <c:pt idx="6">
                  <c:v>0.44535316459394281</c:v>
                </c:pt>
                <c:pt idx="7">
                  <c:v>0.12771933595646234</c:v>
                </c:pt>
                <c:pt idx="8">
                  <c:v>0.4776745712890671</c:v>
                </c:pt>
                <c:pt idx="9">
                  <c:v>0.40365374896255635</c:v>
                </c:pt>
                <c:pt idx="10">
                  <c:v>0.34609170688876423</c:v>
                </c:pt>
                <c:pt idx="11">
                  <c:v>0.38862583541573503</c:v>
                </c:pt>
                <c:pt idx="12">
                  <c:v>0.16179878441260609</c:v>
                </c:pt>
                <c:pt idx="13">
                  <c:v>0.16158663866713674</c:v>
                </c:pt>
                <c:pt idx="14">
                  <c:v>0.38564117140926735</c:v>
                </c:pt>
                <c:pt idx="15">
                  <c:v>0.33777629727073721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error_compare!$D$64</c:f>
              <c:strCache>
                <c:ptCount val="1"/>
                <c:pt idx="0">
                  <c:v>least-squares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error_compare!$A$65:$B$80</c:f>
              <c:multiLvlStrCache>
                <c:ptCount val="16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AUG-cc-pVTZ</c:v>
                  </c:pt>
                  <c:pt idx="6">
                    <c:v>6-311G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cc-pVDZ</c:v>
                  </c:pt>
                  <c:pt idx="10">
                    <c:v>AUG-cc-pVDZ</c:v>
                  </c:pt>
                  <c:pt idx="11">
                    <c:v>6-311G</c:v>
                  </c:pt>
                  <c:pt idx="12">
                    <c:v>6-31++G(d)</c:v>
                  </c:pt>
                  <c:pt idx="13">
                    <c:v>6-31++G(d,p)</c:v>
                  </c:pt>
                  <c:pt idx="14">
                    <c:v>cc-pVDZ</c:v>
                  </c:pt>
                  <c:pt idx="15">
                    <c:v>AUG-cc-pVDZ</c:v>
                  </c:pt>
                </c:lvl>
                <c:lvl>
                  <c:pt idx="0">
                    <c:v>HF</c:v>
                  </c:pt>
                  <c:pt idx="6">
                    <c:v>CCSD(T)</c:v>
                  </c:pt>
                  <c:pt idx="11">
                    <c:v>CI</c:v>
                  </c:pt>
                </c:lvl>
              </c:multiLvlStrCache>
            </c:multiLvlStrRef>
          </c:cat>
          <c:val>
            <c:numRef>
              <c:f>error_compare!$D$65:$D$80</c:f>
              <c:numCache>
                <c:formatCode>0.0000_ </c:formatCode>
                <c:ptCount val="16"/>
                <c:pt idx="0">
                  <c:v>0.28626580289281023</c:v>
                </c:pt>
                <c:pt idx="1">
                  <c:v>0.2162524699284587</c:v>
                </c:pt>
                <c:pt idx="2">
                  <c:v>0.21349647746874556</c:v>
                </c:pt>
                <c:pt idx="3">
                  <c:v>0.32300036960673761</c:v>
                </c:pt>
                <c:pt idx="4">
                  <c:v>0.27530677550114313</c:v>
                </c:pt>
                <c:pt idx="5">
                  <c:v>0.20663264040794838</c:v>
                </c:pt>
                <c:pt idx="6">
                  <c:v>0.23723889249313279</c:v>
                </c:pt>
                <c:pt idx="7">
                  <c:v>0.12886518658352952</c:v>
                </c:pt>
                <c:pt idx="8">
                  <c:v>0.12637247244282568</c:v>
                </c:pt>
                <c:pt idx="9">
                  <c:v>0.26908202672689374</c:v>
                </c:pt>
                <c:pt idx="10">
                  <c:v>0.24023306494150184</c:v>
                </c:pt>
                <c:pt idx="11">
                  <c:v>0.25180977749975764</c:v>
                </c:pt>
                <c:pt idx="12">
                  <c:v>0.16319853950113172</c:v>
                </c:pt>
                <c:pt idx="13">
                  <c:v>0.16296956697599474</c:v>
                </c:pt>
                <c:pt idx="14">
                  <c:v>0.2888482930934928</c:v>
                </c:pt>
                <c:pt idx="15">
                  <c:v>0.25546695971297739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99960"/>
        <c:axId val="419196040"/>
      </c:lineChart>
      <c:catAx>
        <c:axId val="41919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計算条件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6040"/>
        <c:crosses val="autoZero"/>
        <c:auto val="1"/>
        <c:lblAlgn val="ctr"/>
        <c:lblOffset val="100"/>
        <c:noMultiLvlLbl val="0"/>
      </c:catAx>
      <c:valAx>
        <c:axId val="4191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1999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334900117159528"/>
          <c:y val="0.60698129724661509"/>
          <c:w val="0.21401000797659725"/>
          <c:h val="7.9362093393046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739588</xdr:colOff>
      <xdr:row>10</xdr:row>
      <xdr:rowOff>96371</xdr:rowOff>
    </xdr:from>
    <xdr:to>
      <xdr:col>7</xdr:col>
      <xdr:colOff>661147</xdr:colOff>
      <xdr:row>29</xdr:row>
      <xdr:rowOff>44824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179293</xdr:colOff>
      <xdr:row>10</xdr:row>
      <xdr:rowOff>113182</xdr:rowOff>
    </xdr:from>
    <xdr:to>
      <xdr:col>16</xdr:col>
      <xdr:colOff>561975</xdr:colOff>
      <xdr:row>28</xdr:row>
      <xdr:rowOff>76202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263418</xdr:colOff>
      <xdr:row>10</xdr:row>
      <xdr:rowOff>93331</xdr:rowOff>
    </xdr:from>
    <xdr:to>
      <xdr:col>8</xdr:col>
      <xdr:colOff>762001</xdr:colOff>
      <xdr:row>31</xdr:row>
      <xdr:rowOff>94453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1076566</xdr:colOff>
      <xdr:row>10</xdr:row>
      <xdr:rowOff>55950</xdr:rowOff>
    </xdr:from>
    <xdr:to>
      <xdr:col>18</xdr:col>
      <xdr:colOff>107257</xdr:colOff>
      <xdr:row>32</xdr:row>
      <xdr:rowOff>91248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647539</xdr:colOff>
      <xdr:row>39</xdr:row>
      <xdr:rowOff>106775</xdr:rowOff>
    </xdr:from>
    <xdr:to>
      <xdr:col>9</xdr:col>
      <xdr:colOff>176893</xdr:colOff>
      <xdr:row>61</xdr:row>
      <xdr:rowOff>44023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169689</xdr:colOff>
      <xdr:row>40</xdr:row>
      <xdr:rowOff>124387</xdr:rowOff>
    </xdr:from>
    <xdr:to>
      <xdr:col>18</xdr:col>
      <xdr:colOff>240126</xdr:colOff>
      <xdr:row>61</xdr:row>
      <xdr:rowOff>104055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156883</xdr:colOff>
      <xdr:row>34</xdr:row>
      <xdr:rowOff>91567</xdr:rowOff>
    </xdr:from>
    <xdr:to>
      <xdr:col>6</xdr:col>
      <xdr:colOff>224119</xdr:colOff>
      <xdr:row>62</xdr:row>
      <xdr:rowOff>149678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434628</xdr:colOff>
      <xdr:row>34</xdr:row>
      <xdr:rowOff>13608</xdr:rowOff>
    </xdr:from>
    <xdr:to>
      <xdr:col>13</xdr:col>
      <xdr:colOff>546687</xdr:colOff>
      <xdr:row>62</xdr:row>
      <xdr:rowOff>80844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168789</xdr:colOff>
      <xdr:row>98</xdr:row>
      <xdr:rowOff>99871</xdr:rowOff>
    </xdr:from>
    <xdr:to>
      <xdr:col>6</xdr:col>
      <xdr:colOff>146378</xdr:colOff>
      <xdr:row>129</xdr:row>
      <xdr:rowOff>27313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461539</xdr:colOff>
      <xdr:row>98</xdr:row>
      <xdr:rowOff>20730</xdr:rowOff>
    </xdr:from>
    <xdr:to>
      <xdr:col>13</xdr:col>
      <xdr:colOff>552788</xdr:colOff>
      <xdr:row>128</xdr:row>
      <xdr:rowOff>14007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214312</xdr:colOff>
      <xdr:row>128</xdr:row>
      <xdr:rowOff>130969</xdr:rowOff>
    </xdr:from>
    <xdr:to>
      <xdr:col>6</xdr:col>
      <xdr:colOff>191901</xdr:colOff>
      <xdr:row>159</xdr:row>
      <xdr:rowOff>58411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690562</xdr:colOff>
      <xdr:row>129</xdr:row>
      <xdr:rowOff>11906</xdr:rowOff>
    </xdr:from>
    <xdr:to>
      <xdr:col>14</xdr:col>
      <xdr:colOff>91249</xdr:colOff>
      <xdr:row>159</xdr:row>
      <xdr:rowOff>5183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168087</xdr:colOff>
      <xdr:row>0</xdr:row>
      <xdr:rowOff>145675</xdr:rowOff>
    </xdr:from>
    <xdr:to>
      <xdr:col>18</xdr:col>
      <xdr:colOff>145676</xdr:colOff>
      <xdr:row>31</xdr:row>
      <xdr:rowOff>11206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365790</xdr:colOff>
      <xdr:row>33</xdr:row>
      <xdr:rowOff>37939</xdr:rowOff>
    </xdr:from>
    <xdr:to>
      <xdr:col>16</xdr:col>
      <xdr:colOff>625927</xdr:colOff>
      <xdr:row>70</xdr:row>
      <xdr:rowOff>54428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297755</xdr:colOff>
      <xdr:row>73</xdr:row>
      <xdr:rowOff>160402</xdr:rowOff>
    </xdr:from>
    <xdr:to>
      <xdr:col>5</xdr:col>
      <xdr:colOff>824432</xdr:colOff>
      <xdr:row>97</xdr:row>
      <xdr:rowOff>44022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145675</xdr:rowOff>
    </xdr:from>
    <xdr:to>
      <xdr:col>17</xdr:col>
      <xdr:colOff>145676</xdr:colOff>
      <xdr:row>31</xdr:row>
      <xdr:rowOff>11206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297755</xdr:colOff>
      <xdr:row>73</xdr:row>
      <xdr:rowOff>160402</xdr:rowOff>
    </xdr:from>
    <xdr:to>
      <xdr:col>5</xdr:col>
      <xdr:colOff>0</xdr:colOff>
      <xdr:row>97</xdr:row>
      <xdr:rowOff>44022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85645</xdr:colOff>
      <xdr:row>42</xdr:row>
      <xdr:rowOff>69636</xdr:rowOff>
    </xdr:from>
    <xdr:to>
      <xdr:col>9</xdr:col>
      <xdr:colOff>725180</xdr:colOff>
      <xdr:row>70</xdr:row>
      <xdr:rowOff>69635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72840</xdr:colOff>
      <xdr:row>4</xdr:row>
      <xdr:rowOff>124064</xdr:rowOff>
    </xdr:from>
    <xdr:to>
      <xdr:col>19</xdr:col>
      <xdr:colOff>317767</xdr:colOff>
      <xdr:row>38</xdr:row>
      <xdr:rowOff>151277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355708</xdr:colOff>
      <xdr:row>44</xdr:row>
      <xdr:rowOff>163285</xdr:rowOff>
    </xdr:from>
    <xdr:to>
      <xdr:col>16</xdr:col>
      <xdr:colOff>503065</xdr:colOff>
      <xdr:row>66</xdr:row>
      <xdr:rowOff>45783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378597</xdr:colOff>
      <xdr:row>50</xdr:row>
      <xdr:rowOff>129989</xdr:rowOff>
    </xdr:from>
    <xdr:to>
      <xdr:col>5</xdr:col>
      <xdr:colOff>244127</xdr:colOff>
      <xdr:row>70</xdr:row>
      <xdr:rowOff>11207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156883</xdr:colOff>
      <xdr:row>79</xdr:row>
      <xdr:rowOff>118782</xdr:rowOff>
    </xdr:from>
    <xdr:to>
      <xdr:col>8</xdr:col>
      <xdr:colOff>818030</xdr:colOff>
      <xdr:row>109</xdr:row>
      <xdr:rowOff>112059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13</xdr:row>
      <xdr:rowOff>28575</xdr:rowOff>
    </xdr:from>
    <xdr:to>
      <xdr:col>15</xdr:col>
      <xdr:colOff>142875</xdr:colOff>
      <xdr:row>29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26</xdr:row>
      <xdr:rowOff>85725</xdr:rowOff>
    </xdr:from>
    <xdr:to>
      <xdr:col>15</xdr:col>
      <xdr:colOff>447675</xdr:colOff>
      <xdr:row>42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104775</xdr:rowOff>
    </xdr:from>
    <xdr:to>
      <xdr:col>15</xdr:col>
      <xdr:colOff>276225</xdr:colOff>
      <xdr:row>21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25</xdr:row>
      <xdr:rowOff>0</xdr:rowOff>
    </xdr:from>
    <xdr:to>
      <xdr:col>14</xdr:col>
      <xdr:colOff>304800</xdr:colOff>
      <xdr:row>39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49</xdr:row>
      <xdr:rowOff>38099</xdr:rowOff>
    </xdr:from>
    <xdr:to>
      <xdr:col>10</xdr:col>
      <xdr:colOff>161925</xdr:colOff>
      <xdr:row>71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3">
      <a:dk1>
        <a:sysClr val="windowText" lastClr="000000"/>
      </a:dk1>
      <a:lt1>
        <a:sysClr val="window" lastClr="FFFFFF"/>
      </a:lt1>
      <a:dk2>
        <a:srgbClr val="595959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7030A0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11"/>
  <sheetViews>
    <sheetView topLeftCell="E3" zoomScale="85" zoomScaleNormal="85" workbookViewId="0">
      <selection activeCell="P16" sqref="P16"/>
    </sheetView>
  </sheetViews>
  <sheetFormatPr defaultRowHeight="13"/>
  <cols>
    <col min="1" max="1" width="7.36328125" customWidth="1"/>
    <col min="2" max="2" width="16.453125" customWidth="1"/>
    <col min="3" max="3" width="19.453125" customWidth="1"/>
    <col min="4" max="4" width="14.90625" customWidth="1"/>
    <col min="5" max="5" width="10" customWidth="1"/>
    <col min="6" max="6" width="20.90625" customWidth="1"/>
    <col min="7" max="7" width="20" customWidth="1"/>
    <col min="8" max="8" width="20.6328125" customWidth="1"/>
    <col min="9" max="9" width="15.26953125" customWidth="1"/>
    <col min="10" max="10" width="14.453125" customWidth="1"/>
    <col min="12" max="12" width="10.7265625" customWidth="1"/>
    <col min="13" max="13" width="8.08984375" customWidth="1"/>
    <col min="14" max="14" width="13.453125" customWidth="1"/>
    <col min="15" max="15" width="13.08984375" customWidth="1"/>
    <col min="16" max="16" width="31.7265625" customWidth="1"/>
  </cols>
  <sheetData>
    <row r="3" spans="1:16" ht="19.5" customHeight="1">
      <c r="A3" s="1"/>
      <c r="B3" s="1" t="s">
        <v>0</v>
      </c>
      <c r="C3" s="1" t="s">
        <v>1</v>
      </c>
      <c r="D3" s="1" t="s">
        <v>2</v>
      </c>
      <c r="E3" s="1" t="s">
        <v>5</v>
      </c>
      <c r="F3" s="1" t="s">
        <v>3</v>
      </c>
      <c r="G3" s="1" t="s">
        <v>4</v>
      </c>
      <c r="H3" s="1" t="s">
        <v>66</v>
      </c>
      <c r="I3" s="1" t="s">
        <v>24</v>
      </c>
      <c r="J3" s="1" t="s">
        <v>19</v>
      </c>
    </row>
    <row r="4" spans="1:16">
      <c r="A4" s="13">
        <v>1</v>
      </c>
      <c r="B4" s="2" t="s">
        <v>6</v>
      </c>
      <c r="C4" s="3" t="s">
        <v>7</v>
      </c>
      <c r="D4" s="4" t="s">
        <v>8</v>
      </c>
      <c r="E4" s="5" t="s">
        <v>9</v>
      </c>
      <c r="F4" s="21">
        <v>-1.8897380099050278</v>
      </c>
      <c r="G4" s="22">
        <v>2.0721855930792583</v>
      </c>
      <c r="H4" s="41">
        <v>9.3118634855286278E-2</v>
      </c>
      <c r="I4" s="31">
        <v>0.9963837227989869</v>
      </c>
      <c r="J4" s="14">
        <v>15.645712169240195</v>
      </c>
      <c r="N4" s="11" t="s">
        <v>47</v>
      </c>
      <c r="O4" s="11"/>
      <c r="P4" s="20" t="s">
        <v>43</v>
      </c>
    </row>
    <row r="5" spans="1:16">
      <c r="A5" s="13">
        <v>2</v>
      </c>
      <c r="B5" s="2" t="s">
        <v>6</v>
      </c>
      <c r="C5" s="3" t="s">
        <v>11</v>
      </c>
      <c r="D5" s="4" t="s">
        <v>10</v>
      </c>
      <c r="E5" s="5" t="s">
        <v>9</v>
      </c>
      <c r="F5" s="21">
        <v>-2.1856008968963652</v>
      </c>
      <c r="G5" s="22">
        <v>2.09103363930552</v>
      </c>
      <c r="H5" s="41">
        <v>9.4808553852307187E-2</v>
      </c>
      <c r="I5" s="31">
        <v>0.99650467859655711</v>
      </c>
      <c r="J5" s="14">
        <v>15.930962618762333</v>
      </c>
      <c r="N5" s="8" t="s">
        <v>28</v>
      </c>
      <c r="O5" s="8"/>
      <c r="P5" s="13" t="s">
        <v>37</v>
      </c>
    </row>
    <row r="6" spans="1:16">
      <c r="A6" s="13">
        <v>3</v>
      </c>
      <c r="B6" s="2" t="s">
        <v>6</v>
      </c>
      <c r="C6" s="3" t="s">
        <v>76</v>
      </c>
      <c r="D6" s="4" t="s">
        <v>75</v>
      </c>
      <c r="E6" s="5" t="s">
        <v>9</v>
      </c>
      <c r="F6" s="21">
        <v>-2.5528403237646851</v>
      </c>
      <c r="G6" s="22">
        <v>2.1173473444568098</v>
      </c>
      <c r="H6" s="41">
        <v>9.6790715424068391E-2</v>
      </c>
      <c r="I6" s="31">
        <v>0.99668807654698754</v>
      </c>
      <c r="J6" s="14">
        <v>16.257441908340915</v>
      </c>
      <c r="N6" s="8" t="s">
        <v>38</v>
      </c>
      <c r="O6" s="8"/>
      <c r="P6" s="13" t="s">
        <v>39</v>
      </c>
    </row>
    <row r="7" spans="1:16">
      <c r="A7" s="13">
        <v>4</v>
      </c>
      <c r="B7" s="2" t="s">
        <v>12</v>
      </c>
      <c r="C7" s="3" t="s">
        <v>13</v>
      </c>
      <c r="D7" s="4" t="s">
        <v>14</v>
      </c>
      <c r="E7" s="5" t="s">
        <v>10</v>
      </c>
      <c r="F7" s="21">
        <v>-0.24369755739707202</v>
      </c>
      <c r="G7" s="22">
        <v>2.3885030276204975</v>
      </c>
      <c r="H7" s="41">
        <v>9.2282894269646781E-2</v>
      </c>
      <c r="I7" s="31">
        <v>0.99770771606399156</v>
      </c>
      <c r="J7" s="14">
        <v>12.654058777678182</v>
      </c>
      <c r="N7" s="8" t="s">
        <v>40</v>
      </c>
      <c r="O7" s="8"/>
      <c r="P7" s="13" t="s">
        <v>41</v>
      </c>
    </row>
    <row r="8" spans="1:16">
      <c r="A8" s="13">
        <v>5</v>
      </c>
      <c r="B8" s="2" t="s">
        <v>12</v>
      </c>
      <c r="C8" s="3" t="s">
        <v>13</v>
      </c>
      <c r="D8" s="4" t="s">
        <v>15</v>
      </c>
      <c r="E8" s="5" t="s">
        <v>10</v>
      </c>
      <c r="F8" s="21">
        <v>-0.83240174113174126</v>
      </c>
      <c r="G8" s="22">
        <v>2.4126383823869442</v>
      </c>
      <c r="H8" s="41">
        <v>8.4600373786175145E-2</v>
      </c>
      <c r="I8" s="31">
        <v>0.99815779938911131</v>
      </c>
      <c r="J8" s="14">
        <v>13.704964801920276</v>
      </c>
      <c r="N8" s="8" t="s">
        <v>27</v>
      </c>
      <c r="O8" s="8"/>
      <c r="P8" s="13" t="s">
        <v>42</v>
      </c>
    </row>
    <row r="9" spans="1:16">
      <c r="A9" s="13">
        <v>6</v>
      </c>
      <c r="B9" s="2" t="s">
        <v>16</v>
      </c>
      <c r="C9" s="3" t="s">
        <v>93</v>
      </c>
      <c r="D9" s="4" t="s">
        <v>18</v>
      </c>
      <c r="E9" s="5" t="s">
        <v>10</v>
      </c>
      <c r="F9" s="21">
        <v>-1.4140298399626192</v>
      </c>
      <c r="G9" s="22">
        <v>2.1325122966497401</v>
      </c>
      <c r="H9" s="41">
        <v>9.6090863884043143E-2</v>
      </c>
      <c r="I9" s="31">
        <v>0.99668870940266319</v>
      </c>
      <c r="J9" s="14">
        <v>16.061556686622566</v>
      </c>
      <c r="N9" s="26" t="s">
        <v>44</v>
      </c>
      <c r="O9" s="8"/>
      <c r="P9" s="38">
        <v>6.4464370964925672</v>
      </c>
    </row>
    <row r="10" spans="1:16">
      <c r="A10" s="13">
        <v>7</v>
      </c>
      <c r="B10" s="2" t="s">
        <v>69</v>
      </c>
      <c r="C10" s="3" t="s">
        <v>93</v>
      </c>
      <c r="D10" s="4" t="s">
        <v>72</v>
      </c>
      <c r="E10" s="5" t="s">
        <v>9</v>
      </c>
      <c r="F10" s="21">
        <v>-0.74299509316101553</v>
      </c>
      <c r="G10" s="22">
        <v>2.0929800396118776</v>
      </c>
      <c r="H10" s="41">
        <v>0.10200538167115612</v>
      </c>
      <c r="I10" s="31">
        <v>0.99679488921127513</v>
      </c>
      <c r="J10" s="14">
        <v>15.387398395545636</v>
      </c>
      <c r="N10" s="26" t="s">
        <v>49</v>
      </c>
      <c r="O10" s="8"/>
      <c r="P10" s="38">
        <v>7.05366925450683</v>
      </c>
    </row>
    <row r="11" spans="1:16">
      <c r="A11" s="13">
        <v>8</v>
      </c>
      <c r="B11" s="12" t="s">
        <v>12</v>
      </c>
      <c r="C11" s="3" t="s">
        <v>13</v>
      </c>
      <c r="D11" s="4" t="s">
        <v>8</v>
      </c>
      <c r="E11" s="5" t="s">
        <v>50</v>
      </c>
      <c r="F11" s="21">
        <v>-0.43494892427700566</v>
      </c>
      <c r="G11" s="22">
        <v>2.8023111476157045</v>
      </c>
      <c r="H11" s="41">
        <v>0.54629932354065069</v>
      </c>
      <c r="I11" s="31">
        <v>0.99428593635548757</v>
      </c>
      <c r="J11" s="14">
        <v>6.901901174050133</v>
      </c>
      <c r="N11" s="26" t="s">
        <v>45</v>
      </c>
      <c r="O11" s="8"/>
      <c r="P11" s="38">
        <v>5.33</v>
      </c>
    </row>
    <row r="12" spans="1:16">
      <c r="A12" s="13">
        <v>9</v>
      </c>
      <c r="B12" s="2" t="s">
        <v>71</v>
      </c>
      <c r="C12" s="3" t="s">
        <v>13</v>
      </c>
      <c r="D12" s="17" t="s">
        <v>15</v>
      </c>
      <c r="E12" s="5" t="s">
        <v>8</v>
      </c>
      <c r="F12" s="21">
        <v>-0.69664489527141793</v>
      </c>
      <c r="G12" s="22">
        <v>2.0945921905696103</v>
      </c>
      <c r="H12" s="41">
        <v>0.12120766546154293</v>
      </c>
      <c r="I12" s="31">
        <v>0.99607484372671173</v>
      </c>
      <c r="J12" s="14">
        <v>18.551968359332236</v>
      </c>
      <c r="N12" s="26" t="s">
        <v>46</v>
      </c>
      <c r="O12" s="8"/>
      <c r="P12" s="38">
        <v>5.7310304582889184</v>
      </c>
    </row>
    <row r="13" spans="1:16">
      <c r="A13" s="13">
        <v>10</v>
      </c>
      <c r="B13" s="15" t="s">
        <v>12</v>
      </c>
      <c r="C13" s="16" t="s">
        <v>17</v>
      </c>
      <c r="D13" s="17" t="s">
        <v>48</v>
      </c>
      <c r="E13" s="18" t="s">
        <v>10</v>
      </c>
      <c r="F13" s="34">
        <v>-0.99476530860119861</v>
      </c>
      <c r="G13" s="35">
        <v>2.4397945933098568</v>
      </c>
      <c r="H13" s="41">
        <v>0.1616298364675163</v>
      </c>
      <c r="I13" s="32">
        <v>0.99648419546124511</v>
      </c>
      <c r="J13" s="19">
        <v>25.884690130495095</v>
      </c>
      <c r="N13" s="27" t="s">
        <v>56</v>
      </c>
      <c r="O13" s="8"/>
      <c r="P13" s="39">
        <v>6.4464370964925672</v>
      </c>
    </row>
    <row r="14" spans="1:16">
      <c r="A14" s="13">
        <v>11</v>
      </c>
      <c r="B14" s="15" t="s">
        <v>71</v>
      </c>
      <c r="C14" s="16" t="s">
        <v>17</v>
      </c>
      <c r="D14" s="4" t="s">
        <v>8</v>
      </c>
      <c r="E14" s="18" t="s">
        <v>9</v>
      </c>
      <c r="F14" s="34">
        <v>-0.3159285981216271</v>
      </c>
      <c r="G14" s="35">
        <v>2.3908135767174619</v>
      </c>
      <c r="H14" s="41">
        <v>0.15537219921780079</v>
      </c>
      <c r="I14" s="32">
        <v>0.99673440079782238</v>
      </c>
      <c r="J14" s="19">
        <v>25.794615597507022</v>
      </c>
      <c r="N14" s="27" t="s">
        <v>57</v>
      </c>
      <c r="O14" s="8"/>
      <c r="P14" s="39">
        <v>6.908784213565224</v>
      </c>
    </row>
    <row r="15" spans="1:16">
      <c r="A15" s="13">
        <v>12</v>
      </c>
      <c r="B15" s="2" t="s">
        <v>16</v>
      </c>
      <c r="C15" s="3" t="s">
        <v>51</v>
      </c>
      <c r="D15" s="4" t="s">
        <v>52</v>
      </c>
      <c r="E15" s="5" t="s">
        <v>53</v>
      </c>
      <c r="F15" s="21">
        <v>-1.3701860236749284</v>
      </c>
      <c r="G15" s="22">
        <v>2.1353437961421249</v>
      </c>
      <c r="H15" s="41">
        <v>0.11604214324867466</v>
      </c>
      <c r="I15" s="31">
        <v>0.9959289236503438</v>
      </c>
      <c r="J15" s="14">
        <v>19.301182895183047</v>
      </c>
      <c r="N15" s="26" t="s">
        <v>58</v>
      </c>
      <c r="O15" s="8"/>
      <c r="P15" s="38">
        <v>4.3667764870533397</v>
      </c>
    </row>
    <row r="16" spans="1:16">
      <c r="A16" s="13">
        <v>13</v>
      </c>
      <c r="B16" s="2" t="s">
        <v>69</v>
      </c>
      <c r="C16" s="3" t="s">
        <v>13</v>
      </c>
      <c r="D16" s="4" t="s">
        <v>70</v>
      </c>
      <c r="E16" s="5" t="s">
        <v>9</v>
      </c>
      <c r="F16" s="21">
        <v>-0.69664489527141793</v>
      </c>
      <c r="G16" s="22">
        <v>2.0945921905696103</v>
      </c>
      <c r="H16" s="41">
        <v>0.12120766546154293</v>
      </c>
      <c r="I16" s="31">
        <v>0.99607484372671173</v>
      </c>
      <c r="J16" s="14">
        <v>18.551968359332236</v>
      </c>
      <c r="N16" s="26" t="s">
        <v>61</v>
      </c>
      <c r="O16" s="8"/>
      <c r="P16" s="38">
        <v>6.4464370960000004</v>
      </c>
    </row>
    <row r="17" spans="1:16">
      <c r="A17" s="13">
        <v>14</v>
      </c>
      <c r="B17" s="2" t="s">
        <v>54</v>
      </c>
      <c r="C17" s="3" t="s">
        <v>51</v>
      </c>
      <c r="D17" s="4" t="s">
        <v>18</v>
      </c>
      <c r="E17" s="5" t="s">
        <v>55</v>
      </c>
      <c r="F17" s="21">
        <v>-0.3866579527011117</v>
      </c>
      <c r="G17" s="22">
        <v>2.6260993888427957</v>
      </c>
      <c r="H17" s="41">
        <v>9.8026719195844145E-2</v>
      </c>
      <c r="I17" s="31">
        <v>0.9984908605662961</v>
      </c>
      <c r="J17" s="33">
        <v>14.220868147124744</v>
      </c>
      <c r="N17" s="28" t="s">
        <v>62</v>
      </c>
      <c r="O17" s="8"/>
      <c r="P17" s="40">
        <v>8.795603624</v>
      </c>
    </row>
    <row r="18" spans="1:16">
      <c r="A18" s="13">
        <v>15</v>
      </c>
      <c r="B18" s="2" t="s">
        <v>54</v>
      </c>
      <c r="C18" s="3" t="s">
        <v>51</v>
      </c>
      <c r="D18" s="4" t="s">
        <v>8</v>
      </c>
      <c r="E18" s="5" t="s">
        <v>55</v>
      </c>
      <c r="F18" s="21">
        <v>0.18024281048149945</v>
      </c>
      <c r="G18" s="22">
        <v>2.6059464835552366</v>
      </c>
      <c r="H18" s="41">
        <v>0.10843816654165947</v>
      </c>
      <c r="I18" s="31">
        <v>0.99789248756680171</v>
      </c>
      <c r="J18" s="33">
        <v>14.449405623019247</v>
      </c>
      <c r="N18" s="28" t="s">
        <v>63</v>
      </c>
      <c r="O18" s="8"/>
      <c r="P18" s="40">
        <v>17.788865210000001</v>
      </c>
    </row>
    <row r="19" spans="1:16">
      <c r="A19" s="13">
        <v>16</v>
      </c>
      <c r="B19" s="2" t="s">
        <v>59</v>
      </c>
      <c r="C19" s="3" t="s">
        <v>60</v>
      </c>
      <c r="D19" s="4" t="s">
        <v>8</v>
      </c>
      <c r="E19" s="5" t="s">
        <v>55</v>
      </c>
      <c r="F19" s="21">
        <v>-0.95911093433422445</v>
      </c>
      <c r="G19" s="22">
        <v>2.1157440776024723</v>
      </c>
      <c r="H19" s="41">
        <v>8.1546257101117833E-2</v>
      </c>
      <c r="I19" s="31">
        <v>0.99717411841862724</v>
      </c>
      <c r="J19" s="14">
        <v>1.3838411415094944</v>
      </c>
      <c r="N19" s="28" t="s">
        <v>78</v>
      </c>
      <c r="O19" s="8"/>
      <c r="P19" s="39">
        <v>7.4736393999999997</v>
      </c>
    </row>
    <row r="20" spans="1:16">
      <c r="A20" s="13">
        <v>17</v>
      </c>
      <c r="B20" s="2" t="s">
        <v>59</v>
      </c>
      <c r="C20" s="3" t="s">
        <v>60</v>
      </c>
      <c r="D20" s="4" t="s">
        <v>18</v>
      </c>
      <c r="E20" s="5" t="s">
        <v>9</v>
      </c>
      <c r="F20" s="21">
        <v>-1.6224544721422329</v>
      </c>
      <c r="G20" s="22">
        <v>2.1607614943266045</v>
      </c>
      <c r="H20" s="41">
        <v>8.4726357442384923E-2</v>
      </c>
      <c r="I20" s="31">
        <v>0.99717652331972906</v>
      </c>
      <c r="J20" s="14">
        <v>1.4368080184169405</v>
      </c>
      <c r="N20" s="28" t="s">
        <v>79</v>
      </c>
      <c r="O20" s="8"/>
      <c r="P20" s="39">
        <v>7.4736393999999997</v>
      </c>
    </row>
    <row r="21" spans="1:16">
      <c r="A21" s="13">
        <v>18</v>
      </c>
      <c r="B21" s="2" t="s">
        <v>64</v>
      </c>
      <c r="C21" s="3" t="s">
        <v>65</v>
      </c>
      <c r="D21" s="4" t="s">
        <v>15</v>
      </c>
      <c r="E21" s="5" t="s">
        <v>9</v>
      </c>
      <c r="F21" s="21">
        <v>-1.6536303174401075</v>
      </c>
      <c r="G21" s="22">
        <v>2.1697709308909272</v>
      </c>
      <c r="H21" s="41">
        <v>9.0657840681103219E-2</v>
      </c>
      <c r="I21" s="31">
        <v>0.99690988791943724</v>
      </c>
      <c r="J21" s="14">
        <v>1.4187784108448738</v>
      </c>
      <c r="N21" s="28" t="s">
        <v>80</v>
      </c>
      <c r="O21" s="8"/>
      <c r="P21" s="39">
        <v>6.2046583139999996</v>
      </c>
    </row>
    <row r="22" spans="1:16">
      <c r="A22" s="13">
        <v>19</v>
      </c>
      <c r="B22" s="2" t="s">
        <v>64</v>
      </c>
      <c r="C22" s="3" t="s">
        <v>65</v>
      </c>
      <c r="D22" s="4" t="s">
        <v>8</v>
      </c>
      <c r="E22" s="5" t="s">
        <v>9</v>
      </c>
      <c r="F22" s="21">
        <v>-0.98307510818973254</v>
      </c>
      <c r="G22" s="22">
        <v>2.1226700127070961</v>
      </c>
      <c r="H22" s="41">
        <v>8.6001683648034968E-2</v>
      </c>
      <c r="I22" s="31">
        <v>0.99695469871631293</v>
      </c>
      <c r="J22" s="14">
        <v>1.363444382957423</v>
      </c>
      <c r="N22" s="28" t="s">
        <v>82</v>
      </c>
      <c r="O22" s="8"/>
      <c r="P22" s="39">
        <v>6.1463802510000001</v>
      </c>
    </row>
    <row r="23" spans="1:16">
      <c r="A23" s="13">
        <v>20</v>
      </c>
      <c r="B23" s="2" t="s">
        <v>64</v>
      </c>
      <c r="C23" s="3" t="s">
        <v>7</v>
      </c>
      <c r="D23" s="4" t="s">
        <v>15</v>
      </c>
      <c r="E23" s="5" t="s">
        <v>9</v>
      </c>
      <c r="F23" s="21">
        <v>-2.5552693758449987</v>
      </c>
      <c r="G23" s="22">
        <v>2.1148108233052274</v>
      </c>
      <c r="H23" s="41">
        <v>9.7509585310569566E-2</v>
      </c>
      <c r="I23" s="31">
        <v>0.99664790279465509</v>
      </c>
      <c r="J23" s="14">
        <v>1.6445282003103516</v>
      </c>
      <c r="N23" s="28" t="s">
        <v>83</v>
      </c>
      <c r="O23" s="8"/>
      <c r="P23" s="39">
        <v>7.3942996089999999</v>
      </c>
    </row>
    <row r="24" spans="1:16">
      <c r="A24" s="13">
        <v>21</v>
      </c>
      <c r="B24" s="2" t="s">
        <v>64</v>
      </c>
      <c r="C24" s="3" t="s">
        <v>7</v>
      </c>
      <c r="D24" s="4" t="s">
        <v>8</v>
      </c>
      <c r="E24" s="5" t="s">
        <v>9</v>
      </c>
      <c r="F24" s="21">
        <v>-1.8925411387926556</v>
      </c>
      <c r="G24" s="22">
        <v>2.069945648749596</v>
      </c>
      <c r="H24" s="41">
        <v>9.3343547013392661E-2</v>
      </c>
      <c r="I24" s="31">
        <v>0.99635647020397589</v>
      </c>
      <c r="J24" s="14">
        <v>1.5824952823909963</v>
      </c>
      <c r="N24" s="28" t="s">
        <v>84</v>
      </c>
      <c r="O24" s="8"/>
      <c r="P24" s="39">
        <v>7.3942996089999999</v>
      </c>
    </row>
    <row r="25" spans="1:16">
      <c r="A25" s="13">
        <v>22</v>
      </c>
      <c r="B25" s="2" t="s">
        <v>64</v>
      </c>
      <c r="C25" s="3" t="s">
        <v>77</v>
      </c>
      <c r="D25" s="4" t="s">
        <v>15</v>
      </c>
      <c r="E25" s="5" t="s">
        <v>9</v>
      </c>
      <c r="F25" s="21">
        <v>-2.5556909835433741</v>
      </c>
      <c r="G25" s="22">
        <v>2.1152067265517331</v>
      </c>
      <c r="H25" s="41">
        <v>9.7134009855802589E-2</v>
      </c>
      <c r="I25" s="31">
        <v>0.99664846811537633</v>
      </c>
      <c r="J25" s="14">
        <v>1.6435735037073167</v>
      </c>
      <c r="N25" s="28"/>
      <c r="O25" s="8"/>
      <c r="P25" s="42"/>
    </row>
    <row r="26" spans="1:16">
      <c r="A26" s="13">
        <v>23</v>
      </c>
      <c r="B26" s="2" t="s">
        <v>64</v>
      </c>
      <c r="C26" s="3" t="s">
        <v>77</v>
      </c>
      <c r="D26" s="4" t="s">
        <v>8</v>
      </c>
      <c r="E26" s="5" t="s">
        <v>9</v>
      </c>
      <c r="F26" s="21">
        <v>-1.9113670628323212</v>
      </c>
      <c r="G26" s="22">
        <v>2.0472364272744761</v>
      </c>
      <c r="H26" s="41">
        <v>0.16151421565642674</v>
      </c>
      <c r="I26" s="31">
        <v>0.99583299200395414</v>
      </c>
      <c r="J26" s="14">
        <v>1.8496440804385454</v>
      </c>
      <c r="N26" s="28"/>
      <c r="O26" s="8"/>
      <c r="P26" s="42"/>
    </row>
    <row r="27" spans="1:16">
      <c r="A27" s="13">
        <v>24</v>
      </c>
      <c r="B27" s="2" t="s">
        <v>16</v>
      </c>
      <c r="C27" s="3" t="s">
        <v>77</v>
      </c>
      <c r="D27" s="4" t="s">
        <v>15</v>
      </c>
      <c r="E27" s="5" t="s">
        <v>9</v>
      </c>
      <c r="F27" s="21">
        <v>-1.9108859786012755</v>
      </c>
      <c r="G27" s="22">
        <v>2.2509010940815486</v>
      </c>
      <c r="H27" s="41">
        <v>7.7881061926675002E-2</v>
      </c>
      <c r="I27" s="31">
        <v>0.99766514944615492</v>
      </c>
      <c r="J27" s="14">
        <v>1.2805195418893545</v>
      </c>
      <c r="N27" s="28"/>
      <c r="O27" s="8"/>
      <c r="P27" s="42"/>
    </row>
    <row r="28" spans="1:16">
      <c r="A28" s="13">
        <v>25</v>
      </c>
      <c r="B28" s="2" t="s">
        <v>16</v>
      </c>
      <c r="C28" s="3" t="s">
        <v>77</v>
      </c>
      <c r="D28" s="4" t="s">
        <v>8</v>
      </c>
      <c r="E28" s="5" t="s">
        <v>9</v>
      </c>
      <c r="F28" s="21">
        <v>-1.2491749265230951</v>
      </c>
      <c r="G28" s="22">
        <v>2.2046273402279581</v>
      </c>
      <c r="H28" s="41">
        <v>7.3056244717058252E-2</v>
      </c>
      <c r="I28" s="31">
        <v>0.99761056811755366</v>
      </c>
      <c r="J28" s="14">
        <v>1.2353576820299113</v>
      </c>
      <c r="N28" s="28"/>
      <c r="O28" s="8"/>
      <c r="P28" s="42"/>
    </row>
    <row r="29" spans="1:16">
      <c r="A29" s="13">
        <v>26</v>
      </c>
      <c r="B29" s="15" t="s">
        <v>12</v>
      </c>
      <c r="C29" s="3" t="s">
        <v>77</v>
      </c>
      <c r="D29" s="4" t="s">
        <v>15</v>
      </c>
      <c r="E29" s="5" t="s">
        <v>9</v>
      </c>
      <c r="F29" s="21">
        <v>-1.2398017675056934</v>
      </c>
      <c r="G29" s="22">
        <v>2.4884484218875502</v>
      </c>
      <c r="H29" s="41">
        <v>0.12410702057546856</v>
      </c>
      <c r="I29" s="31">
        <v>0.99797488676385215</v>
      </c>
      <c r="J29" s="14">
        <v>1.9961538222785284</v>
      </c>
      <c r="N29" s="28"/>
      <c r="O29" s="8"/>
      <c r="P29" s="42"/>
    </row>
    <row r="30" spans="1:16">
      <c r="A30" s="13">
        <v>27</v>
      </c>
      <c r="B30" s="2" t="s">
        <v>12</v>
      </c>
      <c r="C30" s="3" t="s">
        <v>77</v>
      </c>
      <c r="D30" s="4" t="s">
        <v>8</v>
      </c>
      <c r="E30" s="5" t="s">
        <v>9</v>
      </c>
      <c r="F30" s="21">
        <v>-0.88641720548633118</v>
      </c>
      <c r="G30" s="22">
        <v>2.5230579659637296</v>
      </c>
      <c r="H30" s="41">
        <v>0.16578312896074809</v>
      </c>
      <c r="I30" s="31">
        <v>0.99395002905176222</v>
      </c>
      <c r="J30" s="14">
        <v>3.2203781301578367</v>
      </c>
    </row>
    <row r="31" spans="1:16">
      <c r="A31" s="13">
        <v>28</v>
      </c>
      <c r="B31" s="2" t="s">
        <v>12</v>
      </c>
      <c r="C31" s="3" t="s">
        <v>81</v>
      </c>
      <c r="D31" s="4" t="s">
        <v>15</v>
      </c>
      <c r="E31" s="5" t="s">
        <v>9</v>
      </c>
      <c r="F31" s="21">
        <v>-1.3240555950701969</v>
      </c>
      <c r="G31" s="22">
        <v>2.4196707510105999</v>
      </c>
      <c r="H31" s="41">
        <v>0.15565510844797181</v>
      </c>
      <c r="I31" s="31">
        <v>0.99642806784173277</v>
      </c>
      <c r="J31" s="14">
        <v>2.1298567302580187</v>
      </c>
    </row>
    <row r="32" spans="1:16">
      <c r="A32" s="13">
        <v>29</v>
      </c>
      <c r="B32" s="2" t="s">
        <v>12</v>
      </c>
      <c r="C32" s="3" t="s">
        <v>81</v>
      </c>
      <c r="D32" s="4" t="s">
        <v>8</v>
      </c>
      <c r="E32" s="5" t="s">
        <v>9</v>
      </c>
      <c r="F32" s="21">
        <v>-0.95207374519622157</v>
      </c>
      <c r="G32" s="22">
        <v>2.4597269943858509</v>
      </c>
      <c r="H32" s="41">
        <v>0.21415295811526275</v>
      </c>
      <c r="I32" s="31">
        <v>0.99024111142380322</v>
      </c>
      <c r="J32" s="14">
        <v>5.0483542333183022</v>
      </c>
    </row>
    <row r="33" spans="1:10">
      <c r="A33" s="13">
        <v>30</v>
      </c>
      <c r="B33" s="2" t="s">
        <v>16</v>
      </c>
      <c r="C33" s="3" t="s">
        <v>81</v>
      </c>
      <c r="D33" s="4" t="s">
        <v>15</v>
      </c>
      <c r="E33" s="5" t="s">
        <v>9</v>
      </c>
      <c r="F33" s="21">
        <v>-1.8566826720043617</v>
      </c>
      <c r="G33" s="22">
        <v>2.1588198291744169</v>
      </c>
      <c r="H33" s="41">
        <v>9.5017458068016411E-2</v>
      </c>
      <c r="I33" s="31">
        <v>0.99700553423850713</v>
      </c>
      <c r="J33" s="14">
        <v>1.6419637256086621</v>
      </c>
    </row>
    <row r="34" spans="1:10">
      <c r="A34" s="13">
        <v>31</v>
      </c>
      <c r="B34" s="2" t="s">
        <v>16</v>
      </c>
      <c r="C34" s="3" t="s">
        <v>81</v>
      </c>
      <c r="D34" s="4" t="s">
        <v>8</v>
      </c>
      <c r="E34" s="5" t="s">
        <v>9</v>
      </c>
      <c r="F34" s="21">
        <v>-1.2662877506733823</v>
      </c>
      <c r="G34" s="22">
        <v>2.1348856767748368</v>
      </c>
      <c r="H34" s="41">
        <v>0.10638340912696527</v>
      </c>
      <c r="I34" s="31">
        <v>0.99618698161380315</v>
      </c>
      <c r="J34" s="14">
        <v>1.5832274693305193</v>
      </c>
    </row>
    <row r="35" spans="1:10">
      <c r="A35" s="13">
        <v>32</v>
      </c>
      <c r="B35" s="2" t="s">
        <v>64</v>
      </c>
      <c r="C35" s="3" t="s">
        <v>81</v>
      </c>
      <c r="D35" s="4" t="s">
        <v>15</v>
      </c>
      <c r="E35" s="5" t="s">
        <v>9</v>
      </c>
      <c r="F35" s="21">
        <v>-1.8566826720043617</v>
      </c>
      <c r="G35" s="22">
        <v>2.1588198291744169</v>
      </c>
      <c r="H35" s="41">
        <v>9.5017458068016411E-2</v>
      </c>
      <c r="I35" s="31">
        <v>0.99700553423850713</v>
      </c>
      <c r="J35" s="14">
        <v>1.6419637256086621</v>
      </c>
    </row>
    <row r="36" spans="1:10">
      <c r="A36" s="13">
        <v>33</v>
      </c>
      <c r="B36" s="2" t="s">
        <v>64</v>
      </c>
      <c r="C36" s="3" t="s">
        <v>81</v>
      </c>
      <c r="D36" s="4" t="s">
        <v>8</v>
      </c>
      <c r="E36" s="5" t="s">
        <v>9</v>
      </c>
      <c r="F36" s="21">
        <v>-1.2662877506733823</v>
      </c>
      <c r="G36" s="22">
        <v>2.1348856767748368</v>
      </c>
      <c r="H36" s="41">
        <v>0.10638340912696527</v>
      </c>
      <c r="I36" s="31">
        <v>0.99618698161380315</v>
      </c>
      <c r="J36" s="14">
        <v>1.5832274693305193</v>
      </c>
    </row>
    <row r="37" spans="1:10">
      <c r="A37" s="13">
        <v>34</v>
      </c>
      <c r="B37" s="2"/>
      <c r="C37" s="3"/>
      <c r="D37" s="4"/>
      <c r="E37" s="5" t="s">
        <v>9</v>
      </c>
      <c r="F37" s="21"/>
      <c r="G37" s="22"/>
      <c r="H37" s="41"/>
      <c r="I37" s="31"/>
      <c r="J37" s="14"/>
    </row>
    <row r="41" spans="1:10">
      <c r="E41" s="30" t="s">
        <v>73</v>
      </c>
      <c r="F41" s="36">
        <f>AVERAGE(F4:F36)</f>
        <v>-1.2884341426216275</v>
      </c>
      <c r="G41" s="36">
        <f>AVERAGE(G4:G36)</f>
        <v>2.2529298003423315</v>
      </c>
    </row>
    <row r="42" spans="1:10">
      <c r="E42" s="29" t="s">
        <v>67</v>
      </c>
      <c r="F42" s="37">
        <f>AVERAGE(F4,F7,F18,F19,F22,F10,F14,F16,F24,F26,F28,F30,F32,F34,F36)</f>
        <v>-1.0050064644050671</v>
      </c>
      <c r="G42" s="37">
        <f>AVERAGE(G4,G7,G18,G19,G22,G10,G14,G16,G24,G26,G28,G30,G32,G34,G36)</f>
        <v>2.2305200487743195</v>
      </c>
    </row>
    <row r="43" spans="1:10">
      <c r="E43" s="29" t="s">
        <v>68</v>
      </c>
      <c r="F43" s="37">
        <f>AVERAGE(F8,F9,F13,F15,F17,F20,F21,F23,F25,F27,F29,F31,F33,F35)</f>
        <v>-1.5409424785877284</v>
      </c>
      <c r="G43" s="37">
        <f>AVERAGE(G8,G9,G13,G15,G17,G20,G21,G23,G25,G27,G29,G31,G33,G35)</f>
        <v>2.2702570255524632</v>
      </c>
    </row>
    <row r="44" spans="1:10">
      <c r="H44">
        <f>MIN(H4:H36)</f>
        <v>7.3056244717058252E-2</v>
      </c>
    </row>
    <row r="46" spans="1:10">
      <c r="E46" s="23" t="s">
        <v>23</v>
      </c>
      <c r="F46" s="6">
        <v>1.9</v>
      </c>
      <c r="G46" s="7">
        <v>2.2999999999999998</v>
      </c>
    </row>
    <row r="47" spans="1:10">
      <c r="E47" s="23" t="s">
        <v>20</v>
      </c>
      <c r="F47" s="6">
        <v>0.3075</v>
      </c>
      <c r="G47" s="7">
        <v>2.2999999999999998</v>
      </c>
      <c r="H47">
        <f>6.98568/2</f>
        <v>3.4928400000000002</v>
      </c>
    </row>
    <row r="48" spans="1:10">
      <c r="E48" s="23" t="s">
        <v>21</v>
      </c>
      <c r="F48" s="21">
        <v>2.0729999999999998E-2</v>
      </c>
      <c r="G48" s="22">
        <f>(H47+H48)/2</f>
        <v>2.58161</v>
      </c>
      <c r="H48">
        <f>3.34076/2</f>
        <v>1.67038</v>
      </c>
    </row>
    <row r="59" spans="2:8">
      <c r="B59" s="9"/>
      <c r="C59" s="11" t="s">
        <v>25</v>
      </c>
      <c r="D59" s="11" t="s">
        <v>26</v>
      </c>
      <c r="E59" s="11"/>
      <c r="F59" s="11"/>
      <c r="G59" s="11"/>
      <c r="H59" s="11"/>
    </row>
    <row r="60" spans="2:8">
      <c r="B60" s="9"/>
      <c r="C60" s="11"/>
      <c r="D60" s="11"/>
      <c r="E60" s="11" t="s">
        <v>27</v>
      </c>
      <c r="F60" s="11"/>
      <c r="G60" s="11" t="s">
        <v>28</v>
      </c>
      <c r="H60" s="11"/>
    </row>
    <row r="61" spans="2:8">
      <c r="B61" s="9"/>
      <c r="C61" s="11" t="s">
        <v>22</v>
      </c>
      <c r="D61" s="11" t="s">
        <v>29</v>
      </c>
      <c r="E61" s="11" t="s">
        <v>30</v>
      </c>
      <c r="F61" s="11" t="s">
        <v>31</v>
      </c>
      <c r="G61" s="11" t="s">
        <v>30</v>
      </c>
      <c r="H61" s="11" t="s">
        <v>31</v>
      </c>
    </row>
    <row r="62" spans="2:8">
      <c r="B62" s="9" t="s">
        <v>32</v>
      </c>
      <c r="C62" s="8">
        <v>1.26</v>
      </c>
      <c r="D62" s="8">
        <v>1.1896100000000001</v>
      </c>
      <c r="E62" s="8">
        <v>1.20425</v>
      </c>
      <c r="F62" s="8">
        <v>1.2108699999999999</v>
      </c>
      <c r="G62" s="8">
        <v>1.19946</v>
      </c>
      <c r="H62" s="8">
        <v>1.2081900000000001</v>
      </c>
    </row>
    <row r="63" spans="2:8">
      <c r="B63" s="10" t="s">
        <v>33</v>
      </c>
      <c r="C63" s="8">
        <v>1.26</v>
      </c>
      <c r="D63" s="8">
        <v>1.3451599999999999</v>
      </c>
      <c r="E63" s="8">
        <v>1.36798</v>
      </c>
      <c r="F63" s="8">
        <v>1.3612500000000001</v>
      </c>
      <c r="G63" s="8">
        <v>1.36015</v>
      </c>
      <c r="H63" s="8">
        <v>1.35239</v>
      </c>
    </row>
    <row r="64" spans="2:8">
      <c r="B64" s="10" t="s">
        <v>34</v>
      </c>
      <c r="C64" s="8">
        <v>0.96</v>
      </c>
      <c r="D64" s="8">
        <v>0.94628999999999996</v>
      </c>
      <c r="E64" s="8">
        <v>0.96716999999999997</v>
      </c>
      <c r="F64" s="8">
        <v>0.97133000000000003</v>
      </c>
      <c r="G64" s="8">
        <v>0.94618999999999998</v>
      </c>
      <c r="H64" s="8">
        <v>0.94981000000000004</v>
      </c>
    </row>
    <row r="65" spans="2:11">
      <c r="B65" s="10" t="s">
        <v>36</v>
      </c>
      <c r="C65" s="8">
        <v>125.59990000000001</v>
      </c>
      <c r="D65" s="8">
        <v>124</v>
      </c>
      <c r="E65" s="8">
        <v>119.3853</v>
      </c>
      <c r="F65" s="8">
        <v>122.2139</v>
      </c>
      <c r="G65" s="8">
        <v>119.5599</v>
      </c>
      <c r="H65" s="8">
        <v>121.45489999999999</v>
      </c>
    </row>
    <row r="66" spans="2:11">
      <c r="B66" s="10" t="s">
        <v>35</v>
      </c>
      <c r="C66" s="8">
        <v>109.5001</v>
      </c>
      <c r="D66" s="8">
        <v>111</v>
      </c>
      <c r="E66" s="8">
        <v>110.6579</v>
      </c>
      <c r="F66" s="8">
        <v>106.71429999999999</v>
      </c>
      <c r="G66" s="8">
        <v>116.53019999999999</v>
      </c>
      <c r="H66" s="8">
        <v>113.5155</v>
      </c>
    </row>
    <row r="72" spans="2:11">
      <c r="B72" s="1"/>
      <c r="C72" s="1" t="s">
        <v>0</v>
      </c>
      <c r="D72" s="1" t="s">
        <v>1</v>
      </c>
      <c r="E72" s="1" t="s">
        <v>2</v>
      </c>
      <c r="F72" s="1" t="s">
        <v>5</v>
      </c>
      <c r="G72" s="1" t="s">
        <v>3</v>
      </c>
      <c r="H72" s="1" t="s">
        <v>4</v>
      </c>
      <c r="I72" s="1" t="s">
        <v>74</v>
      </c>
      <c r="J72" s="1" t="s">
        <v>24</v>
      </c>
      <c r="K72" s="1" t="s">
        <v>19</v>
      </c>
    </row>
    <row r="73" spans="2:11">
      <c r="B73" s="13">
        <v>1</v>
      </c>
      <c r="C73" s="2" t="s">
        <v>6</v>
      </c>
      <c r="D73" s="3" t="s">
        <v>7</v>
      </c>
      <c r="E73" s="4" t="s">
        <v>8</v>
      </c>
      <c r="F73" s="5" t="s">
        <v>9</v>
      </c>
      <c r="G73" s="21">
        <v>-1.8897380099050278</v>
      </c>
      <c r="H73" s="22">
        <v>2.0721855930792583</v>
      </c>
      <c r="I73" s="25">
        <v>9.3118634855286278E-2</v>
      </c>
      <c r="J73" s="31">
        <v>0.9963837227989869</v>
      </c>
      <c r="K73" s="14">
        <v>15.645712169240195</v>
      </c>
    </row>
    <row r="74" spans="2:11">
      <c r="B74" s="13">
        <v>2</v>
      </c>
      <c r="C74" s="2" t="s">
        <v>12</v>
      </c>
      <c r="D74" s="3" t="s">
        <v>13</v>
      </c>
      <c r="E74" s="4" t="s">
        <v>14</v>
      </c>
      <c r="F74" s="5" t="s">
        <v>10</v>
      </c>
      <c r="G74" s="21">
        <v>-0.24369755739707202</v>
      </c>
      <c r="H74" s="22">
        <v>2.3885030276204975</v>
      </c>
      <c r="I74" s="25">
        <v>9.2282894269646781E-2</v>
      </c>
      <c r="J74" s="31">
        <v>0.99770771606399156</v>
      </c>
      <c r="K74" s="14">
        <v>12.654058777678182</v>
      </c>
    </row>
    <row r="75" spans="2:11">
      <c r="B75" s="13">
        <v>3</v>
      </c>
      <c r="C75" s="2" t="s">
        <v>54</v>
      </c>
      <c r="D75" s="3" t="s">
        <v>51</v>
      </c>
      <c r="E75" s="4" t="s">
        <v>8</v>
      </c>
      <c r="F75" s="5" t="s">
        <v>55</v>
      </c>
      <c r="G75" s="21">
        <v>0.18024281048149945</v>
      </c>
      <c r="H75" s="22">
        <v>2.6059464835552366</v>
      </c>
      <c r="I75" s="25">
        <v>0.10843816654165947</v>
      </c>
      <c r="J75" s="31">
        <v>0.99789248756680171</v>
      </c>
      <c r="K75" s="33">
        <v>14.449405623019247</v>
      </c>
    </row>
    <row r="76" spans="2:11">
      <c r="B76" s="13">
        <v>4</v>
      </c>
      <c r="C76" s="2" t="s">
        <v>59</v>
      </c>
      <c r="D76" s="3" t="s">
        <v>60</v>
      </c>
      <c r="E76" s="4" t="s">
        <v>8</v>
      </c>
      <c r="F76" s="5" t="s">
        <v>55</v>
      </c>
      <c r="G76" s="21">
        <v>-0.95911093433422445</v>
      </c>
      <c r="H76" s="22">
        <v>2.1157440776024723</v>
      </c>
      <c r="I76" s="25">
        <v>8.1546257101117833E-2</v>
      </c>
      <c r="J76" s="31">
        <v>0.99717411841862724</v>
      </c>
      <c r="K76" s="14">
        <v>1.3838411415094944</v>
      </c>
    </row>
    <row r="77" spans="2:11">
      <c r="B77" s="13">
        <v>5</v>
      </c>
      <c r="C77" s="2" t="s">
        <v>69</v>
      </c>
      <c r="D77" s="3" t="s">
        <v>17</v>
      </c>
      <c r="E77" s="4" t="s">
        <v>72</v>
      </c>
      <c r="F77" s="5" t="s">
        <v>9</v>
      </c>
      <c r="G77" s="21">
        <v>-0.74299509316101553</v>
      </c>
      <c r="H77" s="22">
        <v>2.0929800396118776</v>
      </c>
      <c r="I77" s="25">
        <v>0.10200538167115612</v>
      </c>
      <c r="J77" s="31">
        <v>0.99679488921127513</v>
      </c>
      <c r="K77" s="14">
        <v>15.387398395545636</v>
      </c>
    </row>
    <row r="78" spans="2:11">
      <c r="B78" s="13">
        <v>6</v>
      </c>
      <c r="C78" s="15" t="s">
        <v>71</v>
      </c>
      <c r="D78" s="16" t="s">
        <v>17</v>
      </c>
      <c r="E78" s="4" t="s">
        <v>8</v>
      </c>
      <c r="F78" s="18" t="s">
        <v>9</v>
      </c>
      <c r="G78" s="34">
        <v>-0.3159285981216271</v>
      </c>
      <c r="H78" s="35">
        <v>2.3908135767174619</v>
      </c>
      <c r="I78" s="25">
        <v>0.15537219921780079</v>
      </c>
      <c r="J78" s="32">
        <v>0.99673440079782238</v>
      </c>
      <c r="K78" s="19">
        <v>25.794615597507022</v>
      </c>
    </row>
    <row r="79" spans="2:11">
      <c r="B79" s="13">
        <v>7</v>
      </c>
      <c r="C79" s="2" t="s">
        <v>69</v>
      </c>
      <c r="D79" s="3" t="s">
        <v>13</v>
      </c>
      <c r="E79" s="4" t="s">
        <v>70</v>
      </c>
      <c r="F79" s="5" t="s">
        <v>9</v>
      </c>
      <c r="G79" s="21">
        <v>-0.69664489527141793</v>
      </c>
      <c r="H79" s="22">
        <v>2.0945921905696103</v>
      </c>
      <c r="I79" s="25">
        <v>0.12120766546154293</v>
      </c>
      <c r="J79" s="31">
        <v>0.99607484372671173</v>
      </c>
      <c r="K79" s="14">
        <v>18.551968359332236</v>
      </c>
    </row>
    <row r="80" spans="2:11">
      <c r="B80" s="13">
        <v>8</v>
      </c>
      <c r="C80" s="2" t="s">
        <v>64</v>
      </c>
      <c r="D80" s="3" t="s">
        <v>60</v>
      </c>
      <c r="E80" s="4" t="s">
        <v>8</v>
      </c>
      <c r="F80" s="5" t="s">
        <v>9</v>
      </c>
      <c r="G80" s="21">
        <v>-0.98307510818973254</v>
      </c>
      <c r="H80" s="22">
        <v>2.1226700127070961</v>
      </c>
      <c r="I80" s="25">
        <v>8.6001683648034968E-2</v>
      </c>
      <c r="J80" s="31">
        <v>0.99695469871631293</v>
      </c>
      <c r="K80" s="14">
        <v>1.363444382957423</v>
      </c>
    </row>
    <row r="81" spans="2:11">
      <c r="B81" s="13">
        <v>9</v>
      </c>
      <c r="C81" s="2" t="s">
        <v>64</v>
      </c>
      <c r="D81" s="3" t="s">
        <v>7</v>
      </c>
      <c r="E81" s="4" t="s">
        <v>8</v>
      </c>
      <c r="F81" s="5" t="s">
        <v>9</v>
      </c>
      <c r="G81" s="21">
        <v>-1.8925411387926556</v>
      </c>
      <c r="H81" s="22">
        <v>2.069945648749596</v>
      </c>
      <c r="I81" s="41">
        <v>9.3343547013392661E-2</v>
      </c>
      <c r="J81" s="31">
        <v>0.99635647020397589</v>
      </c>
      <c r="K81" s="14">
        <v>1.5824952823909963</v>
      </c>
    </row>
    <row r="82" spans="2:11">
      <c r="B82" s="13">
        <v>10</v>
      </c>
      <c r="C82" s="2" t="s">
        <v>64</v>
      </c>
      <c r="D82" s="3" t="s">
        <v>77</v>
      </c>
      <c r="E82" s="4" t="s">
        <v>8</v>
      </c>
      <c r="F82" s="5" t="s">
        <v>9</v>
      </c>
      <c r="G82" s="21">
        <v>-1.9113670628323212</v>
      </c>
      <c r="H82" s="22">
        <v>2.0472364272744761</v>
      </c>
      <c r="I82" s="41">
        <v>0.16151421565642674</v>
      </c>
      <c r="J82" s="31">
        <v>0.99583299200395414</v>
      </c>
      <c r="K82" s="14">
        <v>1.8496440804385454</v>
      </c>
    </row>
    <row r="83" spans="2:11">
      <c r="B83" s="13">
        <v>11</v>
      </c>
      <c r="C83" s="2" t="s">
        <v>16</v>
      </c>
      <c r="D83" s="3" t="s">
        <v>77</v>
      </c>
      <c r="E83" s="4" t="s">
        <v>8</v>
      </c>
      <c r="F83" s="5" t="s">
        <v>9</v>
      </c>
      <c r="G83" s="21">
        <v>-1.2491749265230951</v>
      </c>
      <c r="H83" s="22">
        <v>2.2046273402279581</v>
      </c>
      <c r="I83" s="41">
        <v>7.3056244717058252E-2</v>
      </c>
      <c r="J83" s="31">
        <v>0.99761056811755366</v>
      </c>
      <c r="K83" s="14">
        <v>1.2353576820299113</v>
      </c>
    </row>
    <row r="84" spans="2:11">
      <c r="B84" s="13">
        <v>12</v>
      </c>
      <c r="C84" s="2" t="s">
        <v>12</v>
      </c>
      <c r="D84" s="3" t="s">
        <v>77</v>
      </c>
      <c r="E84" s="4" t="s">
        <v>8</v>
      </c>
      <c r="F84" s="5" t="s">
        <v>9</v>
      </c>
      <c r="G84" s="21">
        <v>-0.88641720548633118</v>
      </c>
      <c r="H84" s="22">
        <v>2.5230579659637296</v>
      </c>
      <c r="I84" s="41">
        <v>0.16578312896074809</v>
      </c>
      <c r="J84" s="31">
        <v>0.99395002905176222</v>
      </c>
      <c r="K84" s="14">
        <v>3.2203781301578367</v>
      </c>
    </row>
    <row r="85" spans="2:11">
      <c r="B85" s="13">
        <v>13</v>
      </c>
      <c r="C85" s="2" t="s">
        <v>12</v>
      </c>
      <c r="D85" s="3" t="s">
        <v>81</v>
      </c>
      <c r="E85" s="4" t="s">
        <v>8</v>
      </c>
      <c r="F85" s="5" t="s">
        <v>9</v>
      </c>
      <c r="G85" s="21">
        <v>-0.95207374519622157</v>
      </c>
      <c r="H85" s="22">
        <v>2.4597269943858509</v>
      </c>
      <c r="I85" s="41">
        <v>0.21415295811526275</v>
      </c>
      <c r="J85" s="31">
        <v>0.99024111142380322</v>
      </c>
      <c r="K85" s="14">
        <v>5.0483542333183022</v>
      </c>
    </row>
    <row r="86" spans="2:11">
      <c r="B86" s="13">
        <v>14</v>
      </c>
      <c r="C86" s="2" t="s">
        <v>16</v>
      </c>
      <c r="D86" s="3" t="s">
        <v>81</v>
      </c>
      <c r="E86" s="4" t="s">
        <v>8</v>
      </c>
      <c r="F86" s="5" t="s">
        <v>9</v>
      </c>
      <c r="G86" s="21">
        <v>-1.2662877506733823</v>
      </c>
      <c r="H86" s="22">
        <v>2.1348856767748368</v>
      </c>
      <c r="I86" s="41">
        <v>0.10638340912696527</v>
      </c>
      <c r="J86" s="31">
        <v>0.99618698161380315</v>
      </c>
      <c r="K86" s="14">
        <v>1.5832274693305193</v>
      </c>
    </row>
    <row r="87" spans="2:11">
      <c r="B87" s="13">
        <v>15</v>
      </c>
      <c r="C87" s="2"/>
      <c r="D87" s="3"/>
      <c r="E87" s="4"/>
      <c r="F87" s="5"/>
      <c r="G87" s="21"/>
      <c r="H87" s="22"/>
      <c r="I87" s="41"/>
      <c r="J87" s="31"/>
      <c r="K87" s="14"/>
    </row>
    <row r="88" spans="2:11">
      <c r="G88" s="36">
        <f>AVERAGE(G73:G84)</f>
        <v>-0.96587064329441841</v>
      </c>
      <c r="H88" s="36">
        <f>AVERAGE(H73:H84)</f>
        <v>2.2273585319732727</v>
      </c>
    </row>
    <row r="93" spans="2:11">
      <c r="B93" s="1"/>
      <c r="C93" s="1" t="s">
        <v>0</v>
      </c>
      <c r="D93" s="1" t="s">
        <v>1</v>
      </c>
      <c r="E93" s="1" t="s">
        <v>2</v>
      </c>
      <c r="F93" s="1" t="s">
        <v>5</v>
      </c>
      <c r="G93" s="1" t="s">
        <v>3</v>
      </c>
      <c r="H93" s="1" t="s">
        <v>4</v>
      </c>
      <c r="I93" s="1" t="s">
        <v>74</v>
      </c>
      <c r="J93" s="1" t="s">
        <v>24</v>
      </c>
      <c r="K93" s="1" t="s">
        <v>19</v>
      </c>
    </row>
    <row r="94" spans="2:11">
      <c r="B94" s="13">
        <v>1</v>
      </c>
      <c r="C94" s="2" t="s">
        <v>12</v>
      </c>
      <c r="D94" s="3" t="s">
        <v>13</v>
      </c>
      <c r="E94" s="4" t="s">
        <v>15</v>
      </c>
      <c r="F94" s="5" t="s">
        <v>10</v>
      </c>
      <c r="G94" s="21">
        <v>-0.83240174113174126</v>
      </c>
      <c r="H94" s="22">
        <v>2.4126383823869442</v>
      </c>
      <c r="I94" s="25">
        <v>8.4600373786175145E-2</v>
      </c>
      <c r="J94" s="31">
        <v>0.99815779938911131</v>
      </c>
      <c r="K94" s="14">
        <v>13.704964801920276</v>
      </c>
    </row>
    <row r="95" spans="2:11">
      <c r="B95" s="13">
        <v>2</v>
      </c>
      <c r="C95" s="2" t="s">
        <v>16</v>
      </c>
      <c r="D95" s="3" t="s">
        <v>17</v>
      </c>
      <c r="E95" s="4" t="s">
        <v>18</v>
      </c>
      <c r="F95" s="5" t="s">
        <v>10</v>
      </c>
      <c r="G95" s="21">
        <v>-1.4140298399626192</v>
      </c>
      <c r="H95" s="22">
        <v>2.1325122966497401</v>
      </c>
      <c r="I95" s="25">
        <v>9.6090863884043143E-2</v>
      </c>
      <c r="J95" s="31">
        <v>0.99668870940266319</v>
      </c>
      <c r="K95" s="14">
        <v>16.061556686622566</v>
      </c>
    </row>
    <row r="96" spans="2:11">
      <c r="B96" s="13">
        <v>3</v>
      </c>
      <c r="C96" s="2" t="s">
        <v>6</v>
      </c>
      <c r="D96" s="3" t="s">
        <v>76</v>
      </c>
      <c r="E96" s="4" t="s">
        <v>75</v>
      </c>
      <c r="F96" s="5" t="s">
        <v>9</v>
      </c>
      <c r="G96" s="21">
        <v>-2.5528403237646851</v>
      </c>
      <c r="H96" s="22">
        <v>2.1173473444568098</v>
      </c>
      <c r="I96" s="25">
        <v>9.6790715424068391E-2</v>
      </c>
      <c r="J96" s="31">
        <v>0.99668807654698754</v>
      </c>
      <c r="K96" s="14">
        <v>16.257441908340915</v>
      </c>
    </row>
    <row r="97" spans="2:11">
      <c r="B97" s="13">
        <v>4</v>
      </c>
      <c r="C97" s="15" t="s">
        <v>12</v>
      </c>
      <c r="D97" s="16" t="s">
        <v>17</v>
      </c>
      <c r="E97" s="17" t="s">
        <v>48</v>
      </c>
      <c r="F97" s="18" t="s">
        <v>10</v>
      </c>
      <c r="G97" s="34">
        <v>-0.99476530860119861</v>
      </c>
      <c r="H97" s="35">
        <v>2.4397945933098568</v>
      </c>
      <c r="I97" s="25">
        <v>0.1616298364675163</v>
      </c>
      <c r="J97" s="32">
        <v>0.99648419546124511</v>
      </c>
      <c r="K97" s="19">
        <v>25.884690130495095</v>
      </c>
    </row>
    <row r="98" spans="2:11">
      <c r="B98" s="13">
        <v>5</v>
      </c>
      <c r="C98" s="2" t="s">
        <v>16</v>
      </c>
      <c r="D98" s="3" t="s">
        <v>51</v>
      </c>
      <c r="E98" s="4" t="s">
        <v>52</v>
      </c>
      <c r="F98" s="5" t="s">
        <v>53</v>
      </c>
      <c r="G98" s="21">
        <v>-1.3701860236749284</v>
      </c>
      <c r="H98" s="22">
        <v>2.1353437961421249</v>
      </c>
      <c r="I98" s="25">
        <v>0.11604214324867466</v>
      </c>
      <c r="J98" s="31">
        <v>0.9959289236503438</v>
      </c>
      <c r="K98" s="14">
        <v>19.301182895183047</v>
      </c>
    </row>
    <row r="99" spans="2:11">
      <c r="B99" s="13">
        <v>6</v>
      </c>
      <c r="C99" s="2" t="s">
        <v>54</v>
      </c>
      <c r="D99" s="3" t="s">
        <v>51</v>
      </c>
      <c r="E99" s="4" t="s">
        <v>18</v>
      </c>
      <c r="F99" s="5" t="s">
        <v>55</v>
      </c>
      <c r="G99" s="21">
        <v>-0.3866579527011117</v>
      </c>
      <c r="H99" s="22">
        <v>2.6260993888427957</v>
      </c>
      <c r="I99" s="25">
        <v>9.8026719195844145E-2</v>
      </c>
      <c r="J99" s="31">
        <v>0.9984908605662961</v>
      </c>
      <c r="K99" s="33">
        <v>14.220868147124744</v>
      </c>
    </row>
    <row r="100" spans="2:11">
      <c r="B100" s="13">
        <v>7</v>
      </c>
      <c r="C100" s="2" t="s">
        <v>59</v>
      </c>
      <c r="D100" s="3" t="s">
        <v>60</v>
      </c>
      <c r="E100" s="4" t="s">
        <v>18</v>
      </c>
      <c r="F100" s="5" t="s">
        <v>9</v>
      </c>
      <c r="G100" s="21">
        <v>-1.6224544721422329</v>
      </c>
      <c r="H100" s="22">
        <v>2.1607614943266045</v>
      </c>
      <c r="I100" s="25">
        <v>8.4726357442384923E-2</v>
      </c>
      <c r="J100" s="31">
        <v>0.99717652331972906</v>
      </c>
      <c r="K100" s="14">
        <v>1.4368080184169405</v>
      </c>
    </row>
    <row r="101" spans="2:11">
      <c r="B101" s="13">
        <v>8</v>
      </c>
      <c r="C101" s="2" t="s">
        <v>64</v>
      </c>
      <c r="D101" s="3" t="s">
        <v>60</v>
      </c>
      <c r="E101" s="4" t="s">
        <v>15</v>
      </c>
      <c r="F101" s="5" t="s">
        <v>9</v>
      </c>
      <c r="G101" s="21">
        <v>-1.6536303174401075</v>
      </c>
      <c r="H101" s="22">
        <v>2.1697709308909272</v>
      </c>
      <c r="I101" s="25">
        <v>9.0657840681103219E-2</v>
      </c>
      <c r="J101" s="31">
        <v>0.99690988791943724</v>
      </c>
      <c r="K101" s="14">
        <v>1.4187784108448738</v>
      </c>
    </row>
    <row r="102" spans="2:11">
      <c r="B102" s="13">
        <v>9</v>
      </c>
      <c r="C102" s="2" t="s">
        <v>64</v>
      </c>
      <c r="D102" s="3" t="s">
        <v>7</v>
      </c>
      <c r="E102" s="4" t="s">
        <v>15</v>
      </c>
      <c r="F102" s="5" t="s">
        <v>9</v>
      </c>
      <c r="G102" s="21">
        <v>-2.5552693758449987</v>
      </c>
      <c r="H102" s="22">
        <v>2.1148108233052274</v>
      </c>
      <c r="I102" s="41">
        <v>9.7509585310569566E-2</v>
      </c>
      <c r="J102" s="31">
        <v>0.99664790279465509</v>
      </c>
      <c r="K102" s="14">
        <v>1.6445282003103516</v>
      </c>
    </row>
    <row r="103" spans="2:11">
      <c r="B103" s="13">
        <v>10</v>
      </c>
      <c r="C103" s="2" t="s">
        <v>64</v>
      </c>
      <c r="D103" s="3" t="s">
        <v>77</v>
      </c>
      <c r="E103" s="4" t="s">
        <v>15</v>
      </c>
      <c r="F103" s="5" t="s">
        <v>9</v>
      </c>
      <c r="G103" s="21">
        <v>-2.5556909835433741</v>
      </c>
      <c r="H103" s="22">
        <v>2.1152067265517331</v>
      </c>
      <c r="I103" s="41">
        <v>9.7134009855802589E-2</v>
      </c>
      <c r="J103" s="31">
        <v>0.99664846811537633</v>
      </c>
      <c r="K103" s="14">
        <v>1.6435735037073167</v>
      </c>
    </row>
    <row r="104" spans="2:11">
      <c r="B104" s="13">
        <v>11</v>
      </c>
      <c r="C104" s="2" t="s">
        <v>16</v>
      </c>
      <c r="D104" s="3" t="s">
        <v>77</v>
      </c>
      <c r="E104" s="4" t="s">
        <v>15</v>
      </c>
      <c r="F104" s="5" t="s">
        <v>9</v>
      </c>
      <c r="G104" s="21">
        <v>-1.9108859786012755</v>
      </c>
      <c r="H104" s="22">
        <v>2.2509010940815486</v>
      </c>
      <c r="I104" s="41">
        <v>7.7881061926675002E-2</v>
      </c>
      <c r="J104" s="31">
        <v>0.99766514944615492</v>
      </c>
      <c r="K104" s="14">
        <v>1.2805195418893545</v>
      </c>
    </row>
    <row r="105" spans="2:11">
      <c r="B105" s="13">
        <v>12</v>
      </c>
      <c r="C105" s="15" t="s">
        <v>12</v>
      </c>
      <c r="D105" s="3" t="s">
        <v>77</v>
      </c>
      <c r="E105" s="4" t="s">
        <v>15</v>
      </c>
      <c r="F105" s="5" t="s">
        <v>9</v>
      </c>
      <c r="G105" s="21">
        <v>-1.2398017675056934</v>
      </c>
      <c r="H105" s="22">
        <v>2.4884484218875502</v>
      </c>
      <c r="I105" s="41">
        <v>0.12410702057546856</v>
      </c>
      <c r="J105" s="31">
        <v>0.99797488676385215</v>
      </c>
      <c r="K105" s="14">
        <v>1.9961538222785284</v>
      </c>
    </row>
    <row r="106" spans="2:11">
      <c r="B106" s="13">
        <v>13</v>
      </c>
      <c r="C106" s="2" t="s">
        <v>12</v>
      </c>
      <c r="D106" s="3" t="s">
        <v>81</v>
      </c>
      <c r="E106" s="4" t="s">
        <v>15</v>
      </c>
      <c r="F106" s="5" t="s">
        <v>9</v>
      </c>
      <c r="G106" s="21">
        <v>-1.3240555950701969</v>
      </c>
      <c r="H106" s="22">
        <v>2.4196707510105999</v>
      </c>
      <c r="I106" s="41">
        <v>0.15565510844797181</v>
      </c>
      <c r="J106" s="31">
        <v>0.99642806784173277</v>
      </c>
      <c r="K106" s="14">
        <v>2.1298567302580187</v>
      </c>
    </row>
    <row r="107" spans="2:11">
      <c r="B107" s="13">
        <v>14</v>
      </c>
      <c r="C107" s="2" t="s">
        <v>16</v>
      </c>
      <c r="D107" s="3" t="s">
        <v>81</v>
      </c>
      <c r="E107" s="4" t="s">
        <v>15</v>
      </c>
      <c r="F107" s="5" t="s">
        <v>9</v>
      </c>
      <c r="G107" s="21">
        <v>-1.8566826720043617</v>
      </c>
      <c r="H107" s="22">
        <v>2.1588198291744169</v>
      </c>
      <c r="I107" s="41">
        <v>9.5017458068016411E-2</v>
      </c>
      <c r="J107" s="31">
        <v>0.99700553423850713</v>
      </c>
      <c r="K107" s="14">
        <v>1.6419637256086621</v>
      </c>
    </row>
    <row r="108" spans="2:11">
      <c r="B108" s="13">
        <v>15</v>
      </c>
      <c r="C108" s="2"/>
      <c r="D108" s="3"/>
      <c r="E108" s="4"/>
      <c r="F108" s="5" t="s">
        <v>9</v>
      </c>
      <c r="G108" s="6"/>
      <c r="H108" s="7"/>
      <c r="I108" s="24"/>
      <c r="J108" s="8"/>
      <c r="K108" s="8"/>
    </row>
    <row r="109" spans="2:11">
      <c r="B109" s="13">
        <v>16</v>
      </c>
      <c r="C109" s="2"/>
      <c r="D109" s="3"/>
      <c r="E109" s="4"/>
      <c r="F109" s="5" t="s">
        <v>9</v>
      </c>
      <c r="G109" s="6"/>
      <c r="H109" s="7"/>
      <c r="I109" s="24"/>
      <c r="J109" s="8"/>
      <c r="K109" s="8"/>
    </row>
    <row r="110" spans="2:11">
      <c r="B110" s="13">
        <v>17</v>
      </c>
      <c r="C110" s="2"/>
      <c r="D110" s="3"/>
      <c r="E110" s="4"/>
      <c r="F110" s="5" t="s">
        <v>9</v>
      </c>
      <c r="G110" s="6"/>
      <c r="H110" s="7"/>
      <c r="I110" s="24"/>
      <c r="J110" s="8"/>
      <c r="K110" s="8"/>
    </row>
    <row r="111" spans="2:11">
      <c r="G111" s="36">
        <f>AVERAGE(G94:G107)</f>
        <v>-1.5906680251420371</v>
      </c>
      <c r="H111" s="36">
        <f>AVERAGE(H94:H107)</f>
        <v>2.2672947052154915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B7"/>
  </sheetPr>
  <dimension ref="A1:N108"/>
  <sheetViews>
    <sheetView topLeftCell="A71" zoomScale="85" zoomScaleNormal="85" workbookViewId="0">
      <selection activeCell="I79" sqref="I79"/>
    </sheetView>
  </sheetViews>
  <sheetFormatPr defaultRowHeight="13"/>
  <cols>
    <col min="1" max="1" width="15" customWidth="1"/>
    <col min="2" max="2" width="17.08984375" customWidth="1"/>
    <col min="3" max="3" width="22.6328125" customWidth="1"/>
    <col min="4" max="4" width="19.08984375" customWidth="1"/>
    <col min="5" max="5" width="17.26953125" customWidth="1"/>
    <col min="6" max="6" width="19" customWidth="1"/>
    <col min="7" max="7" width="11.7265625" customWidth="1"/>
    <col min="8" max="8" width="13" customWidth="1"/>
    <col min="9" max="9" width="17.26953125" customWidth="1"/>
    <col min="12" max="12" width="11.453125" customWidth="1"/>
    <col min="13" max="13" width="15.08984375" customWidth="1"/>
  </cols>
  <sheetData>
    <row r="1" spans="1:14" ht="13.5" thickBot="1">
      <c r="A1" s="61" t="s">
        <v>0</v>
      </c>
      <c r="B1" s="62" t="s">
        <v>105</v>
      </c>
      <c r="C1" s="83" t="s">
        <v>118</v>
      </c>
      <c r="D1" s="83" t="s">
        <v>119</v>
      </c>
      <c r="E1" t="s">
        <v>133</v>
      </c>
      <c r="F1" s="83" t="s">
        <v>129</v>
      </c>
      <c r="G1" s="83" t="s">
        <v>130</v>
      </c>
    </row>
    <row r="2" spans="1:14">
      <c r="A2" s="334" t="s">
        <v>6</v>
      </c>
      <c r="B2" s="78" t="s">
        <v>117</v>
      </c>
      <c r="C2" s="163">
        <v>-142912.4417863361</v>
      </c>
      <c r="D2" s="164">
        <v>-142921.23137904613</v>
      </c>
      <c r="E2" s="37">
        <f>C2-D2</f>
        <v>8.7895927100325935</v>
      </c>
      <c r="L2">
        <v>-227.9213551</v>
      </c>
      <c r="M2">
        <f>L2*627.5095</f>
        <v>-143022.81557812344</v>
      </c>
      <c r="N2">
        <f>D7-M2</f>
        <v>9.3118054883962031</v>
      </c>
    </row>
    <row r="3" spans="1:14">
      <c r="A3" s="335"/>
      <c r="B3" s="78" t="s">
        <v>77</v>
      </c>
      <c r="C3" s="165">
        <v>-142949.902386</v>
      </c>
      <c r="D3" s="166">
        <v>-142957.376349</v>
      </c>
      <c r="E3" s="37">
        <f>C3-D3</f>
        <v>7.4739629999967292</v>
      </c>
      <c r="L3">
        <v>-227.911261</v>
      </c>
      <c r="M3">
        <f>L3*627.5095</f>
        <v>-143016.4814344795</v>
      </c>
      <c r="N3">
        <f>C7-M3</f>
        <v>9.3172491333098151</v>
      </c>
    </row>
    <row r="4" spans="1:14">
      <c r="A4" s="335"/>
      <c r="B4" s="78" t="s">
        <v>81</v>
      </c>
      <c r="C4" s="165">
        <v>-142957.10926200001</v>
      </c>
      <c r="D4" s="166">
        <v>-142964.50688500001</v>
      </c>
      <c r="E4" s="37">
        <f>C4-D4</f>
        <v>7.397622999997111</v>
      </c>
      <c r="M4">
        <f>M3-M2</f>
        <v>6.3341436439368408</v>
      </c>
    </row>
    <row r="5" spans="1:14">
      <c r="A5" s="335"/>
      <c r="B5" s="78" t="s">
        <v>17</v>
      </c>
      <c r="C5" s="165">
        <v>-142960.36467899999</v>
      </c>
      <c r="D5" s="166">
        <v>-142967.41845999999</v>
      </c>
      <c r="E5" s="37">
        <f>C5-D5</f>
        <v>7.0537809999950696</v>
      </c>
      <c r="L5">
        <v>-228.7777845</v>
      </c>
      <c r="M5">
        <f>L5*627.5095</f>
        <v>-143560.23316270276</v>
      </c>
      <c r="N5" s="37">
        <f>M5-C2</f>
        <v>-647.79137636665837</v>
      </c>
    </row>
    <row r="6" spans="1:14">
      <c r="A6" s="335"/>
      <c r="B6" s="78" t="s">
        <v>13</v>
      </c>
      <c r="C6" s="165">
        <v>-142971.68343500001</v>
      </c>
      <c r="D6" s="166">
        <v>-142978.132059</v>
      </c>
      <c r="E6" s="37">
        <f t="shared" ref="E6:E33" si="0">C6-D6</f>
        <v>6.4486239999823738</v>
      </c>
      <c r="L6">
        <v>-228.78572500000001</v>
      </c>
      <c r="M6">
        <f>L6*627.5095</f>
        <v>-143565.21590188751</v>
      </c>
    </row>
    <row r="7" spans="1:14">
      <c r="A7" s="335"/>
      <c r="B7" s="78" t="s">
        <v>145</v>
      </c>
      <c r="C7" s="244">
        <v>-143007.16418534619</v>
      </c>
      <c r="D7" s="245">
        <v>-143013.50377263504</v>
      </c>
      <c r="E7" s="37">
        <f>C7-D7</f>
        <v>6.3395872888504528</v>
      </c>
      <c r="J7">
        <v>-228.22908870000001</v>
      </c>
      <c r="L7">
        <v>-228.1987014</v>
      </c>
      <c r="M7">
        <f>L7*627.5095</f>
        <v>-143196.85301616331</v>
      </c>
    </row>
    <row r="8" spans="1:14" ht="13.5" thickBot="1">
      <c r="A8" s="336"/>
      <c r="B8" s="142" t="s">
        <v>160</v>
      </c>
      <c r="C8" s="171">
        <v>-143016.4814344795</v>
      </c>
      <c r="D8" s="172">
        <v>-143022.81557812344</v>
      </c>
      <c r="E8" s="37">
        <f>C8-D8</f>
        <v>6.3341436439368408</v>
      </c>
    </row>
    <row r="9" spans="1:14">
      <c r="A9" s="316" t="s">
        <v>64</v>
      </c>
      <c r="B9" s="140" t="s">
        <v>7</v>
      </c>
      <c r="C9" s="180">
        <v>-143174.01361600001</v>
      </c>
      <c r="D9" s="181">
        <v>-143182.10026800001</v>
      </c>
      <c r="E9" s="37">
        <f t="shared" ref="E9:E21" si="1">C9-D9</f>
        <v>8.0866519999981392</v>
      </c>
    </row>
    <row r="10" spans="1:14">
      <c r="A10" s="316"/>
      <c r="B10" s="78" t="s">
        <v>77</v>
      </c>
      <c r="C10" s="165">
        <v>-143297.412041</v>
      </c>
      <c r="D10" s="166">
        <v>-143303.886872</v>
      </c>
      <c r="E10" s="37">
        <f t="shared" si="1"/>
        <v>6.4748309999995399</v>
      </c>
    </row>
    <row r="11" spans="1:14">
      <c r="A11" s="316"/>
      <c r="B11" s="78" t="s">
        <v>81</v>
      </c>
      <c r="C11" s="165">
        <v>-143317.00684099999</v>
      </c>
      <c r="D11" s="166">
        <v>-143323.65317100001</v>
      </c>
      <c r="E11" s="37">
        <f t="shared" si="1"/>
        <v>6.6463300000177696</v>
      </c>
    </row>
    <row r="12" spans="1:14">
      <c r="A12" s="316"/>
      <c r="B12" s="143" t="s">
        <v>17</v>
      </c>
      <c r="C12" s="165">
        <v>-143321.069839</v>
      </c>
      <c r="D12" s="166">
        <v>-143327.24992999999</v>
      </c>
      <c r="E12" s="37">
        <f t="shared" si="1"/>
        <v>6.180090999987442</v>
      </c>
    </row>
    <row r="13" spans="1:14" ht="13.5" thickBot="1">
      <c r="A13" s="316"/>
      <c r="B13" s="140" t="s">
        <v>13</v>
      </c>
      <c r="C13" s="167">
        <v>-143347.80161900001</v>
      </c>
      <c r="D13" s="168">
        <v>-143353.43571270211</v>
      </c>
      <c r="E13" s="37">
        <f t="shared" si="1"/>
        <v>5.6340937021013815</v>
      </c>
      <c r="F13">
        <v>-143358.44643899999</v>
      </c>
      <c r="G13">
        <v>-143362.29658600001</v>
      </c>
    </row>
    <row r="14" spans="1:14">
      <c r="A14" s="307" t="s">
        <v>106</v>
      </c>
      <c r="B14" s="78" t="s">
        <v>117</v>
      </c>
      <c r="C14" s="163">
        <v>-143220.67848500001</v>
      </c>
      <c r="D14" s="164">
        <v>-143228.47491399999</v>
      </c>
      <c r="E14" s="37">
        <f>C14-D14</f>
        <v>7.7964289999799803</v>
      </c>
    </row>
    <row r="15" spans="1:14">
      <c r="A15" s="308"/>
      <c r="B15" s="78" t="s">
        <v>77</v>
      </c>
      <c r="C15" s="165">
        <v>-143363.237662</v>
      </c>
      <c r="D15" s="166">
        <v>-143369.697747</v>
      </c>
      <c r="E15" s="37">
        <f>C15-D15</f>
        <v>6.4600849999987986</v>
      </c>
    </row>
    <row r="16" spans="1:14">
      <c r="A16" s="308"/>
      <c r="B16" s="77" t="s">
        <v>81</v>
      </c>
      <c r="C16" s="165">
        <v>-143386.25483600001</v>
      </c>
      <c r="D16" s="166">
        <v>-143392.460089</v>
      </c>
      <c r="E16" s="37">
        <f>C16-D16</f>
        <v>6.2052529999928083</v>
      </c>
    </row>
    <row r="17" spans="1:5">
      <c r="A17" s="308"/>
      <c r="B17" s="77" t="s">
        <v>17</v>
      </c>
      <c r="C17" s="165">
        <v>-143389.22508999999</v>
      </c>
      <c r="D17" s="166">
        <v>-143394.90448999999</v>
      </c>
      <c r="E17" s="37">
        <f>C17-D17</f>
        <v>5.6793999999936204</v>
      </c>
    </row>
    <row r="18" spans="1:5" ht="13.5" thickBot="1">
      <c r="A18" s="309"/>
      <c r="B18" s="78" t="s">
        <v>13</v>
      </c>
      <c r="C18" s="248">
        <v>-143424.047349</v>
      </c>
      <c r="D18" s="249">
        <v>-143429.18960099999</v>
      </c>
      <c r="E18" s="37">
        <f>C18-D18</f>
        <v>5.1422519999905489</v>
      </c>
    </row>
    <row r="19" spans="1:5">
      <c r="A19" s="334" t="s">
        <v>16</v>
      </c>
      <c r="B19" s="78" t="s">
        <v>117</v>
      </c>
      <c r="C19" s="173">
        <v>-143200.07603</v>
      </c>
      <c r="D19" s="174">
        <v>-143207.92341300001</v>
      </c>
      <c r="E19" s="37">
        <f t="shared" si="1"/>
        <v>7.8473830000148155</v>
      </c>
    </row>
    <row r="20" spans="1:5">
      <c r="A20" s="335"/>
      <c r="B20" s="78" t="s">
        <v>77</v>
      </c>
      <c r="C20" s="165">
        <v>-143336.96032499999</v>
      </c>
      <c r="D20" s="166">
        <v>-143343.446452</v>
      </c>
      <c r="E20" s="37">
        <f t="shared" si="1"/>
        <v>6.486127000011038</v>
      </c>
    </row>
    <row r="21" spans="1:5">
      <c r="A21" s="335"/>
      <c r="B21" s="78" t="s">
        <v>81</v>
      </c>
      <c r="C21" s="165">
        <v>-143359.01828799999</v>
      </c>
      <c r="D21" s="166">
        <v>-143365.25253200001</v>
      </c>
      <c r="E21" s="37">
        <f t="shared" si="1"/>
        <v>6.2342440000211354</v>
      </c>
    </row>
    <row r="22" spans="1:5">
      <c r="A22" s="335"/>
      <c r="B22" s="78" t="s">
        <v>17</v>
      </c>
      <c r="C22" s="169">
        <v>-143360.55838500001</v>
      </c>
      <c r="D22" s="170">
        <v>-143366.289555</v>
      </c>
      <c r="E22" s="37">
        <f t="shared" si="0"/>
        <v>5.7311699999845587</v>
      </c>
    </row>
    <row r="23" spans="1:5">
      <c r="A23" s="335"/>
      <c r="B23" s="78" t="s">
        <v>13</v>
      </c>
      <c r="C23" s="169">
        <v>-143393.80496761086</v>
      </c>
      <c r="D23" s="170">
        <v>-143398.96566848978</v>
      </c>
      <c r="E23" s="37">
        <f t="shared" si="0"/>
        <v>5.1607008789142128</v>
      </c>
    </row>
    <row r="24" spans="1:5">
      <c r="A24" s="335"/>
      <c r="B24" s="78" t="s">
        <v>145</v>
      </c>
      <c r="C24" s="244">
        <v>-143519.191406</v>
      </c>
      <c r="D24" s="245">
        <v>-143524.16686600001</v>
      </c>
      <c r="E24" s="37">
        <f t="shared" si="0"/>
        <v>4.9754600000160281</v>
      </c>
    </row>
    <row r="25" spans="1:5" ht="13.5" thickBot="1">
      <c r="A25" s="336"/>
      <c r="B25" s="142" t="s">
        <v>168</v>
      </c>
      <c r="C25" s="199">
        <v>-143560.23316270276</v>
      </c>
      <c r="D25" s="258">
        <v>-143565.21590188751</v>
      </c>
      <c r="E25" s="37">
        <f>C25-D25</f>
        <v>4.982739184750244</v>
      </c>
    </row>
    <row r="26" spans="1:5">
      <c r="A26" s="353" t="s">
        <v>165</v>
      </c>
      <c r="B26" s="78" t="s">
        <v>162</v>
      </c>
      <c r="C26" s="200">
        <v>-143196.85301616331</v>
      </c>
      <c r="D26" s="201">
        <v>-143204.5764030893</v>
      </c>
      <c r="E26" s="37">
        <f t="shared" si="0"/>
        <v>7.7233869259944186</v>
      </c>
    </row>
    <row r="27" spans="1:5">
      <c r="A27" s="354"/>
      <c r="B27" s="78" t="s">
        <v>13</v>
      </c>
      <c r="C27" s="244">
        <v>-143402.9219903854</v>
      </c>
      <c r="D27" s="245">
        <v>-143408.15774140056</v>
      </c>
      <c r="E27" s="37">
        <f t="shared" si="0"/>
        <v>5.2357510151632596</v>
      </c>
    </row>
    <row r="28" spans="1:5" ht="13.5" thickBot="1">
      <c r="A28" s="355"/>
      <c r="B28" s="78" t="s">
        <v>145</v>
      </c>
      <c r="C28" s="171">
        <v>-143524.45809299999</v>
      </c>
      <c r="D28" s="172">
        <v>-143529.55980799999</v>
      </c>
      <c r="E28" s="37">
        <f t="shared" si="0"/>
        <v>5.101714999997057</v>
      </c>
    </row>
    <row r="29" spans="1:5">
      <c r="A29" s="353" t="s">
        <v>163</v>
      </c>
      <c r="B29" s="78" t="s">
        <v>164</v>
      </c>
      <c r="C29" s="200">
        <v>-143222.65526553904</v>
      </c>
      <c r="D29" s="201">
        <v>-143230.42370764716</v>
      </c>
      <c r="E29" s="37">
        <f t="shared" si="0"/>
        <v>7.7684421081212349</v>
      </c>
    </row>
    <row r="30" spans="1:5">
      <c r="A30" s="354"/>
      <c r="B30" s="78" t="s">
        <v>13</v>
      </c>
      <c r="C30" s="244">
        <v>-143426.51000973946</v>
      </c>
      <c r="D30" s="245">
        <v>-143431.53742800001</v>
      </c>
      <c r="E30" s="37">
        <f t="shared" si="0"/>
        <v>5.0274182605498936</v>
      </c>
    </row>
    <row r="31" spans="1:5" ht="13.5" thickBot="1">
      <c r="A31" s="355"/>
      <c r="B31" s="78" t="s">
        <v>145</v>
      </c>
      <c r="C31" s="171">
        <v>-143554.27809800001</v>
      </c>
      <c r="D31" s="172">
        <v>-143559.14092000001</v>
      </c>
      <c r="E31" s="37">
        <f>C31-D31</f>
        <v>4.8628219999955036</v>
      </c>
    </row>
    <row r="32" spans="1:5" ht="13.5" thickBot="1">
      <c r="A32" s="247" t="s">
        <v>161</v>
      </c>
      <c r="B32" s="78" t="s">
        <v>162</v>
      </c>
      <c r="C32" s="257">
        <v>-143215.92133559266</v>
      </c>
      <c r="D32" s="250">
        <v>-143223.62752875834</v>
      </c>
      <c r="E32" s="37">
        <f>C32-D32</f>
        <v>7.7061931656789966</v>
      </c>
    </row>
    <row r="33" spans="1:7">
      <c r="A33" s="316" t="s">
        <v>12</v>
      </c>
      <c r="B33" s="144" t="s">
        <v>117</v>
      </c>
      <c r="C33" s="180">
        <v>-143734.97708899999</v>
      </c>
      <c r="D33" s="181">
        <v>-143742.41777299999</v>
      </c>
      <c r="E33" s="37">
        <f t="shared" si="0"/>
        <v>7.4406840000010561</v>
      </c>
    </row>
    <row r="34" spans="1:7">
      <c r="A34" s="316"/>
      <c r="B34" s="78" t="s">
        <v>77</v>
      </c>
      <c r="C34" s="165">
        <v>-143752.35293600001</v>
      </c>
      <c r="D34" s="166">
        <v>-143758.55759499999</v>
      </c>
      <c r="E34" s="37">
        <f>C34-D34</f>
        <v>6.204658999980893</v>
      </c>
    </row>
    <row r="35" spans="1:7">
      <c r="A35" s="316"/>
      <c r="B35" s="78" t="s">
        <v>81</v>
      </c>
      <c r="C35" s="165">
        <v>-143758.60006299999</v>
      </c>
      <c r="D35" s="166">
        <v>-143764.74644399999</v>
      </c>
      <c r="E35" s="37">
        <f>C35-D35</f>
        <v>6.1463809999986552</v>
      </c>
    </row>
    <row r="36" spans="1:7">
      <c r="A36" s="316"/>
      <c r="B36" s="77" t="s">
        <v>17</v>
      </c>
      <c r="C36" s="169">
        <v>-143755.24255200001</v>
      </c>
      <c r="D36" s="170">
        <v>-143760.97358200001</v>
      </c>
      <c r="E36" s="37">
        <f>C36-D36</f>
        <v>5.7310299999953713</v>
      </c>
    </row>
    <row r="37" spans="1:7" ht="13.5" thickBot="1">
      <c r="A37" s="307"/>
      <c r="B37" s="77" t="s">
        <v>13</v>
      </c>
      <c r="C37" s="171">
        <v>-143771.05345939114</v>
      </c>
      <c r="D37" s="172">
        <v>-143776.38192430741</v>
      </c>
      <c r="E37" s="37">
        <f>C37-D37</f>
        <v>5.3284649162669666</v>
      </c>
      <c r="F37">
        <v>-143781.13130499999</v>
      </c>
      <c r="G37">
        <v>-143784.91288799999</v>
      </c>
    </row>
    <row r="44" spans="1:7">
      <c r="A44" s="61" t="s">
        <v>0</v>
      </c>
      <c r="B44" s="62" t="s">
        <v>105</v>
      </c>
      <c r="C44" s="73" t="s">
        <v>118</v>
      </c>
      <c r="D44" s="73" t="s">
        <v>119</v>
      </c>
      <c r="E44" s="73" t="s">
        <v>129</v>
      </c>
      <c r="F44" s="73" t="s">
        <v>130</v>
      </c>
    </row>
    <row r="45" spans="1:7">
      <c r="A45" s="177" t="s">
        <v>140</v>
      </c>
      <c r="B45" s="8" t="s">
        <v>13</v>
      </c>
      <c r="C45" s="39">
        <v>-142971.68343500001</v>
      </c>
      <c r="D45" s="39">
        <v>-142978.132059</v>
      </c>
      <c r="E45" s="8">
        <v>-142983.49202400001</v>
      </c>
      <c r="F45" s="8">
        <v>-142987.81179599999</v>
      </c>
    </row>
    <row r="46" spans="1:7">
      <c r="A46" s="8" t="s">
        <v>135</v>
      </c>
      <c r="B46" s="8" t="s">
        <v>137</v>
      </c>
      <c r="C46" s="39">
        <v>-143347.80161900001</v>
      </c>
      <c r="D46" s="39">
        <v>-143353.43571270211</v>
      </c>
      <c r="E46" s="8">
        <v>-143358.44643899999</v>
      </c>
      <c r="F46" s="8">
        <v>-143362.29658600001</v>
      </c>
    </row>
    <row r="47" spans="1:7">
      <c r="A47" s="177" t="s">
        <v>138</v>
      </c>
      <c r="B47" s="8" t="s">
        <v>13</v>
      </c>
      <c r="C47" s="39">
        <v>-143424.047349</v>
      </c>
      <c r="D47" s="39">
        <v>-143429.18960099999</v>
      </c>
      <c r="E47" s="8">
        <v>-143433.78472699999</v>
      </c>
      <c r="F47" s="8">
        <v>-143437.41970200001</v>
      </c>
    </row>
    <row r="48" spans="1:7" ht="13.5" thickBot="1">
      <c r="A48" s="8" t="s">
        <v>141</v>
      </c>
      <c r="B48" s="8" t="s">
        <v>13</v>
      </c>
      <c r="C48" s="175">
        <v>-143393.80496761086</v>
      </c>
      <c r="D48" s="176">
        <v>-143398.96566848978</v>
      </c>
      <c r="E48">
        <v>-143403.59863399999</v>
      </c>
      <c r="F48">
        <v>-143407.24396200001</v>
      </c>
    </row>
    <row r="49" spans="1:6">
      <c r="A49" s="177" t="s">
        <v>139</v>
      </c>
      <c r="B49" s="8" t="s">
        <v>13</v>
      </c>
      <c r="C49" s="50">
        <v>-143426.51000973946</v>
      </c>
      <c r="D49" s="50">
        <v>-143431.53742800001</v>
      </c>
      <c r="E49" s="8">
        <v>-143436.09603300001</v>
      </c>
      <c r="F49" s="8">
        <v>-143439.67603800001</v>
      </c>
    </row>
    <row r="50" spans="1:6">
      <c r="A50" s="8" t="s">
        <v>134</v>
      </c>
      <c r="B50" s="8" t="s">
        <v>136</v>
      </c>
      <c r="C50" s="50">
        <v>-143771.05345939114</v>
      </c>
      <c r="D50" s="50">
        <v>-143776.38192430741</v>
      </c>
      <c r="E50" s="8">
        <v>-143781.13130499999</v>
      </c>
      <c r="F50" s="8">
        <v>-143784.91288799999</v>
      </c>
    </row>
    <row r="71" spans="1:9">
      <c r="G71" s="50">
        <v>-143204.5764030893</v>
      </c>
      <c r="H71" s="50">
        <v>-143230.42370764716</v>
      </c>
    </row>
    <row r="72" spans="1:9">
      <c r="A72" s="61" t="s">
        <v>0</v>
      </c>
      <c r="B72" s="62" t="s">
        <v>105</v>
      </c>
      <c r="C72" s="62" t="s">
        <v>6</v>
      </c>
      <c r="D72" s="62" t="s">
        <v>64</v>
      </c>
      <c r="E72" s="62" t="s">
        <v>178</v>
      </c>
      <c r="F72" s="62" t="s">
        <v>179</v>
      </c>
      <c r="G72" s="62" t="s">
        <v>180</v>
      </c>
      <c r="H72" s="62" t="s">
        <v>181</v>
      </c>
      <c r="I72" s="62" t="s">
        <v>188</v>
      </c>
    </row>
    <row r="73" spans="1:9">
      <c r="A73" s="334" t="s">
        <v>6</v>
      </c>
      <c r="B73" s="78" t="s">
        <v>117</v>
      </c>
      <c r="C73" s="39">
        <v>-142921.23137904613</v>
      </c>
      <c r="D73" s="39">
        <v>-143182.10026800001</v>
      </c>
      <c r="E73" s="39">
        <v>-143228.47491399999</v>
      </c>
      <c r="F73" s="38">
        <v>-143207.92341300001</v>
      </c>
      <c r="G73" s="50"/>
      <c r="H73" s="50"/>
      <c r="I73" s="39">
        <v>-143742.41777299999</v>
      </c>
    </row>
    <row r="74" spans="1:9">
      <c r="A74" s="335"/>
      <c r="B74" s="78" t="s">
        <v>77</v>
      </c>
      <c r="C74" s="39">
        <v>-142957.376349</v>
      </c>
      <c r="D74" s="39">
        <v>-143303.886872</v>
      </c>
      <c r="E74" s="39">
        <v>-143369.697747</v>
      </c>
      <c r="F74" s="39">
        <v>-143343.446452</v>
      </c>
      <c r="G74" s="8"/>
      <c r="H74" s="8"/>
      <c r="I74" s="39">
        <v>-143758.55759499999</v>
      </c>
    </row>
    <row r="75" spans="1:9">
      <c r="A75" s="335"/>
      <c r="B75" s="78" t="s">
        <v>81</v>
      </c>
      <c r="C75" s="39">
        <v>-142964.50688500001</v>
      </c>
      <c r="D75" s="39">
        <v>-143323.65317100001</v>
      </c>
      <c r="E75" s="39">
        <v>-143392.460089</v>
      </c>
      <c r="F75" s="39">
        <v>-143365.25253200001</v>
      </c>
      <c r="G75" s="8"/>
      <c r="H75" s="8"/>
      <c r="I75" s="39">
        <v>-143764.74644399999</v>
      </c>
    </row>
    <row r="76" spans="1:9">
      <c r="A76" s="335"/>
      <c r="B76" s="78" t="s">
        <v>17</v>
      </c>
      <c r="C76" s="39">
        <v>-142967.41845999999</v>
      </c>
      <c r="D76" s="39">
        <v>-143327.24992999999</v>
      </c>
      <c r="E76" s="39">
        <v>-143394.90448999999</v>
      </c>
      <c r="F76" s="38">
        <v>-143366.289555</v>
      </c>
      <c r="G76" s="8"/>
      <c r="H76" s="8"/>
      <c r="I76" s="38">
        <v>-143760.97358200001</v>
      </c>
    </row>
    <row r="77" spans="1:9">
      <c r="A77" s="335"/>
      <c r="B77" s="78" t="s">
        <v>13</v>
      </c>
      <c r="C77" s="39">
        <v>-142978.132059</v>
      </c>
      <c r="D77" s="39">
        <v>-143353.43571270211</v>
      </c>
      <c r="E77" s="39">
        <v>-143429.18960099999</v>
      </c>
      <c r="F77" s="38">
        <v>-143398.96566848978</v>
      </c>
      <c r="G77" s="50">
        <v>-143408.15774140056</v>
      </c>
      <c r="H77" s="50">
        <v>-143431.53742800001</v>
      </c>
      <c r="I77" s="50">
        <v>-143776.38192430741</v>
      </c>
    </row>
    <row r="78" spans="1:9">
      <c r="A78" s="335"/>
      <c r="B78" s="78" t="s">
        <v>145</v>
      </c>
      <c r="C78" s="50">
        <v>-143013.50377263504</v>
      </c>
      <c r="D78" s="8"/>
      <c r="E78" s="8"/>
      <c r="F78" s="50">
        <v>-143524.16686600001</v>
      </c>
      <c r="G78" s="50">
        <v>-143529.55980799999</v>
      </c>
      <c r="H78" s="50">
        <v>-143559.14092000001</v>
      </c>
      <c r="I78" s="50">
        <v>-143815.20665055071</v>
      </c>
    </row>
    <row r="79" spans="1:9">
      <c r="A79" s="336"/>
      <c r="B79" s="142" t="s">
        <v>160</v>
      </c>
      <c r="C79" s="50">
        <v>-143022.81557812344</v>
      </c>
      <c r="D79" s="8"/>
      <c r="E79" s="8"/>
      <c r="F79" s="50">
        <v>-143565.21590188751</v>
      </c>
      <c r="G79" s="8"/>
      <c r="H79" s="8"/>
      <c r="I79" s="50">
        <v>-143825.9294073848</v>
      </c>
    </row>
    <row r="80" spans="1:9">
      <c r="A80" s="316" t="s">
        <v>64</v>
      </c>
      <c r="B80" s="140" t="s">
        <v>7</v>
      </c>
    </row>
    <row r="81" spans="1:11">
      <c r="A81" s="316"/>
      <c r="B81" s="78" t="s">
        <v>77</v>
      </c>
      <c r="J81">
        <v>-229.19280760000001</v>
      </c>
      <c r="K81">
        <f>J81*627.5095</f>
        <v>-143820.66410067221</v>
      </c>
    </row>
    <row r="82" spans="1:11">
      <c r="A82" s="316"/>
      <c r="B82" s="78" t="s">
        <v>81</v>
      </c>
    </row>
    <row r="83" spans="1:11">
      <c r="A83" s="316"/>
      <c r="B83" s="143" t="s">
        <v>17</v>
      </c>
    </row>
    <row r="84" spans="1:11">
      <c r="A84" s="316"/>
      <c r="B84" s="140" t="s">
        <v>13</v>
      </c>
    </row>
    <row r="85" spans="1:11">
      <c r="A85" s="307" t="s">
        <v>106</v>
      </c>
      <c r="B85" s="78" t="s">
        <v>117</v>
      </c>
    </row>
    <row r="86" spans="1:11">
      <c r="A86" s="308"/>
      <c r="B86" s="78" t="s">
        <v>77</v>
      </c>
    </row>
    <row r="87" spans="1:11">
      <c r="A87" s="308"/>
      <c r="B87" s="77" t="s">
        <v>81</v>
      </c>
    </row>
    <row r="88" spans="1:11">
      <c r="A88" s="308"/>
      <c r="B88" s="77" t="s">
        <v>17</v>
      </c>
    </row>
    <row r="89" spans="1:11">
      <c r="A89" s="309"/>
      <c r="B89" s="294" t="s">
        <v>13</v>
      </c>
    </row>
    <row r="90" spans="1:11">
      <c r="A90" s="334" t="s">
        <v>16</v>
      </c>
      <c r="B90" s="78" t="s">
        <v>117</v>
      </c>
    </row>
    <row r="91" spans="1:11">
      <c r="A91" s="335"/>
      <c r="B91" s="78" t="s">
        <v>77</v>
      </c>
    </row>
    <row r="92" spans="1:11">
      <c r="A92" s="335"/>
      <c r="B92" s="78" t="s">
        <v>81</v>
      </c>
    </row>
    <row r="93" spans="1:11">
      <c r="A93" s="335"/>
      <c r="B93" s="78" t="s">
        <v>17</v>
      </c>
    </row>
    <row r="94" spans="1:11">
      <c r="A94" s="335"/>
      <c r="B94" s="78" t="s">
        <v>13</v>
      </c>
    </row>
    <row r="95" spans="1:11">
      <c r="A95" s="335"/>
      <c r="B95" s="78" t="s">
        <v>145</v>
      </c>
    </row>
    <row r="96" spans="1:11">
      <c r="A96" s="336"/>
      <c r="B96" s="142" t="s">
        <v>168</v>
      </c>
    </row>
    <row r="97" spans="1:3">
      <c r="A97" s="353" t="s">
        <v>165</v>
      </c>
      <c r="B97" s="78" t="s">
        <v>162</v>
      </c>
    </row>
    <row r="98" spans="1:3">
      <c r="A98" s="354"/>
      <c r="B98" s="78" t="s">
        <v>13</v>
      </c>
    </row>
    <row r="99" spans="1:3">
      <c r="A99" s="355"/>
      <c r="B99" s="78" t="s">
        <v>145</v>
      </c>
    </row>
    <row r="100" spans="1:3">
      <c r="A100" s="353" t="s">
        <v>163</v>
      </c>
      <c r="B100" s="78" t="s">
        <v>164</v>
      </c>
    </row>
    <row r="101" spans="1:3">
      <c r="A101" s="354"/>
      <c r="B101" s="78" t="s">
        <v>13</v>
      </c>
    </row>
    <row r="102" spans="1:3" ht="13.5" thickBot="1">
      <c r="A102" s="355"/>
      <c r="B102" s="294" t="s">
        <v>145</v>
      </c>
    </row>
    <row r="103" spans="1:3" ht="13.5" thickBot="1">
      <c r="A103" s="247" t="s">
        <v>161</v>
      </c>
      <c r="B103" s="78" t="s">
        <v>162</v>
      </c>
      <c r="C103" s="250">
        <v>-143223.62752875834</v>
      </c>
    </row>
    <row r="104" spans="1:3">
      <c r="A104" s="316" t="s">
        <v>12</v>
      </c>
      <c r="B104" s="144" t="s">
        <v>117</v>
      </c>
    </row>
    <row r="105" spans="1:3">
      <c r="A105" s="316"/>
      <c r="B105" s="78" t="s">
        <v>77</v>
      </c>
    </row>
    <row r="106" spans="1:3">
      <c r="A106" s="316"/>
      <c r="B106" s="78" t="s">
        <v>81</v>
      </c>
    </row>
    <row r="107" spans="1:3">
      <c r="A107" s="316"/>
      <c r="B107" s="77" t="s">
        <v>17</v>
      </c>
    </row>
    <row r="108" spans="1:3">
      <c r="A108" s="307"/>
      <c r="B108" s="295" t="s">
        <v>13</v>
      </c>
    </row>
  </sheetData>
  <mergeCells count="14">
    <mergeCell ref="A2:A8"/>
    <mergeCell ref="A33:A37"/>
    <mergeCell ref="A9:A13"/>
    <mergeCell ref="A14:A18"/>
    <mergeCell ref="A29:A31"/>
    <mergeCell ref="A26:A28"/>
    <mergeCell ref="A19:A25"/>
    <mergeCell ref="A100:A102"/>
    <mergeCell ref="A104:A108"/>
    <mergeCell ref="A73:A79"/>
    <mergeCell ref="A80:A84"/>
    <mergeCell ref="A85:A89"/>
    <mergeCell ref="A90:A96"/>
    <mergeCell ref="A97:A9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G6" sqref="G6"/>
    </sheetView>
  </sheetViews>
  <sheetFormatPr defaultRowHeight="13"/>
  <cols>
    <col min="2" max="2" width="11.6328125" customWidth="1"/>
    <col min="3" max="3" width="12" customWidth="1"/>
    <col min="4" max="4" width="11" customWidth="1"/>
    <col min="5" max="5" width="11.26953125" customWidth="1"/>
    <col min="6" max="6" width="11.453125" customWidth="1"/>
    <col min="7" max="7" width="11.7265625" customWidth="1"/>
    <col min="8" max="8" width="12" customWidth="1"/>
  </cols>
  <sheetData>
    <row r="1" spans="1:7">
      <c r="A1" t="s">
        <v>184</v>
      </c>
      <c r="B1" t="s">
        <v>185</v>
      </c>
      <c r="C1" t="s">
        <v>186</v>
      </c>
      <c r="D1" t="s">
        <v>187</v>
      </c>
    </row>
    <row r="2" spans="1:7">
      <c r="A2">
        <v>-180</v>
      </c>
      <c r="B2">
        <v>121.5415009713</v>
      </c>
      <c r="C2">
        <v>-229.11374801400001</v>
      </c>
      <c r="D2">
        <v>-107.572247043</v>
      </c>
      <c r="E2">
        <v>-67502.6069556</v>
      </c>
      <c r="F2">
        <f>C2*627.5095</f>
        <v>-143771.05345939114</v>
      </c>
    </row>
    <row r="3" spans="1:7">
      <c r="A3">
        <v>-179</v>
      </c>
      <c r="B3">
        <v>121.5414538595</v>
      </c>
      <c r="C3">
        <v>-229.11374432299999</v>
      </c>
      <c r="D3">
        <v>-107.572290463</v>
      </c>
      <c r="E3">
        <v>-67502.634202600006</v>
      </c>
      <c r="F3">
        <f t="shared" ref="F3:F66" si="0">C3*627.5095</f>
        <v>-143771.05114325357</v>
      </c>
    </row>
    <row r="4" spans="1:7">
      <c r="A4">
        <v>-178</v>
      </c>
      <c r="B4">
        <v>121.5413097598</v>
      </c>
      <c r="C4">
        <v>-229.11373318099999</v>
      </c>
      <c r="D4">
        <v>-107.572423421</v>
      </c>
      <c r="E4">
        <v>-67502.717634800007</v>
      </c>
      <c r="F4">
        <f t="shared" si="0"/>
        <v>-143771.04415154271</v>
      </c>
    </row>
    <row r="5" spans="1:7">
      <c r="A5">
        <v>-177</v>
      </c>
      <c r="B5">
        <v>121.54107010360001</v>
      </c>
      <c r="C5">
        <v>-229.11371459700001</v>
      </c>
      <c r="D5">
        <v>-107.572644493</v>
      </c>
      <c r="E5">
        <v>-67502.856359700003</v>
      </c>
      <c r="F5">
        <f t="shared" si="0"/>
        <v>-143771.03248990618</v>
      </c>
    </row>
    <row r="6" spans="1:7">
      <c r="A6">
        <v>-176</v>
      </c>
      <c r="B6">
        <v>121.540734343</v>
      </c>
      <c r="C6">
        <v>-229.11368858200001</v>
      </c>
      <c r="D6">
        <v>-107.572954239</v>
      </c>
      <c r="E6">
        <v>-67503.050728000002</v>
      </c>
      <c r="F6">
        <f t="shared" si="0"/>
        <v>-143771.01616524655</v>
      </c>
      <c r="G6">
        <f>MIN(F2:F362)</f>
        <v>-143776.38192430741</v>
      </c>
    </row>
    <row r="7" spans="1:7">
      <c r="A7">
        <v>-175</v>
      </c>
      <c r="B7">
        <v>121.5403031453</v>
      </c>
      <c r="C7">
        <v>-229.11365515400001</v>
      </c>
      <c r="D7">
        <v>-107.573352009</v>
      </c>
      <c r="E7">
        <v>-67503.300332300001</v>
      </c>
      <c r="F7">
        <f t="shared" si="0"/>
        <v>-143770.99518885897</v>
      </c>
      <c r="G7">
        <f>MAX(F2:F362)</f>
        <v>-143762.88181168132</v>
      </c>
    </row>
    <row r="8" spans="1:7">
      <c r="A8">
        <v>-174</v>
      </c>
      <c r="B8">
        <v>121.5397770594</v>
      </c>
      <c r="C8">
        <v>-229.11361433600001</v>
      </c>
      <c r="D8">
        <v>-107.573837277</v>
      </c>
      <c r="E8">
        <v>-67503.604842500004</v>
      </c>
      <c r="F8">
        <f t="shared" si="0"/>
        <v>-143770.96957517619</v>
      </c>
      <c r="G8">
        <f>G7-G6</f>
        <v>13.500112626090413</v>
      </c>
    </row>
    <row r="9" spans="1:7">
      <c r="A9">
        <v>-173</v>
      </c>
      <c r="B9">
        <v>121.53915658</v>
      </c>
      <c r="C9">
        <v>-229.11356615700001</v>
      </c>
      <c r="D9">
        <v>-107.574409577</v>
      </c>
      <c r="E9">
        <v>-67503.9639665</v>
      </c>
      <c r="F9">
        <f t="shared" si="0"/>
        <v>-143770.93934239598</v>
      </c>
    </row>
    <row r="10" spans="1:7">
      <c r="A10">
        <v>-172</v>
      </c>
      <c r="B10">
        <v>121.53844202179999</v>
      </c>
      <c r="C10">
        <v>-229.113510652</v>
      </c>
      <c r="D10">
        <v>-107.57506863</v>
      </c>
      <c r="E10">
        <v>-67504.377528600002</v>
      </c>
      <c r="F10">
        <f t="shared" si="0"/>
        <v>-143770.90451248118</v>
      </c>
    </row>
    <row r="11" spans="1:7">
      <c r="A11">
        <v>-171</v>
      </c>
      <c r="B11">
        <v>121.53763499900001</v>
      </c>
      <c r="C11">
        <v>-229.11344785099999</v>
      </c>
      <c r="D11">
        <v>-107.575812852</v>
      </c>
      <c r="E11">
        <v>-67504.844534899996</v>
      </c>
      <c r="F11">
        <f t="shared" si="0"/>
        <v>-143770.86510425707</v>
      </c>
    </row>
    <row r="12" spans="1:7">
      <c r="A12">
        <v>-170</v>
      </c>
      <c r="B12">
        <v>121.5367363567</v>
      </c>
      <c r="C12">
        <v>-229.113377794</v>
      </c>
      <c r="D12">
        <v>-107.57664143700001</v>
      </c>
      <c r="E12">
        <v>-67505.364480000004</v>
      </c>
      <c r="F12">
        <f t="shared" si="0"/>
        <v>-143770.82114282405</v>
      </c>
    </row>
    <row r="13" spans="1:7">
      <c r="A13">
        <v>-169</v>
      </c>
      <c r="B13">
        <v>121.5357466952</v>
      </c>
      <c r="C13">
        <v>-229.11330052700001</v>
      </c>
      <c r="D13">
        <v>-107.57755383200001</v>
      </c>
      <c r="E13">
        <v>-67505.937016199998</v>
      </c>
      <c r="F13">
        <f t="shared" si="0"/>
        <v>-143770.77265704752</v>
      </c>
    </row>
    <row r="14" spans="1:7">
      <c r="A14">
        <v>-168</v>
      </c>
      <c r="B14">
        <v>121.53466732370001</v>
      </c>
      <c r="C14">
        <v>-229.11321610300001</v>
      </c>
      <c r="D14">
        <v>-107.578548779</v>
      </c>
      <c r="E14">
        <v>-67506.5613552</v>
      </c>
      <c r="F14">
        <f t="shared" si="0"/>
        <v>-143770.71968018549</v>
      </c>
    </row>
    <row r="15" spans="1:7">
      <c r="A15">
        <v>-167</v>
      </c>
      <c r="B15">
        <v>121.53350011560001</v>
      </c>
      <c r="C15">
        <v>-229.11312458</v>
      </c>
      <c r="D15">
        <v>-107.57962446400001</v>
      </c>
      <c r="E15">
        <v>-67507.236357799993</v>
      </c>
      <c r="F15">
        <f t="shared" si="0"/>
        <v>-143770.66224863351</v>
      </c>
    </row>
    <row r="16" spans="1:7">
      <c r="A16">
        <v>-166</v>
      </c>
      <c r="B16">
        <v>121.532245277</v>
      </c>
      <c r="C16">
        <v>-229.11302603799999</v>
      </c>
      <c r="D16">
        <v>-107.580780761</v>
      </c>
      <c r="E16">
        <v>-67507.961944900002</v>
      </c>
      <c r="F16">
        <f t="shared" si="0"/>
        <v>-143770.60041259235</v>
      </c>
    </row>
    <row r="17" spans="1:6">
      <c r="A17">
        <v>-165</v>
      </c>
      <c r="B17">
        <v>121.53090521830001</v>
      </c>
      <c r="C17">
        <v>-229.112920557</v>
      </c>
      <c r="D17">
        <v>-107.58201533899999</v>
      </c>
      <c r="E17">
        <v>-67508.736654199995</v>
      </c>
      <c r="F17">
        <f t="shared" si="0"/>
        <v>-143770.5342222628</v>
      </c>
    </row>
    <row r="18" spans="1:6">
      <c r="A18">
        <v>-164</v>
      </c>
      <c r="B18">
        <v>121.5294811582</v>
      </c>
      <c r="C18">
        <v>-229.11280823000001</v>
      </c>
      <c r="D18">
        <v>-107.583327072</v>
      </c>
      <c r="E18">
        <v>-67509.559779200004</v>
      </c>
      <c r="F18">
        <f t="shared" si="0"/>
        <v>-143770.46373600321</v>
      </c>
    </row>
    <row r="19" spans="1:6">
      <c r="A19">
        <v>-163</v>
      </c>
      <c r="B19">
        <v>121.5279741172</v>
      </c>
      <c r="C19">
        <v>-229.112689168</v>
      </c>
      <c r="D19">
        <v>-107.584715051</v>
      </c>
      <c r="E19">
        <v>-67510.430749199993</v>
      </c>
      <c r="F19">
        <f t="shared" si="0"/>
        <v>-143770.38902346711</v>
      </c>
    </row>
    <row r="20" spans="1:6">
      <c r="A20">
        <v>-162</v>
      </c>
      <c r="B20">
        <v>121.5263875002</v>
      </c>
      <c r="C20">
        <v>-229.112563467</v>
      </c>
      <c r="D20">
        <v>-107.586175967</v>
      </c>
      <c r="E20">
        <v>-67511.347487799998</v>
      </c>
      <c r="F20">
        <f t="shared" si="0"/>
        <v>-143770.31014489543</v>
      </c>
    </row>
    <row r="21" spans="1:6">
      <c r="A21">
        <v>-161</v>
      </c>
      <c r="B21">
        <v>121.52472109190001</v>
      </c>
      <c r="C21">
        <v>-229.11243125799999</v>
      </c>
      <c r="D21">
        <v>-107.58771016599999</v>
      </c>
      <c r="E21">
        <v>-67512.3102125</v>
      </c>
      <c r="F21">
        <f t="shared" si="0"/>
        <v>-143770.22718249194</v>
      </c>
    </row>
    <row r="22" spans="1:6">
      <c r="A22">
        <v>-160</v>
      </c>
      <c r="B22">
        <v>121.5229780271</v>
      </c>
      <c r="C22">
        <v>-229.11229266199999</v>
      </c>
      <c r="D22">
        <v>-107.58931463499999</v>
      </c>
      <c r="E22">
        <v>-67513.317031900006</v>
      </c>
      <c r="F22">
        <f t="shared" si="0"/>
        <v>-143770.14021218527</v>
      </c>
    </row>
    <row r="23" spans="1:6">
      <c r="A23">
        <v>-159</v>
      </c>
      <c r="B23">
        <v>121.5211601267</v>
      </c>
      <c r="C23">
        <v>-229.11214781000001</v>
      </c>
      <c r="D23">
        <v>-107.59098768299999</v>
      </c>
      <c r="E23">
        <v>-67514.366885700001</v>
      </c>
      <c r="F23">
        <f t="shared" si="0"/>
        <v>-143770.04931617921</v>
      </c>
    </row>
    <row r="24" spans="1:6">
      <c r="A24">
        <v>-158</v>
      </c>
      <c r="B24">
        <v>121.5192692687</v>
      </c>
      <c r="C24">
        <v>-229.11199684900001</v>
      </c>
      <c r="D24">
        <v>-107.59272758</v>
      </c>
      <c r="E24">
        <v>-67515.458687599996</v>
      </c>
      <c r="F24">
        <f t="shared" si="0"/>
        <v>-143769.95458671756</v>
      </c>
    </row>
    <row r="25" spans="1:6">
      <c r="A25">
        <v>-157</v>
      </c>
      <c r="B25">
        <v>121.5173078091</v>
      </c>
      <c r="C25">
        <v>-229.11164023399999</v>
      </c>
      <c r="D25">
        <v>-107.594332425</v>
      </c>
      <c r="E25">
        <v>-67516.465742800006</v>
      </c>
      <c r="F25">
        <f t="shared" si="0"/>
        <v>-143769.73080741722</v>
      </c>
    </row>
    <row r="26" spans="1:6">
      <c r="A26">
        <v>-156</v>
      </c>
      <c r="B26">
        <v>121.51527770289999</v>
      </c>
      <c r="C26">
        <v>-229.11147807099999</v>
      </c>
      <c r="D26">
        <v>-107.596200368</v>
      </c>
      <c r="E26">
        <v>-67517.637894900006</v>
      </c>
      <c r="F26">
        <f t="shared" si="0"/>
        <v>-143769.62904859416</v>
      </c>
    </row>
    <row r="27" spans="1:6">
      <c r="A27">
        <v>-155</v>
      </c>
      <c r="B27">
        <v>121.5131812197</v>
      </c>
      <c r="C27">
        <v>-229.11131030999999</v>
      </c>
      <c r="D27">
        <v>-107.59812909</v>
      </c>
      <c r="E27">
        <v>-67518.848186400006</v>
      </c>
      <c r="F27">
        <f t="shared" si="0"/>
        <v>-143769.52377697293</v>
      </c>
    </row>
    <row r="28" spans="1:6" ht="13.5" thickBot="1">
      <c r="A28">
        <v>-154</v>
      </c>
      <c r="B28">
        <v>121.5110207692</v>
      </c>
      <c r="C28">
        <v>-229.11113712900001</v>
      </c>
      <c r="D28" s="171">
        <v>-107.60011636</v>
      </c>
      <c r="E28">
        <v>-67520.095216899994</v>
      </c>
      <c r="F28">
        <f t="shared" si="0"/>
        <v>-143769.41510425025</v>
      </c>
    </row>
    <row r="29" spans="1:6">
      <c r="A29">
        <v>-153</v>
      </c>
      <c r="B29">
        <v>121.5087992417</v>
      </c>
      <c r="C29">
        <v>-229.11095871099999</v>
      </c>
      <c r="D29">
        <v>-107.602159469</v>
      </c>
      <c r="E29">
        <v>-67521.3772875</v>
      </c>
      <c r="F29">
        <f t="shared" si="0"/>
        <v>-143769.30314526026</v>
      </c>
    </row>
    <row r="30" spans="1:6" ht="13.5" thickBot="1">
      <c r="A30">
        <v>-152</v>
      </c>
      <c r="B30">
        <v>121.5065181498</v>
      </c>
      <c r="C30">
        <v>-229.11077525100001</v>
      </c>
      <c r="D30" s="172">
        <v>-107.604257101</v>
      </c>
      <c r="E30">
        <v>-67522.693571399999</v>
      </c>
      <c r="F30">
        <f t="shared" si="0"/>
        <v>-143769.18802236739</v>
      </c>
    </row>
    <row r="31" spans="1:6">
      <c r="A31">
        <v>-151</v>
      </c>
      <c r="B31">
        <v>121.5041805943</v>
      </c>
      <c r="C31">
        <v>-229.11058694299999</v>
      </c>
      <c r="D31">
        <v>-107.606406349</v>
      </c>
      <c r="E31">
        <v>-67524.042244700002</v>
      </c>
      <c r="F31">
        <f t="shared" si="0"/>
        <v>-143769.06985730844</v>
      </c>
    </row>
    <row r="32" spans="1:6" ht="13.5" thickBot="1">
      <c r="A32">
        <v>-150</v>
      </c>
      <c r="B32">
        <v>121.5017888655</v>
      </c>
      <c r="C32">
        <v>-229.110393988</v>
      </c>
      <c r="D32" s="171">
        <v>-107.608605122</v>
      </c>
      <c r="E32">
        <v>-67525.421996100005</v>
      </c>
      <c r="F32">
        <f t="shared" si="0"/>
        <v>-143768.9487762129</v>
      </c>
    </row>
    <row r="33" spans="1:6" ht="13.5" thickBot="1">
      <c r="A33">
        <v>-149</v>
      </c>
      <c r="B33">
        <v>121.499345967</v>
      </c>
      <c r="C33">
        <v>-229.11019659799999</v>
      </c>
      <c r="D33">
        <v>-107.61085063100001</v>
      </c>
      <c r="E33" s="172">
        <v>-67526.831074000002</v>
      </c>
      <c r="F33">
        <f t="shared" si="0"/>
        <v>-143768.82491211267</v>
      </c>
    </row>
    <row r="34" spans="1:6">
      <c r="A34">
        <v>-148</v>
      </c>
      <c r="B34">
        <v>121.4968538163</v>
      </c>
      <c r="C34">
        <v>-229.109994973</v>
      </c>
      <c r="D34">
        <v>-107.613141157</v>
      </c>
      <c r="E34">
        <v>-67528.268400700006</v>
      </c>
      <c r="F34">
        <f t="shared" si="0"/>
        <v>-143768.69839050973</v>
      </c>
    </row>
    <row r="35" spans="1:6">
      <c r="A35">
        <v>-147</v>
      </c>
      <c r="B35">
        <v>121.4943160787</v>
      </c>
      <c r="C35">
        <v>-229.10978929800001</v>
      </c>
      <c r="D35">
        <v>-107.61547321899999</v>
      </c>
      <c r="E35">
        <v>-67529.731792100007</v>
      </c>
      <c r="F35">
        <f t="shared" si="0"/>
        <v>-143768.56932749334</v>
      </c>
    </row>
    <row r="36" spans="1:6">
      <c r="A36">
        <v>-146</v>
      </c>
      <c r="B36">
        <v>121.4917340188</v>
      </c>
      <c r="C36">
        <v>-229.109579787</v>
      </c>
      <c r="D36">
        <v>-107.617845768</v>
      </c>
      <c r="E36">
        <v>-67531.220589100005</v>
      </c>
      <c r="F36">
        <f t="shared" si="0"/>
        <v>-143768.43785735048</v>
      </c>
    </row>
    <row r="37" spans="1:6">
      <c r="A37">
        <v>-145</v>
      </c>
      <c r="B37">
        <v>121.4891119695</v>
      </c>
      <c r="C37">
        <v>-229.10936662899999</v>
      </c>
      <c r="D37">
        <v>-107.620254659</v>
      </c>
      <c r="E37">
        <v>-67532.732191300005</v>
      </c>
      <c r="F37">
        <f t="shared" si="0"/>
        <v>-143768.30409868047</v>
      </c>
    </row>
    <row r="38" spans="1:6">
      <c r="A38">
        <v>-144</v>
      </c>
      <c r="B38">
        <v>121.48645151149999</v>
      </c>
      <c r="C38">
        <v>-229.10915004500001</v>
      </c>
      <c r="D38">
        <v>-107.62269853399999</v>
      </c>
      <c r="E38">
        <v>-67534.2657454</v>
      </c>
      <c r="F38">
        <f t="shared" si="0"/>
        <v>-143768.16819016292</v>
      </c>
    </row>
    <row r="39" spans="1:6">
      <c r="A39">
        <v>-143</v>
      </c>
      <c r="B39">
        <v>121.4837556227</v>
      </c>
      <c r="C39">
        <v>-229.10893026100001</v>
      </c>
      <c r="D39">
        <v>-107.625174638</v>
      </c>
      <c r="E39">
        <v>-67535.819524699997</v>
      </c>
      <c r="F39">
        <f t="shared" si="0"/>
        <v>-143768.03027361498</v>
      </c>
    </row>
    <row r="40" spans="1:6">
      <c r="A40">
        <v>-142</v>
      </c>
      <c r="B40">
        <v>121.4810280419</v>
      </c>
      <c r="C40">
        <v>-229.10870752700001</v>
      </c>
      <c r="D40">
        <v>-107.627679485</v>
      </c>
      <c r="E40">
        <v>-67537.391339900001</v>
      </c>
      <c r="F40">
        <f t="shared" si="0"/>
        <v>-143767.89050591402</v>
      </c>
    </row>
    <row r="41" spans="1:6">
      <c r="A41">
        <v>-141</v>
      </c>
      <c r="B41">
        <v>121.4782701666</v>
      </c>
      <c r="C41">
        <v>-229.108482122</v>
      </c>
      <c r="D41">
        <v>-107.63021195499999</v>
      </c>
      <c r="E41">
        <v>-67538.980488999994</v>
      </c>
      <c r="F41">
        <f t="shared" si="0"/>
        <v>-143767.74906213515</v>
      </c>
    </row>
    <row r="42" spans="1:6">
      <c r="A42">
        <v>-140</v>
      </c>
      <c r="B42">
        <v>121.47548535609999</v>
      </c>
      <c r="C42">
        <v>-229.108254335</v>
      </c>
      <c r="D42">
        <v>-107.63276897900001</v>
      </c>
      <c r="E42">
        <v>-67540.585045600004</v>
      </c>
      <c r="F42">
        <f t="shared" si="0"/>
        <v>-143767.60612362868</v>
      </c>
    </row>
    <row r="43" spans="1:6">
      <c r="A43">
        <v>-139</v>
      </c>
      <c r="B43">
        <v>121.4726768061</v>
      </c>
      <c r="C43">
        <v>-229.10802446100001</v>
      </c>
      <c r="D43">
        <v>-107.635347655</v>
      </c>
      <c r="E43">
        <v>-67542.203189299995</v>
      </c>
      <c r="F43">
        <f t="shared" si="0"/>
        <v>-143767.46187550988</v>
      </c>
    </row>
    <row r="44" spans="1:6">
      <c r="A44">
        <v>-138</v>
      </c>
      <c r="B44">
        <v>121.4698462647</v>
      </c>
      <c r="C44">
        <v>-229.10779281200001</v>
      </c>
      <c r="D44">
        <v>-107.637946547</v>
      </c>
      <c r="E44">
        <v>-67543.834018900001</v>
      </c>
      <c r="F44">
        <f t="shared" si="0"/>
        <v>-143767.31651356173</v>
      </c>
    </row>
    <row r="45" spans="1:6">
      <c r="A45">
        <v>-137</v>
      </c>
      <c r="B45">
        <v>121.4669979456</v>
      </c>
      <c r="C45">
        <v>-229.10755968699999</v>
      </c>
      <c r="D45">
        <v>-107.640561741</v>
      </c>
      <c r="E45">
        <v>-67545.475078100004</v>
      </c>
      <c r="F45">
        <f t="shared" si="0"/>
        <v>-143767.17022540953</v>
      </c>
    </row>
    <row r="46" spans="1:6">
      <c r="A46">
        <v>-136</v>
      </c>
      <c r="B46">
        <v>121.4641333647</v>
      </c>
      <c r="C46">
        <v>-229.10732540399999</v>
      </c>
      <c r="D46">
        <v>-107.643192039</v>
      </c>
      <c r="E46">
        <v>-67547.125614999997</v>
      </c>
      <c r="F46">
        <f t="shared" si="0"/>
        <v>-143767.02321060133</v>
      </c>
    </row>
    <row r="47" spans="1:6">
      <c r="A47">
        <v>-135</v>
      </c>
      <c r="B47">
        <v>121.4612553019</v>
      </c>
      <c r="C47">
        <v>-229.10709027300001</v>
      </c>
      <c r="D47">
        <v>-107.645834971</v>
      </c>
      <c r="E47">
        <v>-67548.784079799996</v>
      </c>
      <c r="F47">
        <f t="shared" si="0"/>
        <v>-143766.87566366509</v>
      </c>
    </row>
    <row r="48" spans="1:6">
      <c r="A48">
        <v>-134</v>
      </c>
      <c r="B48">
        <v>121.458367631</v>
      </c>
      <c r="C48">
        <v>-229.10685459000001</v>
      </c>
      <c r="D48">
        <v>-107.648486959</v>
      </c>
      <c r="E48">
        <v>-67550.448227400004</v>
      </c>
      <c r="F48">
        <f t="shared" si="0"/>
        <v>-143766.72777034363</v>
      </c>
    </row>
    <row r="49" spans="1:6">
      <c r="A49">
        <v>-133</v>
      </c>
      <c r="B49">
        <v>121.45547214520001</v>
      </c>
      <c r="C49">
        <v>-229.10661866999999</v>
      </c>
      <c r="D49">
        <v>-107.651146525</v>
      </c>
      <c r="E49">
        <v>-67552.1171302</v>
      </c>
      <c r="F49">
        <f t="shared" si="0"/>
        <v>-143766.57972830237</v>
      </c>
    </row>
    <row r="50" spans="1:6">
      <c r="A50">
        <v>-132</v>
      </c>
      <c r="B50">
        <v>121.4525717234</v>
      </c>
      <c r="C50">
        <v>-229.10638282400001</v>
      </c>
      <c r="D50">
        <v>-107.653811101</v>
      </c>
      <c r="E50">
        <v>-67553.789176799997</v>
      </c>
      <c r="F50">
        <f t="shared" si="0"/>
        <v>-143766.43173269683</v>
      </c>
    </row>
    <row r="51" spans="1:6">
      <c r="A51">
        <v>-131</v>
      </c>
      <c r="B51">
        <v>121.44966939850001</v>
      </c>
      <c r="C51">
        <v>-229.10614736700001</v>
      </c>
      <c r="D51">
        <v>-107.656477968</v>
      </c>
      <c r="E51">
        <v>-67555.462661800004</v>
      </c>
      <c r="F51">
        <f t="shared" si="0"/>
        <v>-143766.28398119248</v>
      </c>
    </row>
    <row r="52" spans="1:6">
      <c r="A52">
        <v>-130</v>
      </c>
      <c r="B52">
        <v>121.4467670351</v>
      </c>
      <c r="C52">
        <v>-229.105912636</v>
      </c>
      <c r="D52">
        <v>-107.65914560100001</v>
      </c>
      <c r="E52">
        <v>-67557.136626399995</v>
      </c>
      <c r="F52">
        <f t="shared" si="0"/>
        <v>-143766.13668526005</v>
      </c>
    </row>
    <row r="53" spans="1:6">
      <c r="A53">
        <v>-129</v>
      </c>
      <c r="B53">
        <v>121.4438678094</v>
      </c>
      <c r="C53">
        <v>-229.10567897199999</v>
      </c>
      <c r="D53">
        <v>-107.661811163</v>
      </c>
      <c r="E53">
        <v>-67558.809291700003</v>
      </c>
      <c r="F53">
        <f t="shared" si="0"/>
        <v>-143765.99005888024</v>
      </c>
    </row>
    <row r="54" spans="1:6">
      <c r="A54">
        <v>-128</v>
      </c>
      <c r="B54">
        <v>121.4409744181</v>
      </c>
      <c r="C54">
        <v>-229.10544673000001</v>
      </c>
      <c r="D54">
        <v>-107.664472312</v>
      </c>
      <c r="E54">
        <v>-67560.479188199999</v>
      </c>
      <c r="F54">
        <f t="shared" si="0"/>
        <v>-143765.84432481893</v>
      </c>
    </row>
    <row r="55" spans="1:6">
      <c r="A55">
        <v>-127</v>
      </c>
      <c r="B55">
        <v>121.4380886435</v>
      </c>
      <c r="C55">
        <v>-229.105216281</v>
      </c>
      <c r="D55">
        <v>-107.667127638</v>
      </c>
      <c r="E55">
        <v>-67562.145430200006</v>
      </c>
      <c r="F55">
        <f t="shared" si="0"/>
        <v>-143765.69971588216</v>
      </c>
    </row>
    <row r="56" spans="1:6">
      <c r="A56">
        <v>-126</v>
      </c>
      <c r="B56">
        <v>121.4352137783</v>
      </c>
      <c r="C56">
        <v>-229.10498796900001</v>
      </c>
      <c r="D56">
        <v>-107.669774191</v>
      </c>
      <c r="E56">
        <v>-67563.806167500006</v>
      </c>
      <c r="F56">
        <f t="shared" si="0"/>
        <v>-143765.55644793322</v>
      </c>
    </row>
    <row r="57" spans="1:6">
      <c r="A57">
        <v>-125</v>
      </c>
      <c r="B57">
        <v>121.4323518058</v>
      </c>
      <c r="C57">
        <v>-229.10476211599999</v>
      </c>
      <c r="D57">
        <v>-107.67241031</v>
      </c>
      <c r="E57">
        <v>-67565.460357499993</v>
      </c>
      <c r="F57">
        <f t="shared" si="0"/>
        <v>-143765.41472303009</v>
      </c>
    </row>
    <row r="58" spans="1:6">
      <c r="A58">
        <v>-124</v>
      </c>
      <c r="B58">
        <v>121.42950546669999</v>
      </c>
      <c r="C58">
        <v>-229.10453914499999</v>
      </c>
      <c r="D58">
        <v>-107.67503367800001</v>
      </c>
      <c r="E58">
        <v>-67567.106545999995</v>
      </c>
      <c r="F58">
        <f t="shared" si="0"/>
        <v>-143765.27480660938</v>
      </c>
    </row>
    <row r="59" spans="1:6">
      <c r="A59">
        <v>-123</v>
      </c>
      <c r="B59">
        <v>121.42667662869999</v>
      </c>
      <c r="C59">
        <v>-229.104319412</v>
      </c>
      <c r="D59">
        <v>-107.677642783</v>
      </c>
      <c r="E59">
        <v>-67568.743784100006</v>
      </c>
      <c r="F59">
        <f t="shared" si="0"/>
        <v>-143765.13692206441</v>
      </c>
    </row>
    <row r="60" spans="1:6">
      <c r="A60">
        <v>-122</v>
      </c>
      <c r="B60">
        <v>121.4238677546</v>
      </c>
      <c r="C60">
        <v>-229.104103243</v>
      </c>
      <c r="D60">
        <v>-107.68023548799999</v>
      </c>
      <c r="E60">
        <v>-67570.370731200004</v>
      </c>
      <c r="F60">
        <f t="shared" si="0"/>
        <v>-143765.00127396331</v>
      </c>
    </row>
    <row r="61" spans="1:6">
      <c r="A61">
        <v>-121</v>
      </c>
      <c r="B61">
        <v>121.4210814538</v>
      </c>
      <c r="C61">
        <v>-229.103890952</v>
      </c>
      <c r="D61">
        <v>-107.682809498</v>
      </c>
      <c r="E61">
        <v>-67571.985946800007</v>
      </c>
      <c r="F61">
        <f t="shared" si="0"/>
        <v>-143764.86805934404</v>
      </c>
    </row>
    <row r="62" spans="1:6">
      <c r="A62">
        <v>-120</v>
      </c>
      <c r="B62">
        <v>121.4183195529</v>
      </c>
      <c r="C62">
        <v>-229.10368284399999</v>
      </c>
      <c r="D62">
        <v>-107.685363291</v>
      </c>
      <c r="E62">
        <v>-67573.588476100005</v>
      </c>
      <c r="F62">
        <f t="shared" si="0"/>
        <v>-143764.73746959702</v>
      </c>
    </row>
    <row r="63" spans="1:6">
      <c r="A63">
        <v>-119</v>
      </c>
      <c r="B63">
        <v>121.41558386840001</v>
      </c>
      <c r="C63">
        <v>-229.10347921499999</v>
      </c>
      <c r="D63">
        <v>-107.68789534699999</v>
      </c>
      <c r="E63">
        <v>-67575.177364999996</v>
      </c>
      <c r="F63">
        <f t="shared" si="0"/>
        <v>-143764.60969046503</v>
      </c>
    </row>
    <row r="64" spans="1:6">
      <c r="A64">
        <v>-118</v>
      </c>
      <c r="B64">
        <v>121.4128768712</v>
      </c>
      <c r="C64">
        <v>-229.10328036600001</v>
      </c>
      <c r="D64">
        <v>-107.690403495</v>
      </c>
      <c r="E64">
        <v>-67576.7512518</v>
      </c>
      <c r="F64">
        <f t="shared" si="0"/>
        <v>-143764.48491082847</v>
      </c>
    </row>
    <row r="65" spans="1:6">
      <c r="A65">
        <v>-117</v>
      </c>
      <c r="B65">
        <v>121.4102009139</v>
      </c>
      <c r="C65">
        <v>-229.10308659699999</v>
      </c>
      <c r="D65">
        <v>-107.692885683</v>
      </c>
      <c r="E65">
        <v>-67578.308848600005</v>
      </c>
      <c r="F65">
        <f t="shared" si="0"/>
        <v>-143764.36331894016</v>
      </c>
    </row>
    <row r="66" spans="1:6">
      <c r="A66">
        <v>-116</v>
      </c>
      <c r="B66">
        <v>121.40755762089999</v>
      </c>
      <c r="C66">
        <v>-229.10289822999999</v>
      </c>
      <c r="D66">
        <v>-107.695340609</v>
      </c>
      <c r="E66">
        <v>-67579.849337899999</v>
      </c>
      <c r="F66">
        <f t="shared" si="0"/>
        <v>-143764.24511685819</v>
      </c>
    </row>
    <row r="67" spans="1:6">
      <c r="A67">
        <v>-115</v>
      </c>
      <c r="B67">
        <v>121.4049481715</v>
      </c>
      <c r="C67">
        <v>-229.10271559200001</v>
      </c>
      <c r="D67">
        <v>-107.69776742099999</v>
      </c>
      <c r="E67">
        <v>-67581.372185200002</v>
      </c>
      <c r="F67">
        <f t="shared" ref="F67:F130" si="1">C67*627.5095</f>
        <v>-143764.13050977813</v>
      </c>
    </row>
    <row r="68" spans="1:6">
      <c r="A68">
        <v>-114</v>
      </c>
      <c r="B68">
        <v>121.40237567529999</v>
      </c>
      <c r="C68">
        <v>-229.102539006</v>
      </c>
      <c r="D68">
        <v>-107.700163331</v>
      </c>
      <c r="E68">
        <v>-67582.875641599996</v>
      </c>
      <c r="F68">
        <f t="shared" si="1"/>
        <v>-143764.01970038557</v>
      </c>
    </row>
    <row r="69" spans="1:6">
      <c r="A69">
        <v>-113</v>
      </c>
      <c r="B69">
        <v>121.3998403935</v>
      </c>
      <c r="C69">
        <v>-229.10236881399999</v>
      </c>
      <c r="D69">
        <v>-107.70252841999999</v>
      </c>
      <c r="E69">
        <v>-67584.359757900005</v>
      </c>
      <c r="F69">
        <f t="shared" si="1"/>
        <v>-143763.91290328873</v>
      </c>
    </row>
    <row r="70" spans="1:6">
      <c r="A70">
        <v>-112</v>
      </c>
      <c r="B70">
        <v>121.39734549080001</v>
      </c>
      <c r="C70">
        <v>-229.10220533699999</v>
      </c>
      <c r="D70">
        <v>-107.70485984600001</v>
      </c>
      <c r="E70">
        <v>-67585.822749700004</v>
      </c>
      <c r="F70">
        <f t="shared" si="1"/>
        <v>-143763.81031991821</v>
      </c>
    </row>
    <row r="71" spans="1:6">
      <c r="A71">
        <v>-111</v>
      </c>
      <c r="B71">
        <v>121.39489160310001</v>
      </c>
      <c r="C71">
        <v>-229.10204890099999</v>
      </c>
      <c r="D71">
        <v>-107.707157298</v>
      </c>
      <c r="E71">
        <v>-67587.264422399996</v>
      </c>
      <c r="F71">
        <f t="shared" si="1"/>
        <v>-143763.71215484204</v>
      </c>
    </row>
    <row r="72" spans="1:6">
      <c r="A72">
        <v>-110</v>
      </c>
      <c r="B72">
        <v>121.39248116189999</v>
      </c>
      <c r="C72">
        <v>-229.101899809</v>
      </c>
      <c r="D72">
        <v>-107.70941864700001</v>
      </c>
      <c r="E72">
        <v>-67588.683440499997</v>
      </c>
      <c r="F72">
        <f t="shared" si="1"/>
        <v>-143763.6185981957</v>
      </c>
    </row>
    <row r="73" spans="1:6">
      <c r="A73">
        <v>-109</v>
      </c>
      <c r="B73">
        <v>121.3901140951</v>
      </c>
      <c r="C73">
        <v>-229.10175836799999</v>
      </c>
      <c r="D73">
        <v>-107.711644273</v>
      </c>
      <c r="E73">
        <v>-67590.080041900001</v>
      </c>
      <c r="F73">
        <f t="shared" si="1"/>
        <v>-143763.5298426245</v>
      </c>
    </row>
    <row r="74" spans="1:6">
      <c r="A74">
        <v>-108</v>
      </c>
      <c r="B74">
        <v>121.38779354099999</v>
      </c>
      <c r="C74">
        <v>-229.10162485800001</v>
      </c>
      <c r="D74">
        <v>-107.713831317</v>
      </c>
      <c r="E74">
        <v>-67591.452432799997</v>
      </c>
      <c r="F74">
        <f t="shared" si="1"/>
        <v>-143763.44606383116</v>
      </c>
    </row>
    <row r="75" spans="1:6">
      <c r="A75">
        <v>-107</v>
      </c>
      <c r="B75">
        <v>121.3855202937</v>
      </c>
      <c r="C75">
        <v>-229.10149956800001</v>
      </c>
      <c r="D75">
        <v>-107.71597927400001</v>
      </c>
      <c r="E75">
        <v>-67592.800296400004</v>
      </c>
      <c r="F75">
        <f t="shared" si="1"/>
        <v>-143763.36744316589</v>
      </c>
    </row>
    <row r="76" spans="1:6">
      <c r="A76">
        <v>-106</v>
      </c>
      <c r="B76">
        <v>121.38329463220001</v>
      </c>
      <c r="C76">
        <v>-229.10138275099999</v>
      </c>
      <c r="D76">
        <v>-107.718088119</v>
      </c>
      <c r="E76">
        <v>-67594.1236164</v>
      </c>
      <c r="F76">
        <f t="shared" si="1"/>
        <v>-143763.29413938863</v>
      </c>
    </row>
    <row r="77" spans="1:6">
      <c r="A77">
        <v>-105</v>
      </c>
      <c r="B77">
        <v>121.38111957620001</v>
      </c>
      <c r="C77">
        <v>-229.101274679</v>
      </c>
      <c r="D77">
        <v>-107.720155103</v>
      </c>
      <c r="E77">
        <v>-67595.420668499995</v>
      </c>
      <c r="F77">
        <f t="shared" si="1"/>
        <v>-143763.22632318194</v>
      </c>
    </row>
    <row r="78" spans="1:6">
      <c r="A78">
        <v>-104</v>
      </c>
      <c r="B78">
        <v>121.3789948908</v>
      </c>
      <c r="C78">
        <v>-229.101175657</v>
      </c>
      <c r="D78">
        <v>-107.72218076599999</v>
      </c>
      <c r="E78">
        <v>-67596.691791499994</v>
      </c>
      <c r="F78">
        <f t="shared" si="1"/>
        <v>-143763.16418593624</v>
      </c>
    </row>
    <row r="79" spans="1:6">
      <c r="A79">
        <v>-103</v>
      </c>
      <c r="B79">
        <v>121.3769221562</v>
      </c>
      <c r="C79">
        <v>-229.10108593199999</v>
      </c>
      <c r="D79">
        <v>-107.724163776</v>
      </c>
      <c r="E79">
        <v>-67597.9361489</v>
      </c>
      <c r="F79">
        <f t="shared" si="1"/>
        <v>-143763.10788264635</v>
      </c>
    </row>
    <row r="80" spans="1:6">
      <c r="A80">
        <v>-102</v>
      </c>
      <c r="B80">
        <v>121.3749021422</v>
      </c>
      <c r="C80">
        <v>-229.10100573899999</v>
      </c>
      <c r="D80">
        <v>-107.72610359700001</v>
      </c>
      <c r="E80">
        <v>-67599.153405000005</v>
      </c>
      <c r="F80">
        <f t="shared" si="1"/>
        <v>-143763.057560777</v>
      </c>
    </row>
    <row r="81" spans="1:6">
      <c r="A81">
        <v>-101</v>
      </c>
      <c r="B81">
        <v>121.37293618210001</v>
      </c>
      <c r="C81">
        <v>-229.10093529100001</v>
      </c>
      <c r="D81">
        <v>-107.727999109</v>
      </c>
      <c r="E81">
        <v>-67600.342856799994</v>
      </c>
      <c r="F81">
        <f t="shared" si="1"/>
        <v>-143763.01335398777</v>
      </c>
    </row>
    <row r="82" spans="1:6">
      <c r="A82">
        <v>-100</v>
      </c>
      <c r="B82">
        <v>121.3710249048</v>
      </c>
      <c r="C82">
        <v>-229.100874791</v>
      </c>
      <c r="D82">
        <v>-107.729849886</v>
      </c>
      <c r="E82">
        <v>-67601.504237200003</v>
      </c>
      <c r="F82">
        <f t="shared" si="1"/>
        <v>-143762.97538966301</v>
      </c>
    </row>
    <row r="83" spans="1:6">
      <c r="A83">
        <v>-99</v>
      </c>
      <c r="B83">
        <v>121.3691688311</v>
      </c>
      <c r="C83">
        <v>-229.10082441099999</v>
      </c>
      <c r="D83">
        <v>-107.73165557999999</v>
      </c>
      <c r="E83">
        <v>-67602.637327100005</v>
      </c>
      <c r="F83">
        <f t="shared" si="1"/>
        <v>-143762.9437757344</v>
      </c>
    </row>
    <row r="84" spans="1:6">
      <c r="A84">
        <v>-98</v>
      </c>
      <c r="B84">
        <v>121.3673690988</v>
      </c>
      <c r="C84">
        <v>-229.10078425099999</v>
      </c>
      <c r="D84">
        <v>-107.73341515200001</v>
      </c>
      <c r="E84">
        <v>-67603.741475400006</v>
      </c>
      <c r="F84">
        <f t="shared" si="1"/>
        <v>-143762.91857495287</v>
      </c>
    </row>
    <row r="85" spans="1:6">
      <c r="A85">
        <v>-97</v>
      </c>
      <c r="B85">
        <v>121.36562715300001</v>
      </c>
      <c r="C85">
        <v>-229.10075453300001</v>
      </c>
      <c r="D85">
        <v>-107.73512737999999</v>
      </c>
      <c r="E85">
        <v>-67604.815914699997</v>
      </c>
      <c r="F85">
        <f t="shared" si="1"/>
        <v>-143762.89992662557</v>
      </c>
    </row>
    <row r="86" spans="1:6">
      <c r="A86">
        <v>-96</v>
      </c>
      <c r="B86">
        <v>121.3639418043</v>
      </c>
      <c r="C86">
        <v>-229.10073540799999</v>
      </c>
      <c r="D86">
        <v>-107.736793604</v>
      </c>
      <c r="E86">
        <v>-67605.861485899994</v>
      </c>
      <c r="F86">
        <f t="shared" si="1"/>
        <v>-143762.88792550637</v>
      </c>
    </row>
    <row r="87" spans="1:6">
      <c r="A87">
        <v>-95</v>
      </c>
      <c r="B87">
        <v>121.3623146803</v>
      </c>
      <c r="C87">
        <v>-229.10072699299999</v>
      </c>
      <c r="D87">
        <v>-107.738412313</v>
      </c>
      <c r="E87">
        <v>-67606.877241099995</v>
      </c>
      <c r="F87">
        <f t="shared" si="1"/>
        <v>-143762.88264501392</v>
      </c>
    </row>
    <row r="88" spans="1:6">
      <c r="A88">
        <v>-94</v>
      </c>
      <c r="B88">
        <v>121.3607463203</v>
      </c>
      <c r="C88">
        <v>-229.100729398</v>
      </c>
      <c r="D88">
        <v>-107.73998307799999</v>
      </c>
      <c r="E88">
        <v>-67607.862911100005</v>
      </c>
      <c r="F88">
        <f t="shared" si="1"/>
        <v>-143762.88415417427</v>
      </c>
    </row>
    <row r="89" spans="1:6">
      <c r="A89">
        <v>-93</v>
      </c>
      <c r="B89">
        <v>121.3592370736</v>
      </c>
      <c r="C89">
        <v>-229.10074272099999</v>
      </c>
      <c r="D89">
        <v>-107.741505647</v>
      </c>
      <c r="E89">
        <v>-67608.818337999997</v>
      </c>
      <c r="F89">
        <f t="shared" si="1"/>
        <v>-143762.89251448333</v>
      </c>
    </row>
    <row r="90" spans="1:6">
      <c r="A90">
        <v>-92</v>
      </c>
      <c r="B90">
        <v>121.3577863962</v>
      </c>
      <c r="C90">
        <v>-229.10076704900001</v>
      </c>
      <c r="D90">
        <v>-107.742980653</v>
      </c>
      <c r="E90">
        <v>-67609.743917900007</v>
      </c>
      <c r="F90">
        <f t="shared" si="1"/>
        <v>-143762.90778053447</v>
      </c>
    </row>
    <row r="91" spans="1:6">
      <c r="A91">
        <v>-91</v>
      </c>
      <c r="B91">
        <v>121.3563958519</v>
      </c>
      <c r="C91">
        <v>-229.10080243799999</v>
      </c>
      <c r="D91">
        <v>-107.744406586</v>
      </c>
      <c r="E91">
        <v>-67610.638704600002</v>
      </c>
      <c r="F91">
        <f t="shared" si="1"/>
        <v>-143762.92998746815</v>
      </c>
    </row>
    <row r="92" spans="1:6">
      <c r="A92">
        <v>-90</v>
      </c>
      <c r="B92">
        <v>121.3550653433</v>
      </c>
      <c r="C92">
        <v>-229.10084893000001</v>
      </c>
      <c r="D92">
        <v>-107.74578358700001</v>
      </c>
      <c r="E92">
        <v>-67611.502785599994</v>
      </c>
      <c r="F92">
        <f t="shared" si="1"/>
        <v>-143762.95916163985</v>
      </c>
    </row>
    <row r="93" spans="1:6">
      <c r="A93">
        <v>-89</v>
      </c>
      <c r="B93">
        <v>121.35379438059999</v>
      </c>
      <c r="C93">
        <v>-229.10090655100001</v>
      </c>
      <c r="D93">
        <v>-107.74711216999999</v>
      </c>
      <c r="E93">
        <v>-67612.336484500003</v>
      </c>
      <c r="F93">
        <f t="shared" si="1"/>
        <v>-143762.99531936474</v>
      </c>
    </row>
    <row r="94" spans="1:6">
      <c r="A94">
        <v>-88</v>
      </c>
      <c r="B94">
        <v>121.35258376260001</v>
      </c>
      <c r="C94">
        <v>-229.10097529199999</v>
      </c>
      <c r="D94">
        <v>-107.748391529</v>
      </c>
      <c r="E94">
        <v>-67613.139294399996</v>
      </c>
      <c r="F94">
        <f t="shared" si="1"/>
        <v>-143763.03845499526</v>
      </c>
    </row>
    <row r="95" spans="1:6">
      <c r="A95">
        <v>-87</v>
      </c>
      <c r="B95">
        <v>121.3514332144</v>
      </c>
      <c r="C95">
        <v>-229.101055132</v>
      </c>
      <c r="D95">
        <v>-107.749621918</v>
      </c>
      <c r="E95">
        <v>-67613.911374699994</v>
      </c>
      <c r="F95">
        <f t="shared" si="1"/>
        <v>-143763.08855535375</v>
      </c>
    </row>
    <row r="96" spans="1:6">
      <c r="A96">
        <v>-86</v>
      </c>
      <c r="B96">
        <v>121.3503423718</v>
      </c>
      <c r="C96">
        <v>-229.10114603299999</v>
      </c>
      <c r="D96">
        <v>-107.75080366100001</v>
      </c>
      <c r="E96">
        <v>-67614.652929999997</v>
      </c>
      <c r="F96">
        <f t="shared" si="1"/>
        <v>-143763.14559659481</v>
      </c>
    </row>
    <row r="97" spans="1:6">
      <c r="A97">
        <v>-85</v>
      </c>
      <c r="B97">
        <v>121.349312032</v>
      </c>
      <c r="C97">
        <v>-229.101247938</v>
      </c>
      <c r="D97">
        <v>-107.751935906</v>
      </c>
      <c r="E97">
        <v>-67615.363424399999</v>
      </c>
      <c r="F97">
        <f t="shared" si="1"/>
        <v>-143763.20954295041</v>
      </c>
    </row>
    <row r="98" spans="1:6">
      <c r="A98">
        <v>-84</v>
      </c>
      <c r="B98">
        <v>121.34834146190001</v>
      </c>
      <c r="C98">
        <v>-229.10136079700001</v>
      </c>
      <c r="D98">
        <v>-107.753019335</v>
      </c>
      <c r="E98">
        <v>-67616.043286500004</v>
      </c>
      <c r="F98">
        <f t="shared" si="1"/>
        <v>-143763.28036304508</v>
      </c>
    </row>
    <row r="99" spans="1:6">
      <c r="A99">
        <v>-83</v>
      </c>
      <c r="B99">
        <v>121.34743023910001</v>
      </c>
      <c r="C99">
        <v>-229.10148455500001</v>
      </c>
      <c r="D99">
        <v>-107.75405431599999</v>
      </c>
      <c r="E99">
        <v>-67616.692746700006</v>
      </c>
      <c r="F99">
        <f t="shared" si="1"/>
        <v>-143763.35802236578</v>
      </c>
    </row>
    <row r="100" spans="1:6">
      <c r="A100">
        <v>-82</v>
      </c>
      <c r="B100">
        <v>121.34657837970001</v>
      </c>
      <c r="C100">
        <v>-229.10161914599999</v>
      </c>
      <c r="D100">
        <v>-107.75504076599999</v>
      </c>
      <c r="E100">
        <v>-67617.311753700007</v>
      </c>
      <c r="F100">
        <f t="shared" si="1"/>
        <v>-143763.44247949688</v>
      </c>
    </row>
    <row r="101" spans="1:6">
      <c r="A101">
        <v>-81</v>
      </c>
      <c r="B101">
        <v>121.3457859561</v>
      </c>
      <c r="C101">
        <v>-229.10176449100001</v>
      </c>
      <c r="D101">
        <v>-107.755978535</v>
      </c>
      <c r="E101">
        <v>-67617.900212399996</v>
      </c>
      <c r="F101">
        <f t="shared" si="1"/>
        <v>-143763.53368486516</v>
      </c>
    </row>
    <row r="102" spans="1:6">
      <c r="A102">
        <v>-80</v>
      </c>
      <c r="B102">
        <v>121.3450512461</v>
      </c>
      <c r="C102">
        <v>-229.10192050500001</v>
      </c>
      <c r="D102">
        <v>-107.756869259</v>
      </c>
      <c r="E102">
        <v>-67618.459150199997</v>
      </c>
      <c r="F102">
        <f t="shared" si="1"/>
        <v>-143763.6315851323</v>
      </c>
    </row>
    <row r="103" spans="1:6">
      <c r="A103">
        <v>-79</v>
      </c>
      <c r="B103">
        <v>121.3443758571</v>
      </c>
      <c r="C103">
        <v>-229.10208705100001</v>
      </c>
      <c r="D103">
        <v>-107.757711194</v>
      </c>
      <c r="E103">
        <v>-67618.987472399996</v>
      </c>
      <c r="F103">
        <f t="shared" si="1"/>
        <v>-143763.73609432951</v>
      </c>
    </row>
    <row r="104" spans="1:6">
      <c r="A104">
        <v>-78</v>
      </c>
      <c r="B104">
        <v>121.3437579356</v>
      </c>
      <c r="C104">
        <v>-229.10226399199999</v>
      </c>
      <c r="D104">
        <v>-107.758506056</v>
      </c>
      <c r="E104">
        <v>-67619.486256200005</v>
      </c>
      <c r="F104">
        <f t="shared" si="1"/>
        <v>-143763.8471264879</v>
      </c>
    </row>
    <row r="105" spans="1:6">
      <c r="A105">
        <v>-77</v>
      </c>
      <c r="B105">
        <v>121.3431965682</v>
      </c>
      <c r="C105">
        <v>-229.10245115999999</v>
      </c>
      <c r="D105">
        <v>-107.759254592</v>
      </c>
      <c r="E105">
        <v>-67619.955969300005</v>
      </c>
      <c r="F105">
        <f t="shared" si="1"/>
        <v>-143763.964576186</v>
      </c>
    </row>
    <row r="106" spans="1:6">
      <c r="A106">
        <v>-76</v>
      </c>
      <c r="B106">
        <v>121.34269269470001</v>
      </c>
      <c r="C106">
        <v>-229.10264835000001</v>
      </c>
      <c r="D106">
        <v>-107.759955655</v>
      </c>
      <c r="E106">
        <v>-67620.395893299996</v>
      </c>
      <c r="F106">
        <f t="shared" si="1"/>
        <v>-143764.08831478434</v>
      </c>
    </row>
    <row r="107" spans="1:6">
      <c r="A107">
        <v>-75</v>
      </c>
      <c r="B107">
        <v>121.34224436140001</v>
      </c>
      <c r="C107">
        <v>-229.102855358</v>
      </c>
      <c r="D107">
        <v>-107.760610997</v>
      </c>
      <c r="E107">
        <v>-67620.807126200001</v>
      </c>
      <c r="F107">
        <f t="shared" si="1"/>
        <v>-143764.21821427089</v>
      </c>
    </row>
    <row r="108" spans="1:6">
      <c r="A108">
        <v>-74</v>
      </c>
      <c r="B108">
        <v>121.3418513379</v>
      </c>
      <c r="C108">
        <v>-229.10307194500001</v>
      </c>
      <c r="D108">
        <v>-107.761220607</v>
      </c>
      <c r="E108">
        <v>-67621.189662599994</v>
      </c>
      <c r="F108">
        <f t="shared" si="1"/>
        <v>-143764.35412467099</v>
      </c>
    </row>
    <row r="109" spans="1:6">
      <c r="A109">
        <v>-73</v>
      </c>
      <c r="B109">
        <v>121.3415129086</v>
      </c>
      <c r="C109">
        <v>-229.10329786700001</v>
      </c>
      <c r="D109">
        <v>-107.76178495800001</v>
      </c>
      <c r="E109">
        <v>-67621.543798400002</v>
      </c>
      <c r="F109">
        <f t="shared" si="1"/>
        <v>-143764.49589287225</v>
      </c>
    </row>
    <row r="110" spans="1:6">
      <c r="A110">
        <v>-72</v>
      </c>
      <c r="B110">
        <v>121.3412287534</v>
      </c>
      <c r="C110">
        <v>-229.10353286599999</v>
      </c>
      <c r="D110">
        <v>-107.762304113</v>
      </c>
      <c r="E110">
        <v>-67621.8695725</v>
      </c>
      <c r="F110">
        <f t="shared" si="1"/>
        <v>-143764.64335697723</v>
      </c>
    </row>
    <row r="111" spans="1:6">
      <c r="A111">
        <v>-71</v>
      </c>
      <c r="B111">
        <v>121.3409964681</v>
      </c>
      <c r="C111">
        <v>-229.10377669900001</v>
      </c>
      <c r="D111">
        <v>-107.76278023099999</v>
      </c>
      <c r="E111">
        <v>-67622.168341299999</v>
      </c>
      <c r="F111">
        <f t="shared" si="1"/>
        <v>-143764.79636450115</v>
      </c>
    </row>
    <row r="112" spans="1:6">
      <c r="A112">
        <v>-70</v>
      </c>
      <c r="B112">
        <v>121.340816577</v>
      </c>
      <c r="C112">
        <v>-229.10402910299999</v>
      </c>
      <c r="D112">
        <v>-107.763212526</v>
      </c>
      <c r="E112">
        <v>-67622.439610600006</v>
      </c>
      <c r="F112">
        <f t="shared" si="1"/>
        <v>-143764.95475040897</v>
      </c>
    </row>
    <row r="113" spans="1:6">
      <c r="A113">
        <v>-69</v>
      </c>
      <c r="B113">
        <v>121.3406882278</v>
      </c>
      <c r="C113">
        <v>-229.10428982400001</v>
      </c>
      <c r="D113">
        <v>-107.763601596</v>
      </c>
      <c r="E113">
        <v>-67622.683755799997</v>
      </c>
      <c r="F113">
        <f t="shared" si="1"/>
        <v>-143765.11835531335</v>
      </c>
    </row>
    <row r="114" spans="1:6">
      <c r="A114">
        <v>-68</v>
      </c>
      <c r="B114">
        <v>121.3406096458</v>
      </c>
      <c r="C114">
        <v>-229.10455860799999</v>
      </c>
      <c r="D114">
        <v>-107.763948962</v>
      </c>
      <c r="E114">
        <v>-67622.901731299993</v>
      </c>
      <c r="F114">
        <f t="shared" si="1"/>
        <v>-143765.28701982676</v>
      </c>
    </row>
    <row r="115" spans="1:6">
      <c r="A115">
        <v>-67</v>
      </c>
      <c r="B115">
        <v>121.3405801525</v>
      </c>
      <c r="C115">
        <v>-229.104835181</v>
      </c>
      <c r="D115">
        <v>-107.764255029</v>
      </c>
      <c r="E115">
        <v>-67623.093790800005</v>
      </c>
      <c r="F115">
        <f t="shared" si="1"/>
        <v>-143765.46057201171</v>
      </c>
    </row>
    <row r="116" spans="1:6">
      <c r="A116">
        <v>-66</v>
      </c>
      <c r="B116">
        <v>121.34059881029999</v>
      </c>
      <c r="C116">
        <v>-229.10511925200001</v>
      </c>
      <c r="D116">
        <v>-107.76452044200001</v>
      </c>
      <c r="E116">
        <v>-67623.260340099994</v>
      </c>
      <c r="F116">
        <f t="shared" si="1"/>
        <v>-143765.6388292629</v>
      </c>
    </row>
    <row r="117" spans="1:6">
      <c r="A117">
        <v>-65</v>
      </c>
      <c r="B117">
        <v>121.3406639217</v>
      </c>
      <c r="C117">
        <v>-229.105410522</v>
      </c>
      <c r="D117">
        <v>-107.7647466</v>
      </c>
      <c r="E117">
        <v>-67623.402256799993</v>
      </c>
      <c r="F117">
        <f t="shared" si="1"/>
        <v>-143765.82160395497</v>
      </c>
    </row>
    <row r="118" spans="1:6">
      <c r="A118">
        <v>-64</v>
      </c>
      <c r="B118">
        <v>121.3407751754</v>
      </c>
      <c r="C118">
        <v>-229.10570865700001</v>
      </c>
      <c r="D118">
        <v>-107.764933482</v>
      </c>
      <c r="E118">
        <v>-67623.519526599994</v>
      </c>
      <c r="F118">
        <f t="shared" si="1"/>
        <v>-143766.00868649976</v>
      </c>
    </row>
    <row r="119" spans="1:6">
      <c r="A119">
        <v>-63</v>
      </c>
      <c r="B119">
        <v>121.34093084209999</v>
      </c>
      <c r="C119">
        <v>-229.106013322</v>
      </c>
      <c r="D119">
        <v>-107.76508248</v>
      </c>
      <c r="E119">
        <v>-67623.613024399994</v>
      </c>
      <c r="F119">
        <f t="shared" si="1"/>
        <v>-143766.19986668156</v>
      </c>
    </row>
    <row r="120" spans="1:6">
      <c r="A120">
        <v>-62</v>
      </c>
      <c r="B120">
        <v>121.3411300046</v>
      </c>
      <c r="C120">
        <v>-229.106324159</v>
      </c>
      <c r="D120">
        <v>-107.765194154</v>
      </c>
      <c r="E120">
        <v>-67623.683101200004</v>
      </c>
      <c r="F120">
        <f t="shared" si="1"/>
        <v>-143766.394919852</v>
      </c>
    </row>
    <row r="121" spans="1:6">
      <c r="A121">
        <v>-61</v>
      </c>
      <c r="B121">
        <v>121.3413708084</v>
      </c>
      <c r="C121">
        <v>-229.10664081499999</v>
      </c>
      <c r="D121">
        <v>-107.765270007</v>
      </c>
      <c r="E121">
        <v>-67623.730699199994</v>
      </c>
      <c r="F121">
        <f t="shared" si="1"/>
        <v>-143766.59362450024</v>
      </c>
    </row>
    <row r="122" spans="1:6">
      <c r="A122">
        <v>-60</v>
      </c>
      <c r="B122">
        <v>121.3416531137</v>
      </c>
      <c r="C122">
        <v>-229.106962909</v>
      </c>
      <c r="D122">
        <v>-107.76530979499999</v>
      </c>
      <c r="E122">
        <v>-67623.755667000005</v>
      </c>
      <c r="F122">
        <f t="shared" si="1"/>
        <v>-143766.79574154515</v>
      </c>
    </row>
    <row r="123" spans="1:6">
      <c r="A123">
        <v>-59</v>
      </c>
      <c r="B123">
        <v>121.3419740591</v>
      </c>
      <c r="C123">
        <v>-229.10729007800001</v>
      </c>
      <c r="D123">
        <v>-107.765316019</v>
      </c>
      <c r="E123">
        <v>-67623.759572399998</v>
      </c>
      <c r="F123">
        <f t="shared" si="1"/>
        <v>-143767.00104320075</v>
      </c>
    </row>
    <row r="124" spans="1:6">
      <c r="A124">
        <v>-58</v>
      </c>
      <c r="B124">
        <v>121.34233376189999</v>
      </c>
      <c r="C124">
        <v>-229.10762194</v>
      </c>
      <c r="D124">
        <v>-107.76528817800001</v>
      </c>
      <c r="E124">
        <v>-67623.742102000004</v>
      </c>
      <c r="F124">
        <f t="shared" si="1"/>
        <v>-143767.20928975844</v>
      </c>
    </row>
    <row r="125" spans="1:6">
      <c r="A125">
        <v>-57</v>
      </c>
      <c r="B125">
        <v>121.3427297149</v>
      </c>
      <c r="C125">
        <v>-229.10795813199999</v>
      </c>
      <c r="D125">
        <v>-107.765228417</v>
      </c>
      <c r="E125">
        <v>-67623.704601399993</v>
      </c>
      <c r="F125">
        <f t="shared" si="1"/>
        <v>-143767.42025343224</v>
      </c>
    </row>
    <row r="126" spans="1:6">
      <c r="A126">
        <v>-56</v>
      </c>
      <c r="B126">
        <v>121.3431606772</v>
      </c>
      <c r="C126">
        <v>-229.10829828300001</v>
      </c>
      <c r="D126">
        <v>-107.765137606</v>
      </c>
      <c r="E126">
        <v>-67623.647616400005</v>
      </c>
      <c r="F126">
        <f t="shared" si="1"/>
        <v>-143767.6337014162</v>
      </c>
    </row>
    <row r="127" spans="1:6">
      <c r="A127">
        <v>-55</v>
      </c>
      <c r="B127">
        <v>121.3436261187</v>
      </c>
      <c r="C127">
        <v>-229.10864201999999</v>
      </c>
      <c r="D127">
        <v>-107.765015901</v>
      </c>
      <c r="E127">
        <v>-67623.571245700005</v>
      </c>
      <c r="F127">
        <f t="shared" si="1"/>
        <v>-143767.84939964919</v>
      </c>
    </row>
    <row r="128" spans="1:6">
      <c r="A128">
        <v>-54</v>
      </c>
      <c r="B128">
        <v>121.3441237709</v>
      </c>
      <c r="C128">
        <v>-229.108988974</v>
      </c>
      <c r="D128">
        <v>-107.764865203</v>
      </c>
      <c r="E128">
        <v>-67623.476681200002</v>
      </c>
      <c r="F128">
        <f t="shared" si="1"/>
        <v>-143768.06711658026</v>
      </c>
    </row>
    <row r="129" spans="1:6">
      <c r="A129">
        <v>-53</v>
      </c>
      <c r="B129">
        <v>121.3446518448</v>
      </c>
      <c r="C129">
        <v>-229.10933875500001</v>
      </c>
      <c r="D129">
        <v>-107.76468690999999</v>
      </c>
      <c r="E129">
        <v>-67623.364800700001</v>
      </c>
      <c r="F129">
        <f t="shared" si="1"/>
        <v>-143768.28660748067</v>
      </c>
    </row>
    <row r="130" spans="1:6">
      <c r="A130">
        <v>-52</v>
      </c>
      <c r="B130">
        <v>121.34520875299999</v>
      </c>
      <c r="C130">
        <v>-229.10969096900001</v>
      </c>
      <c r="D130">
        <v>-107.764482216</v>
      </c>
      <c r="E130">
        <v>-67623.236353100001</v>
      </c>
      <c r="F130">
        <f t="shared" si="1"/>
        <v>-143768.50762511173</v>
      </c>
    </row>
    <row r="131" spans="1:6">
      <c r="A131">
        <v>-51</v>
      </c>
      <c r="B131">
        <v>121.34579384209999</v>
      </c>
      <c r="C131">
        <v>-229.11004519900001</v>
      </c>
      <c r="D131">
        <v>-107.76425135700001</v>
      </c>
      <c r="E131">
        <v>-67623.091486799996</v>
      </c>
      <c r="F131">
        <f t="shared" ref="F131:F194" si="2">C131*627.5095</f>
        <v>-143768.7299078019</v>
      </c>
    </row>
    <row r="132" spans="1:6">
      <c r="A132">
        <v>-50</v>
      </c>
      <c r="B132">
        <v>121.34640509819999</v>
      </c>
      <c r="C132">
        <v>-229.11040102999999</v>
      </c>
      <c r="D132">
        <v>-107.763995932</v>
      </c>
      <c r="E132">
        <v>-67622.931205200002</v>
      </c>
      <c r="F132">
        <f t="shared" si="2"/>
        <v>-143768.95319513479</v>
      </c>
    </row>
    <row r="133" spans="1:6">
      <c r="A133">
        <v>-49</v>
      </c>
      <c r="B133">
        <v>121.3470408381</v>
      </c>
      <c r="C133">
        <v>-229.11075804199999</v>
      </c>
      <c r="D133">
        <v>-107.763717204</v>
      </c>
      <c r="E133">
        <v>-67622.7563008</v>
      </c>
      <c r="F133">
        <f t="shared" si="2"/>
        <v>-143769.17722355638</v>
      </c>
    </row>
    <row r="134" spans="1:6">
      <c r="A134">
        <v>-48</v>
      </c>
      <c r="B134">
        <v>121.34769939109999</v>
      </c>
      <c r="C134">
        <v>-229.11111581399999</v>
      </c>
      <c r="D134">
        <v>-107.763416423</v>
      </c>
      <c r="E134">
        <v>-67622.567557799994</v>
      </c>
      <c r="F134">
        <f t="shared" si="2"/>
        <v>-143769.40172888522</v>
      </c>
    </row>
    <row r="135" spans="1:6">
      <c r="A135">
        <v>-47</v>
      </c>
      <c r="B135">
        <v>121.34837930880001</v>
      </c>
      <c r="C135">
        <v>-229.111473929</v>
      </c>
      <c r="D135">
        <v>-107.76309462</v>
      </c>
      <c r="E135">
        <v>-67622.365623599995</v>
      </c>
      <c r="F135">
        <f t="shared" si="2"/>
        <v>-143769.62644944983</v>
      </c>
    </row>
    <row r="136" spans="1:6">
      <c r="A136">
        <v>-46</v>
      </c>
      <c r="B136">
        <v>121.34907850570001</v>
      </c>
      <c r="C136">
        <v>-229.111831978</v>
      </c>
      <c r="D136">
        <v>-107.762753472</v>
      </c>
      <c r="E136">
        <v>-67622.151549999995</v>
      </c>
      <c r="F136">
        <f t="shared" si="2"/>
        <v>-143769.85112859879</v>
      </c>
    </row>
    <row r="137" spans="1:6">
      <c r="A137">
        <v>-45</v>
      </c>
      <c r="B137">
        <v>121.34979549489999</v>
      </c>
      <c r="C137">
        <v>-229.112189562</v>
      </c>
      <c r="D137">
        <v>-107.762394067</v>
      </c>
      <c r="E137">
        <v>-67621.926019799997</v>
      </c>
      <c r="F137">
        <f t="shared" si="2"/>
        <v>-143770.07551595583</v>
      </c>
    </row>
    <row r="138" spans="1:6">
      <c r="A138">
        <v>-44</v>
      </c>
      <c r="B138">
        <v>121.3505291837</v>
      </c>
      <c r="C138">
        <v>-229.112546299</v>
      </c>
      <c r="D138">
        <v>-107.76201711500001</v>
      </c>
      <c r="E138">
        <v>-67621.689478999993</v>
      </c>
      <c r="F138">
        <f t="shared" si="2"/>
        <v>-143770.29937181235</v>
      </c>
    </row>
    <row r="139" spans="1:6">
      <c r="A139">
        <v>-43</v>
      </c>
      <c r="B139">
        <v>121.351277681</v>
      </c>
      <c r="C139">
        <v>-229.112901822</v>
      </c>
      <c r="D139">
        <v>-107.761624141</v>
      </c>
      <c r="E139">
        <v>-67621.442883900003</v>
      </c>
      <c r="F139">
        <f t="shared" si="2"/>
        <v>-143770.52246587232</v>
      </c>
    </row>
    <row r="140" spans="1:6">
      <c r="A140">
        <v>-42</v>
      </c>
      <c r="B140">
        <v>121.35203840779999</v>
      </c>
      <c r="C140">
        <v>-229.113255783</v>
      </c>
      <c r="D140">
        <v>-107.761217375</v>
      </c>
      <c r="E140">
        <v>-67621.187634500006</v>
      </c>
      <c r="F140">
        <f t="shared" si="2"/>
        <v>-143770.74457976245</v>
      </c>
    </row>
    <row r="141" spans="1:6">
      <c r="A141">
        <v>-41</v>
      </c>
      <c r="B141">
        <v>121.352810834</v>
      </c>
      <c r="C141">
        <v>-229.113607825</v>
      </c>
      <c r="D141">
        <v>-107.76079699100001</v>
      </c>
      <c r="E141">
        <v>-67620.923839399999</v>
      </c>
      <c r="F141">
        <f t="shared" si="2"/>
        <v>-143770.96548946184</v>
      </c>
    </row>
    <row r="142" spans="1:6">
      <c r="A142">
        <v>-40</v>
      </c>
      <c r="B142">
        <v>121.35359241259999</v>
      </c>
      <c r="C142">
        <v>-229.11395760299999</v>
      </c>
      <c r="D142">
        <v>-107.76036519</v>
      </c>
      <c r="E142">
        <v>-67620.652880399997</v>
      </c>
      <c r="F142">
        <f t="shared" si="2"/>
        <v>-143771.18497847972</v>
      </c>
    </row>
    <row r="143" spans="1:6">
      <c r="A143">
        <v>-39</v>
      </c>
      <c r="B143">
        <v>121.35438190630001</v>
      </c>
      <c r="C143">
        <v>-229.11430476500001</v>
      </c>
      <c r="D143">
        <v>-107.759922859</v>
      </c>
      <c r="E143">
        <v>-67620.375313099998</v>
      </c>
      <c r="F143">
        <f t="shared" si="2"/>
        <v>-143771.40282593278</v>
      </c>
    </row>
    <row r="144" spans="1:6">
      <c r="A144">
        <v>-38</v>
      </c>
      <c r="B144">
        <v>121.3551778977</v>
      </c>
      <c r="C144">
        <v>-229.11464887</v>
      </c>
      <c r="D144">
        <v>-107.759470972</v>
      </c>
      <c r="E144">
        <v>-67620.091750099993</v>
      </c>
      <c r="F144">
        <f t="shared" si="2"/>
        <v>-143771.61875508926</v>
      </c>
    </row>
    <row r="145" spans="1:6">
      <c r="A145">
        <v>-37</v>
      </c>
      <c r="B145">
        <v>121.3559778315</v>
      </c>
      <c r="C145">
        <v>-229.11498958499999</v>
      </c>
      <c r="D145">
        <v>-107.759011753</v>
      </c>
      <c r="E145">
        <v>-67619.803585899994</v>
      </c>
      <c r="F145">
        <f t="shared" si="2"/>
        <v>-143771.83255698855</v>
      </c>
    </row>
    <row r="146" spans="1:6">
      <c r="A146">
        <v>-36</v>
      </c>
      <c r="B146">
        <v>121.3567810962</v>
      </c>
      <c r="C146">
        <v>-229.115326573</v>
      </c>
      <c r="D146">
        <v>-107.758545477</v>
      </c>
      <c r="E146">
        <v>-67619.510992900003</v>
      </c>
      <c r="F146">
        <f t="shared" si="2"/>
        <v>-143772.04402015996</v>
      </c>
    </row>
    <row r="147" spans="1:6">
      <c r="A147">
        <v>-35</v>
      </c>
      <c r="B147">
        <v>121.357584961</v>
      </c>
      <c r="C147">
        <v>-229.11565946499999</v>
      </c>
      <c r="D147">
        <v>-107.75807450400001</v>
      </c>
      <c r="E147">
        <v>-67619.215452999997</v>
      </c>
      <c r="F147">
        <f t="shared" si="2"/>
        <v>-143772.25291305242</v>
      </c>
    </row>
    <row r="148" spans="1:6">
      <c r="A148">
        <v>-34</v>
      </c>
      <c r="B148">
        <v>121.3583884113</v>
      </c>
      <c r="C148">
        <v>-229.11598787200001</v>
      </c>
      <c r="D148">
        <v>-107.757599461</v>
      </c>
      <c r="E148">
        <v>-67618.917358799998</v>
      </c>
      <c r="F148">
        <f t="shared" si="2"/>
        <v>-143772.45899156478</v>
      </c>
    </row>
    <row r="149" spans="1:6">
      <c r="A149">
        <v>-33</v>
      </c>
      <c r="B149">
        <v>121.3591897713</v>
      </c>
      <c r="C149">
        <v>-229.116311252</v>
      </c>
      <c r="D149">
        <v>-107.757121481</v>
      </c>
      <c r="E149">
        <v>-67618.617421799994</v>
      </c>
      <c r="F149">
        <f t="shared" si="2"/>
        <v>-143772.66191558688</v>
      </c>
    </row>
    <row r="150" spans="1:6">
      <c r="A150">
        <v>-32</v>
      </c>
      <c r="B150">
        <v>121.3599874164</v>
      </c>
      <c r="C150">
        <v>-229.116629378</v>
      </c>
      <c r="D150">
        <v>-107.756641962</v>
      </c>
      <c r="E150">
        <v>-67618.316519</v>
      </c>
      <c r="F150">
        <f t="shared" si="2"/>
        <v>-143772.8615426741</v>
      </c>
    </row>
    <row r="151" spans="1:6">
      <c r="A151">
        <v>-31</v>
      </c>
      <c r="B151">
        <v>121.3607794663</v>
      </c>
      <c r="C151">
        <v>-229.116941903</v>
      </c>
      <c r="D151">
        <v>-107.756162437</v>
      </c>
      <c r="E151">
        <v>-67618.015612599993</v>
      </c>
      <c r="F151">
        <f t="shared" si="2"/>
        <v>-143773.05765508057</v>
      </c>
    </row>
    <row r="152" spans="1:6">
      <c r="A152">
        <v>-30</v>
      </c>
      <c r="B152">
        <v>121.361564417</v>
      </c>
      <c r="C152">
        <v>-229.11724848899999</v>
      </c>
      <c r="D152">
        <v>-107.75568407199999</v>
      </c>
      <c r="E152">
        <v>-67617.715434199999</v>
      </c>
      <c r="F152">
        <f t="shared" si="2"/>
        <v>-143773.25004070814</v>
      </c>
    </row>
    <row r="153" spans="1:6">
      <c r="A153">
        <v>-29</v>
      </c>
      <c r="B153">
        <v>121.36234038640001</v>
      </c>
      <c r="C153">
        <v>-229.11754876500001</v>
      </c>
      <c r="D153">
        <v>-107.755208379</v>
      </c>
      <c r="E153">
        <v>-67617.416932099994</v>
      </c>
      <c r="F153">
        <f t="shared" si="2"/>
        <v>-143773.43846675078</v>
      </c>
    </row>
    <row r="154" spans="1:6">
      <c r="A154">
        <v>-28</v>
      </c>
      <c r="B154">
        <v>121.3631068425</v>
      </c>
      <c r="C154">
        <v>-229.11784237800001</v>
      </c>
      <c r="D154">
        <v>-107.754735536</v>
      </c>
      <c r="E154">
        <v>-67617.1202185</v>
      </c>
      <c r="F154">
        <f t="shared" si="2"/>
        <v>-143773.62271169759</v>
      </c>
    </row>
    <row r="155" spans="1:6">
      <c r="A155">
        <v>-27</v>
      </c>
      <c r="B155">
        <v>121.3638612165</v>
      </c>
      <c r="C155">
        <v>-229.11812900000001</v>
      </c>
      <c r="D155">
        <v>-107.75426778400001</v>
      </c>
      <c r="E155">
        <v>-67616.826699700003</v>
      </c>
      <c r="F155">
        <f t="shared" si="2"/>
        <v>-143773.80256972552</v>
      </c>
    </row>
    <row r="156" spans="1:6">
      <c r="A156">
        <v>-26</v>
      </c>
      <c r="B156">
        <v>121.3646021595</v>
      </c>
      <c r="C156">
        <v>-229.11840829900001</v>
      </c>
      <c r="D156">
        <v>-107.75380613999999</v>
      </c>
      <c r="E156">
        <v>-67616.537013699999</v>
      </c>
      <c r="F156">
        <f t="shared" si="2"/>
        <v>-143773.97783250135</v>
      </c>
    </row>
    <row r="157" spans="1:6">
      <c r="A157">
        <v>-25</v>
      </c>
      <c r="B157">
        <v>121.365328852</v>
      </c>
      <c r="C157">
        <v>-229.11867994900001</v>
      </c>
      <c r="D157">
        <v>-107.75335109700001</v>
      </c>
      <c r="E157">
        <v>-67616.251470200004</v>
      </c>
      <c r="F157">
        <f t="shared" si="2"/>
        <v>-143774.14829545701</v>
      </c>
    </row>
    <row r="158" spans="1:6">
      <c r="A158">
        <v>-24</v>
      </c>
      <c r="B158">
        <v>121.3660393473</v>
      </c>
      <c r="C158">
        <v>-229.11894364299999</v>
      </c>
      <c r="D158">
        <v>-107.752904296</v>
      </c>
      <c r="E158">
        <v>-67615.971098099995</v>
      </c>
      <c r="F158">
        <f t="shared" si="2"/>
        <v>-143774.3137659471</v>
      </c>
    </row>
    <row r="159" spans="1:6">
      <c r="A159">
        <v>-23</v>
      </c>
      <c r="B159">
        <v>121.36673242089999</v>
      </c>
      <c r="C159">
        <v>-229.119199084</v>
      </c>
      <c r="D159">
        <v>-107.75246666300001</v>
      </c>
      <c r="E159">
        <v>-67615.696479499995</v>
      </c>
      <c r="F159">
        <f t="shared" si="2"/>
        <v>-143774.4740576013</v>
      </c>
    </row>
    <row r="160" spans="1:6">
      <c r="A160">
        <v>-22</v>
      </c>
      <c r="B160">
        <v>121.3674068807</v>
      </c>
      <c r="C160">
        <v>-229.11944586000001</v>
      </c>
      <c r="D160">
        <v>-107.75203897900001</v>
      </c>
      <c r="E160">
        <v>-67615.428103900005</v>
      </c>
      <c r="F160">
        <f t="shared" si="2"/>
        <v>-143774.62891188567</v>
      </c>
    </row>
    <row r="161" spans="1:6">
      <c r="A161">
        <v>-21</v>
      </c>
      <c r="B161">
        <v>121.36806050840001</v>
      </c>
      <c r="C161">
        <v>-229.11968348299999</v>
      </c>
      <c r="D161">
        <v>-107.751622975</v>
      </c>
      <c r="E161">
        <v>-67615.167056999999</v>
      </c>
      <c r="F161">
        <f t="shared" si="2"/>
        <v>-143774.77802257557</v>
      </c>
    </row>
    <row r="162" spans="1:6">
      <c r="A162">
        <v>-20</v>
      </c>
      <c r="B162">
        <v>121.3686933414</v>
      </c>
      <c r="C162">
        <v>-229.119911909</v>
      </c>
      <c r="D162">
        <v>-107.751218568</v>
      </c>
      <c r="E162">
        <v>-67614.913287699994</v>
      </c>
      <c r="F162">
        <f t="shared" si="2"/>
        <v>-143774.92136206065</v>
      </c>
    </row>
    <row r="163" spans="1:6">
      <c r="A163">
        <v>-19</v>
      </c>
      <c r="B163">
        <v>121.3693034116</v>
      </c>
      <c r="C163">
        <v>-229.12013088</v>
      </c>
      <c r="D163">
        <v>-107.750827468</v>
      </c>
      <c r="E163">
        <v>-67614.667869299999</v>
      </c>
      <c r="F163">
        <f t="shared" si="2"/>
        <v>-143775.05876844336</v>
      </c>
    </row>
    <row r="164" spans="1:6">
      <c r="A164">
        <v>-18</v>
      </c>
      <c r="B164">
        <v>121.3698889862</v>
      </c>
      <c r="C164">
        <v>-229.12034010400001</v>
      </c>
      <c r="D164">
        <v>-107.750451118</v>
      </c>
      <c r="E164">
        <v>-67614.431705700001</v>
      </c>
      <c r="F164">
        <f t="shared" si="2"/>
        <v>-143775.19005849099</v>
      </c>
    </row>
    <row r="165" spans="1:6">
      <c r="A165">
        <v>-17</v>
      </c>
      <c r="B165">
        <v>121.37045017040001</v>
      </c>
      <c r="C165">
        <v>-229.12053939</v>
      </c>
      <c r="D165">
        <v>-107.75008922000001</v>
      </c>
      <c r="E165">
        <v>-67614.204611099995</v>
      </c>
      <c r="F165">
        <f t="shared" si="2"/>
        <v>-143775.3151123492</v>
      </c>
    </row>
    <row r="166" spans="1:6">
      <c r="A166">
        <v>-16</v>
      </c>
      <c r="B166">
        <v>121.3709853836</v>
      </c>
      <c r="C166">
        <v>-229.12072854199999</v>
      </c>
      <c r="D166">
        <v>-107.749743158</v>
      </c>
      <c r="E166">
        <v>-67613.987454500006</v>
      </c>
      <c r="F166">
        <f t="shared" si="2"/>
        <v>-143775.43380702616</v>
      </c>
    </row>
    <row r="167" spans="1:6">
      <c r="A167">
        <v>-15</v>
      </c>
      <c r="B167">
        <v>121.3714937653</v>
      </c>
      <c r="C167">
        <v>-229.12090736100001</v>
      </c>
      <c r="D167">
        <v>-107.749413596</v>
      </c>
      <c r="E167">
        <v>-67613.780650700006</v>
      </c>
      <c r="F167">
        <f t="shared" si="2"/>
        <v>-143775.54601764743</v>
      </c>
    </row>
    <row r="168" spans="1:6">
      <c r="A168">
        <v>-14</v>
      </c>
      <c r="B168">
        <v>121.3719738305</v>
      </c>
      <c r="C168">
        <v>-229.121075663</v>
      </c>
      <c r="D168">
        <v>-107.749101833</v>
      </c>
      <c r="E168">
        <v>-67613.5850164</v>
      </c>
      <c r="F168">
        <f t="shared" si="2"/>
        <v>-143775.65162875131</v>
      </c>
    </row>
    <row r="169" spans="1:6">
      <c r="A169">
        <v>-13</v>
      </c>
      <c r="B169">
        <v>121.3724244854</v>
      </c>
      <c r="C169">
        <v>-229.12123327</v>
      </c>
      <c r="D169">
        <v>-107.74880878499999</v>
      </c>
      <c r="E169">
        <v>-67613.401125999997</v>
      </c>
      <c r="F169">
        <f t="shared" si="2"/>
        <v>-143775.75052864107</v>
      </c>
    </row>
    <row r="170" spans="1:6">
      <c r="A170">
        <v>-12</v>
      </c>
      <c r="B170">
        <v>121.3728457788</v>
      </c>
      <c r="C170">
        <v>-229.12138000799999</v>
      </c>
      <c r="D170">
        <v>-107.748534229</v>
      </c>
      <c r="E170">
        <v>-67613.228839899995</v>
      </c>
      <c r="F170">
        <f t="shared" si="2"/>
        <v>-143775.84260813007</v>
      </c>
    </row>
    <row r="171" spans="1:6">
      <c r="A171">
        <v>-11</v>
      </c>
      <c r="B171">
        <v>121.37323608600001</v>
      </c>
      <c r="C171">
        <v>-229.12151571199999</v>
      </c>
      <c r="D171">
        <v>-107.748279626</v>
      </c>
      <c r="E171">
        <v>-67613.069073999999</v>
      </c>
      <c r="F171">
        <f t="shared" si="2"/>
        <v>-143775.92776367927</v>
      </c>
    </row>
    <row r="172" spans="1:6">
      <c r="A172">
        <v>-10</v>
      </c>
      <c r="B172">
        <v>121.3735951603</v>
      </c>
      <c r="C172">
        <v>-229.12164022299999</v>
      </c>
      <c r="D172">
        <v>-107.74804506300001</v>
      </c>
      <c r="E172">
        <v>-67612.921883300005</v>
      </c>
      <c r="F172">
        <f t="shared" si="2"/>
        <v>-143776.00589551462</v>
      </c>
    </row>
    <row r="173" spans="1:6">
      <c r="A173">
        <v>-9</v>
      </c>
      <c r="B173">
        <v>121.3739223404</v>
      </c>
      <c r="C173">
        <v>-229.12175318300001</v>
      </c>
      <c r="D173">
        <v>-107.747830843</v>
      </c>
      <c r="E173">
        <v>-67612.787458100007</v>
      </c>
      <c r="F173">
        <f t="shared" si="2"/>
        <v>-143776.07677898774</v>
      </c>
    </row>
    <row r="174" spans="1:6">
      <c r="A174">
        <v>-8</v>
      </c>
      <c r="B174">
        <v>121.3742160279</v>
      </c>
      <c r="C174">
        <v>-229.121854644</v>
      </c>
      <c r="D174">
        <v>-107.747638616</v>
      </c>
      <c r="E174">
        <v>-67612.666834200005</v>
      </c>
      <c r="F174">
        <f t="shared" si="2"/>
        <v>-143776.14044672911</v>
      </c>
    </row>
    <row r="175" spans="1:6">
      <c r="A175">
        <v>-7</v>
      </c>
      <c r="B175">
        <v>121.374477588</v>
      </c>
      <c r="C175">
        <v>-229.12194446199999</v>
      </c>
      <c r="D175">
        <v>-107.747466874</v>
      </c>
      <c r="E175">
        <v>-67612.559064400004</v>
      </c>
      <c r="F175">
        <f t="shared" si="2"/>
        <v>-143776.19680837737</v>
      </c>
    </row>
    <row r="176" spans="1:6">
      <c r="A176">
        <v>-6</v>
      </c>
      <c r="B176">
        <v>121.37470427149999</v>
      </c>
      <c r="C176">
        <v>-229.12202253000001</v>
      </c>
      <c r="D176">
        <v>-107.747318259</v>
      </c>
      <c r="E176">
        <v>-67612.465806699998</v>
      </c>
      <c r="F176">
        <f t="shared" si="2"/>
        <v>-143776.24579678904</v>
      </c>
    </row>
    <row r="177" spans="1:6">
      <c r="A177">
        <v>-5</v>
      </c>
      <c r="B177">
        <v>121.3748969387</v>
      </c>
      <c r="C177">
        <v>-229.12208872900001</v>
      </c>
      <c r="D177">
        <v>-107.74719179</v>
      </c>
      <c r="E177">
        <v>-67612.386446699995</v>
      </c>
      <c r="F177">
        <f t="shared" si="2"/>
        <v>-143776.28733729044</v>
      </c>
    </row>
    <row r="178" spans="1:6">
      <c r="A178">
        <v>-4</v>
      </c>
      <c r="B178">
        <v>121.37505527</v>
      </c>
      <c r="C178">
        <v>-229.12214297</v>
      </c>
      <c r="D178">
        <v>-107.74708769999999</v>
      </c>
      <c r="E178">
        <v>-67612.321129100004</v>
      </c>
      <c r="F178">
        <f t="shared" si="2"/>
        <v>-143776.32137403323</v>
      </c>
    </row>
    <row r="179" spans="1:6">
      <c r="A179">
        <v>-3</v>
      </c>
      <c r="B179">
        <v>121.3751783514</v>
      </c>
      <c r="C179">
        <v>-229.122185194</v>
      </c>
      <c r="D179">
        <v>-107.74700684299999</v>
      </c>
      <c r="E179">
        <v>-67612.270390299993</v>
      </c>
      <c r="F179">
        <f t="shared" si="2"/>
        <v>-143776.34786999435</v>
      </c>
    </row>
    <row r="180" spans="1:6">
      <c r="A180">
        <v>-2</v>
      </c>
      <c r="B180">
        <v>121.3752666896</v>
      </c>
      <c r="C180">
        <v>-229.12221535800001</v>
      </c>
      <c r="D180">
        <v>-107.746948668</v>
      </c>
      <c r="E180">
        <v>-67612.233885399997</v>
      </c>
      <c r="F180">
        <f t="shared" si="2"/>
        <v>-143776.36679819089</v>
      </c>
    </row>
    <row r="181" spans="1:6">
      <c r="A181">
        <v>-1</v>
      </c>
      <c r="B181">
        <v>121.37531949229999</v>
      </c>
      <c r="C181">
        <v>-229.122233448</v>
      </c>
      <c r="D181">
        <v>-107.746913956</v>
      </c>
      <c r="E181">
        <v>-67612.212102899997</v>
      </c>
      <c r="F181">
        <f t="shared" si="2"/>
        <v>-143776.37814983775</v>
      </c>
    </row>
    <row r="182" spans="1:6">
      <c r="A182">
        <v>0</v>
      </c>
      <c r="B182">
        <v>121.3753370994</v>
      </c>
      <c r="C182">
        <v>-229.122239463</v>
      </c>
      <c r="D182">
        <v>-107.74690236399999</v>
      </c>
      <c r="E182">
        <v>-67612.204828700007</v>
      </c>
      <c r="F182">
        <f t="shared" si="2"/>
        <v>-143776.38192430741</v>
      </c>
    </row>
    <row r="183" spans="1:6">
      <c r="A183">
        <v>1</v>
      </c>
      <c r="B183">
        <v>121.3753187856</v>
      </c>
      <c r="C183">
        <v>-229.122233408</v>
      </c>
      <c r="D183">
        <v>-107.74691462200001</v>
      </c>
      <c r="E183">
        <v>-67612.212521199996</v>
      </c>
      <c r="F183">
        <f t="shared" si="2"/>
        <v>-143776.37812473738</v>
      </c>
    </row>
    <row r="184" spans="1:6">
      <c r="A184">
        <v>2</v>
      </c>
      <c r="B184">
        <v>121.3752652761</v>
      </c>
      <c r="C184">
        <v>-229.12221528000001</v>
      </c>
      <c r="D184">
        <v>-107.746950004</v>
      </c>
      <c r="E184">
        <v>-67612.234723500005</v>
      </c>
      <c r="F184">
        <f t="shared" si="2"/>
        <v>-143776.36674924518</v>
      </c>
    </row>
    <row r="185" spans="1:6">
      <c r="A185">
        <v>3</v>
      </c>
      <c r="B185">
        <v>121.3751762311</v>
      </c>
      <c r="C185">
        <v>-229.122185078</v>
      </c>
      <c r="D185">
        <v>-107.747008847</v>
      </c>
      <c r="E185">
        <v>-67612.271647999994</v>
      </c>
      <c r="F185">
        <f t="shared" si="2"/>
        <v>-143776.34779720326</v>
      </c>
    </row>
    <row r="186" spans="1:6">
      <c r="A186">
        <v>4</v>
      </c>
      <c r="B186">
        <v>121.3750524428</v>
      </c>
      <c r="C186">
        <v>-229.122142817</v>
      </c>
      <c r="D186">
        <v>-107.747090374</v>
      </c>
      <c r="E186">
        <v>-67612.322807200006</v>
      </c>
      <c r="F186">
        <f t="shared" si="2"/>
        <v>-143776.32127802426</v>
      </c>
    </row>
    <row r="187" spans="1:6">
      <c r="A187">
        <v>5</v>
      </c>
      <c r="B187">
        <v>121.3748934043</v>
      </c>
      <c r="C187">
        <v>-229.122088539</v>
      </c>
      <c r="D187">
        <v>-107.747195135</v>
      </c>
      <c r="E187">
        <v>-67612.388545399997</v>
      </c>
      <c r="F187">
        <f t="shared" si="2"/>
        <v>-143776.28721806363</v>
      </c>
    </row>
    <row r="188" spans="1:6">
      <c r="A188">
        <v>6</v>
      </c>
      <c r="B188">
        <v>121.3747000299</v>
      </c>
      <c r="C188">
        <v>-229.12202230299999</v>
      </c>
      <c r="D188">
        <v>-107.74732227299999</v>
      </c>
      <c r="E188">
        <v>-67612.468325900001</v>
      </c>
      <c r="F188">
        <f t="shared" si="2"/>
        <v>-143776.24565434438</v>
      </c>
    </row>
    <row r="189" spans="1:6">
      <c r="A189">
        <v>7</v>
      </c>
      <c r="B189">
        <v>121.3744726388</v>
      </c>
      <c r="C189">
        <v>-229.121944197</v>
      </c>
      <c r="D189">
        <v>-107.747471558</v>
      </c>
      <c r="E189">
        <v>-67612.562003800005</v>
      </c>
      <c r="F189">
        <f t="shared" si="2"/>
        <v>-143776.19664208737</v>
      </c>
    </row>
    <row r="190" spans="1:6">
      <c r="A190">
        <v>8</v>
      </c>
      <c r="B190">
        <v>121.3742103708</v>
      </c>
      <c r="C190">
        <v>-229.12185434200001</v>
      </c>
      <c r="D190">
        <v>-107.747643971</v>
      </c>
      <c r="E190">
        <v>-67612.670194499995</v>
      </c>
      <c r="F190">
        <f t="shared" si="2"/>
        <v>-143776.14025722124</v>
      </c>
    </row>
    <row r="191" spans="1:6">
      <c r="A191">
        <v>9</v>
      </c>
      <c r="B191">
        <v>121.3739159751</v>
      </c>
      <c r="C191">
        <v>-229.121752845</v>
      </c>
      <c r="D191">
        <v>-107.74783687</v>
      </c>
      <c r="E191">
        <v>-67612.791240299994</v>
      </c>
      <c r="F191">
        <f t="shared" si="2"/>
        <v>-143776.07656688953</v>
      </c>
    </row>
    <row r="192" spans="1:6">
      <c r="A192">
        <v>10</v>
      </c>
      <c r="B192">
        <v>121.37358808640001</v>
      </c>
      <c r="C192">
        <v>-229.12163985999999</v>
      </c>
      <c r="D192">
        <v>-107.748051774</v>
      </c>
      <c r="E192">
        <v>-67612.926094399998</v>
      </c>
      <c r="F192">
        <f t="shared" si="2"/>
        <v>-143776.00566772866</v>
      </c>
    </row>
    <row r="193" spans="1:6">
      <c r="A193">
        <v>11</v>
      </c>
      <c r="B193">
        <v>121.37322830319999</v>
      </c>
      <c r="C193">
        <v>-229.12151531500001</v>
      </c>
      <c r="D193">
        <v>-107.74828701200001</v>
      </c>
      <c r="E193">
        <v>-67613.073708600001</v>
      </c>
      <c r="F193">
        <f t="shared" si="2"/>
        <v>-143775.92751455799</v>
      </c>
    </row>
    <row r="194" spans="1:6">
      <c r="A194">
        <v>12</v>
      </c>
      <c r="B194">
        <v>121.3728372866</v>
      </c>
      <c r="C194">
        <v>-229.12137957600001</v>
      </c>
      <c r="D194">
        <v>-107.748542289</v>
      </c>
      <c r="E194">
        <v>-67613.233897800004</v>
      </c>
      <c r="F194">
        <f t="shared" si="2"/>
        <v>-143775.84233704599</v>
      </c>
    </row>
    <row r="195" spans="1:6">
      <c r="A195">
        <v>13</v>
      </c>
      <c r="B195">
        <v>121.3724152834</v>
      </c>
      <c r="C195">
        <v>-229.12123280200001</v>
      </c>
      <c r="D195">
        <v>-107.748817519</v>
      </c>
      <c r="E195">
        <v>-67613.406606699995</v>
      </c>
      <c r="F195">
        <f t="shared" ref="F195:F258" si="3">C195*627.5095</f>
        <v>-143775.75023496663</v>
      </c>
    </row>
    <row r="196" spans="1:6">
      <c r="A196">
        <v>14</v>
      </c>
      <c r="B196">
        <v>121.37196391809999</v>
      </c>
      <c r="C196">
        <v>-229.12107516</v>
      </c>
      <c r="D196">
        <v>-107.749111242</v>
      </c>
      <c r="E196">
        <v>-67613.590920799994</v>
      </c>
      <c r="F196">
        <f t="shared" si="3"/>
        <v>-143775.65131311401</v>
      </c>
    </row>
    <row r="197" spans="1:6">
      <c r="A197">
        <v>15</v>
      </c>
      <c r="B197">
        <v>121.371483142</v>
      </c>
      <c r="C197">
        <v>-229.120906824</v>
      </c>
      <c r="D197">
        <v>-107.749423682</v>
      </c>
      <c r="E197">
        <v>-67613.786980000004</v>
      </c>
      <c r="F197">
        <f t="shared" si="3"/>
        <v>-143775.54568067484</v>
      </c>
    </row>
    <row r="198" spans="1:6">
      <c r="A198">
        <v>16</v>
      </c>
      <c r="B198">
        <v>121.37097404879999</v>
      </c>
      <c r="C198">
        <v>-229.120727972</v>
      </c>
      <c r="D198">
        <v>-107.749753923</v>
      </c>
      <c r="E198">
        <v>-67613.994209500001</v>
      </c>
      <c r="F198">
        <f t="shared" si="3"/>
        <v>-143775.43344934573</v>
      </c>
    </row>
    <row r="199" spans="1:6">
      <c r="A199">
        <v>17</v>
      </c>
      <c r="B199">
        <v>121.37043812349999</v>
      </c>
      <c r="C199">
        <v>-229.12053878699999</v>
      </c>
      <c r="D199">
        <v>-107.750100663</v>
      </c>
      <c r="E199">
        <v>-67614.211792300004</v>
      </c>
      <c r="F199">
        <f t="shared" si="3"/>
        <v>-143775.31473396096</v>
      </c>
    </row>
    <row r="200" spans="1:6">
      <c r="A200">
        <v>18</v>
      </c>
      <c r="B200">
        <v>121.3698762265</v>
      </c>
      <c r="C200">
        <v>-229.120339468</v>
      </c>
      <c r="D200">
        <v>-107.750463242</v>
      </c>
      <c r="E200">
        <v>-67614.439313399998</v>
      </c>
      <c r="F200">
        <f t="shared" si="3"/>
        <v>-143775.18965939494</v>
      </c>
    </row>
    <row r="201" spans="1:6">
      <c r="A201">
        <v>19</v>
      </c>
      <c r="B201">
        <v>121.36928993860001</v>
      </c>
      <c r="C201">
        <v>-229.120130222</v>
      </c>
      <c r="D201">
        <v>-107.750840283</v>
      </c>
      <c r="E201">
        <v>-67614.675910799997</v>
      </c>
      <c r="F201">
        <f t="shared" si="3"/>
        <v>-143775.0583555421</v>
      </c>
    </row>
    <row r="202" spans="1:6">
      <c r="A202">
        <v>20</v>
      </c>
      <c r="B202">
        <v>121.3686791543</v>
      </c>
      <c r="C202">
        <v>-229.11991122399999</v>
      </c>
      <c r="D202">
        <v>-107.75123207</v>
      </c>
      <c r="E202">
        <v>-67614.9217604</v>
      </c>
      <c r="F202">
        <f t="shared" si="3"/>
        <v>-143774.92093221663</v>
      </c>
    </row>
    <row r="203" spans="1:6">
      <c r="A203">
        <v>21</v>
      </c>
      <c r="B203">
        <v>121.36804560660001</v>
      </c>
      <c r="C203">
        <v>-229.119682767</v>
      </c>
      <c r="D203">
        <v>-107.75163716</v>
      </c>
      <c r="E203">
        <v>-67615.175958699998</v>
      </c>
      <c r="F203">
        <f t="shared" si="3"/>
        <v>-143774.77757327878</v>
      </c>
    </row>
    <row r="204" spans="1:6">
      <c r="A204">
        <v>22</v>
      </c>
      <c r="B204">
        <v>121.36739126339999</v>
      </c>
      <c r="C204">
        <v>-229.119445114</v>
      </c>
      <c r="D204">
        <v>-107.752053851</v>
      </c>
      <c r="E204">
        <v>-67615.437435800006</v>
      </c>
      <c r="F204">
        <f t="shared" si="3"/>
        <v>-143774.62844376359</v>
      </c>
    </row>
    <row r="205" spans="1:6">
      <c r="A205">
        <v>23</v>
      </c>
      <c r="B205">
        <v>121.36671608739999</v>
      </c>
      <c r="C205">
        <v>-229.119198297</v>
      </c>
      <c r="D205">
        <v>-107.75248221</v>
      </c>
      <c r="E205">
        <v>-67615.706235100006</v>
      </c>
      <c r="F205">
        <f t="shared" si="3"/>
        <v>-143774.47356375132</v>
      </c>
    </row>
    <row r="206" spans="1:6">
      <c r="A206">
        <v>24</v>
      </c>
      <c r="B206">
        <v>121.3660222967</v>
      </c>
      <c r="C206">
        <v>-229.11894282899999</v>
      </c>
      <c r="D206">
        <v>-107.752920532</v>
      </c>
      <c r="E206">
        <v>-67615.981286800001</v>
      </c>
      <c r="F206">
        <f t="shared" si="3"/>
        <v>-143774.31325515438</v>
      </c>
    </row>
    <row r="207" spans="1:6">
      <c r="A207">
        <v>25</v>
      </c>
      <c r="B207">
        <v>121.36531108360001</v>
      </c>
      <c r="C207">
        <v>-229.11867910699999</v>
      </c>
      <c r="D207">
        <v>-107.75336802299999</v>
      </c>
      <c r="E207">
        <v>-67616.262091700002</v>
      </c>
      <c r="F207">
        <f t="shared" si="3"/>
        <v>-143774.14776709402</v>
      </c>
    </row>
    <row r="208" spans="1:6">
      <c r="A208">
        <v>26</v>
      </c>
      <c r="B208">
        <v>121.36458367260001</v>
      </c>
      <c r="C208">
        <v>-229.11840742999999</v>
      </c>
      <c r="D208">
        <v>-107.75382375700001</v>
      </c>
      <c r="E208">
        <v>-67616.548069099998</v>
      </c>
      <c r="F208">
        <f t="shared" si="3"/>
        <v>-143773.97728719559</v>
      </c>
    </row>
    <row r="209" spans="1:6">
      <c r="A209">
        <v>27</v>
      </c>
      <c r="B209">
        <v>121.3638420102</v>
      </c>
      <c r="C209">
        <v>-229.11812810500001</v>
      </c>
      <c r="D209">
        <v>-107.754286095</v>
      </c>
      <c r="E209">
        <v>-67616.838190199996</v>
      </c>
      <c r="F209">
        <f t="shared" si="3"/>
        <v>-143773.80200810451</v>
      </c>
    </row>
    <row r="210" spans="1:6">
      <c r="A210">
        <v>28</v>
      </c>
      <c r="B210">
        <v>121.363086916</v>
      </c>
      <c r="C210">
        <v>-229.11784145799999</v>
      </c>
      <c r="D210">
        <v>-107.754754542</v>
      </c>
      <c r="E210">
        <v>-67617.132145299998</v>
      </c>
      <c r="F210">
        <f t="shared" si="3"/>
        <v>-143773.62213438883</v>
      </c>
    </row>
    <row r="211" spans="1:6">
      <c r="A211">
        <v>29</v>
      </c>
      <c r="B211">
        <v>121.362319739</v>
      </c>
      <c r="C211">
        <v>-229.11754781900001</v>
      </c>
      <c r="D211">
        <v>-107.75522807999999</v>
      </c>
      <c r="E211">
        <v>-67617.429294899994</v>
      </c>
      <c r="F211">
        <f t="shared" si="3"/>
        <v>-143773.43787312679</v>
      </c>
    </row>
    <row r="212" spans="1:6">
      <c r="A212">
        <v>30</v>
      </c>
      <c r="B212">
        <v>121.3615430478</v>
      </c>
      <c r="C212">
        <v>-229.117247518</v>
      </c>
      <c r="D212">
        <v>-107.75570447</v>
      </c>
      <c r="E212">
        <v>-67617.728234199996</v>
      </c>
      <c r="F212">
        <f t="shared" si="3"/>
        <v>-143773.24943139643</v>
      </c>
    </row>
    <row r="213" spans="1:6">
      <c r="A213">
        <v>31</v>
      </c>
      <c r="B213">
        <v>121.3607573744</v>
      </c>
      <c r="C213">
        <v>-229.116940906</v>
      </c>
      <c r="D213">
        <v>-107.75618353199999</v>
      </c>
      <c r="E213">
        <v>-67618.028849800001</v>
      </c>
      <c r="F213">
        <f t="shared" si="3"/>
        <v>-143773.0570294536</v>
      </c>
    </row>
    <row r="214" spans="1:6">
      <c r="A214">
        <v>32</v>
      </c>
      <c r="B214">
        <v>121.35996460130001</v>
      </c>
      <c r="C214">
        <v>-229.116628357</v>
      </c>
      <c r="D214">
        <v>-107.75666375599999</v>
      </c>
      <c r="E214">
        <v>-67618.330195000002</v>
      </c>
      <c r="F214">
        <f t="shared" si="3"/>
        <v>-143772.86090198689</v>
      </c>
    </row>
    <row r="215" spans="1:6">
      <c r="A215">
        <v>33</v>
      </c>
      <c r="B215">
        <v>121.35916623200001</v>
      </c>
      <c r="C215">
        <v>-229.11631020799999</v>
      </c>
      <c r="D215">
        <v>-107.75714397599999</v>
      </c>
      <c r="E215">
        <v>-67618.6315378</v>
      </c>
      <c r="F215">
        <f t="shared" si="3"/>
        <v>-143772.66126046696</v>
      </c>
    </row>
    <row r="216" spans="1:6">
      <c r="A216">
        <v>34</v>
      </c>
      <c r="B216">
        <v>121.358364147</v>
      </c>
      <c r="C216">
        <v>-229.115986814</v>
      </c>
      <c r="D216">
        <v>-107.75762266700001</v>
      </c>
      <c r="E216">
        <v>-67618.931920999996</v>
      </c>
      <c r="F216">
        <f t="shared" si="3"/>
        <v>-143772.45832765973</v>
      </c>
    </row>
    <row r="217" spans="1:6">
      <c r="A217">
        <v>35</v>
      </c>
      <c r="B217">
        <v>121.3575599711</v>
      </c>
      <c r="C217">
        <v>-229.11565838199999</v>
      </c>
      <c r="D217">
        <v>-107.75809841100001</v>
      </c>
      <c r="E217">
        <v>-67619.230454799996</v>
      </c>
      <c r="F217">
        <f t="shared" si="3"/>
        <v>-143772.25223345961</v>
      </c>
    </row>
    <row r="218" spans="1:6">
      <c r="A218">
        <v>36</v>
      </c>
      <c r="B218">
        <v>121.35675537989999</v>
      </c>
      <c r="C218">
        <v>-229.11532546699999</v>
      </c>
      <c r="D218">
        <v>-107.758570087</v>
      </c>
      <c r="E218">
        <v>-67619.526436100001</v>
      </c>
      <c r="F218">
        <f t="shared" si="3"/>
        <v>-143772.04332613444</v>
      </c>
    </row>
    <row r="219" spans="1:6">
      <c r="A219">
        <v>37</v>
      </c>
      <c r="B219">
        <v>121.3559513881</v>
      </c>
      <c r="C219">
        <v>-229.114988455</v>
      </c>
      <c r="D219">
        <v>-107.75903706699999</v>
      </c>
      <c r="E219">
        <v>-67619.819470300004</v>
      </c>
      <c r="F219">
        <f t="shared" si="3"/>
        <v>-143771.83184790282</v>
      </c>
    </row>
    <row r="220" spans="1:6">
      <c r="A220">
        <v>38</v>
      </c>
      <c r="B220">
        <v>121.3551507266</v>
      </c>
      <c r="C220">
        <v>-229.11464771799999</v>
      </c>
      <c r="D220">
        <v>-107.75949699100001</v>
      </c>
      <c r="E220">
        <v>-67620.108077299999</v>
      </c>
      <c r="F220">
        <f t="shared" si="3"/>
        <v>-143771.61803219831</v>
      </c>
    </row>
    <row r="221" spans="1:6">
      <c r="A221">
        <v>39</v>
      </c>
      <c r="B221">
        <v>121.35435400679999</v>
      </c>
      <c r="C221">
        <v>-229.11430359400001</v>
      </c>
      <c r="D221">
        <v>-107.75994958699999</v>
      </c>
      <c r="E221">
        <v>-67620.392085500003</v>
      </c>
      <c r="F221">
        <f t="shared" si="3"/>
        <v>-143771.40209111915</v>
      </c>
    </row>
    <row r="222" spans="1:6">
      <c r="A222">
        <v>40</v>
      </c>
      <c r="B222">
        <v>121.35356378420001</v>
      </c>
      <c r="C222">
        <v>-229.11395640999999</v>
      </c>
      <c r="D222">
        <v>-107.760392626</v>
      </c>
      <c r="E222">
        <v>-67620.670096400005</v>
      </c>
      <c r="F222">
        <f t="shared" si="3"/>
        <v>-143771.1842298609</v>
      </c>
    </row>
    <row r="223" spans="1:6">
      <c r="A223">
        <v>41</v>
      </c>
      <c r="B223">
        <v>121.35278147610001</v>
      </c>
      <c r="C223">
        <v>-229.11360661000001</v>
      </c>
      <c r="D223">
        <v>-107.760825134</v>
      </c>
      <c r="E223">
        <v>-67620.941499399996</v>
      </c>
      <c r="F223">
        <f t="shared" si="3"/>
        <v>-143770.96472703779</v>
      </c>
    </row>
    <row r="224" spans="1:6">
      <c r="A224">
        <v>42</v>
      </c>
      <c r="B224">
        <v>121.35200831989999</v>
      </c>
      <c r="C224">
        <v>-229.11325454799999</v>
      </c>
      <c r="D224">
        <v>-107.761246228</v>
      </c>
      <c r="E224">
        <v>-67621.205740000005</v>
      </c>
      <c r="F224">
        <f t="shared" si="3"/>
        <v>-143770.74380478819</v>
      </c>
    </row>
    <row r="225" spans="1:6">
      <c r="A225">
        <v>43</v>
      </c>
      <c r="B225">
        <v>121.35124686269999</v>
      </c>
      <c r="C225">
        <v>-229.11290056600001</v>
      </c>
      <c r="D225">
        <v>-107.76165370299999</v>
      </c>
      <c r="E225">
        <v>-67621.461434500001</v>
      </c>
      <c r="F225">
        <f t="shared" si="3"/>
        <v>-143770.52167772039</v>
      </c>
    </row>
    <row r="226" spans="1:6">
      <c r="A226">
        <v>44</v>
      </c>
      <c r="B226">
        <v>121.35049763480001</v>
      </c>
      <c r="C226">
        <v>-229.11254502400001</v>
      </c>
      <c r="D226">
        <v>-107.762047389</v>
      </c>
      <c r="E226">
        <v>-67621.708476200001</v>
      </c>
      <c r="F226">
        <f t="shared" si="3"/>
        <v>-143770.29857173775</v>
      </c>
    </row>
    <row r="227" spans="1:6">
      <c r="A227">
        <v>45</v>
      </c>
      <c r="B227">
        <v>121.34976321489999</v>
      </c>
      <c r="C227">
        <v>-229.112188269</v>
      </c>
      <c r="D227">
        <v>-107.762425054</v>
      </c>
      <c r="E227">
        <v>-67621.945464499993</v>
      </c>
      <c r="F227">
        <f t="shared" si="3"/>
        <v>-143770.07470458606</v>
      </c>
    </row>
    <row r="228" spans="1:6">
      <c r="A228">
        <v>46</v>
      </c>
      <c r="B228">
        <v>121.3490454944</v>
      </c>
      <c r="C228">
        <v>-229.111830666</v>
      </c>
      <c r="D228">
        <v>-107.76278517199999</v>
      </c>
      <c r="E228">
        <v>-67622.171441600003</v>
      </c>
      <c r="F228">
        <f t="shared" si="3"/>
        <v>-143769.85030530632</v>
      </c>
    </row>
    <row r="229" spans="1:6">
      <c r="A229">
        <v>47</v>
      </c>
      <c r="B229">
        <v>121.3483455662</v>
      </c>
      <c r="C229">
        <v>-229.11147260000001</v>
      </c>
      <c r="D229">
        <v>-107.76312703399999</v>
      </c>
      <c r="E229">
        <v>-67622.385963399996</v>
      </c>
      <c r="F229">
        <f t="shared" si="3"/>
        <v>-143769.6256154897</v>
      </c>
    </row>
    <row r="230" spans="1:6">
      <c r="A230">
        <v>48</v>
      </c>
      <c r="B230">
        <v>121.34766491720001</v>
      </c>
      <c r="C230">
        <v>-229.11111446699999</v>
      </c>
      <c r="D230">
        <v>-107.76344955</v>
      </c>
      <c r="E230">
        <v>-67622.588345299999</v>
      </c>
      <c r="F230">
        <f t="shared" si="3"/>
        <v>-143769.40088362995</v>
      </c>
    </row>
    <row r="231" spans="1:6">
      <c r="A231">
        <v>49</v>
      </c>
      <c r="B231">
        <v>121.34700563280001</v>
      </c>
      <c r="C231">
        <v>-229.110756678</v>
      </c>
      <c r="D231">
        <v>-107.76375104500001</v>
      </c>
      <c r="E231">
        <v>-67622.777536499998</v>
      </c>
      <c r="F231">
        <f t="shared" si="3"/>
        <v>-143769.17636763345</v>
      </c>
    </row>
    <row r="232" spans="1:6">
      <c r="A232">
        <v>50</v>
      </c>
      <c r="B232">
        <v>121.3463691618</v>
      </c>
      <c r="C232">
        <v>-229.11039964899999</v>
      </c>
      <c r="D232">
        <v>-107.764030487</v>
      </c>
      <c r="E232">
        <v>-67622.952888999993</v>
      </c>
      <c r="F232">
        <f t="shared" si="3"/>
        <v>-143768.95232854417</v>
      </c>
    </row>
    <row r="233" spans="1:6">
      <c r="A233">
        <v>51</v>
      </c>
      <c r="B233">
        <v>121.3457571748</v>
      </c>
      <c r="C233">
        <v>-229.11004380200001</v>
      </c>
      <c r="D233">
        <v>-107.764286627</v>
      </c>
      <c r="E233">
        <v>-67623.113619299998</v>
      </c>
      <c r="F233">
        <f t="shared" si="3"/>
        <v>-143768.72903117113</v>
      </c>
    </row>
    <row r="234" spans="1:6">
      <c r="A234">
        <v>52</v>
      </c>
      <c r="B234">
        <v>121.3451713554</v>
      </c>
      <c r="C234">
        <v>-229.10968955499999</v>
      </c>
      <c r="D234">
        <v>-107.7645182</v>
      </c>
      <c r="E234">
        <v>-67623.258933200006</v>
      </c>
      <c r="F234">
        <f t="shared" si="3"/>
        <v>-143768.50673781327</v>
      </c>
    </row>
    <row r="235" spans="1:6">
      <c r="A235">
        <v>53</v>
      </c>
      <c r="B235">
        <v>121.34461371730001</v>
      </c>
      <c r="C235">
        <v>-229.10933732500001</v>
      </c>
      <c r="D235">
        <v>-107.764723608</v>
      </c>
      <c r="E235">
        <v>-67623.387828699997</v>
      </c>
      <c r="F235">
        <f t="shared" si="3"/>
        <v>-143768.28571014211</v>
      </c>
    </row>
    <row r="236" spans="1:6">
      <c r="A236">
        <v>54</v>
      </c>
      <c r="B236">
        <v>121.3440849142</v>
      </c>
      <c r="C236">
        <v>-229.108987528</v>
      </c>
      <c r="D236">
        <v>-107.76490261399999</v>
      </c>
      <c r="E236">
        <v>-67623.5001567</v>
      </c>
      <c r="F236">
        <f t="shared" si="3"/>
        <v>-143768.06620920153</v>
      </c>
    </row>
    <row r="237" spans="1:6">
      <c r="A237">
        <v>55</v>
      </c>
      <c r="B237">
        <v>121.3435865336</v>
      </c>
      <c r="C237">
        <v>-229.10864056</v>
      </c>
      <c r="D237">
        <v>-107.765054026</v>
      </c>
      <c r="E237">
        <v>-67623.595169599997</v>
      </c>
      <c r="F237">
        <f t="shared" si="3"/>
        <v>-143767.84848348532</v>
      </c>
    </row>
    <row r="238" spans="1:6">
      <c r="A238">
        <v>56</v>
      </c>
      <c r="B238">
        <v>121.3431203648</v>
      </c>
      <c r="C238">
        <v>-229.108296809</v>
      </c>
      <c r="D238">
        <v>-107.76517644400001</v>
      </c>
      <c r="E238">
        <v>-67623.671987900001</v>
      </c>
      <c r="F238">
        <f t="shared" si="3"/>
        <v>-143767.63277646719</v>
      </c>
    </row>
    <row r="239" spans="1:6">
      <c r="A239">
        <v>57</v>
      </c>
      <c r="B239">
        <v>121.3426886762</v>
      </c>
      <c r="C239">
        <v>-229.10795664400001</v>
      </c>
      <c r="D239">
        <v>-107.765267968</v>
      </c>
      <c r="E239">
        <v>-67623.729419800002</v>
      </c>
      <c r="F239">
        <f t="shared" si="3"/>
        <v>-143767.41931969812</v>
      </c>
    </row>
    <row r="240" spans="1:6">
      <c r="A240">
        <v>58</v>
      </c>
      <c r="B240">
        <v>121.3422919984</v>
      </c>
      <c r="C240">
        <v>-229.10762044000001</v>
      </c>
      <c r="D240">
        <v>-107.765328442</v>
      </c>
      <c r="E240">
        <v>-67623.767367699998</v>
      </c>
      <c r="F240">
        <f t="shared" si="3"/>
        <v>-143767.2083484942</v>
      </c>
    </row>
    <row r="241" spans="1:6">
      <c r="A241">
        <v>59</v>
      </c>
      <c r="B241">
        <v>121.3419315723</v>
      </c>
      <c r="C241">
        <v>-229.10728856599999</v>
      </c>
      <c r="D241">
        <v>-107.765356994</v>
      </c>
      <c r="E241">
        <v>-67623.785284400001</v>
      </c>
      <c r="F241">
        <f t="shared" si="3"/>
        <v>-143767.00009440636</v>
      </c>
    </row>
    <row r="242" spans="1:6">
      <c r="A242">
        <v>60</v>
      </c>
      <c r="B242">
        <v>121.3416099053</v>
      </c>
      <c r="C242">
        <v>-229.10696138599999</v>
      </c>
      <c r="D242">
        <v>-107.765351481</v>
      </c>
      <c r="E242">
        <v>-67623.781824999998</v>
      </c>
      <c r="F242">
        <f t="shared" si="3"/>
        <v>-143766.79478584818</v>
      </c>
    </row>
    <row r="243" spans="1:6">
      <c r="A243">
        <v>61</v>
      </c>
      <c r="B243">
        <v>121.3413268803</v>
      </c>
      <c r="C243">
        <v>-229.10663928299999</v>
      </c>
      <c r="D243">
        <v>-107.765312403</v>
      </c>
      <c r="E243">
        <v>-67623.757303199993</v>
      </c>
      <c r="F243">
        <f t="shared" si="3"/>
        <v>-143766.59266315569</v>
      </c>
    </row>
    <row r="244" spans="1:6">
      <c r="A244">
        <v>62</v>
      </c>
      <c r="B244">
        <v>121.341085359</v>
      </c>
      <c r="C244">
        <v>-229.10632261800001</v>
      </c>
      <c r="D244">
        <v>-107.765237259</v>
      </c>
      <c r="E244">
        <v>-67623.710149799997</v>
      </c>
      <c r="F244">
        <f t="shared" si="3"/>
        <v>-143766.39395285989</v>
      </c>
    </row>
    <row r="245" spans="1:6">
      <c r="A245">
        <v>63</v>
      </c>
      <c r="B245">
        <v>121.34088548139999</v>
      </c>
      <c r="C245">
        <v>-229.106011771</v>
      </c>
      <c r="D245">
        <v>-107.76512629</v>
      </c>
      <c r="E245">
        <v>-67623.640515399995</v>
      </c>
      <c r="F245">
        <f t="shared" si="3"/>
        <v>-143766.19889341432</v>
      </c>
    </row>
    <row r="246" spans="1:6">
      <c r="A246">
        <v>64</v>
      </c>
      <c r="B246">
        <v>121.3407291022</v>
      </c>
      <c r="C246">
        <v>-229.105707099</v>
      </c>
      <c r="D246">
        <v>-107.764977997</v>
      </c>
      <c r="E246">
        <v>-67623.547460300004</v>
      </c>
      <c r="F246">
        <f t="shared" si="3"/>
        <v>-143766.00770883993</v>
      </c>
    </row>
    <row r="247" spans="1:6">
      <c r="A247">
        <v>65</v>
      </c>
      <c r="B247">
        <v>121.3406171389</v>
      </c>
      <c r="C247">
        <v>-229.10540895700001</v>
      </c>
      <c r="D247">
        <v>-107.76479181800001</v>
      </c>
      <c r="E247">
        <v>-67623.430631399999</v>
      </c>
      <c r="F247">
        <f t="shared" si="3"/>
        <v>-143765.82062190259</v>
      </c>
    </row>
    <row r="248" spans="1:6">
      <c r="A248">
        <v>66</v>
      </c>
      <c r="B248">
        <v>121.34055132100001</v>
      </c>
      <c r="C248">
        <v>-229.10511768200001</v>
      </c>
      <c r="D248">
        <v>-107.76456636100001</v>
      </c>
      <c r="E248">
        <v>-67623.289154900005</v>
      </c>
      <c r="F248">
        <f t="shared" si="3"/>
        <v>-143765.63784407297</v>
      </c>
    </row>
    <row r="249" spans="1:6">
      <c r="A249">
        <v>67</v>
      </c>
      <c r="B249">
        <v>121.3405319603</v>
      </c>
      <c r="C249">
        <v>-229.10483360500001</v>
      </c>
      <c r="D249">
        <v>-107.764301645</v>
      </c>
      <c r="E249">
        <v>-67623.123042899999</v>
      </c>
      <c r="F249">
        <f t="shared" si="3"/>
        <v>-143765.45958305674</v>
      </c>
    </row>
    <row r="250" spans="1:6">
      <c r="A250">
        <v>68</v>
      </c>
      <c r="B250">
        <v>121.3405607543</v>
      </c>
      <c r="C250">
        <v>-229.10455702900001</v>
      </c>
      <c r="D250">
        <v>-107.763996275</v>
      </c>
      <c r="E250">
        <v>-67622.931420299996</v>
      </c>
      <c r="F250">
        <f t="shared" si="3"/>
        <v>-143765.28602898927</v>
      </c>
    </row>
    <row r="251" spans="1:6">
      <c r="A251">
        <v>69</v>
      </c>
      <c r="B251">
        <v>121.3406386411</v>
      </c>
      <c r="C251">
        <v>-229.10428824300001</v>
      </c>
      <c r="D251">
        <v>-107.763649602</v>
      </c>
      <c r="E251">
        <v>-67622.713879899995</v>
      </c>
      <c r="F251">
        <f t="shared" si="3"/>
        <v>-143765.11736322081</v>
      </c>
    </row>
    <row r="252" spans="1:6">
      <c r="A252">
        <v>70</v>
      </c>
      <c r="B252">
        <v>121.3407662994</v>
      </c>
      <c r="C252">
        <v>-229.10402752100001</v>
      </c>
      <c r="D252">
        <v>-107.763261222</v>
      </c>
      <c r="E252">
        <v>-67622.470167499996</v>
      </c>
      <c r="F252">
        <f t="shared" si="3"/>
        <v>-143764.95375768896</v>
      </c>
    </row>
    <row r="253" spans="1:6">
      <c r="A253">
        <v>71</v>
      </c>
      <c r="B253">
        <v>121.3409455044</v>
      </c>
      <c r="C253">
        <v>-229.10377511799999</v>
      </c>
      <c r="D253">
        <v>-107.762829614</v>
      </c>
      <c r="E253">
        <v>-67622.199329399999</v>
      </c>
      <c r="F253">
        <f t="shared" si="3"/>
        <v>-143764.79537240861</v>
      </c>
    </row>
    <row r="254" spans="1:6">
      <c r="A254">
        <v>72</v>
      </c>
      <c r="B254">
        <v>121.34117710859999</v>
      </c>
      <c r="C254">
        <v>-229.10353128599999</v>
      </c>
      <c r="D254">
        <v>-107.76235417700001</v>
      </c>
      <c r="E254">
        <v>-67621.900988699999</v>
      </c>
      <c r="F254">
        <f t="shared" si="3"/>
        <v>-143764.64236551221</v>
      </c>
    </row>
    <row r="255" spans="1:6">
      <c r="A255">
        <v>73</v>
      </c>
      <c r="B255">
        <v>121.34146058810001</v>
      </c>
      <c r="C255">
        <v>-229.10329628900001</v>
      </c>
      <c r="D255">
        <v>-107.761835701</v>
      </c>
      <c r="E255">
        <v>-67621.575639799994</v>
      </c>
      <c r="F255">
        <f t="shared" si="3"/>
        <v>-143764.49490266226</v>
      </c>
    </row>
    <row r="256" spans="1:6">
      <c r="A256">
        <v>74</v>
      </c>
      <c r="B256">
        <v>121.3417983475</v>
      </c>
      <c r="C256">
        <v>-229.10307037000001</v>
      </c>
      <c r="D256">
        <v>-107.761272023</v>
      </c>
      <c r="E256">
        <v>-67621.2219262</v>
      </c>
      <c r="F256">
        <f t="shared" si="3"/>
        <v>-143764.35313634353</v>
      </c>
    </row>
    <row r="257" spans="1:6">
      <c r="A257">
        <v>75</v>
      </c>
      <c r="B257">
        <v>121.34219070730001</v>
      </c>
      <c r="C257">
        <v>-229.102853788</v>
      </c>
      <c r="D257">
        <v>-107.760663081</v>
      </c>
      <c r="E257">
        <v>-67620.8398094</v>
      </c>
      <c r="F257">
        <f t="shared" si="3"/>
        <v>-143764.217229081</v>
      </c>
    </row>
    <row r="258" spans="1:6">
      <c r="A258">
        <v>76</v>
      </c>
      <c r="B258">
        <v>121.3426383836</v>
      </c>
      <c r="C258">
        <v>-229.10264678499999</v>
      </c>
      <c r="D258">
        <v>-107.76000840099999</v>
      </c>
      <c r="E258">
        <v>-67620.428992000001</v>
      </c>
      <c r="F258">
        <f t="shared" si="3"/>
        <v>-143764.08733273196</v>
      </c>
    </row>
    <row r="259" spans="1:6">
      <c r="A259">
        <v>77</v>
      </c>
      <c r="B259">
        <v>121.34314160700001</v>
      </c>
      <c r="C259">
        <v>-229.10244960099999</v>
      </c>
      <c r="D259">
        <v>-107.759307994</v>
      </c>
      <c r="E259">
        <v>-67619.989479700002</v>
      </c>
      <c r="F259">
        <f t="shared" ref="F259:F322" si="4">C259*627.5095</f>
        <v>-143763.96359789869</v>
      </c>
    </row>
    <row r="260" spans="1:6">
      <c r="A260">
        <v>78</v>
      </c>
      <c r="B260">
        <v>121.3437023318</v>
      </c>
      <c r="C260">
        <v>-229.10226243899999</v>
      </c>
      <c r="D260">
        <v>-107.75856010699999</v>
      </c>
      <c r="E260">
        <v>-67619.520173600002</v>
      </c>
      <c r="F260">
        <f t="shared" si="4"/>
        <v>-143763.84615196567</v>
      </c>
    </row>
    <row r="261" spans="1:6">
      <c r="A261">
        <v>79</v>
      </c>
      <c r="B261">
        <v>121.3443196187</v>
      </c>
      <c r="C261">
        <v>-229.10208550600001</v>
      </c>
      <c r="D261">
        <v>-107.75776588700001</v>
      </c>
      <c r="E261">
        <v>-67619.021793099993</v>
      </c>
      <c r="F261">
        <f t="shared" si="4"/>
        <v>-143763.7351248273</v>
      </c>
    </row>
    <row r="262" spans="1:6">
      <c r="A262">
        <v>80</v>
      </c>
      <c r="B262">
        <v>121.3449943814</v>
      </c>
      <c r="C262">
        <v>-229.101918969</v>
      </c>
      <c r="D262">
        <v>-107.756924588</v>
      </c>
      <c r="E262">
        <v>-67618.493869500002</v>
      </c>
      <c r="F262">
        <f t="shared" si="4"/>
        <v>-143763.6306212777</v>
      </c>
    </row>
    <row r="263" spans="1:6">
      <c r="A263">
        <v>81</v>
      </c>
      <c r="B263">
        <v>121.345728474</v>
      </c>
      <c r="C263">
        <v>-229.10176296399999</v>
      </c>
      <c r="D263">
        <v>-107.75603449</v>
      </c>
      <c r="E263">
        <v>-67617.935324799997</v>
      </c>
      <c r="F263">
        <f t="shared" si="4"/>
        <v>-143763.53272665816</v>
      </c>
    </row>
    <row r="264" spans="1:6">
      <c r="A264">
        <v>82</v>
      </c>
      <c r="B264">
        <v>121.3465202897</v>
      </c>
      <c r="C264">
        <v>-229.10161762999999</v>
      </c>
      <c r="D264">
        <v>-107.75509734000001</v>
      </c>
      <c r="E264">
        <v>-67617.347254499997</v>
      </c>
      <c r="F264">
        <f t="shared" si="4"/>
        <v>-143763.44152819249</v>
      </c>
    </row>
    <row r="265" spans="1:6">
      <c r="A265">
        <v>83</v>
      </c>
      <c r="B265">
        <v>121.34737155089999</v>
      </c>
      <c r="C265">
        <v>-229.101483051</v>
      </c>
      <c r="D265">
        <v>-107.75411149999999</v>
      </c>
      <c r="E265">
        <v>-67616.728630400001</v>
      </c>
      <c r="F265">
        <f t="shared" si="4"/>
        <v>-143763.35707859148</v>
      </c>
    </row>
    <row r="266" spans="1:6">
      <c r="A266">
        <v>84</v>
      </c>
      <c r="B266">
        <v>121.3482821862</v>
      </c>
      <c r="C266">
        <v>-229.10135930499999</v>
      </c>
      <c r="D266">
        <v>-107.753077119</v>
      </c>
      <c r="E266">
        <v>-67616.079546299996</v>
      </c>
      <c r="F266">
        <f t="shared" si="4"/>
        <v>-143763.2794268009</v>
      </c>
    </row>
    <row r="267" spans="1:6">
      <c r="A267">
        <v>85</v>
      </c>
      <c r="B267">
        <v>121.3492521796</v>
      </c>
      <c r="C267">
        <v>-229.10124646</v>
      </c>
      <c r="D267">
        <v>-107.75199428000001</v>
      </c>
      <c r="E267">
        <v>-67615.400054900005</v>
      </c>
      <c r="F267">
        <f t="shared" si="4"/>
        <v>-143763.20861549137</v>
      </c>
    </row>
    <row r="268" spans="1:6">
      <c r="A268">
        <v>86</v>
      </c>
      <c r="B268">
        <v>121.3502819544</v>
      </c>
      <c r="C268">
        <v>-229.10114456900001</v>
      </c>
      <c r="D268">
        <v>-107.750862615</v>
      </c>
      <c r="E268">
        <v>-67614.689923900005</v>
      </c>
      <c r="F268">
        <f t="shared" si="4"/>
        <v>-143763.14467792091</v>
      </c>
    </row>
    <row r="269" spans="1:6">
      <c r="A269">
        <v>87</v>
      </c>
      <c r="B269">
        <v>121.35137224410001</v>
      </c>
      <c r="C269">
        <v>-229.10105368399999</v>
      </c>
      <c r="D269">
        <v>-107.74968144</v>
      </c>
      <c r="E269">
        <v>-67613.948725499999</v>
      </c>
      <c r="F269">
        <f t="shared" si="4"/>
        <v>-143763.08764672</v>
      </c>
    </row>
    <row r="270" spans="1:6">
      <c r="A270">
        <v>88</v>
      </c>
      <c r="B270">
        <v>121.3525222522</v>
      </c>
      <c r="C270">
        <v>-229.100973858</v>
      </c>
      <c r="D270">
        <v>-107.748451606</v>
      </c>
      <c r="E270">
        <v>-67613.1769929</v>
      </c>
      <c r="F270">
        <f t="shared" si="4"/>
        <v>-143763.03755514664</v>
      </c>
    </row>
    <row r="271" spans="1:6">
      <c r="A271">
        <v>89</v>
      </c>
      <c r="B271">
        <v>121.3537323434</v>
      </c>
      <c r="C271">
        <v>-229.100905133</v>
      </c>
      <c r="D271">
        <v>-107.74717278999999</v>
      </c>
      <c r="E271">
        <v>-67612.374523599996</v>
      </c>
      <c r="F271">
        <f t="shared" si="4"/>
        <v>-143762.99442955627</v>
      </c>
    </row>
    <row r="272" spans="1:6">
      <c r="A272">
        <v>90</v>
      </c>
      <c r="B272">
        <v>121.3550027933</v>
      </c>
      <c r="C272">
        <v>-229.100847528</v>
      </c>
      <c r="D272">
        <v>-107.74584473500001</v>
      </c>
      <c r="E272">
        <v>-67611.541156499996</v>
      </c>
      <c r="F272">
        <f t="shared" si="4"/>
        <v>-143762.95828187151</v>
      </c>
    </row>
    <row r="273" spans="1:6">
      <c r="A273">
        <v>91</v>
      </c>
      <c r="B273">
        <v>121.3563328038</v>
      </c>
      <c r="C273">
        <v>-229.10080105099999</v>
      </c>
      <c r="D273">
        <v>-107.744468247</v>
      </c>
      <c r="E273">
        <v>-67610.677397599997</v>
      </c>
      <c r="F273">
        <f t="shared" si="4"/>
        <v>-143762.92911711248</v>
      </c>
    </row>
    <row r="274" spans="1:6">
      <c r="A274">
        <v>92</v>
      </c>
      <c r="B274">
        <v>121.3577228653</v>
      </c>
      <c r="C274">
        <v>-229.100765677</v>
      </c>
      <c r="D274">
        <v>-107.743042812</v>
      </c>
      <c r="E274">
        <v>-67609.782923199993</v>
      </c>
      <c r="F274">
        <f t="shared" si="4"/>
        <v>-143762.90691959142</v>
      </c>
    </row>
    <row r="275" spans="1:6">
      <c r="A275">
        <v>93</v>
      </c>
      <c r="B275">
        <v>121.3591730758</v>
      </c>
      <c r="C275">
        <v>-229.10074136399999</v>
      </c>
      <c r="D275">
        <v>-107.741568288</v>
      </c>
      <c r="E275">
        <v>-67608.857645700002</v>
      </c>
      <c r="F275">
        <f t="shared" si="4"/>
        <v>-143762.89166295296</v>
      </c>
    </row>
    <row r="276" spans="1:6">
      <c r="A276">
        <v>94</v>
      </c>
      <c r="B276">
        <v>121.3606818722</v>
      </c>
      <c r="C276">
        <v>-229.10072805600001</v>
      </c>
      <c r="D276">
        <v>-107.74004618399999</v>
      </c>
      <c r="E276">
        <v>-67607.902510800006</v>
      </c>
      <c r="F276">
        <f t="shared" si="4"/>
        <v>-143762.88331205654</v>
      </c>
    </row>
    <row r="277" spans="1:6">
      <c r="A277">
        <v>95</v>
      </c>
      <c r="B277">
        <v>121.3622497993</v>
      </c>
      <c r="C277">
        <v>-229.100725665</v>
      </c>
      <c r="D277">
        <v>-107.738475866</v>
      </c>
      <c r="E277">
        <v>-67606.917121199993</v>
      </c>
      <c r="F277">
        <f t="shared" si="4"/>
        <v>-143762.88181168132</v>
      </c>
    </row>
    <row r="278" spans="1:6">
      <c r="A278">
        <v>96</v>
      </c>
      <c r="B278">
        <v>121.3638765085</v>
      </c>
      <c r="C278">
        <v>-229.10073409399999</v>
      </c>
      <c r="D278">
        <v>-107.736857585</v>
      </c>
      <c r="E278">
        <v>-67605.901635000002</v>
      </c>
      <c r="F278">
        <f t="shared" si="4"/>
        <v>-143762.88710095888</v>
      </c>
    </row>
    <row r="279" spans="1:6">
      <c r="A279">
        <v>97</v>
      </c>
      <c r="B279">
        <v>121.3655614611</v>
      </c>
      <c r="C279">
        <v>-229.10075323199999</v>
      </c>
      <c r="D279">
        <v>-107.735191771</v>
      </c>
      <c r="E279">
        <v>-67604.856320599996</v>
      </c>
      <c r="F279">
        <f t="shared" si="4"/>
        <v>-143762.89911023571</v>
      </c>
    </row>
    <row r="280" spans="1:6">
      <c r="A280">
        <v>98</v>
      </c>
      <c r="B280">
        <v>121.36730303020001</v>
      </c>
      <c r="C280">
        <v>-229.100782963</v>
      </c>
      <c r="D280">
        <v>-107.733479933</v>
      </c>
      <c r="E280">
        <v>-67603.782125900005</v>
      </c>
      <c r="F280">
        <f t="shared" si="4"/>
        <v>-143762.91776672064</v>
      </c>
    </row>
    <row r="281" spans="1:6">
      <c r="A281">
        <v>99</v>
      </c>
      <c r="B281">
        <v>121.3691024061</v>
      </c>
      <c r="C281">
        <v>-229.100823136</v>
      </c>
      <c r="D281">
        <v>-107.73172073000001</v>
      </c>
      <c r="E281">
        <v>-67602.678209399994</v>
      </c>
      <c r="F281">
        <f t="shared" si="4"/>
        <v>-143762.9429756598</v>
      </c>
    </row>
    <row r="282" spans="1:6">
      <c r="A282">
        <v>100</v>
      </c>
      <c r="B282">
        <v>121.3709581443</v>
      </c>
      <c r="C282">
        <v>-229.100873527</v>
      </c>
      <c r="D282">
        <v>-107.72991538300001</v>
      </c>
      <c r="E282">
        <v>-67601.545336800002</v>
      </c>
      <c r="F282">
        <f t="shared" si="4"/>
        <v>-143762.974596491</v>
      </c>
    </row>
    <row r="283" spans="1:6">
      <c r="A283">
        <v>101</v>
      </c>
      <c r="B283">
        <v>121.3728691078</v>
      </c>
      <c r="C283">
        <v>-229.10093403799999</v>
      </c>
      <c r="D283">
        <v>-107.72806493</v>
      </c>
      <c r="E283">
        <v>-67600.384160300004</v>
      </c>
      <c r="F283">
        <f t="shared" si="4"/>
        <v>-143763.01256771837</v>
      </c>
    </row>
    <row r="284" spans="1:6">
      <c r="A284">
        <v>102</v>
      </c>
      <c r="B284">
        <v>121.37483477649999</v>
      </c>
      <c r="C284">
        <v>-229.101004496</v>
      </c>
      <c r="D284">
        <v>-107.72616972</v>
      </c>
      <c r="E284">
        <v>-67599.194897599999</v>
      </c>
      <c r="F284">
        <f t="shared" si="4"/>
        <v>-143763.0567807827</v>
      </c>
    </row>
    <row r="285" spans="1:6">
      <c r="A285">
        <v>103</v>
      </c>
      <c r="B285">
        <v>121.37685452229999</v>
      </c>
      <c r="C285">
        <v>-229.10108469900001</v>
      </c>
      <c r="D285">
        <v>-107.724230177</v>
      </c>
      <c r="E285">
        <v>-67597.977816099999</v>
      </c>
      <c r="F285">
        <f t="shared" si="4"/>
        <v>-143763.10710892716</v>
      </c>
    </row>
    <row r="286" spans="1:6">
      <c r="A286">
        <v>104</v>
      </c>
      <c r="B286">
        <v>121.3789270126</v>
      </c>
      <c r="C286">
        <v>-229.10117443300001</v>
      </c>
      <c r="D286">
        <v>-107.72224742</v>
      </c>
      <c r="E286">
        <v>-67596.733617699996</v>
      </c>
      <c r="F286">
        <f t="shared" si="4"/>
        <v>-143763.16341786462</v>
      </c>
    </row>
    <row r="287" spans="1:6">
      <c r="A287">
        <v>105</v>
      </c>
      <c r="B287">
        <v>121.38105147829999</v>
      </c>
      <c r="C287">
        <v>-229.10127346300001</v>
      </c>
      <c r="D287">
        <v>-107.72022198499999</v>
      </c>
      <c r="E287">
        <v>-67595.462637499993</v>
      </c>
      <c r="F287">
        <f t="shared" si="4"/>
        <v>-143763.22556013041</v>
      </c>
    </row>
    <row r="288" spans="1:6">
      <c r="A288">
        <v>106</v>
      </c>
      <c r="B288">
        <v>121.38322634009999</v>
      </c>
      <c r="C288">
        <v>-229.10138154200001</v>
      </c>
      <c r="D288">
        <v>-107.71815520200001</v>
      </c>
      <c r="E288">
        <v>-67594.1657117</v>
      </c>
      <c r="F288">
        <f t="shared" si="4"/>
        <v>-143763.29338072965</v>
      </c>
    </row>
    <row r="289" spans="1:6">
      <c r="A289">
        <v>107</v>
      </c>
      <c r="B289">
        <v>121.3854518336</v>
      </c>
      <c r="C289">
        <v>-229.10149836900001</v>
      </c>
      <c r="D289">
        <v>-107.716046535</v>
      </c>
      <c r="E289">
        <v>-67592.842503399996</v>
      </c>
      <c r="F289">
        <f t="shared" si="4"/>
        <v>-143763.36669078202</v>
      </c>
    </row>
    <row r="290" spans="1:6">
      <c r="A290">
        <v>108</v>
      </c>
      <c r="B290">
        <v>121.38772493970001</v>
      </c>
      <c r="C290">
        <v>-229.101623663</v>
      </c>
      <c r="D290">
        <v>-107.713898723</v>
      </c>
      <c r="E290">
        <v>-67591.494730899998</v>
      </c>
      <c r="F290">
        <f t="shared" si="4"/>
        <v>-143763.44531395729</v>
      </c>
    </row>
    <row r="291" spans="1:6">
      <c r="A291">
        <v>109</v>
      </c>
      <c r="B291">
        <v>121.39004538029999</v>
      </c>
      <c r="C291">
        <v>-229.101757177</v>
      </c>
      <c r="D291">
        <v>-107.71171179700001</v>
      </c>
      <c r="E291">
        <v>-67590.122413699995</v>
      </c>
      <c r="F291">
        <f t="shared" si="4"/>
        <v>-143763.52909526069</v>
      </c>
    </row>
    <row r="292" spans="1:6">
      <c r="A292">
        <v>110</v>
      </c>
      <c r="B292">
        <v>121.3924123619</v>
      </c>
      <c r="C292">
        <v>-229.101898619</v>
      </c>
      <c r="D292">
        <v>-107.70948625699999</v>
      </c>
      <c r="E292">
        <v>-67588.725866399996</v>
      </c>
      <c r="F292">
        <f t="shared" si="4"/>
        <v>-143763.61785145939</v>
      </c>
    </row>
    <row r="293" spans="1:6">
      <c r="A293">
        <v>111</v>
      </c>
      <c r="B293">
        <v>121.39482274700001</v>
      </c>
      <c r="C293">
        <v>-229.10204770999999</v>
      </c>
      <c r="D293">
        <v>-107.707224963</v>
      </c>
      <c r="E293">
        <v>-67587.306882899997</v>
      </c>
      <c r="F293">
        <f t="shared" si="4"/>
        <v>-143763.71140747823</v>
      </c>
    </row>
    <row r="294" spans="1:6">
      <c r="A294">
        <v>112</v>
      </c>
      <c r="B294">
        <v>121.3972766082</v>
      </c>
      <c r="C294">
        <v>-229.10220414400001</v>
      </c>
      <c r="D294">
        <v>-107.704927536</v>
      </c>
      <c r="E294">
        <v>-67585.865225500005</v>
      </c>
      <c r="F294">
        <f t="shared" si="4"/>
        <v>-143763.80957129938</v>
      </c>
    </row>
    <row r="295" spans="1:6">
      <c r="A295">
        <v>113</v>
      </c>
      <c r="B295">
        <v>121.3997715149</v>
      </c>
      <c r="C295">
        <v>-229.102367617</v>
      </c>
      <c r="D295">
        <v>-107.702596102</v>
      </c>
      <c r="E295">
        <v>-67584.402228699997</v>
      </c>
      <c r="F295">
        <f t="shared" si="4"/>
        <v>-143763.91215215987</v>
      </c>
    </row>
    <row r="296" spans="1:6">
      <c r="A296">
        <v>114</v>
      </c>
      <c r="B296">
        <v>121.4023068316</v>
      </c>
      <c r="C296">
        <v>-229.102537802</v>
      </c>
      <c r="D296">
        <v>-107.70023097000001</v>
      </c>
      <c r="E296">
        <v>-67582.918086100006</v>
      </c>
      <c r="F296">
        <f t="shared" si="4"/>
        <v>-143764.01894486413</v>
      </c>
    </row>
    <row r="297" spans="1:6">
      <c r="A297">
        <v>115</v>
      </c>
      <c r="B297">
        <v>121.4048793945</v>
      </c>
      <c r="C297">
        <v>-229.102714381</v>
      </c>
      <c r="D297">
        <v>-107.697834986</v>
      </c>
      <c r="E297">
        <v>-67581.414583499994</v>
      </c>
      <c r="F297">
        <f t="shared" si="4"/>
        <v>-143764.12974986411</v>
      </c>
    </row>
    <row r="298" spans="1:6">
      <c r="A298">
        <v>116</v>
      </c>
      <c r="B298">
        <v>121.4074889427</v>
      </c>
      <c r="C298">
        <v>-229.102897009</v>
      </c>
      <c r="D298">
        <v>-107.695408066</v>
      </c>
      <c r="E298">
        <v>-67579.891667999997</v>
      </c>
      <c r="F298">
        <f t="shared" si="4"/>
        <v>-143764.24435066909</v>
      </c>
    </row>
    <row r="299" spans="1:6">
      <c r="A299">
        <v>117</v>
      </c>
      <c r="B299">
        <v>121.4101323676</v>
      </c>
      <c r="C299">
        <v>-229.103085365</v>
      </c>
      <c r="D299">
        <v>-107.69295299700001</v>
      </c>
      <c r="E299">
        <v>-67578.351088900003</v>
      </c>
      <c r="F299">
        <f t="shared" si="4"/>
        <v>-143764.36254584847</v>
      </c>
    </row>
    <row r="300" spans="1:6">
      <c r="A300">
        <v>118</v>
      </c>
      <c r="B300">
        <v>121.41280849</v>
      </c>
      <c r="C300">
        <v>-229.103279122</v>
      </c>
      <c r="D300">
        <v>-107.690470632</v>
      </c>
      <c r="E300">
        <v>-67576.793381099997</v>
      </c>
      <c r="F300">
        <f t="shared" si="4"/>
        <v>-143764.48413020666</v>
      </c>
    </row>
    <row r="301" spans="1:6">
      <c r="A301">
        <v>119</v>
      </c>
      <c r="B301">
        <v>121.4155156863</v>
      </c>
      <c r="C301">
        <v>-229.103477957</v>
      </c>
      <c r="D301">
        <v>-107.687962271</v>
      </c>
      <c r="E301">
        <v>-67575.219360500007</v>
      </c>
      <c r="F301">
        <f t="shared" si="4"/>
        <v>-143764.60890105809</v>
      </c>
    </row>
    <row r="302" spans="1:6">
      <c r="A302">
        <v>120</v>
      </c>
      <c r="B302">
        <v>121.4182516043</v>
      </c>
      <c r="C302">
        <v>-229.10368156999999</v>
      </c>
      <c r="D302">
        <v>-107.685429966</v>
      </c>
      <c r="E302">
        <v>-67573.630315100003</v>
      </c>
      <c r="F302">
        <f t="shared" si="4"/>
        <v>-143764.7366701499</v>
      </c>
    </row>
    <row r="303" spans="1:6">
      <c r="A303">
        <v>121</v>
      </c>
      <c r="B303">
        <v>121.42101377349999</v>
      </c>
      <c r="C303">
        <v>-229.103889662</v>
      </c>
      <c r="D303">
        <v>-107.682875889</v>
      </c>
      <c r="E303">
        <v>-67572.027607399999</v>
      </c>
      <c r="F303">
        <f t="shared" si="4"/>
        <v>-143764.86724985679</v>
      </c>
    </row>
    <row r="304" spans="1:6">
      <c r="A304">
        <v>122</v>
      </c>
      <c r="B304">
        <v>121.42380037780001</v>
      </c>
      <c r="C304">
        <v>-229.10410193600001</v>
      </c>
      <c r="D304">
        <v>-107.680301558</v>
      </c>
      <c r="E304">
        <v>-67570.412190599993</v>
      </c>
      <c r="F304">
        <f t="shared" si="4"/>
        <v>-143765.0004538084</v>
      </c>
    </row>
    <row r="305" spans="1:6">
      <c r="A305">
        <v>123</v>
      </c>
      <c r="B305">
        <v>121.4266095909</v>
      </c>
      <c r="C305">
        <v>-229.104318087</v>
      </c>
      <c r="D305">
        <v>-107.67770849599999</v>
      </c>
      <c r="E305">
        <v>-67568.785019500006</v>
      </c>
      <c r="F305">
        <f t="shared" si="4"/>
        <v>-143765.13609061434</v>
      </c>
    </row>
    <row r="306" spans="1:6">
      <c r="A306">
        <v>124</v>
      </c>
      <c r="B306">
        <v>121.4294388039</v>
      </c>
      <c r="C306">
        <v>-229.10453780200001</v>
      </c>
      <c r="D306">
        <v>-107.675098998</v>
      </c>
      <c r="E306">
        <v>-67567.147534699994</v>
      </c>
      <c r="F306">
        <f t="shared" si="4"/>
        <v>-143765.27396386414</v>
      </c>
    </row>
    <row r="307" spans="1:6">
      <c r="A307">
        <v>125</v>
      </c>
      <c r="B307">
        <v>121.43228555410001</v>
      </c>
      <c r="C307">
        <v>-229.10476075400001</v>
      </c>
      <c r="D307">
        <v>-107.67247519999999</v>
      </c>
      <c r="E307">
        <v>-67565.501076500004</v>
      </c>
      <c r="F307">
        <f t="shared" si="4"/>
        <v>-143765.41386836217</v>
      </c>
    </row>
    <row r="308" spans="1:6">
      <c r="A308">
        <v>126</v>
      </c>
      <c r="B308">
        <v>121.43514797420001</v>
      </c>
      <c r="C308">
        <v>-229.10498659000001</v>
      </c>
      <c r="D308">
        <v>-107.66983861600001</v>
      </c>
      <c r="E308">
        <v>-67563.846594899995</v>
      </c>
      <c r="F308">
        <f t="shared" si="4"/>
        <v>-143765.55558259762</v>
      </c>
    </row>
    <row r="309" spans="1:6">
      <c r="A309">
        <v>127</v>
      </c>
      <c r="B309">
        <v>121.4380233235</v>
      </c>
      <c r="C309">
        <v>-229.10521489999999</v>
      </c>
      <c r="D309">
        <v>-107.66719157599999</v>
      </c>
      <c r="E309">
        <v>-67562.1855526</v>
      </c>
      <c r="F309">
        <f t="shared" si="4"/>
        <v>-143765.69884929154</v>
      </c>
    </row>
    <row r="310" spans="1:6">
      <c r="A310">
        <v>128</v>
      </c>
      <c r="B310">
        <v>121.44090961889999</v>
      </c>
      <c r="C310">
        <v>-229.105445334</v>
      </c>
      <c r="D310">
        <v>-107.664535715</v>
      </c>
      <c r="E310">
        <v>-67560.518974299994</v>
      </c>
      <c r="F310">
        <f t="shared" si="4"/>
        <v>-143765.84344881566</v>
      </c>
    </row>
    <row r="311" spans="1:6">
      <c r="A311">
        <v>129</v>
      </c>
      <c r="B311">
        <v>121.4438035676</v>
      </c>
      <c r="C311">
        <v>-229.10567755899999</v>
      </c>
      <c r="D311">
        <v>-107.66187399099999</v>
      </c>
      <c r="E311">
        <v>-67558.848717400004</v>
      </c>
      <c r="F311">
        <f t="shared" si="4"/>
        <v>-143765.98917220932</v>
      </c>
    </row>
    <row r="312" spans="1:6">
      <c r="A312">
        <v>130</v>
      </c>
      <c r="B312">
        <v>121.4467033876</v>
      </c>
      <c r="C312">
        <v>-229.10591120800001</v>
      </c>
      <c r="D312">
        <v>-107.65920782000001</v>
      </c>
      <c r="E312">
        <v>-67557.175669799995</v>
      </c>
      <c r="F312">
        <f t="shared" si="4"/>
        <v>-143766.13578917648</v>
      </c>
    </row>
    <row r="313" spans="1:6">
      <c r="A313">
        <v>131</v>
      </c>
      <c r="B313">
        <v>121.4496063819</v>
      </c>
      <c r="C313">
        <v>-229.106145924</v>
      </c>
      <c r="D313">
        <v>-107.656539542</v>
      </c>
      <c r="E313">
        <v>-67555.501299800002</v>
      </c>
      <c r="F313">
        <f t="shared" si="4"/>
        <v>-143766.28307569629</v>
      </c>
    </row>
    <row r="314" spans="1:6">
      <c r="A314">
        <v>132</v>
      </c>
      <c r="B314">
        <v>121.45250937430001</v>
      </c>
      <c r="C314">
        <v>-229.106381368</v>
      </c>
      <c r="D314">
        <v>-107.653871994</v>
      </c>
      <c r="E314">
        <v>-67553.827387800004</v>
      </c>
      <c r="F314">
        <f t="shared" si="4"/>
        <v>-143766.43081904299</v>
      </c>
    </row>
    <row r="315" spans="1:6">
      <c r="A315">
        <v>133</v>
      </c>
      <c r="B315">
        <v>121.4554105001</v>
      </c>
      <c r="C315">
        <v>-229.106617202</v>
      </c>
      <c r="D315">
        <v>-107.651206702</v>
      </c>
      <c r="E315">
        <v>-67552.154891900005</v>
      </c>
      <c r="F315">
        <f t="shared" si="4"/>
        <v>-143766.57880711841</v>
      </c>
    </row>
    <row r="316" spans="1:6">
      <c r="A316">
        <v>134</v>
      </c>
      <c r="B316">
        <v>121.45830672610001</v>
      </c>
      <c r="C316">
        <v>-229.10685311099999</v>
      </c>
      <c r="D316">
        <v>-107.648546385</v>
      </c>
      <c r="E316">
        <v>-67550.485517699999</v>
      </c>
      <c r="F316">
        <f t="shared" si="4"/>
        <v>-143766.72684225705</v>
      </c>
    </row>
    <row r="317" spans="1:6">
      <c r="A317">
        <v>135</v>
      </c>
      <c r="B317">
        <v>121.46119517299999</v>
      </c>
      <c r="C317">
        <v>-229.10708878400001</v>
      </c>
      <c r="D317">
        <v>-107.64589361100001</v>
      </c>
      <c r="E317">
        <v>-67548.820876900005</v>
      </c>
      <c r="F317">
        <f t="shared" si="4"/>
        <v>-143766.87472930347</v>
      </c>
    </row>
    <row r="318" spans="1:6">
      <c r="A318">
        <v>136</v>
      </c>
      <c r="B318">
        <v>121.46407404750001</v>
      </c>
      <c r="C318">
        <v>-229.107323906</v>
      </c>
      <c r="D318">
        <v>-107.643249858</v>
      </c>
      <c r="E318">
        <v>-67547.161897099999</v>
      </c>
      <c r="F318">
        <f t="shared" si="4"/>
        <v>-143767.0222705921</v>
      </c>
    </row>
    <row r="319" spans="1:6">
      <c r="A319">
        <v>137</v>
      </c>
      <c r="B319">
        <v>121.46693947529999</v>
      </c>
      <c r="C319">
        <v>-229.10755818300001</v>
      </c>
      <c r="D319">
        <v>-107.64061870800001</v>
      </c>
      <c r="E319">
        <v>-67545.510825000005</v>
      </c>
      <c r="F319">
        <f t="shared" si="4"/>
        <v>-143767.16928163526</v>
      </c>
    </row>
    <row r="320" spans="1:6">
      <c r="A320">
        <v>138</v>
      </c>
      <c r="B320">
        <v>121.46978867609999</v>
      </c>
      <c r="C320">
        <v>-229.10779130200001</v>
      </c>
      <c r="D320">
        <v>-107.638002626</v>
      </c>
      <c r="E320">
        <v>-67543.869208799995</v>
      </c>
      <c r="F320">
        <f t="shared" si="4"/>
        <v>-143767.31556602239</v>
      </c>
    </row>
    <row r="321" spans="1:6">
      <c r="A321">
        <v>139</v>
      </c>
      <c r="B321">
        <v>121.4726201333</v>
      </c>
      <c r="C321">
        <v>-229.10802294800001</v>
      </c>
      <c r="D321">
        <v>-107.63540281500001</v>
      </c>
      <c r="E321">
        <v>-67542.237802599993</v>
      </c>
      <c r="F321">
        <f t="shared" si="4"/>
        <v>-143767.46092608801</v>
      </c>
    </row>
    <row r="322" spans="1:6">
      <c r="A322">
        <v>140</v>
      </c>
      <c r="B322">
        <v>121.4754296329</v>
      </c>
      <c r="C322">
        <v>-229.10825282100001</v>
      </c>
      <c r="D322">
        <v>-107.632823188</v>
      </c>
      <c r="E322">
        <v>-67540.619062400001</v>
      </c>
      <c r="F322">
        <f t="shared" si="4"/>
        <v>-143767.6051735793</v>
      </c>
    </row>
    <row r="323" spans="1:6">
      <c r="A323">
        <v>141</v>
      </c>
      <c r="B323">
        <v>121.47821542609999</v>
      </c>
      <c r="C323">
        <v>-229.10848060999999</v>
      </c>
      <c r="D323">
        <v>-107.630265184</v>
      </c>
      <c r="E323">
        <v>-67539.013890400005</v>
      </c>
      <c r="F323">
        <f t="shared" ref="F323:F362" si="5">C323*627.5095</f>
        <v>-143767.74811334079</v>
      </c>
    </row>
    <row r="324" spans="1:6">
      <c r="A324">
        <v>142</v>
      </c>
      <c r="B324">
        <v>121.48097431639999</v>
      </c>
      <c r="C324">
        <v>-229.10870601799999</v>
      </c>
      <c r="D324">
        <v>-107.62773170200001</v>
      </c>
      <c r="E324">
        <v>-67537.424106199993</v>
      </c>
      <c r="F324">
        <f t="shared" si="5"/>
        <v>-143767.88955900216</v>
      </c>
    </row>
    <row r="325" spans="1:6">
      <c r="A325">
        <v>143</v>
      </c>
      <c r="B325">
        <v>121.483702944</v>
      </c>
      <c r="C325">
        <v>-229.10892875799999</v>
      </c>
      <c r="D325">
        <v>-107.625225814</v>
      </c>
      <c r="E325">
        <v>-67535.851637900007</v>
      </c>
      <c r="F325">
        <f t="shared" si="5"/>
        <v>-143768.02933046818</v>
      </c>
    </row>
    <row r="326" spans="1:6">
      <c r="A326">
        <v>144</v>
      </c>
      <c r="B326">
        <v>121.4863999105</v>
      </c>
      <c r="C326">
        <v>-229.109148549</v>
      </c>
      <c r="D326">
        <v>-107.622748638</v>
      </c>
      <c r="E326">
        <v>-67534.297186800002</v>
      </c>
      <c r="F326">
        <f t="shared" si="5"/>
        <v>-143768.16725140871</v>
      </c>
    </row>
    <row r="327" spans="1:6">
      <c r="A327">
        <v>145</v>
      </c>
      <c r="B327">
        <v>121.4890614764</v>
      </c>
      <c r="C327">
        <v>-229.10936514299999</v>
      </c>
      <c r="D327">
        <v>-107.620303667</v>
      </c>
      <c r="E327">
        <v>-67532.7629437</v>
      </c>
      <c r="F327">
        <f t="shared" si="5"/>
        <v>-143768.30316620137</v>
      </c>
    </row>
    <row r="328" spans="1:6">
      <c r="A328">
        <v>146</v>
      </c>
      <c r="B328">
        <v>121.4916846629</v>
      </c>
      <c r="C328">
        <v>-229.109578312</v>
      </c>
      <c r="D328">
        <v>-107.617893649</v>
      </c>
      <c r="E328">
        <v>-67531.250634800002</v>
      </c>
      <c r="F328">
        <f t="shared" si="5"/>
        <v>-143768.43693177396</v>
      </c>
    </row>
    <row r="329" spans="1:6">
      <c r="A329">
        <v>147</v>
      </c>
      <c r="B329">
        <v>121.4942678885</v>
      </c>
      <c r="C329">
        <v>-229.109787837</v>
      </c>
      <c r="D329">
        <v>-107.615519948</v>
      </c>
      <c r="E329">
        <v>-67529.761115100002</v>
      </c>
      <c r="F329">
        <f t="shared" si="5"/>
        <v>-143768.56841070196</v>
      </c>
    </row>
    <row r="330" spans="1:6">
      <c r="A330">
        <v>148</v>
      </c>
      <c r="B330">
        <v>121.49680681930001</v>
      </c>
      <c r="C330">
        <v>-229.10999352600001</v>
      </c>
      <c r="D330">
        <v>-107.613186707</v>
      </c>
      <c r="E330">
        <v>-67528.296983699998</v>
      </c>
      <c r="F330">
        <f t="shared" si="5"/>
        <v>-143768.69748250351</v>
      </c>
    </row>
    <row r="331" spans="1:6">
      <c r="A331">
        <v>149</v>
      </c>
      <c r="B331">
        <v>121.4993001898</v>
      </c>
      <c r="C331">
        <v>-229.11019516799999</v>
      </c>
      <c r="D331">
        <v>-107.610894978</v>
      </c>
      <c r="E331">
        <v>-67526.858902299995</v>
      </c>
      <c r="F331">
        <f t="shared" si="5"/>
        <v>-143768.82401477409</v>
      </c>
    </row>
    <row r="332" spans="1:6">
      <c r="A332">
        <v>150</v>
      </c>
      <c r="B332">
        <v>121.50174433390001</v>
      </c>
      <c r="C332">
        <v>-229.11039257100001</v>
      </c>
      <c r="D332">
        <v>-107.608648237</v>
      </c>
      <c r="E332">
        <v>-67525.449050900002</v>
      </c>
      <c r="F332">
        <f t="shared" si="5"/>
        <v>-143768.94788703191</v>
      </c>
    </row>
    <row r="333" spans="1:6">
      <c r="A333">
        <v>151</v>
      </c>
      <c r="B333">
        <v>121.5041373329</v>
      </c>
      <c r="C333">
        <v>-229.11058554499999</v>
      </c>
      <c r="D333">
        <v>-107.606448212</v>
      </c>
      <c r="E333">
        <v>-67524.068514400002</v>
      </c>
      <c r="F333">
        <f t="shared" si="5"/>
        <v>-143769.06898005019</v>
      </c>
    </row>
    <row r="334" spans="1:6">
      <c r="A334">
        <v>152</v>
      </c>
      <c r="B334">
        <v>121.5064761822</v>
      </c>
      <c r="C334">
        <v>-229.110773876</v>
      </c>
      <c r="D334">
        <v>-107.604297694</v>
      </c>
      <c r="E334">
        <v>-67522.719043699995</v>
      </c>
      <c r="F334">
        <f t="shared" si="5"/>
        <v>-143769.18715954182</v>
      </c>
    </row>
    <row r="335" spans="1:6">
      <c r="A335">
        <v>153</v>
      </c>
      <c r="B335">
        <v>121.5087585907</v>
      </c>
      <c r="C335">
        <v>-229.11095736199999</v>
      </c>
      <c r="D335">
        <v>-107.602198771</v>
      </c>
      <c r="E335">
        <v>-67521.401949899999</v>
      </c>
      <c r="F335">
        <f t="shared" si="5"/>
        <v>-143769.30229874994</v>
      </c>
    </row>
    <row r="336" spans="1:6">
      <c r="A336">
        <v>154</v>
      </c>
      <c r="B336">
        <v>121.5109814563</v>
      </c>
      <c r="C336">
        <v>-229.11113580700001</v>
      </c>
      <c r="D336">
        <v>-107.600154351</v>
      </c>
      <c r="E336">
        <v>-67520.1190565</v>
      </c>
      <c r="F336">
        <f t="shared" si="5"/>
        <v>-143769.41427468267</v>
      </c>
    </row>
    <row r="337" spans="1:6">
      <c r="A337">
        <v>155</v>
      </c>
      <c r="B337">
        <v>121.5131432658</v>
      </c>
      <c r="C337">
        <v>-229.11130901799999</v>
      </c>
      <c r="D337">
        <v>-107.598165752</v>
      </c>
      <c r="E337">
        <v>-67518.871192100007</v>
      </c>
      <c r="F337">
        <f t="shared" si="5"/>
        <v>-143769.52296623067</v>
      </c>
    </row>
    <row r="338" spans="1:6">
      <c r="A338">
        <v>156</v>
      </c>
      <c r="B338">
        <v>121.5152411275</v>
      </c>
      <c r="C338">
        <v>-229.11147680900001</v>
      </c>
      <c r="D338">
        <v>-107.596235682</v>
      </c>
      <c r="E338">
        <v>-67517.660054399996</v>
      </c>
      <c r="F338">
        <f t="shared" si="5"/>
        <v>-143769.62825667718</v>
      </c>
    </row>
    <row r="339" spans="1:6">
      <c r="A339">
        <v>157</v>
      </c>
      <c r="B339">
        <v>121.51727263070001</v>
      </c>
      <c r="C339">
        <v>-229.11163900599999</v>
      </c>
      <c r="D339">
        <v>-107.59436637500001</v>
      </c>
      <c r="E339">
        <v>-67516.487047000002</v>
      </c>
      <c r="F339">
        <f t="shared" si="5"/>
        <v>-143769.73003683556</v>
      </c>
    </row>
    <row r="340" spans="1:6">
      <c r="A340">
        <v>158</v>
      </c>
      <c r="B340">
        <v>121.519235505</v>
      </c>
      <c r="C340">
        <v>-229.111995632</v>
      </c>
      <c r="D340">
        <v>-107.59276012700001</v>
      </c>
      <c r="E340">
        <v>-67515.479110900007</v>
      </c>
      <c r="F340">
        <f t="shared" si="5"/>
        <v>-143769.95382303849</v>
      </c>
    </row>
    <row r="341" spans="1:6">
      <c r="A341">
        <v>159</v>
      </c>
      <c r="B341">
        <v>121.5211277943</v>
      </c>
      <c r="C341">
        <v>-229.11214663199999</v>
      </c>
      <c r="D341">
        <v>-107.591018838</v>
      </c>
      <c r="E341">
        <v>-67514.386435299995</v>
      </c>
      <c r="F341">
        <f t="shared" si="5"/>
        <v>-143770.048576973</v>
      </c>
    </row>
    <row r="342" spans="1:6">
      <c r="A342">
        <v>160</v>
      </c>
      <c r="B342">
        <v>121.5229471417</v>
      </c>
      <c r="C342">
        <v>-229.11229152499999</v>
      </c>
      <c r="D342">
        <v>-107.589344383</v>
      </c>
      <c r="E342">
        <v>-67513.335699300005</v>
      </c>
      <c r="F342">
        <f t="shared" si="5"/>
        <v>-143770.13949870699</v>
      </c>
    </row>
    <row r="343" spans="1:6">
      <c r="A343">
        <v>161</v>
      </c>
      <c r="B343">
        <v>121.5246916679</v>
      </c>
      <c r="C343">
        <v>-229.11243016500001</v>
      </c>
      <c r="D343">
        <v>-107.587738497</v>
      </c>
      <c r="E343">
        <v>-67512.327990399994</v>
      </c>
      <c r="F343">
        <f t="shared" si="5"/>
        <v>-143770.22649662406</v>
      </c>
    </row>
    <row r="344" spans="1:6">
      <c r="A344">
        <v>162</v>
      </c>
      <c r="B344">
        <v>121.52635955140001</v>
      </c>
      <c r="C344">
        <v>-229.112562419</v>
      </c>
      <c r="D344">
        <v>-107.586202868</v>
      </c>
      <c r="E344">
        <v>-67511.364368299997</v>
      </c>
      <c r="F344">
        <f t="shared" si="5"/>
        <v>-143770.30948726548</v>
      </c>
    </row>
    <row r="345" spans="1:6">
      <c r="A345">
        <v>163</v>
      </c>
      <c r="B345">
        <v>121.5279476564</v>
      </c>
      <c r="C345">
        <v>-229.11268816699999</v>
      </c>
      <c r="D345">
        <v>-107.58474051100001</v>
      </c>
      <c r="E345">
        <v>-67510.446725400005</v>
      </c>
      <c r="F345">
        <f t="shared" si="5"/>
        <v>-143770.38839533008</v>
      </c>
    </row>
    <row r="346" spans="1:6">
      <c r="A346">
        <v>164</v>
      </c>
      <c r="B346">
        <v>121.5294561971</v>
      </c>
      <c r="C346">
        <v>-229.11280727900001</v>
      </c>
      <c r="D346">
        <v>-107.58335108199999</v>
      </c>
      <c r="E346">
        <v>-67509.574845700001</v>
      </c>
      <c r="F346">
        <f t="shared" si="5"/>
        <v>-143770.46313924165</v>
      </c>
    </row>
    <row r="347" spans="1:6">
      <c r="A347">
        <v>165</v>
      </c>
      <c r="B347">
        <v>121.5308817679</v>
      </c>
      <c r="C347">
        <v>-229.112919656</v>
      </c>
      <c r="D347">
        <v>-107.582037888</v>
      </c>
      <c r="E347">
        <v>-67508.750804099996</v>
      </c>
      <c r="F347">
        <f t="shared" si="5"/>
        <v>-143770.53365687674</v>
      </c>
    </row>
    <row r="348" spans="1:6">
      <c r="A348">
        <v>166</v>
      </c>
      <c r="B348">
        <v>121.53222334740001</v>
      </c>
      <c r="C348">
        <v>-229.11302519099999</v>
      </c>
      <c r="D348">
        <v>-107.58080184400001</v>
      </c>
      <c r="E348">
        <v>-67507.975174499996</v>
      </c>
      <c r="F348">
        <f t="shared" si="5"/>
        <v>-143770.5998810918</v>
      </c>
    </row>
    <row r="349" spans="1:6">
      <c r="A349">
        <v>167</v>
      </c>
      <c r="B349">
        <v>121.5334797159</v>
      </c>
      <c r="C349">
        <v>-229.11312378700001</v>
      </c>
      <c r="D349">
        <v>-107.579644071</v>
      </c>
      <c r="E349">
        <v>-67507.248661200007</v>
      </c>
      <c r="F349">
        <f t="shared" si="5"/>
        <v>-143770.66175101849</v>
      </c>
    </row>
    <row r="350" spans="1:6">
      <c r="A350">
        <v>168</v>
      </c>
      <c r="B350">
        <v>121.5346484625</v>
      </c>
      <c r="C350">
        <v>-229.11321536599999</v>
      </c>
      <c r="D350">
        <v>-107.578566903</v>
      </c>
      <c r="E350">
        <v>-67506.572728300001</v>
      </c>
      <c r="F350">
        <f t="shared" si="5"/>
        <v>-143770.71921771098</v>
      </c>
    </row>
    <row r="351" spans="1:6">
      <c r="A351">
        <v>169</v>
      </c>
      <c r="B351">
        <v>121.5357293802</v>
      </c>
      <c r="C351">
        <v>-229.113299848</v>
      </c>
      <c r="D351">
        <v>-107.577570468</v>
      </c>
      <c r="E351">
        <v>-67505.947455500005</v>
      </c>
      <c r="F351">
        <f t="shared" si="5"/>
        <v>-143770.77223096855</v>
      </c>
    </row>
    <row r="352" spans="1:6">
      <c r="A352">
        <v>170</v>
      </c>
      <c r="B352">
        <v>121.5367205947</v>
      </c>
      <c r="C352">
        <v>-229.113377173</v>
      </c>
      <c r="D352">
        <v>-107.576656578</v>
      </c>
      <c r="E352">
        <v>-67505.373981099998</v>
      </c>
      <c r="F352">
        <f t="shared" si="5"/>
        <v>-143770.82075314064</v>
      </c>
    </row>
    <row r="353" spans="1:6">
      <c r="A353">
        <v>171</v>
      </c>
      <c r="B353">
        <v>121.5376207962</v>
      </c>
      <c r="C353">
        <v>-229.11344728899999</v>
      </c>
      <c r="D353">
        <v>-107.57582649299999</v>
      </c>
      <c r="E353">
        <v>-67504.853094599996</v>
      </c>
      <c r="F353">
        <f t="shared" si="5"/>
        <v>-143770.86475159673</v>
      </c>
    </row>
    <row r="354" spans="1:6">
      <c r="A354">
        <v>172</v>
      </c>
      <c r="B354">
        <v>121.53842938370001</v>
      </c>
      <c r="C354">
        <v>-229.11351015</v>
      </c>
      <c r="D354">
        <v>-107.575080766</v>
      </c>
      <c r="E354">
        <v>-67504.385144100001</v>
      </c>
      <c r="F354">
        <f t="shared" si="5"/>
        <v>-143770.90419747142</v>
      </c>
    </row>
    <row r="355" spans="1:6">
      <c r="A355">
        <v>173</v>
      </c>
      <c r="B355">
        <v>121.5391455115</v>
      </c>
      <c r="C355">
        <v>-229.11356571600001</v>
      </c>
      <c r="D355">
        <v>-107.574420205</v>
      </c>
      <c r="E355">
        <v>-67503.970635299993</v>
      </c>
      <c r="F355">
        <f t="shared" si="5"/>
        <v>-143770.93906566431</v>
      </c>
    </row>
    <row r="356" spans="1:6">
      <c r="A356">
        <v>174</v>
      </c>
      <c r="B356">
        <v>121.5397675645</v>
      </c>
      <c r="C356">
        <v>-229.11361395599999</v>
      </c>
      <c r="D356">
        <v>-107.573846391</v>
      </c>
      <c r="E356">
        <v>-67503.610562200003</v>
      </c>
      <c r="F356">
        <f t="shared" si="5"/>
        <v>-143770.96933672257</v>
      </c>
    </row>
    <row r="357" spans="1:6">
      <c r="A357">
        <v>175</v>
      </c>
      <c r="B357">
        <v>121.5402952277</v>
      </c>
      <c r="C357">
        <v>-229.11365483599999</v>
      </c>
      <c r="D357">
        <v>-107.573359608</v>
      </c>
      <c r="E357">
        <v>-67503.305101100006</v>
      </c>
      <c r="F357">
        <f t="shared" si="5"/>
        <v>-143770.99498931094</v>
      </c>
    </row>
    <row r="358" spans="1:6">
      <c r="A358">
        <v>176</v>
      </c>
      <c r="B358">
        <v>121.5407280055</v>
      </c>
      <c r="C358">
        <v>-229.11368832700001</v>
      </c>
      <c r="D358">
        <v>-107.572960322</v>
      </c>
      <c r="E358">
        <v>-67503.054544900006</v>
      </c>
      <c r="F358">
        <f t="shared" si="5"/>
        <v>-143771.01600523162</v>
      </c>
    </row>
    <row r="359" spans="1:6">
      <c r="A359">
        <v>177</v>
      </c>
      <c r="B359">
        <v>121.5410653484</v>
      </c>
      <c r="C359">
        <v>-229.113714405</v>
      </c>
      <c r="D359">
        <v>-107.57264905700001</v>
      </c>
      <c r="E359">
        <v>-67502.859223199994</v>
      </c>
      <c r="F359">
        <f t="shared" si="5"/>
        <v>-143771.03236942436</v>
      </c>
    </row>
    <row r="360" spans="1:6">
      <c r="A360">
        <v>178</v>
      </c>
      <c r="B360">
        <v>121.5413065888</v>
      </c>
      <c r="C360">
        <v>-229.113733053</v>
      </c>
      <c r="D360">
        <v>-107.572426464</v>
      </c>
      <c r="E360">
        <v>-67502.719544299995</v>
      </c>
      <c r="F360">
        <f t="shared" si="5"/>
        <v>-143771.04407122152</v>
      </c>
    </row>
    <row r="361" spans="1:6">
      <c r="A361">
        <v>179</v>
      </c>
      <c r="B361">
        <v>121.5414522738</v>
      </c>
      <c r="C361">
        <v>-229.113744258</v>
      </c>
      <c r="D361">
        <v>-107.572291984</v>
      </c>
      <c r="E361">
        <v>-67502.635156899996</v>
      </c>
      <c r="F361">
        <f t="shared" si="5"/>
        <v>-143771.05110246546</v>
      </c>
    </row>
    <row r="362" spans="1:6">
      <c r="A362">
        <v>180</v>
      </c>
      <c r="B362">
        <v>121.5415009715</v>
      </c>
      <c r="C362">
        <v>-229.11374801400001</v>
      </c>
      <c r="D362">
        <v>-107.572247043</v>
      </c>
      <c r="E362">
        <v>-67502.606955499999</v>
      </c>
      <c r="F362">
        <f t="shared" si="5"/>
        <v>-143771.05345939114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"/>
  <sheetViews>
    <sheetView workbookViewId="0">
      <selection activeCell="L27" sqref="L27"/>
    </sheetView>
  </sheetViews>
  <sheetFormatPr defaultRowHeight="13"/>
  <cols>
    <col min="2" max="2" width="15" customWidth="1"/>
    <col min="3" max="3" width="10.7265625" customWidth="1"/>
    <col min="14" max="14" width="12.7265625" customWidth="1"/>
  </cols>
  <sheetData>
    <row r="1" spans="2:28" ht="13.5" thickBot="1"/>
    <row r="2" spans="2:28">
      <c r="B2" s="183" t="s">
        <v>8</v>
      </c>
      <c r="C2" s="358" t="s">
        <v>6</v>
      </c>
      <c r="D2" s="359"/>
      <c r="E2" s="360" t="s">
        <v>16</v>
      </c>
      <c r="F2" s="361"/>
      <c r="G2" s="360" t="s">
        <v>12</v>
      </c>
      <c r="H2" s="361"/>
      <c r="I2" s="360" t="s">
        <v>106</v>
      </c>
      <c r="J2" s="361"/>
      <c r="K2" s="360" t="s">
        <v>64</v>
      </c>
      <c r="L2" s="361"/>
      <c r="N2" s="195" t="s">
        <v>146</v>
      </c>
      <c r="O2" s="356" t="s">
        <v>6</v>
      </c>
      <c r="P2" s="357"/>
      <c r="Q2" s="356" t="s">
        <v>16</v>
      </c>
      <c r="R2" s="357"/>
      <c r="S2" s="356" t="s">
        <v>12</v>
      </c>
      <c r="T2" s="357"/>
      <c r="U2" s="356" t="s">
        <v>106</v>
      </c>
      <c r="V2" s="357"/>
      <c r="W2" s="356" t="s">
        <v>64</v>
      </c>
      <c r="X2" s="357"/>
      <c r="Y2" s="356" t="s">
        <v>126</v>
      </c>
      <c r="Z2" s="357"/>
      <c r="AB2" s="137" t="s">
        <v>98</v>
      </c>
    </row>
    <row r="3" spans="2:28">
      <c r="B3" s="189"/>
      <c r="C3" s="186" t="s">
        <v>3</v>
      </c>
      <c r="D3" s="187" t="s">
        <v>4</v>
      </c>
      <c r="E3" s="186" t="s">
        <v>3</v>
      </c>
      <c r="F3" s="187" t="s">
        <v>4</v>
      </c>
      <c r="G3" s="186" t="s">
        <v>3</v>
      </c>
      <c r="H3" s="187" t="s">
        <v>4</v>
      </c>
      <c r="I3" s="186" t="s">
        <v>3</v>
      </c>
      <c r="J3" s="187" t="s">
        <v>4</v>
      </c>
      <c r="K3" s="186" t="s">
        <v>3</v>
      </c>
      <c r="L3" s="187" t="s">
        <v>4</v>
      </c>
      <c r="N3" s="189"/>
      <c r="O3" s="186" t="s">
        <v>3</v>
      </c>
      <c r="P3" s="187" t="s">
        <v>4</v>
      </c>
      <c r="Q3" s="186" t="s">
        <v>3</v>
      </c>
      <c r="R3" s="187" t="s">
        <v>4</v>
      </c>
      <c r="S3" s="186" t="s">
        <v>3</v>
      </c>
      <c r="T3" s="187" t="s">
        <v>4</v>
      </c>
      <c r="U3" s="186" t="s">
        <v>3</v>
      </c>
      <c r="V3" s="187" t="s">
        <v>4</v>
      </c>
      <c r="W3" s="186" t="s">
        <v>3</v>
      </c>
      <c r="X3" s="187" t="s">
        <v>4</v>
      </c>
      <c r="Y3" s="186" t="s">
        <v>3</v>
      </c>
      <c r="Z3" s="187" t="s">
        <v>4</v>
      </c>
      <c r="AB3" s="64" t="s">
        <v>7</v>
      </c>
    </row>
    <row r="4" spans="2:28">
      <c r="B4" s="184" t="s">
        <v>7</v>
      </c>
      <c r="C4" s="190">
        <v>-1.8991634535610995</v>
      </c>
      <c r="D4" s="191">
        <v>2.0808376502877666</v>
      </c>
      <c r="E4" s="190">
        <v>-1.4556999889450686</v>
      </c>
      <c r="F4" s="191">
        <v>2.4090611213936315</v>
      </c>
      <c r="G4" s="190">
        <v>-1.2634343055870545</v>
      </c>
      <c r="H4" s="191">
        <v>2.4966284567217447</v>
      </c>
      <c r="I4" s="190">
        <v>-1.427095053743421</v>
      </c>
      <c r="J4" s="191">
        <v>2.3135199827662483</v>
      </c>
      <c r="K4" s="190">
        <v>-1.5649211112491881</v>
      </c>
      <c r="L4" s="191">
        <v>2.2214919574736141</v>
      </c>
      <c r="N4" s="184" t="s">
        <v>7</v>
      </c>
      <c r="O4" s="88">
        <v>-2.5616315795661424</v>
      </c>
      <c r="P4" s="89">
        <v>2.1255752620823163</v>
      </c>
      <c r="Q4" s="88">
        <v>-2.118160789014818</v>
      </c>
      <c r="R4" s="89">
        <v>2.4538000846772023</v>
      </c>
      <c r="S4" s="88">
        <v>-1.9258952034967758</v>
      </c>
      <c r="T4" s="89">
        <v>2.5413671471319268</v>
      </c>
      <c r="U4" s="88">
        <v>-2.0895558534358702</v>
      </c>
      <c r="V4" s="89">
        <v>2.3582588664114077</v>
      </c>
      <c r="W4" s="88">
        <v>-2.2273819140566151</v>
      </c>
      <c r="X4" s="89">
        <v>2.2662307485275237</v>
      </c>
      <c r="Y4" s="196"/>
      <c r="Z4" s="197"/>
      <c r="AB4" s="64" t="s">
        <v>77</v>
      </c>
    </row>
    <row r="5" spans="2:28">
      <c r="B5" s="184" t="s">
        <v>77</v>
      </c>
      <c r="C5" s="190">
        <v>-1.2763552650341325</v>
      </c>
      <c r="D5" s="191">
        <v>2.2277314319527113</v>
      </c>
      <c r="E5" s="190">
        <v>-0.8271683206409004</v>
      </c>
      <c r="F5" s="191">
        <v>2.5220513044113226</v>
      </c>
      <c r="G5" s="190">
        <v>-0.67750477638129158</v>
      </c>
      <c r="H5" s="191">
        <v>2.4911914802691624</v>
      </c>
      <c r="I5" s="190">
        <v>-0.81310990670763184</v>
      </c>
      <c r="J5" s="191">
        <v>2.4254224057703402</v>
      </c>
      <c r="K5" s="190">
        <v>-0.99279288460473203</v>
      </c>
      <c r="L5" s="191">
        <v>2.3728485794048679</v>
      </c>
      <c r="N5" s="184" t="s">
        <v>77</v>
      </c>
      <c r="O5" s="88">
        <v>-1.938816098913926</v>
      </c>
      <c r="P5" s="89">
        <v>2.2724705265514715</v>
      </c>
      <c r="Q5" s="88">
        <v>-1.4896291072628198</v>
      </c>
      <c r="R5" s="89">
        <v>2.5667908079258512</v>
      </c>
      <c r="S5" s="88">
        <v>-1.3399655664415406</v>
      </c>
      <c r="T5" s="89">
        <v>2.5359302546674405</v>
      </c>
      <c r="U5" s="88">
        <v>-1.4755706950780447</v>
      </c>
      <c r="V5" s="89">
        <v>2.4701616490955183</v>
      </c>
      <c r="W5" s="88">
        <v>-1.6552536866144683</v>
      </c>
      <c r="X5" s="89">
        <v>2.417587541251375</v>
      </c>
      <c r="Y5" s="196"/>
      <c r="Z5" s="197"/>
      <c r="AB5" s="64" t="s">
        <v>81</v>
      </c>
    </row>
    <row r="6" spans="2:28">
      <c r="B6" s="184" t="s">
        <v>81</v>
      </c>
      <c r="C6" s="190">
        <v>-1.23956326126418</v>
      </c>
      <c r="D6" s="191">
        <v>2.1427667232355234</v>
      </c>
      <c r="E6" s="190">
        <v>-0.70141272313767355</v>
      </c>
      <c r="F6" s="191">
        <v>2.4260400056117053</v>
      </c>
      <c r="G6" s="190">
        <v>-0.64735771955856836</v>
      </c>
      <c r="H6" s="191">
        <v>2.4010032720370109</v>
      </c>
      <c r="I6" s="190">
        <v>-0.68694026377498862</v>
      </c>
      <c r="J6" s="191">
        <v>2.3333769094541301</v>
      </c>
      <c r="K6" s="190">
        <v>-0.88918021652088475</v>
      </c>
      <c r="L6" s="191">
        <v>2.2838230134167978</v>
      </c>
      <c r="N6" s="184" t="s">
        <v>81</v>
      </c>
      <c r="O6" s="88">
        <v>-1.9020240730194755</v>
      </c>
      <c r="P6" s="89">
        <v>2.1875054695496248</v>
      </c>
      <c r="Q6" s="88">
        <v>-1.3638735114632863</v>
      </c>
      <c r="R6" s="89">
        <v>2.4707796268435689</v>
      </c>
      <c r="S6" s="88">
        <v>-1.3098185135213485</v>
      </c>
      <c r="T6" s="89">
        <v>2.445742063907232</v>
      </c>
      <c r="U6" s="88">
        <v>-1.3494010534820018</v>
      </c>
      <c r="V6" s="89">
        <v>2.3781162612914133</v>
      </c>
      <c r="W6" s="88">
        <v>-1.5516410083920387</v>
      </c>
      <c r="X6" s="89">
        <v>2.3285620042109181</v>
      </c>
      <c r="Y6" s="196"/>
      <c r="Z6" s="197"/>
      <c r="AB6" s="63" t="s">
        <v>17</v>
      </c>
    </row>
    <row r="7" spans="2:28">
      <c r="B7" s="185" t="s">
        <v>17</v>
      </c>
      <c r="C7" s="190">
        <v>-1.0128903151941633</v>
      </c>
      <c r="D7" s="191">
        <v>2.1312975298594878</v>
      </c>
      <c r="E7" s="190">
        <v>-0.37922092988595929</v>
      </c>
      <c r="F7" s="191">
        <v>2.452797018158571</v>
      </c>
      <c r="G7" s="190">
        <v>-0.39414473011022605</v>
      </c>
      <c r="H7" s="191">
        <v>2.4368832466139274</v>
      </c>
      <c r="I7" s="190">
        <v>-0.35265898663336065</v>
      </c>
      <c r="J7" s="191">
        <v>2.37487345315443</v>
      </c>
      <c r="K7" s="190">
        <v>-0.59312135344697192</v>
      </c>
      <c r="L7" s="191">
        <v>2.2912016646242352</v>
      </c>
      <c r="N7" s="185" t="s">
        <v>17</v>
      </c>
      <c r="O7" s="88">
        <v>-1.6753511281129869</v>
      </c>
      <c r="P7" s="89">
        <v>2.1760362990114457</v>
      </c>
      <c r="Q7" s="88">
        <v>-1.0416850083509581</v>
      </c>
      <c r="R7" s="89">
        <v>2.4975382622795275</v>
      </c>
      <c r="S7" s="88">
        <v>-1.0566128584351637</v>
      </c>
      <c r="T7" s="89">
        <v>2.4816217801996423</v>
      </c>
      <c r="U7" s="88">
        <v>-1.0151206974340421</v>
      </c>
      <c r="V7" s="89">
        <v>2.4196140287199146</v>
      </c>
      <c r="W7" s="88">
        <v>-1.255582166029158</v>
      </c>
      <c r="X7" s="89">
        <v>2.3359423292520942</v>
      </c>
      <c r="Y7" s="196"/>
      <c r="Z7" s="197"/>
      <c r="AB7" s="64" t="s">
        <v>13</v>
      </c>
    </row>
    <row r="8" spans="2:28" ht="13.5" thickBot="1">
      <c r="B8" s="184" t="s">
        <v>13</v>
      </c>
      <c r="C8" s="192">
        <v>-0.73415861224061263</v>
      </c>
      <c r="D8" s="193">
        <v>2.1115479533620807</v>
      </c>
      <c r="E8" s="192">
        <v>-0.11132884235193405</v>
      </c>
      <c r="F8" s="193">
        <v>2.4099333594747501</v>
      </c>
      <c r="G8" s="192">
        <v>-0.22621174574138472</v>
      </c>
      <c r="H8" s="193">
        <v>2.4014604280300658</v>
      </c>
      <c r="I8" s="192">
        <v>-9.8509467524520847E-2</v>
      </c>
      <c r="J8" s="193">
        <v>2.3189486282047733</v>
      </c>
      <c r="K8" s="194">
        <v>-0.33681337119419935</v>
      </c>
      <c r="L8" s="193">
        <v>2.2543007910313753</v>
      </c>
      <c r="N8" s="184" t="s">
        <v>13</v>
      </c>
      <c r="O8" s="156">
        <v>-1.3966194131405585</v>
      </c>
      <c r="P8" s="157">
        <v>2.1562867836251076</v>
      </c>
      <c r="Q8" s="156">
        <v>-0.7738033432174134</v>
      </c>
      <c r="R8" s="157">
        <v>2.4546731227677498</v>
      </c>
      <c r="S8" s="156">
        <v>-0.88867986508513808</v>
      </c>
      <c r="T8" s="157">
        <v>2.446198792039056</v>
      </c>
      <c r="U8" s="156">
        <v>-0.76097276461955743</v>
      </c>
      <c r="V8" s="157">
        <v>2.3636895677753156</v>
      </c>
      <c r="W8" s="188">
        <v>-0.99927411564615043</v>
      </c>
      <c r="X8" s="157">
        <v>2.2990399714365566</v>
      </c>
      <c r="Y8" s="156">
        <v>-0.70635148718658491</v>
      </c>
      <c r="Z8" s="157">
        <v>2.4233953545255247</v>
      </c>
    </row>
  </sheetData>
  <mergeCells count="11">
    <mergeCell ref="Q2:R2"/>
    <mergeCell ref="S2:T2"/>
    <mergeCell ref="U2:V2"/>
    <mergeCell ref="W2:X2"/>
    <mergeCell ref="Y2:Z2"/>
    <mergeCell ref="O2:P2"/>
    <mergeCell ref="C2:D2"/>
    <mergeCell ref="E2:F2"/>
    <mergeCell ref="G2:H2"/>
    <mergeCell ref="I2:J2"/>
    <mergeCell ref="K2:L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workbookViewId="0">
      <selection activeCell="D15" sqref="D15"/>
    </sheetView>
  </sheetViews>
  <sheetFormatPr defaultRowHeight="13"/>
  <cols>
    <col min="5" max="5" width="10.90625" bestFit="1" customWidth="1"/>
  </cols>
  <sheetData>
    <row r="2" spans="2:18">
      <c r="B2" s="61" t="s">
        <v>97</v>
      </c>
      <c r="C2" s="362" t="s">
        <v>6</v>
      </c>
      <c r="D2" s="363"/>
      <c r="E2" s="364" t="s">
        <v>106</v>
      </c>
      <c r="F2" s="365"/>
      <c r="G2" s="364" t="s">
        <v>64</v>
      </c>
      <c r="H2" s="365"/>
      <c r="I2" s="362" t="s">
        <v>95</v>
      </c>
      <c r="J2" s="363"/>
      <c r="K2" s="364" t="s">
        <v>124</v>
      </c>
      <c r="L2" s="365"/>
      <c r="M2" s="364" t="s">
        <v>126</v>
      </c>
      <c r="N2" s="365"/>
      <c r="O2" s="362" t="s">
        <v>12</v>
      </c>
      <c r="P2" s="363"/>
      <c r="R2" s="137" t="s">
        <v>98</v>
      </c>
    </row>
    <row r="3" spans="2:18">
      <c r="B3" s="8"/>
      <c r="C3" s="13" t="s">
        <v>3</v>
      </c>
      <c r="D3" s="13" t="s">
        <v>4</v>
      </c>
      <c r="E3" s="13" t="s">
        <v>3</v>
      </c>
      <c r="F3" s="13" t="s">
        <v>4</v>
      </c>
      <c r="G3" s="13" t="s">
        <v>3</v>
      </c>
      <c r="H3" s="13" t="s">
        <v>4</v>
      </c>
      <c r="I3" s="13" t="s">
        <v>3</v>
      </c>
      <c r="J3" s="13" t="s">
        <v>4</v>
      </c>
      <c r="K3" s="13" t="s">
        <v>3</v>
      </c>
      <c r="L3" s="13" t="s">
        <v>4</v>
      </c>
      <c r="M3" s="13" t="s">
        <v>3</v>
      </c>
      <c r="N3" s="13" t="s">
        <v>4</v>
      </c>
      <c r="O3" s="13" t="s">
        <v>3</v>
      </c>
      <c r="P3" s="13" t="s">
        <v>4</v>
      </c>
      <c r="R3" s="64" t="s">
        <v>11</v>
      </c>
    </row>
    <row r="4" spans="2:18">
      <c r="B4" s="64" t="s">
        <v>11</v>
      </c>
      <c r="C4" s="74">
        <v>-2.5616315795661424</v>
      </c>
      <c r="D4" s="75">
        <v>2.1255752620823163</v>
      </c>
      <c r="E4" s="74">
        <v>-2.0895558534358702</v>
      </c>
      <c r="F4" s="75">
        <v>2.3582588664114077</v>
      </c>
      <c r="G4" s="75">
        <v>2.2662307485275237</v>
      </c>
      <c r="H4" s="74">
        <v>-2.2273819140566151</v>
      </c>
      <c r="I4" s="74">
        <v>-2.118160789014818</v>
      </c>
      <c r="J4" s="75">
        <v>2.4538000846772023</v>
      </c>
      <c r="K4" s="233"/>
      <c r="L4" s="233"/>
      <c r="M4" s="233"/>
      <c r="N4" s="233"/>
      <c r="O4" s="74">
        <v>-1.9258952034967758</v>
      </c>
      <c r="P4" s="75">
        <v>2.5413671471319268</v>
      </c>
      <c r="R4" s="64" t="s">
        <v>77</v>
      </c>
    </row>
    <row r="5" spans="2:18">
      <c r="B5" s="64" t="s">
        <v>77</v>
      </c>
      <c r="C5" s="74">
        <v>-1.938816098913926</v>
      </c>
      <c r="D5" s="75">
        <v>2.2724705265514715</v>
      </c>
      <c r="E5" s="74">
        <v>-1.4755706950780447</v>
      </c>
      <c r="F5" s="75">
        <v>2.4701616490955183</v>
      </c>
      <c r="G5" s="75">
        <v>2.417587541251375</v>
      </c>
      <c r="H5" s="74">
        <v>-1.6552536866144683</v>
      </c>
      <c r="I5" s="74">
        <v>-1.4896291072628198</v>
      </c>
      <c r="J5" s="75">
        <v>2.5667908079258512</v>
      </c>
      <c r="K5" s="233"/>
      <c r="L5" s="233"/>
      <c r="M5" s="233"/>
      <c r="N5" s="233"/>
      <c r="O5" s="74">
        <v>-1.3399655664415406</v>
      </c>
      <c r="P5" s="75">
        <v>2.5359302546674405</v>
      </c>
      <c r="R5" s="64" t="s">
        <v>81</v>
      </c>
    </row>
    <row r="6" spans="2:18">
      <c r="B6" s="64" t="s">
        <v>81</v>
      </c>
      <c r="C6" s="74">
        <v>-1.9020240730194755</v>
      </c>
      <c r="D6" s="75">
        <v>2.1875054695496248</v>
      </c>
      <c r="E6" s="74">
        <v>-1.3494010534820018</v>
      </c>
      <c r="F6" s="75">
        <v>2.3781162612914133</v>
      </c>
      <c r="G6" s="75">
        <v>2.3285620042109181</v>
      </c>
      <c r="H6" s="74">
        <v>-1.5516410083920387</v>
      </c>
      <c r="I6" s="74">
        <v>-1.3638735114632863</v>
      </c>
      <c r="J6" s="75">
        <v>2.4707796268435689</v>
      </c>
      <c r="K6" s="233"/>
      <c r="L6" s="233"/>
      <c r="M6" s="233"/>
      <c r="N6" s="233"/>
      <c r="O6" s="74">
        <v>-1.3098185135213485</v>
      </c>
      <c r="P6" s="75">
        <v>2.445742063907232</v>
      </c>
      <c r="R6" s="63" t="s">
        <v>17</v>
      </c>
    </row>
    <row r="7" spans="2:18">
      <c r="B7" s="63" t="s">
        <v>17</v>
      </c>
      <c r="C7" s="74">
        <v>-1.6753511281129869</v>
      </c>
      <c r="D7" s="75">
        <v>2.1760362990114457</v>
      </c>
      <c r="E7" s="74">
        <v>-1.0151206974340421</v>
      </c>
      <c r="F7" s="75">
        <v>2.4196140287199146</v>
      </c>
      <c r="G7" s="75">
        <v>2.3359423292520942</v>
      </c>
      <c r="H7" s="74">
        <v>-1.255582166029158</v>
      </c>
      <c r="I7" s="74">
        <v>-1.0416850083509581</v>
      </c>
      <c r="J7" s="75">
        <v>2.4975382622795275</v>
      </c>
      <c r="K7" s="233"/>
      <c r="L7" s="233"/>
      <c r="M7" s="233"/>
      <c r="N7" s="233"/>
      <c r="O7" s="74">
        <v>-1.0566128584351637</v>
      </c>
      <c r="P7" s="75">
        <v>2.4816217801996423</v>
      </c>
      <c r="R7" s="64" t="s">
        <v>13</v>
      </c>
    </row>
    <row r="8" spans="2:18">
      <c r="B8" s="64" t="s">
        <v>13</v>
      </c>
      <c r="C8" s="230">
        <v>-1.3966194131405585</v>
      </c>
      <c r="D8" s="230">
        <v>2.1562867836251076</v>
      </c>
      <c r="E8" s="230">
        <v>-0.76097276461955743</v>
      </c>
      <c r="F8" s="230">
        <v>2.3636895677753156</v>
      </c>
      <c r="G8" s="230">
        <v>2.2990399714365566</v>
      </c>
      <c r="H8" s="231">
        <v>-0.99927411564615043</v>
      </c>
      <c r="I8" s="230">
        <v>-0.7738033432174134</v>
      </c>
      <c r="J8" s="230">
        <v>2.4546731227677498</v>
      </c>
      <c r="K8" s="234">
        <v>-0.76133406589636354</v>
      </c>
      <c r="L8" s="234">
        <v>2.2684193450812709</v>
      </c>
      <c r="M8" s="230">
        <v>-0.70635148718658491</v>
      </c>
      <c r="N8" s="230">
        <v>2.4233953545255247</v>
      </c>
      <c r="O8" s="230">
        <v>-0.88867986508513808</v>
      </c>
      <c r="P8" s="230">
        <v>2.446198792039056</v>
      </c>
      <c r="R8" s="204" t="s">
        <v>145</v>
      </c>
    </row>
    <row r="9" spans="2:18">
      <c r="B9" s="204" t="s">
        <v>145</v>
      </c>
      <c r="C9" s="233"/>
      <c r="D9" s="233"/>
      <c r="E9" s="233"/>
      <c r="F9" s="233"/>
      <c r="G9" s="233"/>
      <c r="H9" s="233"/>
      <c r="I9" s="234">
        <v>-0.72138034221663783</v>
      </c>
      <c r="J9" s="234">
        <v>2.4020609931929138</v>
      </c>
      <c r="K9" s="234">
        <v>-0.72497903431552013</v>
      </c>
      <c r="L9" s="234">
        <v>2.2143262697713793</v>
      </c>
      <c r="M9" s="234">
        <v>-0.66381163025138323</v>
      </c>
      <c r="N9" s="135">
        <v>2.3827757729225758</v>
      </c>
      <c r="O9" s="233"/>
      <c r="P9" s="233"/>
    </row>
    <row r="10" spans="2:18">
      <c r="B10">
        <v>-180</v>
      </c>
      <c r="C10" s="199">
        <v>-143560.23316270276</v>
      </c>
      <c r="D10">
        <f>C10-C$10</f>
        <v>0</v>
      </c>
      <c r="E10">
        <v>-180</v>
      </c>
      <c r="F10" s="199">
        <v>-143560.23316270276</v>
      </c>
      <c r="G10">
        <f>F10-F$10</f>
        <v>0</v>
      </c>
    </row>
    <row r="11" spans="2:18">
      <c r="B11">
        <v>-170</v>
      </c>
      <c r="C11">
        <v>-143559.99138329239</v>
      </c>
      <c r="D11">
        <f t="shared" ref="D11:D46" si="0">C11-C$10</f>
        <v>0.24177941036759876</v>
      </c>
      <c r="E11">
        <v>-160</v>
      </c>
      <c r="F11">
        <v>-143559.2873176334</v>
      </c>
      <c r="G11">
        <f t="shared" ref="G11:G28" si="1">F11-F$10</f>
        <v>0.94584506936371326</v>
      </c>
    </row>
    <row r="12" spans="2:18">
      <c r="B12">
        <v>-160</v>
      </c>
      <c r="C12">
        <v>-143559.2873176334</v>
      </c>
      <c r="D12">
        <f t="shared" si="0"/>
        <v>0.94584506936371326</v>
      </c>
      <c r="E12">
        <v>-140</v>
      </c>
      <c r="F12">
        <v>-143556.81085139164</v>
      </c>
      <c r="G12">
        <f t="shared" si="1"/>
        <v>3.42231131112203</v>
      </c>
    </row>
    <row r="13" spans="2:18">
      <c r="B13">
        <v>-150</v>
      </c>
      <c r="C13">
        <v>-143558.18823474416</v>
      </c>
      <c r="D13">
        <f t="shared" si="0"/>
        <v>2.0449279586027842</v>
      </c>
      <c r="E13">
        <v>-120</v>
      </c>
      <c r="F13">
        <v>-143553.90523140284</v>
      </c>
      <c r="G13">
        <f t="shared" si="1"/>
        <v>6.3279312999220565</v>
      </c>
      <c r="N13">
        <v>-228.76995149999999</v>
      </c>
      <c r="O13">
        <f>N13*627.5095</f>
        <v>-143555.31788078925</v>
      </c>
    </row>
    <row r="14" spans="2:18">
      <c r="B14">
        <v>-140</v>
      </c>
      <c r="C14">
        <v>-143556.81085139164</v>
      </c>
      <c r="D14">
        <f t="shared" si="0"/>
        <v>3.42231131112203</v>
      </c>
      <c r="E14">
        <v>-100</v>
      </c>
      <c r="F14">
        <v>-143552.13377208434</v>
      </c>
      <c r="G14">
        <f t="shared" si="1"/>
        <v>8.0993906184157822</v>
      </c>
      <c r="N14">
        <v>-228.76487729999999</v>
      </c>
    </row>
    <row r="15" spans="2:18">
      <c r="B15">
        <v>-130</v>
      </c>
      <c r="C15">
        <v>-143555.31788078925</v>
      </c>
      <c r="D15">
        <f t="shared" si="0"/>
        <v>4.9152819135051686</v>
      </c>
      <c r="E15">
        <v>-80</v>
      </c>
      <c r="F15">
        <v>-143552.75343771561</v>
      </c>
      <c r="G15">
        <f t="shared" si="1"/>
        <v>7.4797249871480744</v>
      </c>
      <c r="H15">
        <v>-180</v>
      </c>
      <c r="I15" s="199">
        <v>-143560.23316270276</v>
      </c>
    </row>
    <row r="16" spans="2:18">
      <c r="B16">
        <v>-120</v>
      </c>
      <c r="C16">
        <v>-143553.90523140284</v>
      </c>
      <c r="D16">
        <f t="shared" si="0"/>
        <v>6.3279312999220565</v>
      </c>
      <c r="E16">
        <v>-60</v>
      </c>
      <c r="F16">
        <v>-143555.84222772747</v>
      </c>
      <c r="G16">
        <f t="shared" si="1"/>
        <v>4.3909349752939306</v>
      </c>
      <c r="H16">
        <v>-140</v>
      </c>
      <c r="I16">
        <v>-143556.81085139164</v>
      </c>
    </row>
    <row r="17" spans="2:9">
      <c r="B17">
        <v>-110</v>
      </c>
      <c r="C17">
        <v>-143552.7804206241</v>
      </c>
      <c r="D17">
        <f t="shared" si="0"/>
        <v>7.4527420786616858</v>
      </c>
      <c r="E17">
        <v>-40</v>
      </c>
      <c r="F17">
        <v>-143560.1448721161</v>
      </c>
      <c r="G17">
        <f t="shared" si="1"/>
        <v>8.8290586660150439E-2</v>
      </c>
      <c r="H17">
        <v>-110</v>
      </c>
      <c r="I17">
        <v>-143552.7804206241</v>
      </c>
    </row>
    <row r="18" spans="2:9">
      <c r="B18">
        <v>-100</v>
      </c>
      <c r="C18">
        <v>-143552.13377208434</v>
      </c>
      <c r="D18">
        <f t="shared" si="0"/>
        <v>8.0993906184157822</v>
      </c>
      <c r="E18">
        <v>-20</v>
      </c>
      <c r="F18">
        <v>-143563.79528313046</v>
      </c>
      <c r="G18">
        <f t="shared" si="1"/>
        <v>-3.5621204276976641</v>
      </c>
      <c r="H18">
        <v>-90</v>
      </c>
      <c r="I18" s="13">
        <v>-143552.104090885</v>
      </c>
    </row>
    <row r="19" spans="2:9">
      <c r="B19">
        <v>-90</v>
      </c>
      <c r="C19" s="13">
        <v>-143552.104090885</v>
      </c>
      <c r="D19">
        <f t="shared" si="0"/>
        <v>8.1290718177624512</v>
      </c>
      <c r="E19">
        <v>0</v>
      </c>
      <c r="F19" s="258">
        <v>-143565.21590188751</v>
      </c>
      <c r="G19">
        <f t="shared" si="1"/>
        <v>-4.982739184750244</v>
      </c>
      <c r="H19">
        <v>-70</v>
      </c>
      <c r="I19">
        <v>-143552.7804206241</v>
      </c>
    </row>
    <row r="20" spans="2:9">
      <c r="B20">
        <v>-80</v>
      </c>
      <c r="C20">
        <v>-143552.75343771561</v>
      </c>
      <c r="D20">
        <f t="shared" si="0"/>
        <v>7.4797249871480744</v>
      </c>
      <c r="E20">
        <v>20</v>
      </c>
      <c r="F20">
        <v>-143563.79528313046</v>
      </c>
      <c r="G20">
        <f t="shared" si="1"/>
        <v>-3.5621204276976641</v>
      </c>
      <c r="H20">
        <v>-40</v>
      </c>
      <c r="I20">
        <v>-143556.81085139164</v>
      </c>
    </row>
    <row r="21" spans="2:9">
      <c r="B21">
        <v>-70</v>
      </c>
      <c r="C21">
        <v>-143554.04196572289</v>
      </c>
      <c r="D21">
        <f t="shared" si="0"/>
        <v>6.1911969798675273</v>
      </c>
      <c r="E21">
        <v>40</v>
      </c>
      <c r="F21">
        <v>-143560.1448721161</v>
      </c>
      <c r="G21">
        <f t="shared" si="1"/>
        <v>8.8290586660150439E-2</v>
      </c>
      <c r="H21">
        <v>0</v>
      </c>
      <c r="I21" s="258">
        <v>-143565.21590188751</v>
      </c>
    </row>
    <row r="22" spans="2:9">
      <c r="B22">
        <v>-60</v>
      </c>
      <c r="C22">
        <v>-143555.84222772747</v>
      </c>
      <c r="D22">
        <f t="shared" si="0"/>
        <v>4.3909349752939306</v>
      </c>
      <c r="E22">
        <v>60</v>
      </c>
      <c r="F22">
        <v>-143555.84222772747</v>
      </c>
      <c r="G22">
        <f t="shared" si="1"/>
        <v>4.3909349752939306</v>
      </c>
      <c r="H22">
        <v>-40</v>
      </c>
      <c r="I22">
        <v>-143556.81085139164</v>
      </c>
    </row>
    <row r="23" spans="2:9">
      <c r="B23">
        <v>-50</v>
      </c>
      <c r="C23">
        <v>-143557.9558679763</v>
      </c>
      <c r="D23">
        <f t="shared" si="0"/>
        <v>2.2772947264602408</v>
      </c>
      <c r="E23">
        <v>80</v>
      </c>
      <c r="F23">
        <v>-143552.75343771561</v>
      </c>
      <c r="G23">
        <f t="shared" si="1"/>
        <v>7.4797249871480744</v>
      </c>
      <c r="H23">
        <v>70</v>
      </c>
      <c r="I23">
        <v>-143552.7804206241</v>
      </c>
    </row>
    <row r="24" spans="2:9">
      <c r="B24">
        <v>-40</v>
      </c>
      <c r="C24">
        <v>-143560.1448721161</v>
      </c>
      <c r="D24">
        <f t="shared" si="0"/>
        <v>8.8290586660150439E-2</v>
      </c>
      <c r="E24">
        <v>100</v>
      </c>
      <c r="F24">
        <v>-143552.13377208434</v>
      </c>
      <c r="G24">
        <f t="shared" si="1"/>
        <v>8.0993906184157822</v>
      </c>
      <c r="H24">
        <v>90</v>
      </c>
      <c r="I24" s="13">
        <v>-143552.104090885</v>
      </c>
    </row>
    <row r="25" spans="2:9">
      <c r="B25">
        <v>-30</v>
      </c>
      <c r="C25">
        <v>-143562.16683322701</v>
      </c>
      <c r="D25">
        <f t="shared" si="0"/>
        <v>-1.9336705242458265</v>
      </c>
      <c r="E25">
        <v>120</v>
      </c>
      <c r="F25">
        <v>-143553.90523140284</v>
      </c>
      <c r="G25">
        <f t="shared" si="1"/>
        <v>6.3279312999220565</v>
      </c>
      <c r="H25">
        <v>110</v>
      </c>
      <c r="I25">
        <v>-143552.7804206241</v>
      </c>
    </row>
    <row r="26" spans="2:9">
      <c r="B26">
        <v>-20</v>
      </c>
      <c r="C26">
        <v>-143563.79528313046</v>
      </c>
      <c r="D26">
        <f t="shared" si="0"/>
        <v>-3.5621204276976641</v>
      </c>
      <c r="E26">
        <v>140</v>
      </c>
      <c r="F26">
        <v>-143556.81085139164</v>
      </c>
      <c r="G26">
        <f t="shared" si="1"/>
        <v>3.42231131112203</v>
      </c>
      <c r="H26">
        <v>140</v>
      </c>
      <c r="I26">
        <v>-143556.81085139164</v>
      </c>
    </row>
    <row r="27" spans="2:9">
      <c r="B27">
        <v>-10</v>
      </c>
      <c r="C27">
        <v>-143564.85062860756</v>
      </c>
      <c r="D27">
        <f t="shared" si="0"/>
        <v>-4.6174659047974274</v>
      </c>
      <c r="E27">
        <v>160</v>
      </c>
      <c r="F27">
        <v>-143559.2873176334</v>
      </c>
      <c r="G27">
        <f t="shared" si="1"/>
        <v>0.94584506936371326</v>
      </c>
      <c r="H27">
        <v>180</v>
      </c>
      <c r="I27" s="199">
        <v>-143560.23316270276</v>
      </c>
    </row>
    <row r="28" spans="2:9">
      <c r="B28">
        <v>0</v>
      </c>
      <c r="C28" s="258">
        <v>-143565.21590188751</v>
      </c>
      <c r="D28">
        <f t="shared" si="0"/>
        <v>-4.982739184750244</v>
      </c>
      <c r="E28">
        <v>180</v>
      </c>
      <c r="F28" s="199">
        <v>-143560.23316270276</v>
      </c>
      <c r="G28">
        <f t="shared" si="1"/>
        <v>0</v>
      </c>
    </row>
    <row r="29" spans="2:9">
      <c r="B29">
        <v>10</v>
      </c>
      <c r="C29">
        <v>-143564.85062860756</v>
      </c>
      <c r="D29">
        <f t="shared" si="0"/>
        <v>-4.6174659047974274</v>
      </c>
    </row>
    <row r="30" spans="2:9">
      <c r="B30">
        <v>20</v>
      </c>
      <c r="C30">
        <v>-143563.79528313046</v>
      </c>
      <c r="D30">
        <f t="shared" si="0"/>
        <v>-3.5621204276976641</v>
      </c>
    </row>
    <row r="31" spans="2:9">
      <c r="B31">
        <v>30</v>
      </c>
      <c r="C31">
        <v>-143562.16683322701</v>
      </c>
      <c r="D31">
        <f t="shared" si="0"/>
        <v>-1.9336705242458265</v>
      </c>
    </row>
    <row r="32" spans="2:9">
      <c r="B32">
        <v>40</v>
      </c>
      <c r="C32">
        <v>-143560.1448721161</v>
      </c>
      <c r="D32">
        <f t="shared" si="0"/>
        <v>8.8290586660150439E-2</v>
      </c>
    </row>
    <row r="33" spans="2:4">
      <c r="B33">
        <v>50</v>
      </c>
      <c r="C33">
        <v>-143557.9558679763</v>
      </c>
      <c r="D33">
        <f t="shared" si="0"/>
        <v>2.2772947264602408</v>
      </c>
    </row>
    <row r="34" spans="2:4">
      <c r="B34">
        <v>60</v>
      </c>
      <c r="C34">
        <v>-143555.84222772747</v>
      </c>
      <c r="D34">
        <f t="shared" si="0"/>
        <v>4.3909349752939306</v>
      </c>
    </row>
    <row r="35" spans="2:4">
      <c r="B35">
        <v>70</v>
      </c>
      <c r="C35">
        <v>-143554.04196572289</v>
      </c>
      <c r="D35">
        <f t="shared" si="0"/>
        <v>6.1911969798675273</v>
      </c>
    </row>
    <row r="36" spans="2:4">
      <c r="B36">
        <v>80</v>
      </c>
      <c r="C36">
        <v>-143552.75343771561</v>
      </c>
      <c r="D36">
        <f t="shared" si="0"/>
        <v>7.4797249871480744</v>
      </c>
    </row>
    <row r="37" spans="2:4">
      <c r="B37">
        <v>90</v>
      </c>
      <c r="C37" s="13">
        <v>-143552.104090885</v>
      </c>
      <c r="D37">
        <f t="shared" si="0"/>
        <v>8.1290718177624512</v>
      </c>
    </row>
    <row r="38" spans="2:4">
      <c r="B38">
        <v>100</v>
      </c>
      <c r="C38">
        <v>-143552.13377208434</v>
      </c>
      <c r="D38">
        <f t="shared" si="0"/>
        <v>8.0993906184157822</v>
      </c>
    </row>
    <row r="39" spans="2:4">
      <c r="B39">
        <v>110</v>
      </c>
      <c r="C39">
        <v>-143552.7804206241</v>
      </c>
      <c r="D39">
        <f t="shared" si="0"/>
        <v>7.4527420786616858</v>
      </c>
    </row>
    <row r="40" spans="2:4">
      <c r="B40">
        <v>120</v>
      </c>
      <c r="C40">
        <v>-143553.90523140284</v>
      </c>
      <c r="D40">
        <f t="shared" si="0"/>
        <v>6.3279312999220565</v>
      </c>
    </row>
    <row r="41" spans="2:4">
      <c r="B41">
        <v>130</v>
      </c>
      <c r="C41">
        <v>-143555.31788078925</v>
      </c>
      <c r="D41">
        <f t="shared" si="0"/>
        <v>4.9152819135051686</v>
      </c>
    </row>
    <row r="42" spans="2:4">
      <c r="B42">
        <v>140</v>
      </c>
      <c r="C42">
        <v>-143556.81085139164</v>
      </c>
      <c r="D42">
        <f t="shared" si="0"/>
        <v>3.42231131112203</v>
      </c>
    </row>
    <row r="43" spans="2:4">
      <c r="B43">
        <v>150</v>
      </c>
      <c r="C43">
        <v>-143558.18823474416</v>
      </c>
      <c r="D43">
        <f t="shared" si="0"/>
        <v>2.0449279586027842</v>
      </c>
    </row>
    <row r="44" spans="2:4">
      <c r="B44">
        <v>160</v>
      </c>
      <c r="C44">
        <v>-143559.2873176334</v>
      </c>
      <c r="D44">
        <f t="shared" si="0"/>
        <v>0.94584506936371326</v>
      </c>
    </row>
    <row r="45" spans="2:4">
      <c r="B45">
        <v>170</v>
      </c>
      <c r="C45">
        <v>-143559.99138329239</v>
      </c>
      <c r="D45">
        <f t="shared" si="0"/>
        <v>0.24177941036759876</v>
      </c>
    </row>
    <row r="46" spans="2:4">
      <c r="B46">
        <v>180</v>
      </c>
      <c r="C46" s="199">
        <v>-143560.23316270276</v>
      </c>
      <c r="D46">
        <f t="shared" si="0"/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70"/>
  <sheetViews>
    <sheetView topLeftCell="A49" workbookViewId="0">
      <selection activeCell="L70" sqref="L70"/>
    </sheetView>
  </sheetViews>
  <sheetFormatPr defaultRowHeight="13"/>
  <cols>
    <col min="1" max="1" width="10.453125" customWidth="1"/>
    <col min="2" max="2" width="13.6328125" customWidth="1"/>
    <col min="3" max="3" width="13.453125" customWidth="1"/>
    <col min="4" max="4" width="14" customWidth="1"/>
    <col min="5" max="5" width="10.453125" customWidth="1"/>
  </cols>
  <sheetData>
    <row r="1" spans="1:16" ht="13.5" thickBot="1">
      <c r="A1" s="61" t="s">
        <v>0</v>
      </c>
      <c r="B1" s="261" t="s">
        <v>105</v>
      </c>
      <c r="C1" t="s">
        <v>182</v>
      </c>
      <c r="D1" t="s">
        <v>183</v>
      </c>
      <c r="E1" s="13" t="s">
        <v>176</v>
      </c>
    </row>
    <row r="2" spans="1:16">
      <c r="A2" s="316" t="s">
        <v>6</v>
      </c>
      <c r="B2" s="3" t="s">
        <v>117</v>
      </c>
      <c r="C2" s="13">
        <v>-142907.06548197809</v>
      </c>
      <c r="D2" s="275">
        <v>-142921.23137904613</v>
      </c>
      <c r="E2" s="37">
        <f>C2-D2</f>
        <v>14.165897068043705</v>
      </c>
    </row>
    <row r="3" spans="1:16">
      <c r="A3" s="316"/>
      <c r="B3" s="3" t="s">
        <v>77</v>
      </c>
      <c r="C3" s="13">
        <v>-142943.39203799999</v>
      </c>
      <c r="D3" s="276">
        <v>-142957.376349</v>
      </c>
      <c r="E3" s="37">
        <f t="shared" ref="E3:E7" si="0">C3-D3</f>
        <v>13.984311000007438</v>
      </c>
    </row>
    <row r="4" spans="1:16">
      <c r="A4" s="316"/>
      <c r="B4" s="3" t="s">
        <v>81</v>
      </c>
      <c r="C4" s="13">
        <v>-142950.887219</v>
      </c>
      <c r="D4" s="276">
        <v>-142964.50688500001</v>
      </c>
      <c r="E4" s="37">
        <f t="shared" si="0"/>
        <v>13.61966600001324</v>
      </c>
    </row>
    <row r="5" spans="1:16">
      <c r="A5" s="316"/>
      <c r="B5" s="3" t="s">
        <v>17</v>
      </c>
      <c r="C5" s="13">
        <v>-142954.062664</v>
      </c>
      <c r="D5" s="276">
        <v>-142967.41845999999</v>
      </c>
      <c r="E5" s="37">
        <f t="shared" si="0"/>
        <v>13.355795999988914</v>
      </c>
    </row>
    <row r="6" spans="1:16">
      <c r="A6" s="316"/>
      <c r="B6" s="3" t="s">
        <v>13</v>
      </c>
      <c r="C6" s="13">
        <v>-142965.19966400001</v>
      </c>
      <c r="D6" s="276">
        <v>-142978.132059</v>
      </c>
      <c r="E6" s="37">
        <f t="shared" si="0"/>
        <v>12.932394999981625</v>
      </c>
    </row>
    <row r="7" spans="1:16">
      <c r="A7" s="316"/>
      <c r="B7" s="3" t="s">
        <v>145</v>
      </c>
      <c r="C7" s="13">
        <v>-143000.73436219123</v>
      </c>
      <c r="D7" s="277">
        <v>-143013.50377263504</v>
      </c>
      <c r="E7" s="37">
        <f t="shared" si="0"/>
        <v>12.769410443812376</v>
      </c>
    </row>
    <row r="8" spans="1:16" ht="13.5" thickBot="1">
      <c r="A8" s="316"/>
      <c r="B8" s="3" t="s">
        <v>160</v>
      </c>
      <c r="C8" s="8"/>
      <c r="D8" s="278">
        <v>-143022.81557812344</v>
      </c>
      <c r="E8" s="37"/>
    </row>
    <row r="9" spans="1:16">
      <c r="A9" s="316" t="s">
        <v>64</v>
      </c>
      <c r="B9" s="97" t="s">
        <v>7</v>
      </c>
      <c r="C9" s="13">
        <v>-143167.74598800001</v>
      </c>
      <c r="D9" s="279">
        <v>-143182.10026800001</v>
      </c>
      <c r="E9" s="37">
        <f>C9-D9</f>
        <v>14.354279999999562</v>
      </c>
      <c r="O9">
        <v>-228.76482999999999</v>
      </c>
      <c r="P9">
        <f>O9*627.5095</f>
        <v>-143552.104090885</v>
      </c>
    </row>
    <row r="10" spans="1:16">
      <c r="A10" s="316"/>
      <c r="B10" s="3" t="s">
        <v>77</v>
      </c>
      <c r="C10" s="13">
        <v>-143290.03573</v>
      </c>
      <c r="D10" s="276">
        <v>-143303.886872</v>
      </c>
      <c r="E10" s="37">
        <f t="shared" ref="E10:E28" si="1">C10-D10</f>
        <v>13.851141999999527</v>
      </c>
    </row>
    <row r="11" spans="1:16">
      <c r="A11" s="316"/>
      <c r="B11" s="3" t="s">
        <v>81</v>
      </c>
      <c r="C11" s="13">
        <v>-143309.87005</v>
      </c>
      <c r="D11" s="276">
        <v>-143323.65317100001</v>
      </c>
      <c r="E11" s="37">
        <f t="shared" si="1"/>
        <v>13.783121000014944</v>
      </c>
    </row>
    <row r="12" spans="1:16">
      <c r="A12" s="316"/>
      <c r="B12" s="97" t="s">
        <v>17</v>
      </c>
      <c r="C12" s="13">
        <v>-143313.76688400001</v>
      </c>
      <c r="D12" s="276">
        <v>-143327.24992999999</v>
      </c>
      <c r="E12" s="37">
        <f t="shared" si="1"/>
        <v>13.483045999979367</v>
      </c>
    </row>
    <row r="13" spans="1:16" ht="13.5" thickBot="1">
      <c r="A13" s="316"/>
      <c r="B13" s="97" t="s">
        <v>13</v>
      </c>
      <c r="C13" s="13">
        <v>-143340.41470200001</v>
      </c>
      <c r="D13" s="280">
        <v>-143353.43571270211</v>
      </c>
      <c r="E13" s="37">
        <f t="shared" si="1"/>
        <v>13.021010702097556</v>
      </c>
    </row>
    <row r="14" spans="1:16">
      <c r="A14" s="316" t="s">
        <v>106</v>
      </c>
      <c r="B14" s="3" t="s">
        <v>117</v>
      </c>
      <c r="C14" s="13">
        <v>-143213.90571200001</v>
      </c>
      <c r="D14" s="275">
        <v>-143228.47491399999</v>
      </c>
      <c r="E14" s="37">
        <f t="shared" si="1"/>
        <v>14.569201999984216</v>
      </c>
    </row>
    <row r="15" spans="1:16">
      <c r="A15" s="316"/>
      <c r="B15" s="3" t="s">
        <v>77</v>
      </c>
      <c r="C15" s="13">
        <v>-143355.45296699999</v>
      </c>
      <c r="D15" s="276">
        <v>-143369.697747</v>
      </c>
      <c r="E15" s="37">
        <f t="shared" si="1"/>
        <v>14.244780000008177</v>
      </c>
    </row>
    <row r="16" spans="1:16">
      <c r="A16" s="316"/>
      <c r="B16" s="3" t="s">
        <v>81</v>
      </c>
      <c r="C16" s="13">
        <v>-143378.69868</v>
      </c>
      <c r="D16" s="276">
        <v>-143392.460089</v>
      </c>
      <c r="E16" s="37">
        <f t="shared" si="1"/>
        <v>13.761408999998821</v>
      </c>
    </row>
    <row r="17" spans="1:8">
      <c r="A17" s="316"/>
      <c r="B17" s="3" t="s">
        <v>17</v>
      </c>
      <c r="C17" s="13">
        <v>-143381.325812</v>
      </c>
      <c r="D17" s="276">
        <v>-143394.90448999999</v>
      </c>
      <c r="E17" s="37">
        <f t="shared" si="1"/>
        <v>13.578677999990759</v>
      </c>
    </row>
    <row r="18" spans="1:8" ht="13.5" thickBot="1">
      <c r="A18" s="316"/>
      <c r="B18" s="3" t="s">
        <v>13</v>
      </c>
      <c r="C18" s="13">
        <v>-143416.144118</v>
      </c>
      <c r="D18" s="281">
        <v>-143429.18960099999</v>
      </c>
      <c r="E18" s="37">
        <f t="shared" si="1"/>
        <v>13.04548299999442</v>
      </c>
    </row>
    <row r="19" spans="1:8">
      <c r="A19" s="316" t="s">
        <v>16</v>
      </c>
      <c r="B19" s="3" t="s">
        <v>117</v>
      </c>
      <c r="C19" s="13">
        <v>-143192.95586799999</v>
      </c>
      <c r="D19" s="282">
        <v>-143207.92341300001</v>
      </c>
      <c r="E19" s="37">
        <f t="shared" si="1"/>
        <v>14.967545000021346</v>
      </c>
    </row>
    <row r="20" spans="1:8">
      <c r="A20" s="316"/>
      <c r="B20" s="3" t="s">
        <v>77</v>
      </c>
      <c r="C20" s="13">
        <v>-143328.81462399999</v>
      </c>
      <c r="D20" s="276">
        <v>-143343.446452</v>
      </c>
      <c r="E20" s="37">
        <f t="shared" si="1"/>
        <v>14.63182800001232</v>
      </c>
    </row>
    <row r="21" spans="1:8">
      <c r="A21" s="316"/>
      <c r="B21" s="3" t="s">
        <v>81</v>
      </c>
      <c r="C21" s="13">
        <v>-143351.119763</v>
      </c>
      <c r="D21" s="276">
        <v>-143365.25253200001</v>
      </c>
      <c r="E21" s="37">
        <f t="shared" si="1"/>
        <v>14.132769000018016</v>
      </c>
    </row>
    <row r="22" spans="1:8">
      <c r="A22" s="316"/>
      <c r="B22" s="3" t="s">
        <v>17</v>
      </c>
      <c r="C22" s="13">
        <v>-143352.373716</v>
      </c>
      <c r="D22" s="283">
        <v>-143366.289555</v>
      </c>
      <c r="E22" s="37">
        <f t="shared" si="1"/>
        <v>13.915838999993866</v>
      </c>
    </row>
    <row r="23" spans="1:8">
      <c r="A23" s="316"/>
      <c r="B23" s="3" t="s">
        <v>13</v>
      </c>
      <c r="C23" s="13">
        <v>-143385.492726</v>
      </c>
      <c r="D23" s="283">
        <v>-143398.96566799999</v>
      </c>
      <c r="E23" s="37">
        <f t="shared" si="1"/>
        <v>13.472941999993054</v>
      </c>
    </row>
    <row r="24" spans="1:8">
      <c r="A24" s="316"/>
      <c r="B24" s="3" t="s">
        <v>145</v>
      </c>
      <c r="C24" s="13">
        <v>-143511.09898099999</v>
      </c>
      <c r="D24" s="277">
        <v>-143524.16686600001</v>
      </c>
      <c r="E24" s="37">
        <f t="shared" si="1"/>
        <v>13.067885000025854</v>
      </c>
    </row>
    <row r="25" spans="1:8">
      <c r="A25" s="316"/>
      <c r="B25" s="3" t="s">
        <v>168</v>
      </c>
      <c r="C25" s="13">
        <v>-143552.104090885</v>
      </c>
      <c r="D25" s="284">
        <v>-143565.21590188751</v>
      </c>
      <c r="E25" s="37">
        <f t="shared" si="1"/>
        <v>13.111811002512695</v>
      </c>
    </row>
    <row r="26" spans="1:8">
      <c r="A26" s="339" t="s">
        <v>124</v>
      </c>
      <c r="B26" s="3" t="s">
        <v>13</v>
      </c>
      <c r="C26" s="13">
        <v>-143395.33841299999</v>
      </c>
      <c r="D26" s="277">
        <v>-143408.15774140056</v>
      </c>
      <c r="E26" s="37">
        <f t="shared" si="1"/>
        <v>12.819328400568338</v>
      </c>
    </row>
    <row r="27" spans="1:8" ht="13.5" thickBot="1">
      <c r="A27" s="339"/>
      <c r="B27" s="3" t="s">
        <v>145</v>
      </c>
      <c r="C27" s="13">
        <v>-143517.06308200001</v>
      </c>
      <c r="D27" s="278">
        <v>-143529.55980799999</v>
      </c>
      <c r="E27" s="37">
        <f t="shared" si="1"/>
        <v>12.496725999983028</v>
      </c>
    </row>
    <row r="28" spans="1:8">
      <c r="A28" s="339" t="s">
        <v>167</v>
      </c>
      <c r="B28" s="3" t="s">
        <v>13</v>
      </c>
      <c r="C28" s="13">
        <v>-143418.31147300001</v>
      </c>
      <c r="D28" s="277">
        <v>-143431.53742800001</v>
      </c>
      <c r="E28" s="37">
        <f t="shared" si="1"/>
        <v>13.225955000001704</v>
      </c>
      <c r="G28" s="8" t="s">
        <v>95</v>
      </c>
      <c r="H28" s="13">
        <v>-143511.09998500001</v>
      </c>
    </row>
    <row r="29" spans="1:8" ht="13.5" thickBot="1">
      <c r="A29" s="339"/>
      <c r="B29" s="3" t="s">
        <v>145</v>
      </c>
      <c r="C29" s="13">
        <v>-143546.202552</v>
      </c>
      <c r="D29" s="278">
        <v>-143559.14092000001</v>
      </c>
      <c r="E29" s="37">
        <f>C29-D29</f>
        <v>12.938368000002811</v>
      </c>
      <c r="G29" s="8" t="s">
        <v>124</v>
      </c>
      <c r="H29" s="13">
        <v>-143517.06421099999</v>
      </c>
    </row>
    <row r="30" spans="1:8" ht="13.5" thickBot="1">
      <c r="A30" s="260" t="s">
        <v>161</v>
      </c>
      <c r="B30" s="3" t="s">
        <v>162</v>
      </c>
      <c r="C30" s="13"/>
      <c r="D30" s="285">
        <v>-143223.62752875834</v>
      </c>
      <c r="E30" s="37"/>
      <c r="G30" s="8" t="s">
        <v>177</v>
      </c>
      <c r="H30" s="13">
        <v>-143546.20368199999</v>
      </c>
    </row>
    <row r="31" spans="1:8">
      <c r="A31" s="316" t="s">
        <v>12</v>
      </c>
      <c r="B31" s="3" t="s">
        <v>117</v>
      </c>
      <c r="C31" s="13">
        <v>-143727.38164100001</v>
      </c>
      <c r="D31" s="279">
        <v>-143742.41777299999</v>
      </c>
      <c r="E31" s="37">
        <f t="shared" ref="E31:E35" si="2">C31-D31</f>
        <v>15.036131999979261</v>
      </c>
    </row>
    <row r="32" spans="1:8">
      <c r="A32" s="316"/>
      <c r="B32" s="3" t="s">
        <v>77</v>
      </c>
      <c r="C32" s="13">
        <v>-143744.243242</v>
      </c>
      <c r="D32" s="276">
        <v>-143758.55759499999</v>
      </c>
      <c r="E32" s="37">
        <f t="shared" si="2"/>
        <v>14.314352999994298</v>
      </c>
    </row>
    <row r="33" spans="1:9">
      <c r="A33" s="316"/>
      <c r="B33" s="3" t="s">
        <v>81</v>
      </c>
      <c r="C33" s="13">
        <v>-143750.806281</v>
      </c>
      <c r="D33" s="276">
        <v>-143764.74644399999</v>
      </c>
      <c r="E33" s="37">
        <f t="shared" si="2"/>
        <v>13.940162999992026</v>
      </c>
    </row>
    <row r="34" spans="1:9">
      <c r="A34" s="316"/>
      <c r="B34" s="3" t="s">
        <v>17</v>
      </c>
      <c r="C34" s="13">
        <v>-143747.05860700001</v>
      </c>
      <c r="D34" s="283">
        <v>-143760.97358200001</v>
      </c>
      <c r="E34" s="37">
        <f t="shared" si="2"/>
        <v>13.91497499999241</v>
      </c>
    </row>
    <row r="35" spans="1:9" ht="13.5" thickBot="1">
      <c r="A35" s="316"/>
      <c r="B35" s="3" t="s">
        <v>13</v>
      </c>
      <c r="C35" s="13">
        <v>-143762.88181168132</v>
      </c>
      <c r="D35" s="278">
        <v>-143776.38192430741</v>
      </c>
      <c r="E35" s="37">
        <f t="shared" si="2"/>
        <v>13.500112626090413</v>
      </c>
    </row>
    <row r="42" spans="1:9">
      <c r="A42" s="61" t="s">
        <v>0</v>
      </c>
      <c r="B42" s="274" t="s">
        <v>105</v>
      </c>
      <c r="C42" s="62" t="s">
        <v>6</v>
      </c>
      <c r="D42" s="62" t="s">
        <v>64</v>
      </c>
      <c r="E42" s="62" t="s">
        <v>178</v>
      </c>
      <c r="F42" s="62" t="s">
        <v>179</v>
      </c>
      <c r="G42" s="62" t="s">
        <v>180</v>
      </c>
      <c r="H42" s="62" t="s">
        <v>181</v>
      </c>
      <c r="I42" s="72" t="s">
        <v>188</v>
      </c>
    </row>
    <row r="43" spans="1:9">
      <c r="A43" s="316" t="s">
        <v>6</v>
      </c>
      <c r="B43" s="3" t="s">
        <v>117</v>
      </c>
      <c r="C43" s="8">
        <v>14.165897068043705</v>
      </c>
      <c r="D43" s="8">
        <v>14.354279999999562</v>
      </c>
      <c r="E43" s="8">
        <v>14.569201999984216</v>
      </c>
      <c r="F43" s="8">
        <v>14.967545000021346</v>
      </c>
      <c r="G43" s="8"/>
      <c r="H43" s="8"/>
      <c r="I43" s="8">
        <v>15.036131999979261</v>
      </c>
    </row>
    <row r="44" spans="1:9">
      <c r="A44" s="316"/>
      <c r="B44" s="3" t="s">
        <v>77</v>
      </c>
      <c r="C44" s="8">
        <v>13.984311000007438</v>
      </c>
      <c r="D44" s="8">
        <v>13.851141999999527</v>
      </c>
      <c r="E44" s="8">
        <v>14.244780000008177</v>
      </c>
      <c r="F44" s="8">
        <v>14.63182800001232</v>
      </c>
      <c r="G44" s="8"/>
      <c r="H44" s="8"/>
      <c r="I44" s="8">
        <v>14.314352999994298</v>
      </c>
    </row>
    <row r="45" spans="1:9">
      <c r="A45" s="316"/>
      <c r="B45" s="3" t="s">
        <v>81</v>
      </c>
      <c r="C45" s="8">
        <v>13.61966600001324</v>
      </c>
      <c r="D45" s="8">
        <v>13.783121000014944</v>
      </c>
      <c r="E45" s="8">
        <v>13.761408999998821</v>
      </c>
      <c r="F45" s="8">
        <v>14.132769000018016</v>
      </c>
      <c r="G45" s="8"/>
      <c r="H45" s="8"/>
      <c r="I45" s="8">
        <v>13.940162999992026</v>
      </c>
    </row>
    <row r="46" spans="1:9">
      <c r="A46" s="316"/>
      <c r="B46" s="3" t="s">
        <v>17</v>
      </c>
      <c r="C46" s="8">
        <v>13.355795999988914</v>
      </c>
      <c r="D46" s="8">
        <v>13.483045999979367</v>
      </c>
      <c r="E46" s="8">
        <v>13.578677999990759</v>
      </c>
      <c r="F46" s="8">
        <v>13.915838999993866</v>
      </c>
      <c r="G46" s="8"/>
      <c r="H46" s="8"/>
      <c r="I46" s="8">
        <v>13.91497499999241</v>
      </c>
    </row>
    <row r="47" spans="1:9">
      <c r="A47" s="316"/>
      <c r="B47" s="3" t="s">
        <v>13</v>
      </c>
      <c r="C47" s="8">
        <v>12.932394999981625</v>
      </c>
      <c r="D47" s="8">
        <v>13.021010702097556</v>
      </c>
      <c r="E47" s="8">
        <v>13.04548299999442</v>
      </c>
      <c r="F47" s="8">
        <v>13.472941999993054</v>
      </c>
      <c r="G47" s="8">
        <v>12.819328400568338</v>
      </c>
      <c r="H47" s="8">
        <v>13.225955000001704</v>
      </c>
      <c r="I47" s="8">
        <v>13.500112626090413</v>
      </c>
    </row>
    <row r="48" spans="1:9">
      <c r="A48" s="316"/>
      <c r="B48" s="3" t="s">
        <v>145</v>
      </c>
      <c r="C48" s="8">
        <v>12.769410443812376</v>
      </c>
      <c r="D48" s="8"/>
      <c r="E48" s="8"/>
      <c r="F48" s="8">
        <v>13.067885000025854</v>
      </c>
      <c r="G48" s="8">
        <v>12.496725999983028</v>
      </c>
      <c r="H48" s="8">
        <v>12.938368000002811</v>
      </c>
      <c r="I48" s="8"/>
    </row>
    <row r="49" spans="1:9">
      <c r="A49" s="316"/>
      <c r="B49" s="3" t="s">
        <v>160</v>
      </c>
      <c r="C49" s="8"/>
      <c r="D49" s="8"/>
      <c r="E49" s="8"/>
      <c r="F49" s="8">
        <v>13.111811002512695</v>
      </c>
      <c r="G49" s="8"/>
      <c r="H49" s="8"/>
      <c r="I49" s="8"/>
    </row>
    <row r="50" spans="1:9">
      <c r="A50" s="316" t="s">
        <v>64</v>
      </c>
      <c r="B50" s="97" t="s">
        <v>7</v>
      </c>
    </row>
    <row r="51" spans="1:9">
      <c r="A51" s="316"/>
      <c r="B51" s="3" t="s">
        <v>77</v>
      </c>
    </row>
    <row r="52" spans="1:9">
      <c r="A52" s="316"/>
      <c r="B52" s="3" t="s">
        <v>81</v>
      </c>
    </row>
    <row r="53" spans="1:9">
      <c r="A53" s="316"/>
      <c r="B53" s="97" t="s">
        <v>17</v>
      </c>
    </row>
    <row r="54" spans="1:9">
      <c r="A54" s="316"/>
      <c r="B54" s="97" t="s">
        <v>13</v>
      </c>
    </row>
    <row r="55" spans="1:9">
      <c r="A55" s="316" t="s">
        <v>106</v>
      </c>
      <c r="B55" s="3" t="s">
        <v>117</v>
      </c>
    </row>
    <row r="56" spans="1:9">
      <c r="A56" s="316"/>
      <c r="B56" s="3" t="s">
        <v>77</v>
      </c>
    </row>
    <row r="57" spans="1:9">
      <c r="A57" s="316"/>
      <c r="B57" s="3" t="s">
        <v>81</v>
      </c>
    </row>
    <row r="58" spans="1:9">
      <c r="A58" s="316"/>
      <c r="B58" s="3" t="s">
        <v>17</v>
      </c>
    </row>
    <row r="59" spans="1:9">
      <c r="A59" s="316"/>
      <c r="B59" s="3" t="s">
        <v>13</v>
      </c>
    </row>
    <row r="60" spans="1:9">
      <c r="A60" s="316" t="s">
        <v>16</v>
      </c>
      <c r="B60" s="3" t="s">
        <v>117</v>
      </c>
    </row>
    <row r="61" spans="1:9">
      <c r="A61" s="316"/>
      <c r="B61" s="3" t="s">
        <v>77</v>
      </c>
    </row>
    <row r="62" spans="1:9">
      <c r="A62" s="316"/>
      <c r="B62" s="3" t="s">
        <v>81</v>
      </c>
    </row>
    <row r="63" spans="1:9">
      <c r="A63" s="316"/>
      <c r="B63" s="3" t="s">
        <v>17</v>
      </c>
    </row>
    <row r="64" spans="1:9">
      <c r="A64" s="316"/>
      <c r="B64" s="3" t="s">
        <v>13</v>
      </c>
    </row>
    <row r="65" spans="1:2">
      <c r="A65" s="316"/>
      <c r="B65" s="3" t="s">
        <v>145</v>
      </c>
    </row>
    <row r="66" spans="1:2">
      <c r="A66" s="316"/>
      <c r="B66" s="3" t="s">
        <v>168</v>
      </c>
    </row>
    <row r="67" spans="1:2">
      <c r="A67" s="339" t="s">
        <v>124</v>
      </c>
      <c r="B67" s="3" t="s">
        <v>13</v>
      </c>
    </row>
    <row r="68" spans="1:2">
      <c r="A68" s="339"/>
      <c r="B68" s="3" t="s">
        <v>145</v>
      </c>
    </row>
    <row r="69" spans="1:2">
      <c r="A69" s="339" t="s">
        <v>167</v>
      </c>
      <c r="B69" s="3" t="s">
        <v>13</v>
      </c>
    </row>
    <row r="70" spans="1:2">
      <c r="A70" s="339"/>
      <c r="B70" s="3" t="s">
        <v>145</v>
      </c>
    </row>
  </sheetData>
  <mergeCells count="13">
    <mergeCell ref="A31:A35"/>
    <mergeCell ref="A2:A8"/>
    <mergeCell ref="A9:A13"/>
    <mergeCell ref="A14:A18"/>
    <mergeCell ref="A19:A25"/>
    <mergeCell ref="A26:A27"/>
    <mergeCell ref="A28:A29"/>
    <mergeCell ref="A69:A70"/>
    <mergeCell ref="A43:A49"/>
    <mergeCell ref="A50:A54"/>
    <mergeCell ref="A55:A59"/>
    <mergeCell ref="A60:A66"/>
    <mergeCell ref="A67:A6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8168889431442"/>
  </sheetPr>
  <dimension ref="A1:T165"/>
  <sheetViews>
    <sheetView topLeftCell="A134" zoomScale="85" zoomScaleNormal="85" workbookViewId="0">
      <selection activeCell="F163" sqref="F163:G163"/>
    </sheetView>
  </sheetViews>
  <sheetFormatPr defaultRowHeight="13"/>
  <cols>
    <col min="1" max="1" width="7.6328125" customWidth="1"/>
    <col min="2" max="2" width="10.90625" customWidth="1"/>
    <col min="4" max="4" width="13.26953125" customWidth="1"/>
    <col min="5" max="5" width="18.08984375" customWidth="1"/>
    <col min="6" max="6" width="19.453125" customWidth="1"/>
    <col min="7" max="7" width="22.08984375" customWidth="1"/>
    <col min="8" max="8" width="18.453125" customWidth="1"/>
    <col min="9" max="9" width="17.6328125" customWidth="1"/>
    <col min="10" max="10" width="19.26953125" customWidth="1"/>
    <col min="11" max="11" width="10.08984375" customWidth="1"/>
    <col min="13" max="13" width="11.6328125" customWidth="1"/>
    <col min="14" max="14" width="13.36328125" customWidth="1"/>
    <col min="15" max="15" width="16.7265625" customWidth="1"/>
    <col min="17" max="17" width="10.7265625" customWidth="1"/>
    <col min="18" max="18" width="16.26953125" customWidth="1"/>
    <col min="19" max="19" width="27.7265625" customWidth="1"/>
    <col min="20" max="20" width="27.453125" customWidth="1"/>
  </cols>
  <sheetData>
    <row r="1" spans="1:20">
      <c r="A1" s="100"/>
      <c r="B1" s="100" t="s">
        <v>2</v>
      </c>
      <c r="C1" s="100" t="s">
        <v>5</v>
      </c>
      <c r="D1" s="100" t="s">
        <v>0</v>
      </c>
      <c r="E1" s="100" t="s">
        <v>1</v>
      </c>
      <c r="F1" s="100" t="s">
        <v>3</v>
      </c>
      <c r="G1" s="100" t="s">
        <v>4</v>
      </c>
      <c r="H1" s="100" t="s">
        <v>66</v>
      </c>
      <c r="I1" s="100" t="s">
        <v>24</v>
      </c>
      <c r="J1" s="100" t="s">
        <v>19</v>
      </c>
    </row>
    <row r="2" spans="1:20">
      <c r="A2" s="101">
        <v>1</v>
      </c>
      <c r="B2" s="102" t="s">
        <v>8</v>
      </c>
      <c r="C2" s="103" t="s">
        <v>9</v>
      </c>
      <c r="D2" s="319" t="s">
        <v>6</v>
      </c>
      <c r="E2" s="317" t="s">
        <v>7</v>
      </c>
      <c r="F2" s="93">
        <v>-1.8897380099050278</v>
      </c>
      <c r="G2" s="94">
        <v>2.0721855930792583</v>
      </c>
      <c r="H2" s="57">
        <v>9.3118634855286278E-2</v>
      </c>
      <c r="I2" s="31">
        <v>0.9963837227989869</v>
      </c>
      <c r="J2" s="95">
        <v>15.645712169240195</v>
      </c>
      <c r="M2" s="11" t="s">
        <v>47</v>
      </c>
      <c r="N2" s="11"/>
      <c r="O2" s="20" t="s">
        <v>43</v>
      </c>
      <c r="Q2" s="1"/>
      <c r="R2" s="1" t="s">
        <v>0</v>
      </c>
      <c r="S2" s="1" t="s">
        <v>1</v>
      </c>
      <c r="T2" s="51" t="s">
        <v>90</v>
      </c>
    </row>
    <row r="3" spans="1:20">
      <c r="A3" s="101">
        <v>2</v>
      </c>
      <c r="B3" s="102" t="s">
        <v>10</v>
      </c>
      <c r="C3" s="103" t="s">
        <v>9</v>
      </c>
      <c r="D3" s="320"/>
      <c r="E3" s="322"/>
      <c r="F3" s="93">
        <v>-2.1856008968963652</v>
      </c>
      <c r="G3" s="94">
        <v>2.09103363930552</v>
      </c>
      <c r="H3" s="57">
        <v>9.4808553852307187E-2</v>
      </c>
      <c r="I3" s="31">
        <v>0.99650467859655711</v>
      </c>
      <c r="J3" s="95">
        <v>15.930962618762333</v>
      </c>
      <c r="M3" s="8" t="s">
        <v>28</v>
      </c>
      <c r="N3" s="8"/>
      <c r="O3" s="13" t="s">
        <v>37</v>
      </c>
      <c r="Q3" s="13">
        <v>1</v>
      </c>
      <c r="R3" s="49" t="s">
        <v>6</v>
      </c>
      <c r="S3" s="3" t="s">
        <v>7</v>
      </c>
      <c r="T3" s="50">
        <v>8.7899999999999991</v>
      </c>
    </row>
    <row r="4" spans="1:20">
      <c r="A4" s="101">
        <v>3</v>
      </c>
      <c r="B4" s="102" t="s">
        <v>75</v>
      </c>
      <c r="C4" s="103" t="s">
        <v>9</v>
      </c>
      <c r="D4" s="321"/>
      <c r="E4" s="318"/>
      <c r="F4" s="93">
        <v>-2.5528403237646851</v>
      </c>
      <c r="G4" s="94">
        <v>2.1173473444568098</v>
      </c>
      <c r="H4" s="57">
        <v>9.6790715424068391E-2</v>
      </c>
      <c r="I4" s="31">
        <v>0.99668807654698754</v>
      </c>
      <c r="J4" s="95">
        <v>16.257441908340915</v>
      </c>
      <c r="M4" s="8" t="s">
        <v>38</v>
      </c>
      <c r="N4" s="8"/>
      <c r="O4" s="13" t="s">
        <v>39</v>
      </c>
      <c r="Q4" s="13">
        <v>2</v>
      </c>
      <c r="R4" s="45" t="s">
        <v>12</v>
      </c>
      <c r="S4" s="3" t="s">
        <v>13</v>
      </c>
      <c r="T4" s="50">
        <v>5.33</v>
      </c>
    </row>
    <row r="5" spans="1:20">
      <c r="A5" s="101">
        <v>4</v>
      </c>
      <c r="B5" s="102" t="s">
        <v>14</v>
      </c>
      <c r="C5" s="103" t="s">
        <v>10</v>
      </c>
      <c r="D5" s="319" t="s">
        <v>12</v>
      </c>
      <c r="E5" s="317" t="s">
        <v>13</v>
      </c>
      <c r="F5" s="93">
        <v>-0.24369755739707202</v>
      </c>
      <c r="G5" s="94">
        <v>2.3885030276204975</v>
      </c>
      <c r="H5" s="57">
        <v>9.2282894269646781E-2</v>
      </c>
      <c r="I5" s="31">
        <v>0.99770771606399156</v>
      </c>
      <c r="J5" s="95">
        <v>12.654058777678182</v>
      </c>
      <c r="M5" s="8" t="s">
        <v>40</v>
      </c>
      <c r="N5" s="8"/>
      <c r="O5" s="13" t="s">
        <v>41</v>
      </c>
      <c r="Q5" s="13">
        <v>3</v>
      </c>
      <c r="R5" s="46"/>
      <c r="S5" s="48" t="s">
        <v>17</v>
      </c>
      <c r="T5" s="38">
        <v>5.7310304582889184</v>
      </c>
    </row>
    <row r="6" spans="1:20">
      <c r="A6" s="101">
        <v>5</v>
      </c>
      <c r="B6" s="102" t="s">
        <v>15</v>
      </c>
      <c r="C6" s="103" t="s">
        <v>10</v>
      </c>
      <c r="D6" s="320"/>
      <c r="E6" s="322"/>
      <c r="F6" s="93">
        <v>-0.83240174113174126</v>
      </c>
      <c r="G6" s="94">
        <v>2.4126383823869442</v>
      </c>
      <c r="H6" s="57">
        <v>8.4600373786175145E-2</v>
      </c>
      <c r="I6" s="31">
        <v>0.99815779938911131</v>
      </c>
      <c r="J6" s="95">
        <v>13.704964801920276</v>
      </c>
      <c r="M6" s="8" t="s">
        <v>27</v>
      </c>
      <c r="N6" s="8"/>
      <c r="O6" s="13" t="s">
        <v>42</v>
      </c>
      <c r="Q6" s="13">
        <v>4</v>
      </c>
      <c r="R6" s="46"/>
      <c r="S6" s="3" t="s">
        <v>77</v>
      </c>
      <c r="T6" s="39">
        <v>6.2046583139999996</v>
      </c>
    </row>
    <row r="7" spans="1:20">
      <c r="A7" s="101">
        <v>6</v>
      </c>
      <c r="B7" s="102" t="s">
        <v>8</v>
      </c>
      <c r="C7" s="323" t="s">
        <v>50</v>
      </c>
      <c r="D7" s="320"/>
      <c r="E7" s="322"/>
      <c r="F7" s="93">
        <v>-0.43494892427700566</v>
      </c>
      <c r="G7" s="94">
        <v>2.8023111476157045</v>
      </c>
      <c r="H7" s="57">
        <v>0.54629932354065069</v>
      </c>
      <c r="I7" s="31">
        <v>0.99428593635548757</v>
      </c>
      <c r="J7" s="95">
        <v>6.901901174050133</v>
      </c>
      <c r="M7" s="26" t="s">
        <v>44</v>
      </c>
      <c r="N7" s="8"/>
      <c r="O7" s="38">
        <v>6.4464370964925672</v>
      </c>
      <c r="Q7" s="13">
        <v>5</v>
      </c>
      <c r="R7" s="47"/>
      <c r="S7" s="3" t="s">
        <v>81</v>
      </c>
      <c r="T7" s="39">
        <v>6.1463802510000001</v>
      </c>
    </row>
    <row r="8" spans="1:20">
      <c r="A8" s="101">
        <v>7</v>
      </c>
      <c r="B8" s="104" t="s">
        <v>15</v>
      </c>
      <c r="C8" s="324"/>
      <c r="D8" s="320"/>
      <c r="E8" s="318"/>
      <c r="F8" s="93">
        <v>-0.69664489527141793</v>
      </c>
      <c r="G8" s="94">
        <v>2.0945921905696103</v>
      </c>
      <c r="H8" s="57">
        <v>0.12120766546154293</v>
      </c>
      <c r="I8" s="31">
        <v>0.99607484372671173</v>
      </c>
      <c r="J8" s="95">
        <v>18.551968359332236</v>
      </c>
      <c r="M8" s="26" t="s">
        <v>49</v>
      </c>
      <c r="N8" s="8"/>
      <c r="O8" s="38">
        <v>7.05366925450683</v>
      </c>
      <c r="Q8" s="13">
        <v>6</v>
      </c>
      <c r="R8" s="45" t="s">
        <v>16</v>
      </c>
      <c r="S8" s="3" t="s">
        <v>17</v>
      </c>
      <c r="T8" s="38">
        <v>7.05366925450683</v>
      </c>
    </row>
    <row r="9" spans="1:20">
      <c r="A9" s="101">
        <v>8</v>
      </c>
      <c r="B9" s="104" t="s">
        <v>48</v>
      </c>
      <c r="C9" s="105" t="s">
        <v>10</v>
      </c>
      <c r="D9" s="320"/>
      <c r="E9" s="317" t="s">
        <v>91</v>
      </c>
      <c r="F9" s="106">
        <v>-0.99476530860119861</v>
      </c>
      <c r="G9" s="107">
        <v>2.4397945933098568</v>
      </c>
      <c r="H9" s="57">
        <v>0.1616298364675163</v>
      </c>
      <c r="I9" s="32">
        <v>0.99648419546124511</v>
      </c>
      <c r="J9" s="108">
        <v>25.884690130495095</v>
      </c>
      <c r="M9" s="26" t="s">
        <v>45</v>
      </c>
      <c r="N9" s="8"/>
      <c r="O9" s="38">
        <v>5.33</v>
      </c>
      <c r="Q9" s="13">
        <v>7</v>
      </c>
      <c r="R9" s="46"/>
      <c r="S9" s="3" t="s">
        <v>13</v>
      </c>
      <c r="T9" s="38">
        <v>6.4464370964925672</v>
      </c>
    </row>
    <row r="10" spans="1:20">
      <c r="A10" s="101">
        <v>9</v>
      </c>
      <c r="B10" s="102" t="s">
        <v>8</v>
      </c>
      <c r="C10" s="105" t="s">
        <v>9</v>
      </c>
      <c r="D10" s="320"/>
      <c r="E10" s="318"/>
      <c r="F10" s="106">
        <v>-0.3159285981216271</v>
      </c>
      <c r="G10" s="107">
        <v>2.3908135767174619</v>
      </c>
      <c r="H10" s="57">
        <v>0.15537219921780079</v>
      </c>
      <c r="I10" s="32">
        <v>0.99673440079782238</v>
      </c>
      <c r="J10" s="108">
        <v>25.794615597507022</v>
      </c>
      <c r="M10" s="26" t="s">
        <v>46</v>
      </c>
      <c r="N10" s="8"/>
      <c r="O10" s="38">
        <v>5.7310304582889184</v>
      </c>
      <c r="Q10" s="13">
        <v>8</v>
      </c>
      <c r="R10" s="46"/>
      <c r="S10" s="3" t="s">
        <v>77</v>
      </c>
      <c r="T10" s="39">
        <v>7.4736393999999997</v>
      </c>
    </row>
    <row r="11" spans="1:20">
      <c r="A11" s="101">
        <v>10</v>
      </c>
      <c r="B11" s="102" t="s">
        <v>15</v>
      </c>
      <c r="C11" s="103" t="s">
        <v>9</v>
      </c>
      <c r="D11" s="320"/>
      <c r="E11" s="317" t="s">
        <v>77</v>
      </c>
      <c r="F11" s="93">
        <v>-1.2398017675056934</v>
      </c>
      <c r="G11" s="94">
        <v>2.4884484218875502</v>
      </c>
      <c r="H11" s="57">
        <v>0.12410702057546856</v>
      </c>
      <c r="I11" s="31">
        <v>0.99797488676385215</v>
      </c>
      <c r="J11" s="95">
        <v>1.9961538222785284</v>
      </c>
      <c r="M11" s="27" t="s">
        <v>56</v>
      </c>
      <c r="N11" s="8"/>
      <c r="O11" s="39">
        <v>6.4464370964925672</v>
      </c>
      <c r="Q11" s="13">
        <v>9</v>
      </c>
      <c r="R11" s="47"/>
      <c r="S11" s="3" t="s">
        <v>81</v>
      </c>
      <c r="T11" s="39">
        <v>7.3942996089999999</v>
      </c>
    </row>
    <row r="12" spans="1:20">
      <c r="A12" s="101">
        <v>11</v>
      </c>
      <c r="B12" s="102" t="s">
        <v>8</v>
      </c>
      <c r="C12" s="103" t="s">
        <v>9</v>
      </c>
      <c r="D12" s="320"/>
      <c r="E12" s="318"/>
      <c r="F12" s="93">
        <v>-0.88641720548633118</v>
      </c>
      <c r="G12" s="94">
        <v>2.5230579659637296</v>
      </c>
      <c r="H12" s="57">
        <v>0.16578312896074809</v>
      </c>
      <c r="I12" s="31">
        <v>0.99395002905176222</v>
      </c>
      <c r="J12" s="95">
        <v>3.2203781301578367</v>
      </c>
      <c r="M12" s="27" t="s">
        <v>57</v>
      </c>
      <c r="N12" s="8"/>
      <c r="O12" s="39">
        <v>6.908784213565224</v>
      </c>
      <c r="Q12" s="13">
        <v>10</v>
      </c>
      <c r="R12" s="49" t="s">
        <v>54</v>
      </c>
      <c r="S12" s="3" t="s">
        <v>13</v>
      </c>
      <c r="T12" s="38">
        <v>4.3667764870533397</v>
      </c>
    </row>
    <row r="13" spans="1:20">
      <c r="A13" s="101">
        <v>12</v>
      </c>
      <c r="B13" s="102" t="s">
        <v>15</v>
      </c>
      <c r="C13" s="103" t="s">
        <v>9</v>
      </c>
      <c r="D13" s="320"/>
      <c r="E13" s="317" t="s">
        <v>81</v>
      </c>
      <c r="F13" s="93">
        <v>-1.3240555950701969</v>
      </c>
      <c r="G13" s="94">
        <v>2.4196707510105999</v>
      </c>
      <c r="H13" s="57">
        <v>0.15565510844797181</v>
      </c>
      <c r="I13" s="31">
        <v>0.99642806784173277</v>
      </c>
      <c r="J13" s="95">
        <v>2.1298567302580187</v>
      </c>
      <c r="M13" s="26" t="s">
        <v>58</v>
      </c>
      <c r="N13" s="8"/>
      <c r="O13" s="38">
        <v>4.3667764870533397</v>
      </c>
      <c r="Q13" s="13">
        <v>11</v>
      </c>
      <c r="R13" s="49" t="s">
        <v>64</v>
      </c>
      <c r="S13" s="3" t="s">
        <v>13</v>
      </c>
      <c r="T13" s="38">
        <v>6.4464370960000004</v>
      </c>
    </row>
    <row r="14" spans="1:20">
      <c r="A14" s="101">
        <v>13</v>
      </c>
      <c r="B14" s="102" t="s">
        <v>8</v>
      </c>
      <c r="C14" s="103" t="s">
        <v>9</v>
      </c>
      <c r="D14" s="321"/>
      <c r="E14" s="318"/>
      <c r="F14" s="93">
        <v>-0.95207374519622157</v>
      </c>
      <c r="G14" s="94">
        <v>2.4597269943858509</v>
      </c>
      <c r="H14" s="57">
        <v>0.21415295811526275</v>
      </c>
      <c r="I14" s="31">
        <v>0.99024111142380322</v>
      </c>
      <c r="J14" s="95">
        <v>5.0483542333183022</v>
      </c>
      <c r="M14" s="26" t="s">
        <v>61</v>
      </c>
      <c r="N14" s="8"/>
      <c r="O14" s="38">
        <v>6.4464370960000004</v>
      </c>
      <c r="Q14" s="13">
        <v>12</v>
      </c>
      <c r="R14" s="49"/>
      <c r="S14" s="3" t="s">
        <v>77</v>
      </c>
      <c r="T14" s="39">
        <v>7.4736393999999997</v>
      </c>
    </row>
    <row r="15" spans="1:20">
      <c r="A15" s="101">
        <v>14</v>
      </c>
      <c r="B15" s="102" t="s">
        <v>52</v>
      </c>
      <c r="C15" s="103" t="s">
        <v>53</v>
      </c>
      <c r="D15" s="319" t="s">
        <v>16</v>
      </c>
      <c r="E15" s="317" t="s">
        <v>51</v>
      </c>
      <c r="F15" s="93">
        <v>-1.3701860236749284</v>
      </c>
      <c r="G15" s="94">
        <v>2.1353437961421249</v>
      </c>
      <c r="H15" s="57">
        <v>0.11604214324867466</v>
      </c>
      <c r="I15" s="31">
        <v>0.9959289236503438</v>
      </c>
      <c r="J15" s="95">
        <v>19.301182895183047</v>
      </c>
      <c r="M15" s="28" t="s">
        <v>62</v>
      </c>
      <c r="N15" s="8"/>
      <c r="O15" s="40">
        <v>8.795603624</v>
      </c>
      <c r="Q15" s="13">
        <v>13</v>
      </c>
      <c r="R15" s="49"/>
      <c r="S15" s="3" t="s">
        <v>81</v>
      </c>
      <c r="T15" s="39">
        <v>7.3942996089999999</v>
      </c>
    </row>
    <row r="16" spans="1:20">
      <c r="A16" s="101">
        <v>15</v>
      </c>
      <c r="B16" s="102" t="s">
        <v>70</v>
      </c>
      <c r="C16" s="103" t="s">
        <v>9</v>
      </c>
      <c r="D16" s="320"/>
      <c r="E16" s="318"/>
      <c r="F16" s="93">
        <v>-0.69664489527141793</v>
      </c>
      <c r="G16" s="94">
        <v>2.0945921905696103</v>
      </c>
      <c r="H16" s="57">
        <v>0.12120766546154293</v>
      </c>
      <c r="I16" s="31">
        <v>0.99607484372671173</v>
      </c>
      <c r="J16" s="95">
        <v>18.551968359332236</v>
      </c>
      <c r="M16" s="28" t="s">
        <v>63</v>
      </c>
      <c r="N16" s="8"/>
      <c r="O16" s="40">
        <v>17.788865210000001</v>
      </c>
    </row>
    <row r="17" spans="1:19">
      <c r="A17" s="101">
        <v>16</v>
      </c>
      <c r="B17" s="102" t="s">
        <v>15</v>
      </c>
      <c r="C17" s="103" t="s">
        <v>9</v>
      </c>
      <c r="D17" s="320"/>
      <c r="E17" s="317" t="s">
        <v>17</v>
      </c>
      <c r="F17" s="93">
        <v>-1.6495576395937255</v>
      </c>
      <c r="G17" s="94">
        <v>2.1545762545672402</v>
      </c>
      <c r="H17" s="57">
        <v>0.14573591541776648</v>
      </c>
      <c r="I17" s="31">
        <v>0.99499831148277007</v>
      </c>
      <c r="J17" s="95">
        <v>2.4205685315281054</v>
      </c>
    </row>
    <row r="18" spans="1:19">
      <c r="A18" s="101">
        <v>17</v>
      </c>
      <c r="B18" s="102" t="s">
        <v>8</v>
      </c>
      <c r="C18" s="103" t="s">
        <v>9</v>
      </c>
      <c r="D18" s="320"/>
      <c r="E18" s="318"/>
      <c r="F18" s="93">
        <v>-0.9886081982563657</v>
      </c>
      <c r="G18" s="94">
        <v>2.1118224546000293</v>
      </c>
      <c r="H18" s="57">
        <v>0.13797992717751786</v>
      </c>
      <c r="I18" s="31">
        <v>0.99487189382003194</v>
      </c>
      <c r="J18" s="95">
        <v>2.3366198801096649</v>
      </c>
      <c r="Q18" s="61" t="s">
        <v>0</v>
      </c>
      <c r="R18" s="62" t="s">
        <v>105</v>
      </c>
      <c r="S18" s="73" t="s">
        <v>90</v>
      </c>
    </row>
    <row r="19" spans="1:19">
      <c r="A19" s="101">
        <v>18</v>
      </c>
      <c r="B19" s="102" t="s">
        <v>18</v>
      </c>
      <c r="C19" s="103" t="s">
        <v>10</v>
      </c>
      <c r="D19" s="320"/>
      <c r="E19" s="317" t="s">
        <v>92</v>
      </c>
      <c r="F19" s="93">
        <v>-1.4140298399626192</v>
      </c>
      <c r="G19" s="94">
        <v>2.1325122966497401</v>
      </c>
      <c r="H19" s="57">
        <v>9.6090863884043143E-2</v>
      </c>
      <c r="I19" s="31">
        <v>0.99668870940266319</v>
      </c>
      <c r="J19" s="95">
        <v>16.061556686622566</v>
      </c>
      <c r="M19" s="28" t="s">
        <v>78</v>
      </c>
      <c r="N19" s="8"/>
      <c r="O19" s="39">
        <v>7.4736393999999997</v>
      </c>
      <c r="Q19" s="307" t="s">
        <v>6</v>
      </c>
      <c r="R19" s="3" t="s">
        <v>17</v>
      </c>
      <c r="S19" s="39">
        <v>7.0537809999950696</v>
      </c>
    </row>
    <row r="20" spans="1:19">
      <c r="A20" s="101">
        <v>19</v>
      </c>
      <c r="B20" s="102" t="s">
        <v>72</v>
      </c>
      <c r="C20" s="103" t="s">
        <v>9</v>
      </c>
      <c r="D20" s="320"/>
      <c r="E20" s="318"/>
      <c r="F20" s="93">
        <v>-0.74299509316101553</v>
      </c>
      <c r="G20" s="94">
        <v>2.0929800396118776</v>
      </c>
      <c r="H20" s="57">
        <v>0.10200538167115612</v>
      </c>
      <c r="I20" s="31">
        <v>0.99679488921127513</v>
      </c>
      <c r="J20" s="95">
        <v>15.387398395545636</v>
      </c>
      <c r="M20" s="28" t="s">
        <v>79</v>
      </c>
      <c r="N20" s="8"/>
      <c r="O20" s="39">
        <v>7.4736393999999997</v>
      </c>
      <c r="Q20" s="308"/>
      <c r="R20" s="3" t="s">
        <v>13</v>
      </c>
      <c r="S20" s="39">
        <v>6.4486239999823738</v>
      </c>
    </row>
    <row r="21" spans="1:19">
      <c r="A21" s="101">
        <v>20</v>
      </c>
      <c r="B21" s="102" t="s">
        <v>15</v>
      </c>
      <c r="C21" s="103" t="s">
        <v>9</v>
      </c>
      <c r="D21" s="320"/>
      <c r="E21" s="317" t="s">
        <v>77</v>
      </c>
      <c r="F21" s="93">
        <v>-1.9108859786012755</v>
      </c>
      <c r="G21" s="94">
        <v>2.2509010940815486</v>
      </c>
      <c r="H21" s="57">
        <v>7.7881061926675002E-2</v>
      </c>
      <c r="I21" s="31">
        <v>0.99766514944615492</v>
      </c>
      <c r="J21" s="95">
        <v>1.2805195418893545</v>
      </c>
      <c r="M21" s="28" t="s">
        <v>80</v>
      </c>
      <c r="N21" s="8"/>
      <c r="O21" s="39">
        <v>6.2046583139999996</v>
      </c>
      <c r="Q21" s="308"/>
      <c r="R21" s="3" t="s">
        <v>77</v>
      </c>
      <c r="S21" s="39">
        <v>7.4739629999967292</v>
      </c>
    </row>
    <row r="22" spans="1:19">
      <c r="A22" s="101">
        <v>21</v>
      </c>
      <c r="B22" s="102" t="s">
        <v>8</v>
      </c>
      <c r="C22" s="103" t="s">
        <v>9</v>
      </c>
      <c r="D22" s="320"/>
      <c r="E22" s="318"/>
      <c r="F22" s="93">
        <v>-1.2491749265230951</v>
      </c>
      <c r="G22" s="94">
        <v>2.2046273402279581</v>
      </c>
      <c r="H22" s="57">
        <v>7.3056244717058252E-2</v>
      </c>
      <c r="I22" s="31">
        <v>0.99761056811755366</v>
      </c>
      <c r="J22" s="95">
        <v>1.2353576820299113</v>
      </c>
      <c r="M22" s="28" t="s">
        <v>82</v>
      </c>
      <c r="N22" s="8"/>
      <c r="O22" s="39">
        <v>6.1463802510000001</v>
      </c>
      <c r="Q22" s="309"/>
      <c r="R22" s="3" t="s">
        <v>81</v>
      </c>
      <c r="S22" s="39">
        <v>7.397622999997111</v>
      </c>
    </row>
    <row r="23" spans="1:19">
      <c r="A23" s="101">
        <v>22</v>
      </c>
      <c r="B23" s="102" t="s">
        <v>15</v>
      </c>
      <c r="C23" s="103" t="s">
        <v>9</v>
      </c>
      <c r="D23" s="320"/>
      <c r="E23" s="317" t="s">
        <v>81</v>
      </c>
      <c r="F23" s="93">
        <v>-1.8566826720043617</v>
      </c>
      <c r="G23" s="94">
        <v>2.1588198291744169</v>
      </c>
      <c r="H23" s="57">
        <v>9.5017458068016411E-2</v>
      </c>
      <c r="I23" s="31">
        <v>0.99700553423850713</v>
      </c>
      <c r="J23" s="95">
        <v>1.6419637256086621</v>
      </c>
      <c r="M23" s="28" t="s">
        <v>83</v>
      </c>
      <c r="N23" s="8"/>
      <c r="O23" s="39">
        <v>7.3942996089999999</v>
      </c>
      <c r="Q23" s="307" t="s">
        <v>12</v>
      </c>
      <c r="R23" s="53" t="s">
        <v>17</v>
      </c>
      <c r="S23" s="38">
        <v>5.7310304582889184</v>
      </c>
    </row>
    <row r="24" spans="1:19">
      <c r="A24" s="101">
        <v>23</v>
      </c>
      <c r="B24" s="102" t="s">
        <v>8</v>
      </c>
      <c r="C24" s="103" t="s">
        <v>9</v>
      </c>
      <c r="D24" s="321"/>
      <c r="E24" s="318"/>
      <c r="F24" s="93">
        <v>-1.193289987680513</v>
      </c>
      <c r="G24" s="94">
        <v>2.1137878386158588</v>
      </c>
      <c r="H24" s="57">
        <v>9.1639413326185803E-2</v>
      </c>
      <c r="I24" s="31">
        <v>0.99697744789817577</v>
      </c>
      <c r="J24" s="95">
        <v>1.5884178486603269</v>
      </c>
      <c r="M24" s="28" t="s">
        <v>84</v>
      </c>
      <c r="N24" s="8"/>
      <c r="O24" s="39">
        <v>7.3942996089999999</v>
      </c>
      <c r="Q24" s="308"/>
      <c r="R24" s="3" t="s">
        <v>13</v>
      </c>
      <c r="S24" s="50">
        <v>5.3285</v>
      </c>
    </row>
    <row r="25" spans="1:19">
      <c r="A25" s="101">
        <v>24</v>
      </c>
      <c r="B25" s="102" t="s">
        <v>18</v>
      </c>
      <c r="C25" s="103" t="s">
        <v>53</v>
      </c>
      <c r="D25" s="319" t="s">
        <v>54</v>
      </c>
      <c r="E25" s="317" t="s">
        <v>51</v>
      </c>
      <c r="F25" s="93">
        <v>-0.3866579527011117</v>
      </c>
      <c r="G25" s="94">
        <v>2.6260993888427957</v>
      </c>
      <c r="H25" s="57">
        <v>9.8026719195844145E-2</v>
      </c>
      <c r="I25" s="31">
        <v>0.9984908605662961</v>
      </c>
      <c r="J25" s="33">
        <v>14.220868147124744</v>
      </c>
      <c r="M25" s="28"/>
      <c r="N25" s="8"/>
      <c r="O25" s="42"/>
      <c r="Q25" s="308"/>
      <c r="R25" s="3" t="s">
        <v>77</v>
      </c>
      <c r="S25" s="39">
        <v>6.2046583139999996</v>
      </c>
    </row>
    <row r="26" spans="1:19">
      <c r="A26" s="101">
        <v>25</v>
      </c>
      <c r="B26" s="102" t="s">
        <v>8</v>
      </c>
      <c r="C26" s="103" t="s">
        <v>53</v>
      </c>
      <c r="D26" s="321"/>
      <c r="E26" s="318"/>
      <c r="F26" s="93">
        <v>0.18024281048149945</v>
      </c>
      <c r="G26" s="94">
        <v>2.6059464835552366</v>
      </c>
      <c r="H26" s="57">
        <v>0.10843816654165947</v>
      </c>
      <c r="I26" s="31">
        <v>0.99789248756680171</v>
      </c>
      <c r="J26" s="33">
        <v>14.449405623019247</v>
      </c>
      <c r="M26" s="28"/>
      <c r="N26" s="8"/>
      <c r="O26" s="42"/>
      <c r="Q26" s="309"/>
      <c r="R26" s="3" t="s">
        <v>81</v>
      </c>
      <c r="S26" s="39">
        <v>6.1463802510000001</v>
      </c>
    </row>
    <row r="27" spans="1:19">
      <c r="A27" s="101">
        <v>26</v>
      </c>
      <c r="B27" s="102" t="s">
        <v>8</v>
      </c>
      <c r="C27" s="103" t="s">
        <v>53</v>
      </c>
      <c r="D27" s="319" t="s">
        <v>59</v>
      </c>
      <c r="E27" s="317" t="s">
        <v>60</v>
      </c>
      <c r="F27" s="93">
        <v>-0.95911093433422445</v>
      </c>
      <c r="G27" s="94">
        <v>2.1157440776024723</v>
      </c>
      <c r="H27" s="57">
        <v>8.1546257101117833E-2</v>
      </c>
      <c r="I27" s="31">
        <v>0.99717411841862724</v>
      </c>
      <c r="J27" s="95">
        <v>1.3838411415094944</v>
      </c>
      <c r="M27" s="28"/>
      <c r="N27" s="8"/>
      <c r="O27" s="42"/>
      <c r="Q27" s="307" t="s">
        <v>16</v>
      </c>
      <c r="R27" s="3" t="s">
        <v>17</v>
      </c>
      <c r="S27" s="38">
        <v>7.05366925450683</v>
      </c>
    </row>
    <row r="28" spans="1:19">
      <c r="A28" s="101">
        <v>27</v>
      </c>
      <c r="B28" s="102" t="s">
        <v>18</v>
      </c>
      <c r="C28" s="103" t="s">
        <v>9</v>
      </c>
      <c r="D28" s="321"/>
      <c r="E28" s="318"/>
      <c r="F28" s="93">
        <v>-1.6224544721422329</v>
      </c>
      <c r="G28" s="94">
        <v>2.1607614943266045</v>
      </c>
      <c r="H28" s="57">
        <v>8.4726357442384923E-2</v>
      </c>
      <c r="I28" s="31">
        <v>0.99717652331972906</v>
      </c>
      <c r="J28" s="95">
        <v>1.4368080184169405</v>
      </c>
      <c r="M28" s="28"/>
      <c r="N28" s="8"/>
      <c r="O28" s="42"/>
      <c r="Q28" s="308"/>
      <c r="R28" s="3" t="s">
        <v>13</v>
      </c>
      <c r="S28" s="38">
        <v>6.4464370964925672</v>
      </c>
    </row>
    <row r="29" spans="1:19">
      <c r="A29" s="101">
        <v>28</v>
      </c>
      <c r="B29" s="102" t="s">
        <v>15</v>
      </c>
      <c r="C29" s="103" t="s">
        <v>9</v>
      </c>
      <c r="D29" s="319" t="s">
        <v>64</v>
      </c>
      <c r="E29" s="317" t="s">
        <v>65</v>
      </c>
      <c r="F29" s="93">
        <v>-1.6536303174401075</v>
      </c>
      <c r="G29" s="94">
        <v>2.1697709308909272</v>
      </c>
      <c r="H29" s="57">
        <v>9.0657840681103219E-2</v>
      </c>
      <c r="I29" s="31">
        <v>0.99690988791943724</v>
      </c>
      <c r="J29" s="95">
        <v>1.4187784108448738</v>
      </c>
      <c r="M29" s="28"/>
      <c r="N29" s="8"/>
      <c r="O29" s="42"/>
      <c r="Q29" s="308"/>
      <c r="R29" s="3" t="s">
        <v>77</v>
      </c>
      <c r="S29" s="39">
        <v>7.4736393999999997</v>
      </c>
    </row>
    <row r="30" spans="1:19">
      <c r="A30" s="101">
        <v>29</v>
      </c>
      <c r="B30" s="102" t="s">
        <v>8</v>
      </c>
      <c r="C30" s="103" t="s">
        <v>9</v>
      </c>
      <c r="D30" s="320"/>
      <c r="E30" s="318"/>
      <c r="F30" s="93">
        <v>-0.98307510818973254</v>
      </c>
      <c r="G30" s="94">
        <v>2.1226700127070961</v>
      </c>
      <c r="H30" s="57">
        <v>8.6001683648034968E-2</v>
      </c>
      <c r="I30" s="31">
        <v>0.99695469871631293</v>
      </c>
      <c r="J30" s="95">
        <v>1.363444382957423</v>
      </c>
      <c r="Q30" s="309"/>
      <c r="R30" s="3" t="s">
        <v>81</v>
      </c>
      <c r="S30" s="39">
        <v>7.3942996089999999</v>
      </c>
    </row>
    <row r="31" spans="1:19">
      <c r="A31" s="101">
        <v>30</v>
      </c>
      <c r="B31" s="102" t="s">
        <v>15</v>
      </c>
      <c r="C31" s="103" t="s">
        <v>9</v>
      </c>
      <c r="D31" s="320"/>
      <c r="E31" s="317" t="s">
        <v>7</v>
      </c>
      <c r="F31" s="93">
        <v>-2.5552693758449987</v>
      </c>
      <c r="G31" s="94">
        <v>2.1148108233052274</v>
      </c>
      <c r="H31" s="57">
        <v>9.7509585310569566E-2</v>
      </c>
      <c r="I31" s="31">
        <v>0.99664790279465509</v>
      </c>
      <c r="J31" s="95">
        <v>1.6445282003103516</v>
      </c>
      <c r="Q31" s="316" t="s">
        <v>106</v>
      </c>
      <c r="R31" s="53" t="s">
        <v>17</v>
      </c>
      <c r="S31" s="39">
        <v>7.0536689999862601</v>
      </c>
    </row>
    <row r="32" spans="1:19">
      <c r="A32" s="101">
        <v>31</v>
      </c>
      <c r="B32" s="102" t="s">
        <v>8</v>
      </c>
      <c r="C32" s="103" t="s">
        <v>9</v>
      </c>
      <c r="D32" s="320"/>
      <c r="E32" s="318"/>
      <c r="F32" s="93">
        <v>-1.8925411387926556</v>
      </c>
      <c r="G32" s="94">
        <v>2.069945648749596</v>
      </c>
      <c r="H32" s="57">
        <v>9.3343547013392661E-2</v>
      </c>
      <c r="I32" s="31">
        <v>0.99635647020397589</v>
      </c>
      <c r="J32" s="95">
        <v>1.5824952823909963</v>
      </c>
      <c r="Q32" s="316"/>
      <c r="R32" s="3" t="s">
        <v>13</v>
      </c>
      <c r="S32" s="44"/>
    </row>
    <row r="33" spans="1:19">
      <c r="A33" s="101">
        <v>32</v>
      </c>
      <c r="B33" s="102" t="s">
        <v>15</v>
      </c>
      <c r="C33" s="103" t="s">
        <v>9</v>
      </c>
      <c r="D33" s="320"/>
      <c r="E33" s="317" t="s">
        <v>77</v>
      </c>
      <c r="F33" s="93">
        <v>-1.9437380283221977</v>
      </c>
      <c r="G33" s="94">
        <v>2.2587126768256378</v>
      </c>
      <c r="H33" s="57">
        <v>8.1608906854108543E-2</v>
      </c>
      <c r="I33" s="31">
        <v>0.99741498973939546</v>
      </c>
      <c r="J33" s="95">
        <v>1.2769543648476118</v>
      </c>
      <c r="Q33" s="316"/>
      <c r="R33" s="3" t="s">
        <v>77</v>
      </c>
      <c r="S33" s="44"/>
    </row>
    <row r="34" spans="1:19">
      <c r="A34" s="101">
        <v>33</v>
      </c>
      <c r="B34" s="102" t="s">
        <v>8</v>
      </c>
      <c r="C34" s="103" t="s">
        <v>9</v>
      </c>
      <c r="D34" s="320"/>
      <c r="E34" s="318"/>
      <c r="F34" s="93">
        <v>-1.2499566486002047</v>
      </c>
      <c r="G34" s="94">
        <v>2.2048981539779295</v>
      </c>
      <c r="H34" s="57">
        <v>7.3106283020217128E-2</v>
      </c>
      <c r="I34" s="31">
        <v>0.99760500803313656</v>
      </c>
      <c r="J34" s="95">
        <v>1.2341483532251638</v>
      </c>
      <c r="Q34" s="316"/>
      <c r="R34" s="3" t="s">
        <v>81</v>
      </c>
      <c r="S34" s="44"/>
    </row>
    <row r="35" spans="1:19">
      <c r="A35" s="101">
        <v>34</v>
      </c>
      <c r="B35" s="102" t="s">
        <v>15</v>
      </c>
      <c r="C35" s="103" t="s">
        <v>9</v>
      </c>
      <c r="D35" s="320"/>
      <c r="E35" s="317" t="s">
        <v>81</v>
      </c>
      <c r="F35" s="93">
        <v>-1.8566826720043617</v>
      </c>
      <c r="G35" s="94">
        <v>2.1588198291744169</v>
      </c>
      <c r="H35" s="57">
        <v>9.5017458068016411E-2</v>
      </c>
      <c r="I35" s="31">
        <v>0.99700553423850713</v>
      </c>
      <c r="J35" s="95">
        <v>1.6419637256086621</v>
      </c>
      <c r="L35" s="37"/>
      <c r="M35" s="37"/>
    </row>
    <row r="36" spans="1:19">
      <c r="A36" s="101">
        <v>35</v>
      </c>
      <c r="B36" s="102" t="s">
        <v>8</v>
      </c>
      <c r="C36" s="103" t="s">
        <v>9</v>
      </c>
      <c r="D36" s="321"/>
      <c r="E36" s="318"/>
      <c r="F36" s="93">
        <v>-1.2662877506733823</v>
      </c>
      <c r="G36" s="94">
        <v>2.1348856767748368</v>
      </c>
      <c r="H36" s="57">
        <v>0.10638340912696501</v>
      </c>
      <c r="I36" s="31">
        <v>0.99618698161380315</v>
      </c>
      <c r="J36" s="95">
        <v>1.5832274693305193</v>
      </c>
      <c r="L36" s="37"/>
      <c r="M36" s="37"/>
    </row>
    <row r="37" spans="1:19">
      <c r="F37" s="36">
        <f>AVERAGE(F2,F4:F6,F9:F36)</f>
        <v>-1.2654042717335259</v>
      </c>
      <c r="G37" s="36">
        <f>AVERAGE(G2,G4:G6,G9:G36)</f>
        <v>2.2470379681809924</v>
      </c>
      <c r="L37" s="37"/>
      <c r="M37" s="37"/>
    </row>
    <row r="38" spans="1:19">
      <c r="L38" s="37"/>
      <c r="M38" s="37"/>
    </row>
    <row r="40" spans="1:19" ht="13.5" thickBot="1">
      <c r="A40" s="1"/>
      <c r="B40" s="1" t="s">
        <v>2</v>
      </c>
      <c r="C40" s="1" t="s">
        <v>5</v>
      </c>
      <c r="D40" s="1" t="s">
        <v>0</v>
      </c>
      <c r="E40" s="1" t="s">
        <v>1</v>
      </c>
      <c r="F40" s="85" t="s">
        <v>3</v>
      </c>
      <c r="G40" s="85" t="s">
        <v>4</v>
      </c>
      <c r="H40" s="1" t="s">
        <v>74</v>
      </c>
      <c r="I40" s="1" t="s">
        <v>24</v>
      </c>
      <c r="J40" s="1" t="s">
        <v>19</v>
      </c>
    </row>
    <row r="41" spans="1:19">
      <c r="A41" s="13">
        <v>1</v>
      </c>
      <c r="B41" s="326" t="s">
        <v>8</v>
      </c>
      <c r="C41" s="327" t="s">
        <v>9</v>
      </c>
      <c r="D41" s="307" t="s">
        <v>6</v>
      </c>
      <c r="E41" s="3" t="s">
        <v>7</v>
      </c>
      <c r="F41" s="110">
        <v>-1.8897380099050278</v>
      </c>
      <c r="G41" s="111">
        <v>2.0721855930792583</v>
      </c>
      <c r="H41" s="109">
        <v>9.3118634855286278E-2</v>
      </c>
      <c r="I41" s="31">
        <v>0.9963837227989869</v>
      </c>
      <c r="J41" s="14">
        <v>15.645712169240195</v>
      </c>
    </row>
    <row r="42" spans="1:19">
      <c r="A42" s="13">
        <v>2</v>
      </c>
      <c r="B42" s="326"/>
      <c r="C42" s="327"/>
      <c r="D42" s="308"/>
      <c r="E42" s="3" t="s">
        <v>17</v>
      </c>
      <c r="F42" s="114">
        <v>-0.98870178037021939</v>
      </c>
      <c r="G42" s="115">
        <v>2.1118107386423084</v>
      </c>
      <c r="H42" s="109">
        <v>0.13792344992910252</v>
      </c>
      <c r="I42" s="31">
        <v>0.99487212038062656</v>
      </c>
      <c r="J42" s="14">
        <v>2.335831960493826</v>
      </c>
    </row>
    <row r="43" spans="1:19">
      <c r="A43" s="13">
        <v>3</v>
      </c>
      <c r="B43" s="326"/>
      <c r="C43" s="327"/>
      <c r="D43" s="308"/>
      <c r="E43" s="3" t="s">
        <v>13</v>
      </c>
      <c r="F43" s="112">
        <v>-0.73441826996242565</v>
      </c>
      <c r="G43" s="113">
        <v>2.0974293179546541</v>
      </c>
      <c r="H43" s="109">
        <v>0.11640128699715081</v>
      </c>
      <c r="I43" s="31">
        <v>0.99569257703237135</v>
      </c>
      <c r="J43" s="14">
        <v>1.8495130228236909</v>
      </c>
    </row>
    <row r="44" spans="1:19">
      <c r="A44" s="13">
        <v>4</v>
      </c>
      <c r="B44" s="326"/>
      <c r="C44" s="327"/>
      <c r="D44" s="308"/>
      <c r="E44" s="3" t="s">
        <v>77</v>
      </c>
      <c r="F44" s="114">
        <v>-1.2494896444824239</v>
      </c>
      <c r="G44" s="115">
        <v>2.2047154233706738</v>
      </c>
      <c r="H44" s="109">
        <v>7.2943977516522068E-2</v>
      </c>
      <c r="I44" s="31">
        <v>0.99761585263299168</v>
      </c>
      <c r="J44" s="14">
        <v>1.2580463421628933</v>
      </c>
    </row>
    <row r="45" spans="1:19" ht="13.5" thickBot="1">
      <c r="A45" s="13">
        <v>5</v>
      </c>
      <c r="B45" s="326"/>
      <c r="C45" s="327"/>
      <c r="D45" s="309"/>
      <c r="E45" s="3" t="s">
        <v>81</v>
      </c>
      <c r="F45" s="116">
        <v>-1.1951432932700434</v>
      </c>
      <c r="G45" s="117">
        <v>2.1131746311515349</v>
      </c>
      <c r="H45" s="109">
        <v>9.1449839044719053E-2</v>
      </c>
      <c r="I45" s="31">
        <v>0.99700577307969296</v>
      </c>
      <c r="J45" s="14">
        <v>1.5820128456767502</v>
      </c>
    </row>
    <row r="46" spans="1:19">
      <c r="A46" s="13">
        <v>6</v>
      </c>
      <c r="B46" s="326"/>
      <c r="C46" s="327"/>
      <c r="D46" s="307" t="s">
        <v>12</v>
      </c>
      <c r="E46" s="3" t="s">
        <v>13</v>
      </c>
      <c r="F46" s="120">
        <v>-0.24369755739707202</v>
      </c>
      <c r="G46" s="121">
        <v>2.3885030276204975</v>
      </c>
      <c r="H46" s="109">
        <v>9.2282894269646781E-2</v>
      </c>
      <c r="I46" s="31">
        <v>0.99770771606399156</v>
      </c>
      <c r="J46" s="14">
        <v>12.654058777678182</v>
      </c>
    </row>
    <row r="47" spans="1:19">
      <c r="A47" s="13">
        <v>7</v>
      </c>
      <c r="B47" s="326"/>
      <c r="C47" s="327"/>
      <c r="D47" s="308"/>
      <c r="E47" s="52" t="s">
        <v>17</v>
      </c>
      <c r="F47" s="122">
        <v>-0.3159285981216271</v>
      </c>
      <c r="G47" s="123">
        <v>2.3908135767174619</v>
      </c>
      <c r="H47" s="109">
        <v>0.15537219921780079</v>
      </c>
      <c r="I47" s="32">
        <v>0.99673440079782238</v>
      </c>
      <c r="J47" s="19">
        <v>25.794615597507022</v>
      </c>
    </row>
    <row r="48" spans="1:19">
      <c r="A48" s="13"/>
      <c r="B48" s="326"/>
      <c r="C48" s="327"/>
      <c r="D48" s="308"/>
      <c r="E48" s="3" t="s">
        <v>7</v>
      </c>
      <c r="F48" s="122">
        <v>-1.1967511287488566</v>
      </c>
      <c r="G48" s="123">
        <v>2.4553630242525877</v>
      </c>
      <c r="H48" s="109">
        <v>0.11708834490262041</v>
      </c>
      <c r="I48" s="32">
        <v>0.99741890258335475</v>
      </c>
      <c r="J48" s="19">
        <v>2.0266392124155859</v>
      </c>
    </row>
    <row r="49" spans="1:15">
      <c r="A49" s="13">
        <v>8</v>
      </c>
      <c r="B49" s="326"/>
      <c r="C49" s="327"/>
      <c r="D49" s="308"/>
      <c r="E49" s="3" t="s">
        <v>77</v>
      </c>
      <c r="F49" s="114">
        <v>-0.88641720548633118</v>
      </c>
      <c r="G49" s="115">
        <v>2.5230579659637296</v>
      </c>
      <c r="H49" s="109">
        <v>0.16578312896074809</v>
      </c>
      <c r="I49" s="31">
        <v>0.99395002905176222</v>
      </c>
      <c r="J49" s="14">
        <v>3.2203781301578367</v>
      </c>
    </row>
    <row r="50" spans="1:15" ht="13.5" thickBot="1">
      <c r="A50" s="13">
        <v>9</v>
      </c>
      <c r="B50" s="326"/>
      <c r="C50" s="327"/>
      <c r="D50" s="309"/>
      <c r="E50" s="3" t="s">
        <v>81</v>
      </c>
      <c r="F50" s="116">
        <v>-0.95207374519622157</v>
      </c>
      <c r="G50" s="117">
        <v>2.4597269943858509</v>
      </c>
      <c r="H50" s="109">
        <v>0.21415295811526275</v>
      </c>
      <c r="I50" s="31">
        <v>0.99024111142380322</v>
      </c>
      <c r="J50" s="14">
        <v>5.0483542333183022</v>
      </c>
    </row>
    <row r="51" spans="1:15">
      <c r="A51" s="13">
        <v>10</v>
      </c>
      <c r="B51" s="326"/>
      <c r="C51" s="327"/>
      <c r="D51" s="307" t="s">
        <v>69</v>
      </c>
      <c r="E51" s="97" t="s">
        <v>17</v>
      </c>
      <c r="F51" s="110">
        <v>-0.3130229925806165</v>
      </c>
      <c r="G51" s="111">
        <v>2.4109499901365892</v>
      </c>
      <c r="H51" s="109">
        <v>0.16209762711450512</v>
      </c>
      <c r="I51" s="31">
        <v>0.99626963394752932</v>
      </c>
      <c r="J51" s="95">
        <v>2.7901628056545134</v>
      </c>
    </row>
    <row r="52" spans="1:15">
      <c r="A52" s="13">
        <v>11</v>
      </c>
      <c r="B52" s="326"/>
      <c r="C52" s="327"/>
      <c r="D52" s="308"/>
      <c r="E52" s="97" t="s">
        <v>13</v>
      </c>
      <c r="F52" s="112">
        <v>-0.11129934245484477</v>
      </c>
      <c r="G52" s="113">
        <v>2.3876668462181732</v>
      </c>
      <c r="H52" s="109">
        <v>0.13029419339699749</v>
      </c>
      <c r="I52" s="31">
        <v>0.99684820075014546</v>
      </c>
      <c r="J52" s="95">
        <v>19.357929688896096</v>
      </c>
    </row>
    <row r="53" spans="1:15">
      <c r="A53" s="13"/>
      <c r="B53" s="326"/>
      <c r="C53" s="327"/>
      <c r="D53" s="308"/>
      <c r="E53" s="97" t="s">
        <v>7</v>
      </c>
      <c r="F53" s="114">
        <v>-1.4574333798418073</v>
      </c>
      <c r="G53" s="115">
        <v>2.3755156090493998</v>
      </c>
      <c r="H53" s="109">
        <v>0.20808529517913002</v>
      </c>
      <c r="I53" s="31">
        <v>0.99488116136925175</v>
      </c>
      <c r="J53" s="95">
        <v>3.0444112672342847</v>
      </c>
    </row>
    <row r="54" spans="1:15">
      <c r="A54" s="13">
        <v>12</v>
      </c>
      <c r="B54" s="326"/>
      <c r="C54" s="327"/>
      <c r="D54" s="308"/>
      <c r="E54" s="97" t="s">
        <v>77</v>
      </c>
      <c r="F54" s="114">
        <v>-0.82770937110953846</v>
      </c>
      <c r="G54" s="115">
        <v>2.4865035702240665</v>
      </c>
      <c r="H54" s="109">
        <v>0.19462509395291056</v>
      </c>
      <c r="I54" s="31">
        <v>0.99632221728380232</v>
      </c>
      <c r="J54" s="95">
        <v>2.5803933914077293</v>
      </c>
    </row>
    <row r="55" spans="1:15" ht="13.5" thickBot="1">
      <c r="A55" s="13">
        <v>13</v>
      </c>
      <c r="B55" s="326"/>
      <c r="C55" s="327"/>
      <c r="D55" s="309"/>
      <c r="E55" s="97" t="s">
        <v>81</v>
      </c>
      <c r="F55" s="116">
        <v>-0.70188277960325884</v>
      </c>
      <c r="G55" s="117">
        <v>2.3863045307593218</v>
      </c>
      <c r="H55" s="109">
        <v>0.24528530713038799</v>
      </c>
      <c r="I55" s="31">
        <v>0.99513426262225257</v>
      </c>
      <c r="J55" s="95">
        <v>3.2237440987202235</v>
      </c>
      <c r="L55" s="20"/>
      <c r="M55" s="20" t="s">
        <v>85</v>
      </c>
      <c r="N55" s="20" t="s">
        <v>86</v>
      </c>
      <c r="O55" s="20" t="s">
        <v>87</v>
      </c>
    </row>
    <row r="56" spans="1:15">
      <c r="A56" s="13">
        <v>14</v>
      </c>
      <c r="B56" s="326"/>
      <c r="C56" s="328"/>
      <c r="D56" s="49" t="s">
        <v>54</v>
      </c>
      <c r="E56" s="3" t="s">
        <v>51</v>
      </c>
      <c r="F56" s="118">
        <v>0.18024281048149945</v>
      </c>
      <c r="G56" s="119">
        <v>2.6059464835552366</v>
      </c>
      <c r="H56" s="41">
        <v>0.10843816654165947</v>
      </c>
      <c r="I56" s="31">
        <v>0.99789248756680171</v>
      </c>
      <c r="J56" s="33">
        <v>14.449405623019247</v>
      </c>
      <c r="L56" s="43" t="s">
        <v>89</v>
      </c>
      <c r="M56" s="44">
        <f>F37</f>
        <v>-1.2654042717335259</v>
      </c>
      <c r="N56" s="44">
        <f>F68</f>
        <v>-0.77937095422249258</v>
      </c>
      <c r="O56" s="44">
        <f>F105</f>
        <v>-1.4106112864922931</v>
      </c>
    </row>
    <row r="57" spans="1:15" ht="13.5" thickBot="1">
      <c r="A57" s="13">
        <v>15</v>
      </c>
      <c r="B57" s="326"/>
      <c r="C57" s="328"/>
      <c r="D57" s="49" t="s">
        <v>59</v>
      </c>
      <c r="E57" s="3" t="s">
        <v>60</v>
      </c>
      <c r="F57" s="34">
        <v>-0.95911093433422445</v>
      </c>
      <c r="G57" s="35">
        <v>2.1157440776024723</v>
      </c>
      <c r="H57" s="41">
        <v>8.1546257101117833E-2</v>
      </c>
      <c r="I57" s="31">
        <v>0.99717411841862724</v>
      </c>
      <c r="J57" s="14">
        <v>1.3838411415094944</v>
      </c>
      <c r="L57" s="43" t="s">
        <v>88</v>
      </c>
      <c r="M57" s="44">
        <f>G37</f>
        <v>2.2470379681809924</v>
      </c>
      <c r="N57" s="44">
        <f>G68</f>
        <v>2.3202086964048156</v>
      </c>
      <c r="O57" s="44">
        <f>G105</f>
        <v>2.3565845138431309</v>
      </c>
    </row>
    <row r="58" spans="1:15">
      <c r="A58" s="13">
        <v>16</v>
      </c>
      <c r="B58" s="326"/>
      <c r="C58" s="327"/>
      <c r="D58" s="316" t="s">
        <v>64</v>
      </c>
      <c r="E58" s="3" t="s">
        <v>60</v>
      </c>
      <c r="F58" s="124"/>
      <c r="G58" s="125"/>
      <c r="H58" s="109">
        <v>8.6001683648034968E-2</v>
      </c>
      <c r="I58" s="31">
        <v>0.99695469871631293</v>
      </c>
      <c r="J58" s="14">
        <v>1.363444382957423</v>
      </c>
    </row>
    <row r="59" spans="1:15">
      <c r="A59" s="13">
        <v>17</v>
      </c>
      <c r="B59" s="326"/>
      <c r="C59" s="327"/>
      <c r="D59" s="316"/>
      <c r="E59" s="3" t="s">
        <v>7</v>
      </c>
      <c r="F59" s="126"/>
      <c r="G59" s="127"/>
      <c r="H59" s="109">
        <v>9.3343547013392661E-2</v>
      </c>
      <c r="I59" s="31">
        <v>0.99635647020397589</v>
      </c>
      <c r="J59" s="14">
        <v>1.5824952823909963</v>
      </c>
    </row>
    <row r="60" spans="1:15">
      <c r="A60" s="13">
        <v>18</v>
      </c>
      <c r="B60" s="326"/>
      <c r="C60" s="327"/>
      <c r="D60" s="316"/>
      <c r="E60" s="3" t="s">
        <v>77</v>
      </c>
      <c r="F60" s="114">
        <v>-0.99349276214899485</v>
      </c>
      <c r="G60" s="115">
        <v>2.3445879805785212</v>
      </c>
      <c r="H60" s="109">
        <v>0.13285584716344534</v>
      </c>
      <c r="I60" s="31">
        <v>0.99678730439547825</v>
      </c>
      <c r="J60" s="14">
        <v>1.9015585518953342</v>
      </c>
    </row>
    <row r="61" spans="1:15" ht="13.5" thickBot="1">
      <c r="A61" s="13">
        <v>19</v>
      </c>
      <c r="B61" s="326"/>
      <c r="C61" s="327"/>
      <c r="D61" s="316"/>
      <c r="E61" s="3" t="s">
        <v>81</v>
      </c>
      <c r="F61" s="116">
        <v>-0.88987168067531375</v>
      </c>
      <c r="G61" s="117">
        <v>2.2515476444357971</v>
      </c>
      <c r="H61" s="109">
        <v>0.17415813064294575</v>
      </c>
      <c r="I61" s="31">
        <v>0.9956598348370389</v>
      </c>
      <c r="J61" s="14">
        <v>2.4254052714388794</v>
      </c>
    </row>
    <row r="62" spans="1:15">
      <c r="A62" s="13">
        <v>16</v>
      </c>
      <c r="B62" s="326"/>
      <c r="C62" s="327"/>
      <c r="D62" s="316" t="s">
        <v>106</v>
      </c>
      <c r="E62" s="98" t="s">
        <v>17</v>
      </c>
      <c r="F62" s="110">
        <v>-0.28537312551552935</v>
      </c>
      <c r="G62" s="111">
        <v>2.3324736515750271</v>
      </c>
      <c r="H62" s="109">
        <v>0.16295287639648171</v>
      </c>
      <c r="I62" s="31">
        <v>0.99800525474633373</v>
      </c>
      <c r="J62" s="95">
        <v>2.8132526596351641</v>
      </c>
    </row>
    <row r="63" spans="1:15">
      <c r="A63" s="13">
        <v>17</v>
      </c>
      <c r="B63" s="326"/>
      <c r="C63" s="327"/>
      <c r="D63" s="316"/>
      <c r="E63" s="96" t="s">
        <v>13</v>
      </c>
      <c r="F63" s="112">
        <v>-4.5580146550889655E-2</v>
      </c>
      <c r="G63" s="113">
        <v>2.2823798048836474</v>
      </c>
      <c r="H63" s="109">
        <v>0.11995217958663222</v>
      </c>
      <c r="I63" s="31">
        <v>0.99848252101021562</v>
      </c>
      <c r="J63" s="14">
        <v>2.0752628441898513</v>
      </c>
    </row>
    <row r="64" spans="1:15">
      <c r="A64" s="13"/>
      <c r="B64" s="326"/>
      <c r="C64" s="327"/>
      <c r="D64" s="316"/>
      <c r="E64" s="97" t="s">
        <v>7</v>
      </c>
      <c r="F64" s="114">
        <v>-1.323037917693016</v>
      </c>
      <c r="G64" s="115">
        <v>2.2513953973889138</v>
      </c>
      <c r="H64" s="109">
        <v>0.1984702174982583</v>
      </c>
      <c r="I64" s="31">
        <v>0.99772143839950522</v>
      </c>
      <c r="J64" s="95">
        <v>3.4219892900073998</v>
      </c>
    </row>
    <row r="65" spans="1:10">
      <c r="A65" s="13">
        <v>18</v>
      </c>
      <c r="B65" s="326"/>
      <c r="C65" s="327"/>
      <c r="D65" s="316"/>
      <c r="E65" s="97" t="s">
        <v>77</v>
      </c>
      <c r="F65" s="114">
        <v>-0.81368283202116543</v>
      </c>
      <c r="G65" s="115">
        <v>2.3893996035433185</v>
      </c>
      <c r="H65" s="109">
        <v>0.2055033877234736</v>
      </c>
      <c r="I65" s="31">
        <v>0.99789892802715363</v>
      </c>
      <c r="J65" s="95">
        <v>2.7185466845417556</v>
      </c>
    </row>
    <row r="66" spans="1:10" ht="13.5" thickBot="1">
      <c r="A66" s="13">
        <v>19</v>
      </c>
      <c r="B66" s="326"/>
      <c r="C66" s="327"/>
      <c r="D66" s="316"/>
      <c r="E66" s="97" t="s">
        <v>81</v>
      </c>
      <c r="F66" s="116">
        <v>-0.51128921435186792</v>
      </c>
      <c r="G66" s="117">
        <v>2.2478132306265319</v>
      </c>
      <c r="H66" s="109">
        <v>0.22819459767768688</v>
      </c>
      <c r="I66" s="31">
        <v>0.99802416968327223</v>
      </c>
      <c r="J66" s="95">
        <v>4.1355829309640821</v>
      </c>
    </row>
    <row r="68" spans="1:10">
      <c r="F68" s="36">
        <f>AVERAGE(F41:F66)</f>
        <v>-0.77937095422249258</v>
      </c>
      <c r="G68" s="36">
        <f>AVERAGE(G41:G66)</f>
        <v>2.3202086964048156</v>
      </c>
    </row>
    <row r="77" spans="1:10" ht="13.5" thickBot="1">
      <c r="A77" s="1"/>
      <c r="B77" s="1" t="s">
        <v>2</v>
      </c>
      <c r="C77" s="1" t="s">
        <v>5</v>
      </c>
      <c r="D77" s="1" t="s">
        <v>0</v>
      </c>
      <c r="E77" s="1" t="s">
        <v>1</v>
      </c>
      <c r="F77" s="85" t="s">
        <v>3</v>
      </c>
      <c r="G77" s="85" t="s">
        <v>4</v>
      </c>
      <c r="H77" s="1" t="s">
        <v>74</v>
      </c>
      <c r="I77" s="1" t="s">
        <v>24</v>
      </c>
      <c r="J77" s="1" t="s">
        <v>19</v>
      </c>
    </row>
    <row r="78" spans="1:10">
      <c r="A78" s="13">
        <v>1</v>
      </c>
      <c r="B78" s="310" t="s">
        <v>75</v>
      </c>
      <c r="C78" s="313" t="s">
        <v>9</v>
      </c>
      <c r="D78" s="66" t="s">
        <v>6</v>
      </c>
      <c r="E78" s="3" t="s">
        <v>76</v>
      </c>
      <c r="F78" s="110">
        <v>-2.5528403237646851</v>
      </c>
      <c r="G78" s="111">
        <v>2.1173473444568098</v>
      </c>
      <c r="H78" s="109">
        <v>9.6790715424068391E-2</v>
      </c>
      <c r="I78" s="31">
        <v>0.99668807654698754</v>
      </c>
      <c r="J78" s="14">
        <v>16.257441908340915</v>
      </c>
    </row>
    <row r="79" spans="1:10">
      <c r="A79" s="13">
        <v>2</v>
      </c>
      <c r="B79" s="311"/>
      <c r="C79" s="314"/>
      <c r="D79" s="67"/>
      <c r="E79" s="3" t="s">
        <v>17</v>
      </c>
      <c r="F79" s="114">
        <v>-1.6526774334580001</v>
      </c>
      <c r="G79" s="115">
        <v>2.1570107862475028</v>
      </c>
      <c r="H79" s="128">
        <v>0.14220333942549265</v>
      </c>
      <c r="I79" s="13">
        <v>0.99498389823799549</v>
      </c>
      <c r="J79" s="13">
        <v>2.4078025969608956</v>
      </c>
    </row>
    <row r="80" spans="1:10">
      <c r="A80" s="13">
        <v>3</v>
      </c>
      <c r="B80" s="311"/>
      <c r="C80" s="314"/>
      <c r="D80" s="67"/>
      <c r="E80" s="3" t="s">
        <v>13</v>
      </c>
      <c r="F80" s="112">
        <v>-1.3975075222984497</v>
      </c>
      <c r="G80" s="113">
        <v>2.1423733400521709</v>
      </c>
      <c r="H80" s="128">
        <v>0.12013792422274149</v>
      </c>
      <c r="I80" s="13">
        <v>0.99569357152061311</v>
      </c>
      <c r="J80" s="13">
        <v>1.9139990234096227</v>
      </c>
    </row>
    <row r="81" spans="1:10">
      <c r="A81" s="13">
        <v>4</v>
      </c>
      <c r="B81" s="311"/>
      <c r="C81" s="314"/>
      <c r="D81" s="67"/>
      <c r="E81" s="3" t="s">
        <v>77</v>
      </c>
      <c r="F81" s="114">
        <v>-1.9127916680157047</v>
      </c>
      <c r="G81" s="115">
        <v>2.2497207882218437</v>
      </c>
      <c r="H81" s="128">
        <v>7.5946075454924447E-2</v>
      </c>
      <c r="I81" s="13">
        <v>0.99763736609745501</v>
      </c>
      <c r="J81" s="13">
        <v>1.3083748545108893</v>
      </c>
    </row>
    <row r="82" spans="1:10" ht="13.5" thickBot="1">
      <c r="A82" s="13">
        <v>5</v>
      </c>
      <c r="B82" s="311"/>
      <c r="C82" s="314"/>
      <c r="D82" s="68"/>
      <c r="E82" s="3" t="s">
        <v>81</v>
      </c>
      <c r="F82" s="116">
        <v>-1.8585461233768059</v>
      </c>
      <c r="G82" s="117">
        <v>2.1582092623573037</v>
      </c>
      <c r="H82" s="128">
        <v>9.4827280801312738E-2</v>
      </c>
      <c r="I82" s="13">
        <v>0.99703426202961576</v>
      </c>
      <c r="J82" s="13">
        <v>1.6351110605618906</v>
      </c>
    </row>
    <row r="83" spans="1:10">
      <c r="A83" s="13">
        <v>6</v>
      </c>
      <c r="B83" s="311"/>
      <c r="C83" s="314"/>
      <c r="D83" s="66" t="s">
        <v>12</v>
      </c>
      <c r="E83" s="3" t="s">
        <v>13</v>
      </c>
      <c r="F83" s="120">
        <v>-0.83240174113174126</v>
      </c>
      <c r="G83" s="121">
        <v>2.4126383823869442</v>
      </c>
      <c r="H83" s="109">
        <v>8.4600373786175145E-2</v>
      </c>
      <c r="I83" s="31">
        <v>0.99815779938911131</v>
      </c>
      <c r="J83" s="14">
        <v>13.704964801920276</v>
      </c>
    </row>
    <row r="84" spans="1:10">
      <c r="A84" s="13">
        <v>7</v>
      </c>
      <c r="B84" s="311"/>
      <c r="C84" s="314"/>
      <c r="D84" s="67"/>
      <c r="E84" s="52" t="s">
        <v>17</v>
      </c>
      <c r="F84" s="122">
        <v>-0.99476530860119861</v>
      </c>
      <c r="G84" s="123">
        <v>2.4397945933098568</v>
      </c>
      <c r="H84" s="109">
        <v>0.1616298364675163</v>
      </c>
      <c r="I84" s="32">
        <v>0.99648419546124511</v>
      </c>
      <c r="J84" s="19">
        <v>25.884690130495095</v>
      </c>
    </row>
    <row r="85" spans="1:10">
      <c r="A85" s="13"/>
      <c r="B85" s="311"/>
      <c r="C85" s="314"/>
      <c r="D85" s="67"/>
      <c r="E85" s="3" t="s">
        <v>7</v>
      </c>
      <c r="F85" s="122">
        <v>-1.9278644707479371</v>
      </c>
      <c r="G85" s="123">
        <v>2.5188280832223646</v>
      </c>
      <c r="H85" s="109">
        <v>0.13279703444153898</v>
      </c>
      <c r="I85" s="32">
        <v>0.99688426351182091</v>
      </c>
      <c r="J85" s="19">
        <v>1.9901445283552273</v>
      </c>
    </row>
    <row r="86" spans="1:10">
      <c r="A86" s="13">
        <v>8</v>
      </c>
      <c r="B86" s="311"/>
      <c r="C86" s="314"/>
      <c r="D86" s="67"/>
      <c r="E86" s="3" t="s">
        <v>77</v>
      </c>
      <c r="F86" s="114">
        <v>-1.2398017675056934</v>
      </c>
      <c r="G86" s="115">
        <v>2.4884484218875502</v>
      </c>
      <c r="H86" s="109">
        <v>0.12410702057546856</v>
      </c>
      <c r="I86" s="31">
        <v>0.99797488676385215</v>
      </c>
      <c r="J86" s="14">
        <v>1.9961538222785284</v>
      </c>
    </row>
    <row r="87" spans="1:10" ht="13.5" thickBot="1">
      <c r="A87" s="13">
        <v>9</v>
      </c>
      <c r="B87" s="311"/>
      <c r="C87" s="314"/>
      <c r="D87" s="68"/>
      <c r="E87" s="3" t="s">
        <v>81</v>
      </c>
      <c r="F87" s="116">
        <v>-1.3110111463468708</v>
      </c>
      <c r="G87" s="117">
        <v>2.4163506453638961</v>
      </c>
      <c r="H87" s="109">
        <v>0.1537438299659645</v>
      </c>
      <c r="I87" s="31">
        <v>0.99658025935992256</v>
      </c>
      <c r="J87" s="14">
        <v>2.1103605319435115</v>
      </c>
    </row>
    <row r="88" spans="1:10">
      <c r="A88" s="13">
        <v>10</v>
      </c>
      <c r="B88" s="311"/>
      <c r="C88" s="314"/>
      <c r="D88" s="66" t="s">
        <v>16</v>
      </c>
      <c r="E88" s="97" t="s">
        <v>17</v>
      </c>
      <c r="F88" s="110">
        <v>-0.97533158089505112</v>
      </c>
      <c r="G88" s="111">
        <v>2.4556682926595901</v>
      </c>
      <c r="H88" s="109">
        <v>0.16629753129403146</v>
      </c>
      <c r="I88" s="31">
        <v>0.99614538717883061</v>
      </c>
      <c r="J88" s="95">
        <v>2.862859183289665</v>
      </c>
    </row>
    <row r="89" spans="1:10">
      <c r="A89" s="13">
        <v>11</v>
      </c>
      <c r="B89" s="311"/>
      <c r="C89" s="314"/>
      <c r="D89" s="67"/>
      <c r="E89" s="97" t="s">
        <v>51</v>
      </c>
      <c r="F89" s="112">
        <v>-0.77250334262014941</v>
      </c>
      <c r="G89" s="113">
        <v>2.4321307830205789</v>
      </c>
      <c r="H89" s="109">
        <v>0.13353896924109129</v>
      </c>
      <c r="I89" s="31">
        <v>0.99667076207001981</v>
      </c>
      <c r="J89" s="95">
        <v>19.953423976480508</v>
      </c>
    </row>
    <row r="90" spans="1:10">
      <c r="A90" s="13"/>
      <c r="B90" s="311"/>
      <c r="C90" s="314"/>
      <c r="D90" s="67"/>
      <c r="E90" s="97" t="s">
        <v>7</v>
      </c>
      <c r="F90" s="114">
        <v>-2.0179423176640254</v>
      </c>
      <c r="G90" s="115">
        <v>2.3929062665111225</v>
      </c>
      <c r="H90" s="109">
        <v>0.1925200688233738</v>
      </c>
      <c r="I90" s="31">
        <v>0.99598371726882085</v>
      </c>
      <c r="J90" s="95">
        <v>3.3274081139623988</v>
      </c>
    </row>
    <row r="91" spans="1:10">
      <c r="A91" s="13">
        <v>12</v>
      </c>
      <c r="B91" s="311"/>
      <c r="C91" s="314"/>
      <c r="D91" s="67"/>
      <c r="E91" s="97" t="s">
        <v>77</v>
      </c>
      <c r="F91" s="114">
        <v>-1.4913197696254852</v>
      </c>
      <c r="G91" s="115">
        <v>2.5313149459075075</v>
      </c>
      <c r="H91" s="109">
        <v>0.19799642288486302</v>
      </c>
      <c r="I91" s="31">
        <v>0.99618412132659984</v>
      </c>
      <c r="J91" s="95">
        <v>2.639484602922145</v>
      </c>
    </row>
    <row r="92" spans="1:10" ht="13.5" thickBot="1">
      <c r="A92" s="13">
        <v>13</v>
      </c>
      <c r="B92" s="311"/>
      <c r="C92" s="314"/>
      <c r="D92" s="68"/>
      <c r="E92" s="97" t="s">
        <v>81</v>
      </c>
      <c r="F92" s="116">
        <v>-1.1968760419755757</v>
      </c>
      <c r="G92" s="117">
        <v>2.3881911394493476</v>
      </c>
      <c r="H92" s="109">
        <v>0.21873573683222136</v>
      </c>
      <c r="I92" s="31">
        <v>0.99653406783380183</v>
      </c>
      <c r="J92" s="95">
        <v>3.9320535155972629</v>
      </c>
    </row>
    <row r="93" spans="1:10">
      <c r="A93" s="13">
        <v>14</v>
      </c>
      <c r="B93" s="311"/>
      <c r="C93" s="325"/>
      <c r="D93" s="55" t="s">
        <v>54</v>
      </c>
      <c r="E93" s="3" t="s">
        <v>51</v>
      </c>
      <c r="F93" s="118">
        <v>-0.3866579527011117</v>
      </c>
      <c r="G93" s="119">
        <v>2.6260993888427957</v>
      </c>
      <c r="H93" s="41">
        <v>9.8026719195844145E-2</v>
      </c>
      <c r="I93" s="31">
        <v>0.9984908605662961</v>
      </c>
      <c r="J93" s="33">
        <v>14.220868147124744</v>
      </c>
    </row>
    <row r="94" spans="1:10" ht="13.5" thickBot="1">
      <c r="A94" s="13">
        <v>15</v>
      </c>
      <c r="B94" s="311"/>
      <c r="C94" s="325"/>
      <c r="D94" s="55" t="s">
        <v>59</v>
      </c>
      <c r="E94" s="3" t="s">
        <v>60</v>
      </c>
      <c r="F94" s="34">
        <v>-1.6224544721422329</v>
      </c>
      <c r="G94" s="35">
        <v>2.1607614943266045</v>
      </c>
      <c r="H94" s="41">
        <v>8.4726357442384923E-2</v>
      </c>
      <c r="I94" s="31">
        <v>0.99717652331972906</v>
      </c>
      <c r="J94" s="14">
        <v>1.4368080184169405</v>
      </c>
    </row>
    <row r="95" spans="1:10">
      <c r="A95" s="13">
        <v>16</v>
      </c>
      <c r="B95" s="311"/>
      <c r="C95" s="314"/>
      <c r="D95" s="307" t="s">
        <v>64</v>
      </c>
      <c r="E95" s="3" t="s">
        <v>60</v>
      </c>
      <c r="F95" s="110"/>
      <c r="G95" s="111"/>
      <c r="H95" s="109">
        <v>9.0657840681103219E-2</v>
      </c>
      <c r="I95" s="31">
        <v>0.99690988791943724</v>
      </c>
      <c r="J95" s="14">
        <v>1.4187784108448738</v>
      </c>
    </row>
    <row r="96" spans="1:10">
      <c r="A96" s="13">
        <v>17</v>
      </c>
      <c r="B96" s="311"/>
      <c r="C96" s="314"/>
      <c r="D96" s="308"/>
      <c r="E96" s="3" t="s">
        <v>7</v>
      </c>
      <c r="F96" s="114"/>
      <c r="G96" s="115"/>
      <c r="H96" s="109">
        <v>9.7509585310569566E-2</v>
      </c>
      <c r="I96" s="31">
        <v>0.99664790279465509</v>
      </c>
      <c r="J96" s="14">
        <v>1.6445282003103516</v>
      </c>
    </row>
    <row r="97" spans="1:10">
      <c r="A97" s="13">
        <v>18</v>
      </c>
      <c r="B97" s="311"/>
      <c r="C97" s="314"/>
      <c r="D97" s="308"/>
      <c r="E97" s="3" t="s">
        <v>77</v>
      </c>
      <c r="F97" s="114">
        <v>-1.5649432723696788</v>
      </c>
      <c r="G97" s="115">
        <v>2.365949872459689</v>
      </c>
      <c r="H97" s="109">
        <v>0.12327458237094437</v>
      </c>
      <c r="I97" s="31">
        <v>0.9975038541814234</v>
      </c>
      <c r="J97" s="14">
        <v>2.1240658782188344</v>
      </c>
    </row>
    <row r="98" spans="1:10" ht="13.5" thickBot="1">
      <c r="A98" s="13">
        <v>19</v>
      </c>
      <c r="B98" s="311"/>
      <c r="C98" s="314"/>
      <c r="D98" s="309"/>
      <c r="E98" s="3" t="s">
        <v>81</v>
      </c>
      <c r="F98" s="116">
        <v>-1.5536615298509435</v>
      </c>
      <c r="G98" s="117">
        <v>2.2964046694458027</v>
      </c>
      <c r="H98" s="109">
        <v>0.17737628458576876</v>
      </c>
      <c r="I98" s="31">
        <v>0.99555307849404151</v>
      </c>
      <c r="J98" s="14">
        <v>2.4877423776692762</v>
      </c>
    </row>
    <row r="99" spans="1:10">
      <c r="A99" s="13">
        <v>16</v>
      </c>
      <c r="B99" s="311"/>
      <c r="C99" s="314"/>
      <c r="D99" s="316" t="s">
        <v>106</v>
      </c>
      <c r="E99" s="98" t="s">
        <v>17</v>
      </c>
      <c r="F99" s="110">
        <v>-1.0157300931967119</v>
      </c>
      <c r="G99" s="111">
        <v>2.3968585458494363</v>
      </c>
      <c r="H99" s="109">
        <v>0.18551525062197799</v>
      </c>
      <c r="I99" s="31">
        <v>0.99519552064057426</v>
      </c>
      <c r="J99" s="95">
        <v>2.7776980261514153</v>
      </c>
    </row>
    <row r="100" spans="1:10">
      <c r="A100" s="13">
        <v>17</v>
      </c>
      <c r="B100" s="311"/>
      <c r="C100" s="314"/>
      <c r="D100" s="316"/>
      <c r="E100" s="97" t="s">
        <v>13</v>
      </c>
      <c r="F100" s="112">
        <v>-0.76129913644297287</v>
      </c>
      <c r="G100" s="113">
        <v>2.3429739714857143</v>
      </c>
      <c r="H100" s="109">
        <v>0.13478183086561493</v>
      </c>
      <c r="I100" s="31">
        <v>0.99630711188075027</v>
      </c>
      <c r="J100" s="14">
        <v>2.06994777361056</v>
      </c>
    </row>
    <row r="101" spans="1:10">
      <c r="A101" s="13"/>
      <c r="B101" s="311"/>
      <c r="C101" s="314"/>
      <c r="D101" s="316"/>
      <c r="E101" s="97" t="s">
        <v>7</v>
      </c>
      <c r="F101" s="114">
        <v>-1.9871069672238633</v>
      </c>
      <c r="G101" s="115">
        <v>2.2963167122730548</v>
      </c>
      <c r="H101" s="109">
        <v>0.20197501731707757</v>
      </c>
      <c r="I101" s="31">
        <v>0.99544584209649256</v>
      </c>
      <c r="J101" s="95">
        <v>3.4880996599110876</v>
      </c>
    </row>
    <row r="102" spans="1:10">
      <c r="A102" s="13">
        <v>18</v>
      </c>
      <c r="B102" s="311"/>
      <c r="C102" s="314"/>
      <c r="D102" s="316"/>
      <c r="E102" s="97" t="s">
        <v>77</v>
      </c>
      <c r="F102" s="114">
        <v>-1.4773848838449359</v>
      </c>
      <c r="G102" s="115">
        <v>2.4342342964808883</v>
      </c>
      <c r="H102" s="109">
        <v>0.20898291379878958</v>
      </c>
      <c r="I102" s="31">
        <v>0.99565462189756171</v>
      </c>
      <c r="J102" s="95">
        <v>2.7792392048464811</v>
      </c>
    </row>
    <row r="103" spans="1:10" ht="13.5" thickBot="1">
      <c r="A103" s="13">
        <v>19</v>
      </c>
      <c r="B103" s="312"/>
      <c r="C103" s="315"/>
      <c r="D103" s="316"/>
      <c r="E103" s="97" t="s">
        <v>81</v>
      </c>
      <c r="F103" s="116">
        <v>-1.3512520100152123</v>
      </c>
      <c r="G103" s="117">
        <v>2.3374963060167668</v>
      </c>
      <c r="H103" s="109">
        <v>0.26461022762006808</v>
      </c>
      <c r="I103" s="31">
        <v>0.99420921131663231</v>
      </c>
      <c r="J103" s="14">
        <v>3.479918328319489</v>
      </c>
    </row>
    <row r="105" spans="1:10" ht="13.5" thickBot="1">
      <c r="F105" s="36">
        <f>AVERAGE(F78:F103)</f>
        <v>-1.4106112864922931</v>
      </c>
      <c r="G105" s="36">
        <f>AVERAGE(G78:G103)</f>
        <v>2.3565845138431309</v>
      </c>
    </row>
    <row r="106" spans="1:10" s="134" customFormat="1" ht="13.5" thickBot="1">
      <c r="A106" s="133"/>
    </row>
    <row r="108" spans="1:10" ht="13.5" thickBot="1">
      <c r="A108" s="1"/>
      <c r="B108" s="1" t="s">
        <v>2</v>
      </c>
      <c r="C108" s="1" t="s">
        <v>5</v>
      </c>
      <c r="D108" s="1" t="s">
        <v>0</v>
      </c>
      <c r="E108" s="1" t="s">
        <v>1</v>
      </c>
      <c r="F108" s="85" t="s">
        <v>3</v>
      </c>
      <c r="G108" s="85" t="s">
        <v>4</v>
      </c>
      <c r="H108" s="1" t="s">
        <v>66</v>
      </c>
      <c r="I108" s="1" t="s">
        <v>24</v>
      </c>
      <c r="J108" s="1" t="s">
        <v>19</v>
      </c>
    </row>
    <row r="109" spans="1:10">
      <c r="A109" s="13">
        <v>1</v>
      </c>
      <c r="B109" s="310" t="s">
        <v>8</v>
      </c>
      <c r="C109" s="313" t="s">
        <v>9</v>
      </c>
      <c r="D109" s="307" t="s">
        <v>6</v>
      </c>
      <c r="E109" s="3" t="s">
        <v>17</v>
      </c>
      <c r="F109" s="110">
        <v>-0.98870178037021939</v>
      </c>
      <c r="G109" s="111">
        <v>2.1118107386423084</v>
      </c>
      <c r="H109" s="109">
        <v>0.13792344992910252</v>
      </c>
      <c r="I109" s="31">
        <v>0.99487212038062656</v>
      </c>
      <c r="J109" s="14">
        <v>2.335831960493826</v>
      </c>
    </row>
    <row r="110" spans="1:10">
      <c r="A110" s="13">
        <v>2</v>
      </c>
      <c r="B110" s="311"/>
      <c r="C110" s="314"/>
      <c r="D110" s="308"/>
      <c r="E110" s="3" t="s">
        <v>13</v>
      </c>
      <c r="F110" s="112">
        <v>-0.73441826996242565</v>
      </c>
      <c r="G110" s="113">
        <v>2.0974293179546541</v>
      </c>
      <c r="H110" s="109">
        <v>0.11640128699715081</v>
      </c>
      <c r="I110" s="31">
        <v>0.99569257703237135</v>
      </c>
      <c r="J110" s="14">
        <v>1.8495130228236909</v>
      </c>
    </row>
    <row r="111" spans="1:10">
      <c r="A111" s="13">
        <v>3</v>
      </c>
      <c r="B111" s="311"/>
      <c r="C111" s="314"/>
      <c r="D111" s="308"/>
      <c r="E111" s="3" t="s">
        <v>7</v>
      </c>
      <c r="F111" s="114">
        <v>-1.8897380099050278</v>
      </c>
      <c r="G111" s="115">
        <v>2.0721855930792583</v>
      </c>
      <c r="H111" s="109">
        <v>9.3118634855286278E-2</v>
      </c>
      <c r="I111" s="31">
        <v>0.9963837227989869</v>
      </c>
      <c r="J111" s="14">
        <v>15.645712169240195</v>
      </c>
    </row>
    <row r="112" spans="1:10">
      <c r="A112" s="13">
        <v>4</v>
      </c>
      <c r="B112" s="311"/>
      <c r="C112" s="314"/>
      <c r="D112" s="308"/>
      <c r="E112" s="3" t="s">
        <v>77</v>
      </c>
      <c r="F112" s="114">
        <v>-1.2494896444824239</v>
      </c>
      <c r="G112" s="115">
        <v>2.2047154233706738</v>
      </c>
      <c r="H112" s="109">
        <v>7.2943977516522068E-2</v>
      </c>
      <c r="I112" s="31">
        <v>0.99761585263299168</v>
      </c>
      <c r="J112" s="14">
        <v>1.2580463421628933</v>
      </c>
    </row>
    <row r="113" spans="1:10" ht="13.5" thickBot="1">
      <c r="A113" s="13">
        <v>5</v>
      </c>
      <c r="B113" s="311"/>
      <c r="C113" s="314"/>
      <c r="D113" s="309"/>
      <c r="E113" s="3" t="s">
        <v>81</v>
      </c>
      <c r="F113" s="122">
        <v>-1.1951432932700434</v>
      </c>
      <c r="G113" s="123">
        <v>2.1131746311515349</v>
      </c>
      <c r="H113" s="109">
        <v>9.1449839044719053E-2</v>
      </c>
      <c r="I113" s="31">
        <v>0.99700577307969296</v>
      </c>
      <c r="J113" s="14">
        <v>1.5820128456767502</v>
      </c>
    </row>
    <row r="114" spans="1:10">
      <c r="A114" s="13">
        <v>6</v>
      </c>
      <c r="B114" s="311"/>
      <c r="C114" s="314"/>
      <c r="D114" s="307" t="s">
        <v>12</v>
      </c>
      <c r="E114" s="65" t="s">
        <v>17</v>
      </c>
      <c r="F114" s="110">
        <v>-0.3159285981216271</v>
      </c>
      <c r="G114" s="111">
        <v>2.3908135767174619</v>
      </c>
      <c r="H114" s="109">
        <v>0.15537219921780079</v>
      </c>
      <c r="I114" s="32">
        <v>0.99673440079782238</v>
      </c>
      <c r="J114" s="19">
        <v>25.794615597507022</v>
      </c>
    </row>
    <row r="115" spans="1:10">
      <c r="A115" s="13">
        <v>7</v>
      </c>
      <c r="B115" s="311"/>
      <c r="C115" s="314"/>
      <c r="D115" s="308"/>
      <c r="E115" s="3" t="s">
        <v>13</v>
      </c>
      <c r="F115" s="112">
        <v>-0.24369755739707202</v>
      </c>
      <c r="G115" s="113">
        <v>2.3885030276204975</v>
      </c>
      <c r="H115" s="109">
        <v>9.2282894269646781E-2</v>
      </c>
      <c r="I115" s="31">
        <v>0.99770771606399156</v>
      </c>
      <c r="J115" s="14">
        <v>12.654058777678182</v>
      </c>
    </row>
    <row r="116" spans="1:10">
      <c r="A116" s="13">
        <v>8</v>
      </c>
      <c r="B116" s="311"/>
      <c r="C116" s="314"/>
      <c r="D116" s="308"/>
      <c r="E116" s="3" t="s">
        <v>7</v>
      </c>
      <c r="F116" s="122">
        <v>-1.1967511287488566</v>
      </c>
      <c r="G116" s="123">
        <v>2.4553630242525877</v>
      </c>
      <c r="H116" s="109">
        <v>0.11708834490262041</v>
      </c>
      <c r="I116" s="32">
        <v>0.99741890258335475</v>
      </c>
      <c r="J116" s="19">
        <v>2.0266392124155859</v>
      </c>
    </row>
    <row r="117" spans="1:10">
      <c r="A117" s="13">
        <v>9</v>
      </c>
      <c r="B117" s="311"/>
      <c r="C117" s="314"/>
      <c r="D117" s="308"/>
      <c r="E117" s="3" t="s">
        <v>77</v>
      </c>
      <c r="F117" s="114">
        <v>-0.88641720548633118</v>
      </c>
      <c r="G117" s="115">
        <v>2.5230579659637296</v>
      </c>
      <c r="H117" s="109">
        <v>0.16578312896074809</v>
      </c>
      <c r="I117" s="31">
        <v>0.99395002905176222</v>
      </c>
      <c r="J117" s="14">
        <v>3.2203781301578367</v>
      </c>
    </row>
    <row r="118" spans="1:10" ht="13.5" thickBot="1">
      <c r="A118" s="13">
        <v>10</v>
      </c>
      <c r="B118" s="311"/>
      <c r="C118" s="314"/>
      <c r="D118" s="309"/>
      <c r="E118" s="3" t="s">
        <v>81</v>
      </c>
      <c r="F118" s="116">
        <v>-0.64766007055274188</v>
      </c>
      <c r="G118" s="117">
        <v>2.371606278223358</v>
      </c>
      <c r="H118" s="109">
        <v>0.15080925053732025</v>
      </c>
      <c r="I118" s="31">
        <v>0.99672162896399463</v>
      </c>
      <c r="J118" s="14">
        <v>2.054175047897512</v>
      </c>
    </row>
    <row r="119" spans="1:10">
      <c r="A119" s="13">
        <v>11</v>
      </c>
      <c r="B119" s="311"/>
      <c r="C119" s="314"/>
      <c r="D119" s="307" t="s">
        <v>16</v>
      </c>
      <c r="E119" s="97" t="s">
        <v>17</v>
      </c>
      <c r="F119" s="110">
        <v>-0.3130229925806165</v>
      </c>
      <c r="G119" s="111">
        <v>2.4109499901365892</v>
      </c>
      <c r="H119" s="109">
        <v>0.16209762711450512</v>
      </c>
      <c r="I119" s="31">
        <v>0.99626963394752932</v>
      </c>
      <c r="J119" s="95">
        <v>2.7901628056545134</v>
      </c>
    </row>
    <row r="120" spans="1:10">
      <c r="A120" s="13">
        <v>12</v>
      </c>
      <c r="B120" s="311"/>
      <c r="C120" s="314"/>
      <c r="D120" s="308"/>
      <c r="E120" s="97" t="s">
        <v>13</v>
      </c>
      <c r="F120" s="112">
        <v>-0.11129934245484477</v>
      </c>
      <c r="G120" s="113">
        <v>2.3876668462181732</v>
      </c>
      <c r="H120" s="109">
        <v>0.13029419339699749</v>
      </c>
      <c r="I120" s="31">
        <v>0.99684820075014546</v>
      </c>
      <c r="J120" s="95">
        <v>19.357929688896096</v>
      </c>
    </row>
    <row r="121" spans="1:10">
      <c r="A121" s="13">
        <v>13</v>
      </c>
      <c r="B121" s="311"/>
      <c r="C121" s="314"/>
      <c r="D121" s="308"/>
      <c r="E121" s="97" t="s">
        <v>7</v>
      </c>
      <c r="F121" s="114">
        <v>-1.4574333798418073</v>
      </c>
      <c r="G121" s="115">
        <v>2.3755156090493998</v>
      </c>
      <c r="H121" s="109">
        <v>0.20808529517913002</v>
      </c>
      <c r="I121" s="31">
        <v>0.99488116136925175</v>
      </c>
      <c r="J121" s="95">
        <v>3.0444112672342847</v>
      </c>
    </row>
    <row r="122" spans="1:10">
      <c r="A122" s="13">
        <v>14</v>
      </c>
      <c r="B122" s="311"/>
      <c r="C122" s="314"/>
      <c r="D122" s="308"/>
      <c r="E122" s="97" t="s">
        <v>77</v>
      </c>
      <c r="F122" s="114">
        <v>-0.82770937110953846</v>
      </c>
      <c r="G122" s="115">
        <v>2.4865035702240665</v>
      </c>
      <c r="H122" s="109">
        <v>0.19462509395291056</v>
      </c>
      <c r="I122" s="31">
        <v>0.99632221728380232</v>
      </c>
      <c r="J122" s="95">
        <v>2.5803933914077293</v>
      </c>
    </row>
    <row r="123" spans="1:10" ht="13.5" thickBot="1">
      <c r="A123" s="13">
        <v>15</v>
      </c>
      <c r="B123" s="311"/>
      <c r="C123" s="314"/>
      <c r="D123" s="309"/>
      <c r="E123" s="97" t="s">
        <v>81</v>
      </c>
      <c r="F123" s="116">
        <v>-0.70188277960325884</v>
      </c>
      <c r="G123" s="117">
        <v>2.3863045307593218</v>
      </c>
      <c r="H123" s="109">
        <v>0.24528530713038799</v>
      </c>
      <c r="I123" s="31">
        <v>0.99513426262225257</v>
      </c>
      <c r="J123" s="108">
        <v>3.2237440987202235</v>
      </c>
    </row>
    <row r="124" spans="1:10">
      <c r="A124" s="13">
        <v>16</v>
      </c>
      <c r="B124" s="311"/>
      <c r="C124" s="314"/>
      <c r="D124" s="307" t="s">
        <v>64</v>
      </c>
      <c r="E124" s="98" t="s">
        <v>17</v>
      </c>
      <c r="F124" s="90">
        <v>-0.54472491428908465</v>
      </c>
      <c r="G124" s="91">
        <v>2.2590638484339514</v>
      </c>
      <c r="H124" s="84">
        <v>0.1487201340978255</v>
      </c>
      <c r="I124" s="129">
        <v>0.99576170833487787</v>
      </c>
      <c r="J124" s="8">
        <v>2.5140645662724364</v>
      </c>
    </row>
    <row r="125" spans="1:10">
      <c r="A125" s="13">
        <v>17</v>
      </c>
      <c r="B125" s="311"/>
      <c r="C125" s="314"/>
      <c r="D125" s="308"/>
      <c r="E125" s="97" t="s">
        <v>13</v>
      </c>
      <c r="F125" s="112">
        <v>-0.29565870241531944</v>
      </c>
      <c r="G125" s="113">
        <v>2.2242989602645844</v>
      </c>
      <c r="H125" s="109">
        <v>0.11409282699792944</v>
      </c>
      <c r="I125" s="31">
        <v>0.99672265644654867</v>
      </c>
      <c r="J125" s="130">
        <v>1.9385872832102893</v>
      </c>
    </row>
    <row r="126" spans="1:10">
      <c r="A126" s="13">
        <v>18</v>
      </c>
      <c r="B126" s="311"/>
      <c r="C126" s="314"/>
      <c r="D126" s="308"/>
      <c r="E126" s="97" t="s">
        <v>7</v>
      </c>
      <c r="F126" s="114">
        <v>-1.4965130822911994</v>
      </c>
      <c r="G126" s="115">
        <v>2.176163114891418</v>
      </c>
      <c r="H126" s="109">
        <v>0.15103573290963829</v>
      </c>
      <c r="I126" s="31">
        <v>0.99569660725906306</v>
      </c>
      <c r="J126" s="14">
        <v>2.6231931735228007</v>
      </c>
    </row>
    <row r="127" spans="1:10">
      <c r="A127" s="13">
        <v>16</v>
      </c>
      <c r="B127" s="311"/>
      <c r="C127" s="314"/>
      <c r="D127" s="308"/>
      <c r="E127" s="3" t="s">
        <v>77</v>
      </c>
      <c r="F127" s="114">
        <v>-0.99349276214899485</v>
      </c>
      <c r="G127" s="115">
        <v>2.3445879805785212</v>
      </c>
      <c r="H127" s="109">
        <v>0.13285584716344534</v>
      </c>
      <c r="I127" s="31">
        <v>0.99678730439547825</v>
      </c>
      <c r="J127" s="14">
        <v>1.9015585518953342</v>
      </c>
    </row>
    <row r="128" spans="1:10" ht="13.5" thickBot="1">
      <c r="A128" s="13">
        <v>17</v>
      </c>
      <c r="B128" s="311"/>
      <c r="C128" s="314"/>
      <c r="D128" s="309"/>
      <c r="E128" s="3" t="s">
        <v>81</v>
      </c>
      <c r="F128" s="116">
        <v>-0.88987168067531375</v>
      </c>
      <c r="G128" s="117">
        <v>2.2515476444357971</v>
      </c>
      <c r="H128" s="109">
        <v>0.17415813064294575</v>
      </c>
      <c r="I128" s="31">
        <v>0.9956598348370389</v>
      </c>
      <c r="J128" s="14">
        <v>2.4254052714388794</v>
      </c>
    </row>
    <row r="129" spans="1:10">
      <c r="A129" s="13">
        <v>18</v>
      </c>
      <c r="B129" s="311"/>
      <c r="C129" s="314"/>
      <c r="D129" s="316" t="s">
        <v>106</v>
      </c>
      <c r="E129" s="98" t="s">
        <v>17</v>
      </c>
      <c r="F129" s="110">
        <v>-1.0157300931967119</v>
      </c>
      <c r="G129" s="111">
        <v>2.3968585458494363</v>
      </c>
      <c r="H129" s="109">
        <v>0.18551525062197799</v>
      </c>
      <c r="I129" s="31">
        <v>0.99519552064057426</v>
      </c>
      <c r="J129" s="95">
        <v>2.7776980261514153</v>
      </c>
    </row>
    <row r="130" spans="1:10">
      <c r="A130" s="13">
        <v>19</v>
      </c>
      <c r="B130" s="311"/>
      <c r="C130" s="314"/>
      <c r="D130" s="316"/>
      <c r="E130" s="3" t="s">
        <v>13</v>
      </c>
      <c r="F130" s="112">
        <v>-0.76129913644297287</v>
      </c>
      <c r="G130" s="113">
        <v>2.3429739714857143</v>
      </c>
      <c r="H130" s="109">
        <v>0.13478183086561493</v>
      </c>
      <c r="I130" s="31">
        <v>0.99630711188075027</v>
      </c>
      <c r="J130" s="14">
        <v>2.06994777361056</v>
      </c>
    </row>
    <row r="131" spans="1:10">
      <c r="A131" s="13">
        <v>20</v>
      </c>
      <c r="B131" s="311"/>
      <c r="C131" s="314"/>
      <c r="D131" s="316"/>
      <c r="E131" s="97" t="s">
        <v>7</v>
      </c>
      <c r="F131" s="114">
        <v>-1.9871069672238633</v>
      </c>
      <c r="G131" s="115">
        <v>2.2963167122730548</v>
      </c>
      <c r="H131" s="109">
        <v>0.20197501731707757</v>
      </c>
      <c r="I131" s="31">
        <v>0.99544584209649256</v>
      </c>
      <c r="J131" s="95">
        <v>3.4880996599110876</v>
      </c>
    </row>
    <row r="132" spans="1:10">
      <c r="A132" s="13">
        <v>21</v>
      </c>
      <c r="B132" s="311"/>
      <c r="C132" s="314"/>
      <c r="D132" s="316"/>
      <c r="E132" s="97" t="s">
        <v>77</v>
      </c>
      <c r="F132" s="114">
        <v>-1.4773848838449359</v>
      </c>
      <c r="G132" s="115">
        <v>2.4342342964808883</v>
      </c>
      <c r="H132" s="109">
        <v>0.20898291379878958</v>
      </c>
      <c r="I132" s="31">
        <v>0.99565462189756171</v>
      </c>
      <c r="J132" s="95">
        <v>2.7792392048464811</v>
      </c>
    </row>
    <row r="133" spans="1:10" ht="13.5" thickBot="1">
      <c r="A133" s="13">
        <v>22</v>
      </c>
      <c r="B133" s="312"/>
      <c r="C133" s="315"/>
      <c r="D133" s="316"/>
      <c r="E133" s="97" t="s">
        <v>81</v>
      </c>
      <c r="F133" s="116">
        <v>-1.3512520100152123</v>
      </c>
      <c r="G133" s="117">
        <v>2.3374963060167668</v>
      </c>
      <c r="H133" s="109">
        <v>0.26461022762006808</v>
      </c>
      <c r="I133" s="31">
        <v>0.99420921131663231</v>
      </c>
      <c r="J133" s="14">
        <v>3.479918328319489</v>
      </c>
    </row>
    <row r="134" spans="1:10" ht="13.5" thickBot="1">
      <c r="D134" s="146" t="s">
        <v>131</v>
      </c>
      <c r="E134" s="97" t="s">
        <v>13</v>
      </c>
      <c r="F134" s="153">
        <v>-4.389177638289344E-2</v>
      </c>
      <c r="G134" s="154">
        <v>2.3575657489974788</v>
      </c>
      <c r="H134" s="109">
        <v>0.12988013577127325</v>
      </c>
      <c r="I134" s="31">
        <v>0.99676247066760293</v>
      </c>
      <c r="J134" s="14">
        <v>1.9878435546927156</v>
      </c>
    </row>
    <row r="135" spans="1:10">
      <c r="F135" s="155">
        <f>AVERAGE(F109:F134)</f>
        <v>-0.90831613203128225</v>
      </c>
      <c r="G135" s="155">
        <f>AVERAGE(G109:G134)</f>
        <v>2.3152579712719703</v>
      </c>
    </row>
    <row r="137" spans="1:10" ht="13.5" thickBot="1">
      <c r="A137" s="1"/>
      <c r="B137" s="1" t="s">
        <v>2</v>
      </c>
      <c r="C137" s="1" t="s">
        <v>5</v>
      </c>
      <c r="D137" s="1" t="s">
        <v>0</v>
      </c>
      <c r="E137" s="1" t="s">
        <v>1</v>
      </c>
      <c r="F137" s="85" t="s">
        <v>3</v>
      </c>
      <c r="G137" s="85" t="s">
        <v>4</v>
      </c>
      <c r="H137" s="1" t="s">
        <v>66</v>
      </c>
      <c r="I137" s="1" t="s">
        <v>24</v>
      </c>
      <c r="J137" s="1" t="s">
        <v>19</v>
      </c>
    </row>
    <row r="138" spans="1:10">
      <c r="A138" s="13">
        <v>1</v>
      </c>
      <c r="B138" s="310" t="s">
        <v>15</v>
      </c>
      <c r="C138" s="313" t="s">
        <v>9</v>
      </c>
      <c r="D138" s="307" t="s">
        <v>6</v>
      </c>
      <c r="E138" s="3" t="s">
        <v>17</v>
      </c>
      <c r="F138" s="110">
        <v>-1.6526774334580001</v>
      </c>
      <c r="G138" s="111">
        <v>2.1570107862475028</v>
      </c>
      <c r="H138" s="128">
        <v>0.14220333942549265</v>
      </c>
      <c r="I138" s="13">
        <v>0.99498389823799549</v>
      </c>
      <c r="J138" s="13">
        <v>2.4078025969608956</v>
      </c>
    </row>
    <row r="139" spans="1:10">
      <c r="A139" s="13">
        <v>2</v>
      </c>
      <c r="B139" s="311"/>
      <c r="C139" s="314"/>
      <c r="D139" s="308"/>
      <c r="E139" s="3" t="s">
        <v>13</v>
      </c>
      <c r="F139" s="112">
        <v>-1.3975075222984497</v>
      </c>
      <c r="G139" s="113">
        <v>2.1423733400521709</v>
      </c>
      <c r="H139" s="128">
        <v>0.12013792422274149</v>
      </c>
      <c r="I139" s="13">
        <v>0.99569357152061311</v>
      </c>
      <c r="J139" s="13">
        <v>1.9139990234096227</v>
      </c>
    </row>
    <row r="140" spans="1:10">
      <c r="A140" s="13">
        <v>3</v>
      </c>
      <c r="B140" s="311"/>
      <c r="C140" s="314"/>
      <c r="D140" s="308"/>
      <c r="E140" s="3" t="s">
        <v>7</v>
      </c>
      <c r="F140" s="114">
        <v>-2.5528403237646851</v>
      </c>
      <c r="G140" s="115">
        <v>2.1173473444568098</v>
      </c>
      <c r="H140" s="109">
        <v>9.6790715424068391E-2</v>
      </c>
      <c r="I140" s="31">
        <v>0.99668807654698754</v>
      </c>
      <c r="J140" s="14">
        <v>16.257441908340915</v>
      </c>
    </row>
    <row r="141" spans="1:10">
      <c r="A141" s="13">
        <v>4</v>
      </c>
      <c r="B141" s="311"/>
      <c r="C141" s="314"/>
      <c r="D141" s="308"/>
      <c r="E141" s="3" t="s">
        <v>77</v>
      </c>
      <c r="F141" s="114">
        <v>-1.9127916680157047</v>
      </c>
      <c r="G141" s="115">
        <v>2.2497207882218437</v>
      </c>
      <c r="H141" s="128">
        <v>7.5946075454924447E-2</v>
      </c>
      <c r="I141" s="13">
        <v>0.99763736609745501</v>
      </c>
      <c r="J141" s="13">
        <v>1.3083748545108893</v>
      </c>
    </row>
    <row r="142" spans="1:10" ht="13.5" thickBot="1">
      <c r="A142" s="13">
        <v>5</v>
      </c>
      <c r="B142" s="311"/>
      <c r="C142" s="314"/>
      <c r="D142" s="309"/>
      <c r="E142" s="3" t="s">
        <v>81</v>
      </c>
      <c r="F142" s="122">
        <v>-1.8585461233768059</v>
      </c>
      <c r="G142" s="123">
        <v>2.1582092623573037</v>
      </c>
      <c r="H142" s="128">
        <v>9.4827280801312738E-2</v>
      </c>
      <c r="I142" s="13">
        <v>0.99703426202961576</v>
      </c>
      <c r="J142" s="13">
        <v>1.6351110605618906</v>
      </c>
    </row>
    <row r="143" spans="1:10">
      <c r="A143" s="13">
        <v>6</v>
      </c>
      <c r="B143" s="311"/>
      <c r="C143" s="314"/>
      <c r="D143" s="307" t="s">
        <v>12</v>
      </c>
      <c r="E143" s="65" t="s">
        <v>17</v>
      </c>
      <c r="F143" s="110">
        <v>-0.99476530860119861</v>
      </c>
      <c r="G143" s="111">
        <v>2.4397945933098568</v>
      </c>
      <c r="H143" s="109">
        <v>0.1616298364675163</v>
      </c>
      <c r="I143" s="32">
        <v>0.99648419546124511</v>
      </c>
      <c r="J143" s="19">
        <v>25.884690130495095</v>
      </c>
    </row>
    <row r="144" spans="1:10">
      <c r="A144" s="13">
        <v>7</v>
      </c>
      <c r="B144" s="311"/>
      <c r="C144" s="314"/>
      <c r="D144" s="308"/>
      <c r="E144" s="3" t="s">
        <v>13</v>
      </c>
      <c r="F144" s="112">
        <v>-0.83240174113174126</v>
      </c>
      <c r="G144" s="113">
        <v>2.4126383823869442</v>
      </c>
      <c r="H144" s="109">
        <v>8.4600373786175145E-2</v>
      </c>
      <c r="I144" s="31">
        <v>0.99815779938911131</v>
      </c>
      <c r="J144" s="14">
        <v>13.704964801920276</v>
      </c>
    </row>
    <row r="145" spans="1:10">
      <c r="A145" s="13">
        <v>8</v>
      </c>
      <c r="B145" s="311"/>
      <c r="C145" s="314"/>
      <c r="D145" s="308"/>
      <c r="E145" s="3" t="s">
        <v>7</v>
      </c>
      <c r="F145" s="114">
        <v>-1.9278644707479371</v>
      </c>
      <c r="G145" s="115">
        <v>2.5188280832223646</v>
      </c>
      <c r="H145" s="109">
        <v>0.13279703444153898</v>
      </c>
      <c r="I145" s="32">
        <v>0.99688426351182091</v>
      </c>
      <c r="J145" s="19">
        <v>1.9901445283552273</v>
      </c>
    </row>
    <row r="146" spans="1:10">
      <c r="A146" s="13">
        <v>9</v>
      </c>
      <c r="B146" s="311"/>
      <c r="C146" s="314"/>
      <c r="D146" s="308"/>
      <c r="E146" s="3" t="s">
        <v>77</v>
      </c>
      <c r="F146" s="114">
        <v>-1.2398017675056934</v>
      </c>
      <c r="G146" s="115">
        <v>2.4884484218875502</v>
      </c>
      <c r="H146" s="109">
        <v>0.12410702057546856</v>
      </c>
      <c r="I146" s="31">
        <v>0.99797488676385215</v>
      </c>
      <c r="J146" s="14">
        <v>1.9961538222785284</v>
      </c>
    </row>
    <row r="147" spans="1:10" ht="13.5" thickBot="1">
      <c r="A147" s="13">
        <v>10</v>
      </c>
      <c r="B147" s="311"/>
      <c r="C147" s="314"/>
      <c r="D147" s="309"/>
      <c r="E147" s="3" t="s">
        <v>81</v>
      </c>
      <c r="F147" s="116">
        <v>-1.3110111463468708</v>
      </c>
      <c r="G147" s="117">
        <v>2.4163506453638961</v>
      </c>
      <c r="H147" s="109">
        <v>0.1537438299659645</v>
      </c>
      <c r="I147" s="31">
        <v>0.99658025935992256</v>
      </c>
      <c r="J147" s="14">
        <v>2.1103605319435115</v>
      </c>
    </row>
    <row r="148" spans="1:10">
      <c r="A148" s="13">
        <v>11</v>
      </c>
      <c r="B148" s="311"/>
      <c r="C148" s="314"/>
      <c r="D148" s="307" t="s">
        <v>16</v>
      </c>
      <c r="E148" s="97" t="s">
        <v>17</v>
      </c>
      <c r="F148" s="110">
        <v>-0.97533158089505112</v>
      </c>
      <c r="G148" s="111">
        <v>2.4556682926595901</v>
      </c>
      <c r="H148" s="109">
        <v>0.16629753129403146</v>
      </c>
      <c r="I148" s="31">
        <v>0.99614538717883061</v>
      </c>
      <c r="J148" s="95">
        <v>2.862859183289665</v>
      </c>
    </row>
    <row r="149" spans="1:10">
      <c r="A149" s="13">
        <v>12</v>
      </c>
      <c r="B149" s="311"/>
      <c r="C149" s="314"/>
      <c r="D149" s="308"/>
      <c r="E149" s="97" t="s">
        <v>13</v>
      </c>
      <c r="F149" s="112">
        <v>-0.77250334262014941</v>
      </c>
      <c r="G149" s="113">
        <v>2.4321307830205789</v>
      </c>
      <c r="H149" s="109">
        <v>0.13353896924109129</v>
      </c>
      <c r="I149" s="31">
        <v>0.99667076207001981</v>
      </c>
      <c r="J149" s="95">
        <v>19.953423976480508</v>
      </c>
    </row>
    <row r="150" spans="1:10">
      <c r="A150" s="13">
        <v>13</v>
      </c>
      <c r="B150" s="311"/>
      <c r="C150" s="314"/>
      <c r="D150" s="308"/>
      <c r="E150" s="97" t="s">
        <v>7</v>
      </c>
      <c r="F150" s="114">
        <v>-2.0179423176640254</v>
      </c>
      <c r="G150" s="115">
        <v>2.3929062665111225</v>
      </c>
      <c r="H150" s="109">
        <v>0.1925200688233738</v>
      </c>
      <c r="I150" s="31">
        <v>0.99598371726882085</v>
      </c>
      <c r="J150" s="95">
        <v>3.3274081139623988</v>
      </c>
    </row>
    <row r="151" spans="1:10">
      <c r="A151" s="13">
        <v>14</v>
      </c>
      <c r="B151" s="311"/>
      <c r="C151" s="314"/>
      <c r="D151" s="308"/>
      <c r="E151" s="97" t="s">
        <v>77</v>
      </c>
      <c r="F151" s="114">
        <v>-1.4913197696254852</v>
      </c>
      <c r="G151" s="115">
        <v>2.5313149459075075</v>
      </c>
      <c r="H151" s="109">
        <v>0.19799642288486302</v>
      </c>
      <c r="I151" s="31">
        <v>0.99618412132659984</v>
      </c>
      <c r="J151" s="95">
        <v>2.639484602922145</v>
      </c>
    </row>
    <row r="152" spans="1:10" ht="13.5" thickBot="1">
      <c r="A152" s="13">
        <v>15</v>
      </c>
      <c r="B152" s="311"/>
      <c r="C152" s="314"/>
      <c r="D152" s="309"/>
      <c r="E152" s="97" t="s">
        <v>81</v>
      </c>
      <c r="F152" s="122">
        <v>-1.1968760419755757</v>
      </c>
      <c r="G152" s="123">
        <v>2.3881911394493476</v>
      </c>
      <c r="H152" s="109">
        <v>0.21873573683222136</v>
      </c>
      <c r="I152" s="31">
        <v>0.99653406783380183</v>
      </c>
      <c r="J152" s="95">
        <v>3.9320535155972629</v>
      </c>
    </row>
    <row r="153" spans="1:10">
      <c r="A153" s="13">
        <v>16</v>
      </c>
      <c r="B153" s="311"/>
      <c r="C153" s="314"/>
      <c r="D153" s="66" t="s">
        <v>64</v>
      </c>
      <c r="E153" s="98" t="s">
        <v>17</v>
      </c>
      <c r="F153" s="86">
        <v>-1.2080668380181638</v>
      </c>
      <c r="G153" s="87">
        <v>2.3040806654540753</v>
      </c>
      <c r="H153" s="84">
        <v>0.15300405208059303</v>
      </c>
      <c r="I153" s="59">
        <v>0.9956784253885449</v>
      </c>
      <c r="J153">
        <v>2.5840110386603667</v>
      </c>
    </row>
    <row r="154" spans="1:10">
      <c r="A154" s="13">
        <v>17</v>
      </c>
      <c r="B154" s="311"/>
      <c r="C154" s="314"/>
      <c r="D154" s="67"/>
      <c r="E154" s="97" t="s">
        <v>13</v>
      </c>
      <c r="F154" s="112">
        <v>-0.95946524080925821</v>
      </c>
      <c r="G154" s="113">
        <v>2.269754869431496</v>
      </c>
      <c r="H154" s="109">
        <v>0.11721292443312824</v>
      </c>
      <c r="I154" s="31">
        <v>0.99658083593086566</v>
      </c>
      <c r="J154" s="14">
        <v>1.9963910425866651</v>
      </c>
    </row>
    <row r="155" spans="1:10">
      <c r="A155" s="13">
        <v>18</v>
      </c>
      <c r="B155" s="311"/>
      <c r="C155" s="314"/>
      <c r="D155" s="67"/>
      <c r="E155" s="97" t="s">
        <v>7</v>
      </c>
      <c r="F155" s="114">
        <v>-2.1570901321238285</v>
      </c>
      <c r="G155" s="115">
        <v>2.2185655349319657</v>
      </c>
      <c r="H155" s="109">
        <v>0.15973749893756456</v>
      </c>
      <c r="I155" s="31">
        <v>0.99578602729592158</v>
      </c>
      <c r="J155" s="14">
        <v>2.7167847056163086</v>
      </c>
    </row>
    <row r="156" spans="1:10">
      <c r="A156" s="13">
        <v>19</v>
      </c>
      <c r="B156" s="311"/>
      <c r="C156" s="314"/>
      <c r="D156" s="67"/>
      <c r="E156" s="3" t="s">
        <v>77</v>
      </c>
      <c r="F156" s="114">
        <v>-1.5649432723696788</v>
      </c>
      <c r="G156" s="115">
        <v>2.365949872459689</v>
      </c>
      <c r="H156" s="109">
        <v>0.12327458237094437</v>
      </c>
      <c r="I156" s="31">
        <v>0.9975038541814234</v>
      </c>
      <c r="J156" s="14">
        <v>2.1240658782188344</v>
      </c>
    </row>
    <row r="157" spans="1:10" ht="13.5" thickBot="1">
      <c r="A157" s="13">
        <v>20</v>
      </c>
      <c r="B157" s="311"/>
      <c r="C157" s="314"/>
      <c r="D157" s="68"/>
      <c r="E157" s="3" t="s">
        <v>81</v>
      </c>
      <c r="F157" s="116">
        <v>-1.5536615298509435</v>
      </c>
      <c r="G157" s="117">
        <v>2.2964046694458027</v>
      </c>
      <c r="H157" s="109">
        <v>0.17737628458576876</v>
      </c>
      <c r="I157" s="31">
        <v>0.99555307849404151</v>
      </c>
      <c r="J157" s="14">
        <v>2.4877423776692762</v>
      </c>
    </row>
    <row r="158" spans="1:10">
      <c r="A158" s="13">
        <v>21</v>
      </c>
      <c r="B158" s="311"/>
      <c r="C158" s="314"/>
      <c r="D158" s="316" t="s">
        <v>106</v>
      </c>
      <c r="E158" s="98" t="s">
        <v>17</v>
      </c>
      <c r="F158" s="131">
        <v>-1.0157300931967119</v>
      </c>
      <c r="G158" s="132">
        <v>2.3968585458494363</v>
      </c>
      <c r="H158" s="109">
        <v>0.18551525062197799</v>
      </c>
      <c r="I158" s="31">
        <v>0.99519552064057426</v>
      </c>
      <c r="J158" s="95">
        <v>2.7776980261514153</v>
      </c>
    </row>
    <row r="159" spans="1:10">
      <c r="A159" s="13">
        <v>22</v>
      </c>
      <c r="B159" s="311"/>
      <c r="C159" s="314"/>
      <c r="D159" s="316"/>
      <c r="E159" s="97" t="s">
        <v>13</v>
      </c>
      <c r="F159" s="112">
        <v>-0.76129913644297287</v>
      </c>
      <c r="G159" s="113">
        <v>2.3429739714857143</v>
      </c>
      <c r="H159" s="109">
        <v>0.13478183086561493</v>
      </c>
      <c r="I159" s="31">
        <v>0.99630711188075027</v>
      </c>
      <c r="J159" s="14">
        <v>2.06994777361056</v>
      </c>
    </row>
    <row r="160" spans="1:10">
      <c r="A160" s="13">
        <v>23</v>
      </c>
      <c r="B160" s="311"/>
      <c r="C160" s="314"/>
      <c r="D160" s="316"/>
      <c r="E160" s="97" t="s">
        <v>7</v>
      </c>
      <c r="F160" s="114">
        <v>-1.9871069672238633</v>
      </c>
      <c r="G160" s="115">
        <v>2.2963167122730548</v>
      </c>
      <c r="H160" s="109">
        <v>0.20197501731707757</v>
      </c>
      <c r="I160" s="31">
        <v>0.99544584209649256</v>
      </c>
      <c r="J160" s="95">
        <v>3.4880996599110876</v>
      </c>
    </row>
    <row r="161" spans="1:10">
      <c r="A161" s="13">
        <v>24</v>
      </c>
      <c r="B161" s="311"/>
      <c r="C161" s="314"/>
      <c r="D161" s="316"/>
      <c r="E161" s="97" t="s">
        <v>77</v>
      </c>
      <c r="F161" s="114">
        <v>-1.4773848838449359</v>
      </c>
      <c r="G161" s="115">
        <v>2.4342342964808883</v>
      </c>
      <c r="H161" s="109">
        <v>0.20898291379878958</v>
      </c>
      <c r="I161" s="31">
        <v>0.99565462189756171</v>
      </c>
      <c r="J161" s="95">
        <v>2.7792392048464811</v>
      </c>
    </row>
    <row r="162" spans="1:10" ht="13.5" thickBot="1">
      <c r="A162" s="13">
        <v>25</v>
      </c>
      <c r="B162" s="312"/>
      <c r="C162" s="315"/>
      <c r="D162" s="316"/>
      <c r="E162" s="97" t="s">
        <v>81</v>
      </c>
      <c r="F162" s="116">
        <v>-1.3512520100152123</v>
      </c>
      <c r="G162" s="117">
        <v>2.3374963060167668</v>
      </c>
      <c r="H162" s="109">
        <v>0.26461022762006808</v>
      </c>
      <c r="I162" s="31">
        <v>0.99420921131663231</v>
      </c>
      <c r="J162" s="14">
        <v>3.479918328319489</v>
      </c>
    </row>
    <row r="163" spans="1:10" ht="13.5" thickBot="1">
      <c r="D163" s="146" t="s">
        <v>131</v>
      </c>
      <c r="E163" s="97" t="s">
        <v>13</v>
      </c>
      <c r="F163" s="153">
        <v>-0.65192483628573661</v>
      </c>
      <c r="G163" s="154">
        <v>2.3858531118240567</v>
      </c>
      <c r="H163" s="109">
        <v>0.12303841953570399</v>
      </c>
      <c r="I163" s="31">
        <v>0.99702240899958749</v>
      </c>
      <c r="J163" s="14">
        <v>2.1236480996061946</v>
      </c>
    </row>
    <row r="165" spans="1:10">
      <c r="F165" s="37">
        <f>AVERAGE(F138:F163)</f>
        <v>-1.41623482685418</v>
      </c>
      <c r="G165" s="37">
        <f>AVERAGE(G138:G163)</f>
        <v>2.344208524257974</v>
      </c>
    </row>
  </sheetData>
  <mergeCells count="51">
    <mergeCell ref="Q19:Q22"/>
    <mergeCell ref="Q23:Q26"/>
    <mergeCell ref="D99:D103"/>
    <mergeCell ref="B78:B103"/>
    <mergeCell ref="C78:C103"/>
    <mergeCell ref="D95:D98"/>
    <mergeCell ref="Q27:Q30"/>
    <mergeCell ref="Q31:Q34"/>
    <mergeCell ref="D62:D66"/>
    <mergeCell ref="B41:B66"/>
    <mergeCell ref="C41:C66"/>
    <mergeCell ref="E27:E28"/>
    <mergeCell ref="E29:E30"/>
    <mergeCell ref="E31:E32"/>
    <mergeCell ref="D25:D26"/>
    <mergeCell ref="E25:E26"/>
    <mergeCell ref="D2:D4"/>
    <mergeCell ref="E2:E4"/>
    <mergeCell ref="E19:E20"/>
    <mergeCell ref="E5:E8"/>
    <mergeCell ref="C7:C8"/>
    <mergeCell ref="E9:E10"/>
    <mergeCell ref="D5:D14"/>
    <mergeCell ref="E11:E12"/>
    <mergeCell ref="E13:E14"/>
    <mergeCell ref="E17:E18"/>
    <mergeCell ref="D15:D24"/>
    <mergeCell ref="E15:E16"/>
    <mergeCell ref="E21:E22"/>
    <mergeCell ref="E23:E24"/>
    <mergeCell ref="E35:E36"/>
    <mergeCell ref="E33:E34"/>
    <mergeCell ref="D29:D36"/>
    <mergeCell ref="D27:D28"/>
    <mergeCell ref="D41:D45"/>
    <mergeCell ref="D46:D50"/>
    <mergeCell ref="D51:D55"/>
    <mergeCell ref="D58:D61"/>
    <mergeCell ref="D109:D113"/>
    <mergeCell ref="B109:B133"/>
    <mergeCell ref="C109:C133"/>
    <mergeCell ref="D114:D118"/>
    <mergeCell ref="D119:D123"/>
    <mergeCell ref="D124:D128"/>
    <mergeCell ref="D129:D133"/>
    <mergeCell ref="D138:D142"/>
    <mergeCell ref="B138:B162"/>
    <mergeCell ref="C138:C162"/>
    <mergeCell ref="D143:D147"/>
    <mergeCell ref="D148:D152"/>
    <mergeCell ref="D158:D16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AJ36"/>
  <sheetViews>
    <sheetView topLeftCell="F1" zoomScale="85" zoomScaleNormal="85" workbookViewId="0">
      <selection activeCell="F10" sqref="F10"/>
    </sheetView>
  </sheetViews>
  <sheetFormatPr defaultRowHeight="13"/>
  <cols>
    <col min="1" max="1" width="13.36328125" customWidth="1"/>
    <col min="2" max="2" width="14" customWidth="1"/>
    <col min="3" max="3" width="13.6328125" customWidth="1"/>
    <col min="4" max="4" width="16.08984375" customWidth="1"/>
    <col min="5" max="5" width="14.6328125" customWidth="1"/>
    <col min="6" max="7" width="14.08984375" customWidth="1"/>
    <col min="8" max="8" width="12.08984375" customWidth="1"/>
    <col min="9" max="9" width="14.08984375" customWidth="1"/>
    <col min="10" max="12" width="12.08984375" customWidth="1"/>
    <col min="13" max="13" width="10.7265625" customWidth="1"/>
    <col min="15" max="16" width="12.08984375" customWidth="1"/>
    <col min="18" max="18" width="10.08984375" customWidth="1"/>
    <col min="20" max="20" width="16.26953125" customWidth="1"/>
    <col min="21" max="21" width="9.7265625" bestFit="1" customWidth="1"/>
    <col min="22" max="22" width="9.08984375" bestFit="1" customWidth="1"/>
    <col min="23" max="23" width="9.7265625" bestFit="1" customWidth="1"/>
    <col min="24" max="24" width="9.08984375" bestFit="1" customWidth="1"/>
    <col min="25" max="25" width="9.7265625" bestFit="1" customWidth="1"/>
    <col min="26" max="26" width="9.08984375" bestFit="1" customWidth="1"/>
    <col min="27" max="27" width="9.7265625" bestFit="1" customWidth="1"/>
    <col min="28" max="30" width="8.08984375" customWidth="1"/>
    <col min="31" max="31" width="9.7265625" bestFit="1" customWidth="1"/>
    <col min="32" max="32" width="9.08984375" bestFit="1" customWidth="1"/>
    <col min="33" max="33" width="9.7265625" bestFit="1" customWidth="1"/>
    <col min="34" max="34" width="9.08984375" bestFit="1" customWidth="1"/>
  </cols>
  <sheetData>
    <row r="1" spans="2:36">
      <c r="D1" s="182" t="s">
        <v>131</v>
      </c>
      <c r="E1" s="97"/>
    </row>
    <row r="2" spans="2:36">
      <c r="B2" s="56"/>
      <c r="T2" s="303" t="s">
        <v>174</v>
      </c>
      <c r="U2" s="329" t="s">
        <v>6</v>
      </c>
      <c r="V2" s="329"/>
      <c r="W2" s="329" t="s">
        <v>110</v>
      </c>
      <c r="X2" s="329"/>
      <c r="Y2" s="329" t="s">
        <v>123</v>
      </c>
      <c r="Z2" s="329"/>
      <c r="AA2" s="329" t="s">
        <v>95</v>
      </c>
      <c r="AB2" s="329"/>
      <c r="AC2" s="329" t="s">
        <v>175</v>
      </c>
      <c r="AD2" s="329"/>
      <c r="AE2" s="329" t="s">
        <v>149</v>
      </c>
      <c r="AF2" s="329"/>
      <c r="AG2" s="329" t="s">
        <v>12</v>
      </c>
      <c r="AH2" s="329"/>
      <c r="AJ2" s="61"/>
    </row>
    <row r="3" spans="2:36">
      <c r="B3" s="61" t="s">
        <v>94</v>
      </c>
      <c r="C3" s="62" t="s">
        <v>6</v>
      </c>
      <c r="D3" s="62" t="s">
        <v>108</v>
      </c>
      <c r="E3" s="62" t="s">
        <v>122</v>
      </c>
      <c r="F3" s="62" t="s">
        <v>95</v>
      </c>
      <c r="G3" s="62" t="s">
        <v>175</v>
      </c>
      <c r="H3" s="62" t="s">
        <v>147</v>
      </c>
      <c r="I3" s="62" t="s">
        <v>12</v>
      </c>
      <c r="K3" s="61" t="s">
        <v>96</v>
      </c>
      <c r="L3" s="62" t="s">
        <v>6</v>
      </c>
      <c r="M3" s="62" t="s">
        <v>109</v>
      </c>
      <c r="N3" s="62" t="s">
        <v>122</v>
      </c>
      <c r="O3" s="62" t="s">
        <v>95</v>
      </c>
      <c r="P3" s="62" t="s">
        <v>175</v>
      </c>
      <c r="Q3" s="62" t="s">
        <v>148</v>
      </c>
      <c r="R3" s="62" t="s">
        <v>12</v>
      </c>
      <c r="T3" s="301"/>
      <c r="U3" s="302" t="s">
        <v>151</v>
      </c>
      <c r="V3" s="302" t="s">
        <v>152</v>
      </c>
      <c r="W3" s="302" t="s">
        <v>151</v>
      </c>
      <c r="X3" s="302" t="s">
        <v>152</v>
      </c>
      <c r="Y3" s="302" t="s">
        <v>151</v>
      </c>
      <c r="Z3" s="302" t="s">
        <v>152</v>
      </c>
      <c r="AA3" s="302" t="s">
        <v>151</v>
      </c>
      <c r="AB3" s="302" t="s">
        <v>152</v>
      </c>
      <c r="AC3" s="302" t="s">
        <v>3</v>
      </c>
      <c r="AD3" s="302" t="s">
        <v>4</v>
      </c>
      <c r="AE3" s="302" t="s">
        <v>151</v>
      </c>
      <c r="AF3" s="302" t="s">
        <v>152</v>
      </c>
      <c r="AG3" s="302" t="s">
        <v>151</v>
      </c>
      <c r="AH3" s="302" t="s">
        <v>152</v>
      </c>
      <c r="AJ3" s="64"/>
    </row>
    <row r="4" spans="2:36">
      <c r="B4" s="64" t="s">
        <v>115</v>
      </c>
      <c r="C4" s="93">
        <v>-1.8897380099050278</v>
      </c>
      <c r="D4" s="93">
        <v>-1.323037917693016</v>
      </c>
      <c r="E4" s="93">
        <v>-1.4965130822911994</v>
      </c>
      <c r="F4" s="93">
        <v>-1.4574333798418073</v>
      </c>
      <c r="G4" s="93"/>
      <c r="H4" s="76"/>
      <c r="I4" s="93">
        <v>-1.1967511287488566</v>
      </c>
      <c r="K4" s="64" t="s">
        <v>115</v>
      </c>
      <c r="L4" s="94">
        <v>2.0721855930792583</v>
      </c>
      <c r="M4" s="94">
        <v>2.2513953973889138</v>
      </c>
      <c r="N4" s="94">
        <v>2.176163114891418</v>
      </c>
      <c r="O4" s="94">
        <v>2.3755156090493998</v>
      </c>
      <c r="P4" s="94"/>
      <c r="Q4" s="76"/>
      <c r="R4" s="94">
        <v>2.4553630242525877</v>
      </c>
      <c r="T4" s="33" t="s">
        <v>115</v>
      </c>
      <c r="U4" s="299">
        <v>-1.8897380099050278</v>
      </c>
      <c r="V4" s="299">
        <v>2.0721855930792583</v>
      </c>
      <c r="W4" s="299">
        <v>-1.323037917693016</v>
      </c>
      <c r="X4" s="299">
        <v>2.2513953973889138</v>
      </c>
      <c r="Y4" s="299">
        <v>-1.4965130822911994</v>
      </c>
      <c r="Z4" s="299">
        <v>2.176163114891418</v>
      </c>
      <c r="AA4" s="299">
        <v>-1.4574333798418073</v>
      </c>
      <c r="AB4" s="299">
        <v>2.3755156090493998</v>
      </c>
      <c r="AC4" s="299"/>
      <c r="AD4" s="299"/>
      <c r="AE4" s="305"/>
      <c r="AF4" s="305"/>
      <c r="AG4" s="299">
        <v>-1.1967511287488566</v>
      </c>
      <c r="AH4" s="299">
        <v>2.4553630242525877</v>
      </c>
      <c r="AJ4" s="64"/>
    </row>
    <row r="5" spans="2:36">
      <c r="B5" s="64" t="s">
        <v>77</v>
      </c>
      <c r="C5" s="93">
        <v>-1.2494896444824239</v>
      </c>
      <c r="D5" s="93">
        <v>-0.81368283202116543</v>
      </c>
      <c r="E5" s="93">
        <v>-0.99349276214899485</v>
      </c>
      <c r="F5" s="93">
        <v>-0.82770937110953846</v>
      </c>
      <c r="G5" s="93"/>
      <c r="H5" s="76"/>
      <c r="I5" s="93">
        <v>-0.88641720548633118</v>
      </c>
      <c r="K5" s="64" t="s">
        <v>77</v>
      </c>
      <c r="L5" s="94">
        <v>2.2047154233706738</v>
      </c>
      <c r="M5" s="94">
        <v>2.3893996035433185</v>
      </c>
      <c r="N5" s="94">
        <v>2.3445879805785212</v>
      </c>
      <c r="O5" s="94">
        <v>2.4865035702240665</v>
      </c>
      <c r="P5" s="94"/>
      <c r="Q5" s="76"/>
      <c r="R5" s="94">
        <v>2.5230579659637296</v>
      </c>
      <c r="T5" s="33" t="s">
        <v>77</v>
      </c>
      <c r="U5" s="299">
        <v>-1.2494896444824239</v>
      </c>
      <c r="V5" s="299">
        <v>2.2047154233706738</v>
      </c>
      <c r="W5" s="299">
        <v>-0.81368283202116543</v>
      </c>
      <c r="X5" s="299">
        <v>2.3893996035433185</v>
      </c>
      <c r="Y5" s="299">
        <v>-0.99349276214899485</v>
      </c>
      <c r="Z5" s="299">
        <v>2.3445879805785212</v>
      </c>
      <c r="AA5" s="299">
        <v>-0.82770937110953846</v>
      </c>
      <c r="AB5" s="299">
        <v>2.4865035702240665</v>
      </c>
      <c r="AC5" s="299"/>
      <c r="AD5" s="299"/>
      <c r="AE5" s="305"/>
      <c r="AF5" s="305"/>
      <c r="AG5" s="299">
        <v>-0.88641720548633118</v>
      </c>
      <c r="AH5" s="299">
        <v>2.5230579659637296</v>
      </c>
      <c r="AJ5" s="64"/>
    </row>
    <row r="6" spans="2:36">
      <c r="B6" s="64" t="s">
        <v>81</v>
      </c>
      <c r="C6" s="93">
        <v>-1.1951432932700434</v>
      </c>
      <c r="D6" s="93">
        <v>-0.51128921435186792</v>
      </c>
      <c r="E6" s="93">
        <v>-0.88987168067531375</v>
      </c>
      <c r="F6" s="93">
        <v>-0.70188277960325884</v>
      </c>
      <c r="G6" s="93"/>
      <c r="H6" s="76"/>
      <c r="I6" s="93">
        <v>-0.64766007055274188</v>
      </c>
      <c r="K6" s="64" t="s">
        <v>81</v>
      </c>
      <c r="L6" s="94">
        <v>2.1131746311515349</v>
      </c>
      <c r="M6" s="94">
        <v>2.2478132306265319</v>
      </c>
      <c r="N6" s="94">
        <v>2.2515476444357971</v>
      </c>
      <c r="O6" s="94">
        <v>2.3863045307593218</v>
      </c>
      <c r="P6" s="94"/>
      <c r="Q6" s="76"/>
      <c r="R6" s="94">
        <v>2.371606278223358</v>
      </c>
      <c r="T6" s="33" t="s">
        <v>81</v>
      </c>
      <c r="U6" s="299">
        <v>-1.1951432932700434</v>
      </c>
      <c r="V6" s="299">
        <v>2.1131746311515349</v>
      </c>
      <c r="W6" s="299">
        <v>-0.51128921435186792</v>
      </c>
      <c r="X6" s="299">
        <v>2.2478132306265319</v>
      </c>
      <c r="Y6" s="299">
        <v>-0.88987168067531375</v>
      </c>
      <c r="Z6" s="299">
        <v>2.2515476444357971</v>
      </c>
      <c r="AA6" s="299">
        <v>-0.70188277960325884</v>
      </c>
      <c r="AB6" s="299">
        <v>2.3863045307593218</v>
      </c>
      <c r="AC6" s="299"/>
      <c r="AD6" s="299"/>
      <c r="AE6" s="305"/>
      <c r="AF6" s="305"/>
      <c r="AG6" s="299">
        <v>-0.64766007055274188</v>
      </c>
      <c r="AH6" s="299">
        <v>2.371606278223358</v>
      </c>
      <c r="AJ6" s="63"/>
    </row>
    <row r="7" spans="2:36">
      <c r="B7" s="63" t="s">
        <v>17</v>
      </c>
      <c r="C7" s="93">
        <v>-0.98870178037021939</v>
      </c>
      <c r="D7" s="93">
        <v>-0.28537312551552935</v>
      </c>
      <c r="E7" s="93">
        <v>-0.54472491428908465</v>
      </c>
      <c r="F7" s="93">
        <v>-0.3130229925806165</v>
      </c>
      <c r="G7" s="93"/>
      <c r="H7" s="76"/>
      <c r="I7" s="93">
        <v>-0.3159285981216271</v>
      </c>
      <c r="K7" s="63" t="s">
        <v>17</v>
      </c>
      <c r="L7" s="94">
        <v>2.1118107386423084</v>
      </c>
      <c r="M7" s="94">
        <v>2.3324736515750271</v>
      </c>
      <c r="N7" s="94">
        <v>2.2590638484339514</v>
      </c>
      <c r="O7" s="94">
        <v>2.4109499901365892</v>
      </c>
      <c r="P7" s="94"/>
      <c r="Q7" s="76"/>
      <c r="R7" s="94">
        <v>2.3908135767174619</v>
      </c>
      <c r="T7" s="303" t="s">
        <v>17</v>
      </c>
      <c r="U7" s="299">
        <v>-0.98870178037021939</v>
      </c>
      <c r="V7" s="299">
        <v>2.1118107386423084</v>
      </c>
      <c r="W7" s="299">
        <v>-0.28537312551552935</v>
      </c>
      <c r="X7" s="299">
        <v>2.3324736515750271</v>
      </c>
      <c r="Y7" s="299">
        <v>-0.54472491428908465</v>
      </c>
      <c r="Z7" s="299">
        <v>2.2590638484339514</v>
      </c>
      <c r="AA7" s="299">
        <v>-0.3130229925806165</v>
      </c>
      <c r="AB7" s="299">
        <v>2.4109499901365892</v>
      </c>
      <c r="AC7" s="299"/>
      <c r="AD7" s="299"/>
      <c r="AE7" s="305"/>
      <c r="AF7" s="305"/>
      <c r="AG7" s="299">
        <v>-0.3159285981216271</v>
      </c>
      <c r="AH7" s="299">
        <v>2.3908135767174619</v>
      </c>
      <c r="AJ7" s="64"/>
    </row>
    <row r="8" spans="2:36">
      <c r="B8" s="64" t="s">
        <v>13</v>
      </c>
      <c r="C8" s="269">
        <v>-0.73441826996242565</v>
      </c>
      <c r="D8" s="269">
        <v>-4.5580146550889655E-2</v>
      </c>
      <c r="E8" s="269">
        <v>-0.29565870241531944</v>
      </c>
      <c r="F8" s="269">
        <v>-0.11129934245484477</v>
      </c>
      <c r="G8" s="270">
        <v>-9.7985414798455309E-2</v>
      </c>
      <c r="H8" s="269">
        <v>-4.389177638289344E-2</v>
      </c>
      <c r="I8" s="269">
        <v>-0.24369755739707202</v>
      </c>
      <c r="K8" s="64" t="s">
        <v>13</v>
      </c>
      <c r="L8" s="269">
        <v>2.0974293179546541</v>
      </c>
      <c r="M8" s="269">
        <v>2.2823798048836474</v>
      </c>
      <c r="N8" s="269">
        <v>2.2242989602645844</v>
      </c>
      <c r="O8" s="269">
        <v>2.3876668462181732</v>
      </c>
      <c r="P8" s="270">
        <v>2.2233965556147193</v>
      </c>
      <c r="Q8" s="269">
        <v>2.3575657489974788</v>
      </c>
      <c r="R8" s="269">
        <v>2.3885030276204975</v>
      </c>
      <c r="T8" s="33" t="s">
        <v>13</v>
      </c>
      <c r="U8" s="299">
        <v>-0.73441826996242565</v>
      </c>
      <c r="V8" s="299">
        <v>2.0974293179546541</v>
      </c>
      <c r="W8" s="299">
        <v>-4.5580146550889655E-2</v>
      </c>
      <c r="X8" s="299">
        <v>2.2823798048836474</v>
      </c>
      <c r="Y8" s="299">
        <v>-0.29565870241531944</v>
      </c>
      <c r="Z8" s="299">
        <v>2.2242989602645844</v>
      </c>
      <c r="AA8" s="299">
        <v>-0.11129934245484477</v>
      </c>
      <c r="AB8" s="299">
        <v>2.3876668462181732</v>
      </c>
      <c r="AC8" s="304">
        <v>-9.7985414798455309E-2</v>
      </c>
      <c r="AD8" s="304">
        <v>2.2233965556147193</v>
      </c>
      <c r="AE8" s="299">
        <v>-4.389177638289344E-2</v>
      </c>
      <c r="AF8" s="299">
        <v>2.3575657489974788</v>
      </c>
      <c r="AG8" s="299">
        <v>-0.24369755739707202</v>
      </c>
      <c r="AH8" s="299">
        <v>2.3885030276204975</v>
      </c>
      <c r="AI8" s="198"/>
      <c r="AJ8" s="89"/>
    </row>
    <row r="9" spans="2:36" ht="13.5" thickBot="1">
      <c r="B9" s="64" t="s">
        <v>173</v>
      </c>
      <c r="C9" s="76"/>
      <c r="D9" s="76"/>
      <c r="E9" s="76"/>
      <c r="F9" s="270">
        <v>-5.8915306546549133E-2</v>
      </c>
      <c r="G9" s="76">
        <v>-6.156619747255368E-2</v>
      </c>
      <c r="H9" s="270">
        <v>7.06673650831844E-2</v>
      </c>
      <c r="I9" s="39">
        <v>-0.2072537687912632</v>
      </c>
      <c r="J9" s="202">
        <v>2.3071219314849873</v>
      </c>
      <c r="K9" s="64" t="s">
        <v>173</v>
      </c>
      <c r="L9" s="76"/>
      <c r="M9" s="76"/>
      <c r="N9" s="76"/>
      <c r="O9" s="270">
        <v>2.3384360072756882</v>
      </c>
      <c r="P9" s="76">
        <v>2.1692880567192012</v>
      </c>
      <c r="Q9" s="270">
        <v>2.3071219314849873</v>
      </c>
      <c r="R9" s="39">
        <v>2.3227913465630246</v>
      </c>
      <c r="T9" s="33" t="s">
        <v>173</v>
      </c>
      <c r="U9" s="299"/>
      <c r="V9" s="299"/>
      <c r="W9" s="299"/>
      <c r="X9" s="299"/>
      <c r="Y9" s="299"/>
      <c r="Z9" s="299"/>
      <c r="AA9" s="304">
        <v>-5.8915306546549133E-2</v>
      </c>
      <c r="AB9" s="304">
        <v>2.3384360072756882</v>
      </c>
      <c r="AC9" s="299">
        <v>-6.156619747255368E-2</v>
      </c>
      <c r="AD9" s="299">
        <v>2.1692880567192012</v>
      </c>
      <c r="AE9" s="304">
        <v>7.06673650831844E-2</v>
      </c>
      <c r="AF9" s="304">
        <v>2.3071219314849873</v>
      </c>
      <c r="AG9" s="39">
        <v>-0.2072537687912632</v>
      </c>
      <c r="AH9" s="39">
        <v>2.3227913465630246</v>
      </c>
      <c r="AI9" s="263"/>
      <c r="AJ9" s="154"/>
    </row>
    <row r="10" spans="2:36">
      <c r="B10" s="204" t="s">
        <v>193</v>
      </c>
      <c r="C10" s="8"/>
      <c r="D10" s="8"/>
      <c r="E10" s="8"/>
      <c r="F10" s="286">
        <v>-2.041317210773243E-3</v>
      </c>
      <c r="G10" s="8"/>
      <c r="H10" s="8"/>
      <c r="I10" s="8"/>
      <c r="K10" s="204" t="s">
        <v>193</v>
      </c>
      <c r="L10" s="8"/>
      <c r="M10" s="8"/>
      <c r="N10" s="8"/>
      <c r="O10" s="286">
        <v>2.3336079198048179</v>
      </c>
      <c r="P10" s="8"/>
      <c r="Q10" s="8"/>
      <c r="R10" s="8"/>
      <c r="T10" s="14" t="s">
        <v>190</v>
      </c>
      <c r="U10" s="306"/>
      <c r="V10" s="306"/>
      <c r="W10" s="306"/>
      <c r="X10" s="306"/>
      <c r="Y10" s="306"/>
      <c r="Z10" s="306"/>
      <c r="AA10" s="286">
        <v>-2.041317210773243E-3</v>
      </c>
      <c r="AB10" s="286">
        <v>2.3336079198048179</v>
      </c>
      <c r="AC10" s="306"/>
      <c r="AD10" s="306"/>
      <c r="AE10" s="306"/>
      <c r="AF10" s="306"/>
      <c r="AG10" s="306"/>
      <c r="AH10" s="306"/>
    </row>
    <row r="30" spans="2:18">
      <c r="B30" s="61" t="s">
        <v>97</v>
      </c>
      <c r="C30" s="62" t="s">
        <v>6</v>
      </c>
      <c r="D30" s="62" t="s">
        <v>110</v>
      </c>
      <c r="E30" s="62" t="s">
        <v>123</v>
      </c>
      <c r="F30" s="62" t="s">
        <v>95</v>
      </c>
      <c r="G30" s="72"/>
      <c r="H30" s="72" t="s">
        <v>149</v>
      </c>
      <c r="I30" s="62" t="s">
        <v>12</v>
      </c>
      <c r="K30" s="61" t="s">
        <v>98</v>
      </c>
      <c r="L30" s="62" t="s">
        <v>6</v>
      </c>
      <c r="M30" s="62" t="s">
        <v>109</v>
      </c>
      <c r="N30" s="62" t="s">
        <v>122</v>
      </c>
      <c r="O30" s="62" t="s">
        <v>95</v>
      </c>
      <c r="P30" s="72"/>
      <c r="Q30" s="72" t="s">
        <v>150</v>
      </c>
      <c r="R30" s="62" t="s">
        <v>12</v>
      </c>
    </row>
    <row r="31" spans="2:18">
      <c r="B31" s="64" t="s">
        <v>115</v>
      </c>
      <c r="C31" s="21">
        <v>-2.5528403237646851</v>
      </c>
      <c r="D31" s="21">
        <v>-1.9871069672238633</v>
      </c>
      <c r="E31" s="21">
        <v>-2.1570901321238285</v>
      </c>
      <c r="F31" s="21">
        <v>-2.0179423176640254</v>
      </c>
      <c r="G31" s="266"/>
      <c r="I31" s="21">
        <v>-1.9278644707479371</v>
      </c>
      <c r="K31" s="64" t="s">
        <v>115</v>
      </c>
      <c r="L31" s="22">
        <v>2.1173473444568098</v>
      </c>
      <c r="M31" s="22">
        <v>2.2963167122730548</v>
      </c>
      <c r="N31" s="22">
        <v>2.2185655349319657</v>
      </c>
      <c r="O31" s="22">
        <v>2.3929062665111225</v>
      </c>
      <c r="P31" s="264"/>
      <c r="R31" s="22">
        <v>2.5188280832223646</v>
      </c>
    </row>
    <row r="32" spans="2:18">
      <c r="B32" s="64" t="s">
        <v>77</v>
      </c>
      <c r="C32" s="74">
        <v>-1.9127916680157047</v>
      </c>
      <c r="D32" s="74">
        <v>-1.4773848838449359</v>
      </c>
      <c r="E32" s="21">
        <v>-1.5649432723696788</v>
      </c>
      <c r="F32" s="74">
        <v>-1.4913197696254852</v>
      </c>
      <c r="G32" s="262"/>
      <c r="I32" s="74">
        <v>-1.2398017675056934</v>
      </c>
      <c r="K32" s="64" t="s">
        <v>77</v>
      </c>
      <c r="L32" s="75">
        <v>2.2497207882218437</v>
      </c>
      <c r="M32" s="75">
        <v>2.4342342964808883</v>
      </c>
      <c r="N32" s="22">
        <v>2.365949872459689</v>
      </c>
      <c r="O32" s="75">
        <v>2.5313149459075075</v>
      </c>
      <c r="P32" s="265"/>
      <c r="R32" s="75">
        <v>2.4884484218875502</v>
      </c>
    </row>
    <row r="33" spans="2:18">
      <c r="B33" s="64" t="s">
        <v>81</v>
      </c>
      <c r="C33" s="74">
        <v>-1.8585461233768059</v>
      </c>
      <c r="D33" s="74">
        <v>-1.3512520100152123</v>
      </c>
      <c r="E33" s="21">
        <v>-1.5536615298509435</v>
      </c>
      <c r="F33" s="74">
        <v>-1.1968760419755757</v>
      </c>
      <c r="G33" s="262"/>
      <c r="I33" s="74">
        <v>-1.3110111463468708</v>
      </c>
      <c r="K33" s="64" t="s">
        <v>81</v>
      </c>
      <c r="L33" s="75">
        <v>2.1582092623573037</v>
      </c>
      <c r="M33" s="75">
        <v>2.3374963060167668</v>
      </c>
      <c r="N33" s="22">
        <v>2.2964046694458027</v>
      </c>
      <c r="O33" s="75">
        <v>2.3881911394493476</v>
      </c>
      <c r="P33" s="265"/>
      <c r="R33" s="75">
        <v>2.4163506453638961</v>
      </c>
    </row>
    <row r="34" spans="2:18">
      <c r="B34" s="63" t="s">
        <v>17</v>
      </c>
      <c r="C34" s="74">
        <v>-1.6526774334580001</v>
      </c>
      <c r="D34" s="74">
        <v>-1.0157300931967119</v>
      </c>
      <c r="E34" s="74">
        <v>-1.2080668380181638</v>
      </c>
      <c r="F34" s="74">
        <v>-0.97533158089505112</v>
      </c>
      <c r="G34" s="262"/>
      <c r="I34" s="74">
        <v>-0.99476530860119861</v>
      </c>
      <c r="K34" s="63" t="s">
        <v>17</v>
      </c>
      <c r="L34" s="75">
        <v>2.1570107862475028</v>
      </c>
      <c r="M34" s="75">
        <v>2.3968585458494363</v>
      </c>
      <c r="N34" s="75">
        <v>2.3040806654540753</v>
      </c>
      <c r="O34" s="75">
        <v>2.4556682926595901</v>
      </c>
      <c r="P34" s="265"/>
      <c r="R34" s="75">
        <v>2.4397945933098568</v>
      </c>
    </row>
    <row r="35" spans="2:18" ht="13.5" thickBot="1">
      <c r="B35" s="64" t="s">
        <v>13</v>
      </c>
      <c r="C35" s="138">
        <v>-1.3975075222984497</v>
      </c>
      <c r="D35" s="99">
        <v>-0.76129913644297287</v>
      </c>
      <c r="E35" s="99">
        <v>-0.95946524080925821</v>
      </c>
      <c r="F35" s="138">
        <v>-0.77250334262014941</v>
      </c>
      <c r="G35" s="267"/>
      <c r="H35" s="153">
        <v>-0.65192483628573661</v>
      </c>
      <c r="I35" s="138">
        <v>-0.83240174113174126</v>
      </c>
      <c r="K35" s="64" t="s">
        <v>13</v>
      </c>
      <c r="L35" s="138">
        <v>2.1423733400521709</v>
      </c>
      <c r="M35" s="99">
        <v>2.3429739714857143</v>
      </c>
      <c r="N35" s="99">
        <v>2.269754869431496</v>
      </c>
      <c r="O35" s="138">
        <v>2.4321307830205789</v>
      </c>
      <c r="P35" s="268"/>
      <c r="Q35" s="154">
        <v>2.3858531118240567</v>
      </c>
      <c r="R35" s="138">
        <v>2.4126383823869442</v>
      </c>
    </row>
    <row r="36" spans="2:18">
      <c r="H36" s="202">
        <v>-0.59964440624918602</v>
      </c>
      <c r="J36" s="202">
        <v>2.3461880229150114</v>
      </c>
    </row>
  </sheetData>
  <mergeCells count="7">
    <mergeCell ref="AE2:AF2"/>
    <mergeCell ref="U2:V2"/>
    <mergeCell ref="AA2:AB2"/>
    <mergeCell ref="AG2:AH2"/>
    <mergeCell ref="W2:X2"/>
    <mergeCell ref="Y2:Z2"/>
    <mergeCell ref="AC2:AD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79998168889431442"/>
  </sheetPr>
  <dimension ref="A3:L114"/>
  <sheetViews>
    <sheetView zoomScale="85" zoomScaleNormal="85" workbookViewId="0">
      <selection activeCell="B3" sqref="B3:I32"/>
    </sheetView>
  </sheetViews>
  <sheetFormatPr defaultRowHeight="13"/>
  <cols>
    <col min="1" max="1" width="7.6328125" customWidth="1"/>
    <col min="2" max="2" width="10.90625" customWidth="1"/>
    <col min="4" max="4" width="13.26953125" customWidth="1"/>
    <col min="5" max="5" width="21.26953125" customWidth="1"/>
    <col min="6" max="6" width="19.453125" customWidth="1"/>
    <col min="7" max="7" width="22.08984375" customWidth="1"/>
    <col min="8" max="8" width="18.453125" customWidth="1"/>
    <col min="9" max="9" width="17.6328125" customWidth="1"/>
    <col min="10" max="10" width="19.26953125" customWidth="1"/>
    <col min="11" max="11" width="10.08984375" customWidth="1"/>
    <col min="13" max="13" width="11.6328125" customWidth="1"/>
    <col min="14" max="14" width="13.36328125" customWidth="1"/>
    <col min="15" max="15" width="16.7265625" customWidth="1"/>
    <col min="17" max="17" width="10.7265625" customWidth="1"/>
    <col min="18" max="18" width="11.36328125" customWidth="1"/>
    <col min="19" max="19" width="15" customWidth="1"/>
    <col min="20" max="20" width="27.453125" customWidth="1"/>
  </cols>
  <sheetData>
    <row r="3" spans="1:9" ht="13.5" thickBot="1">
      <c r="A3" s="1"/>
      <c r="B3" s="1" t="s">
        <v>2</v>
      </c>
      <c r="C3" s="1" t="s">
        <v>5</v>
      </c>
      <c r="D3" s="1" t="s">
        <v>0</v>
      </c>
      <c r="E3" s="1" t="s">
        <v>1</v>
      </c>
      <c r="F3" s="85" t="s">
        <v>3</v>
      </c>
      <c r="G3" s="85" t="s">
        <v>4</v>
      </c>
      <c r="H3" s="1" t="s">
        <v>66</v>
      </c>
      <c r="I3" s="1" t="s">
        <v>24</v>
      </c>
    </row>
    <row r="4" spans="1:9">
      <c r="A4" s="13">
        <v>1</v>
      </c>
      <c r="B4" s="205" t="s">
        <v>8</v>
      </c>
      <c r="C4" s="206" t="s">
        <v>9</v>
      </c>
      <c r="D4" s="330" t="s">
        <v>6</v>
      </c>
      <c r="E4" s="78" t="s">
        <v>7</v>
      </c>
      <c r="F4" s="86">
        <v>-1.8991634535610995</v>
      </c>
      <c r="G4" s="87">
        <v>2.0808376502877666</v>
      </c>
      <c r="H4" s="84">
        <v>15.553476472140867</v>
      </c>
      <c r="I4" s="58">
        <v>0.10385756520870314</v>
      </c>
    </row>
    <row r="5" spans="1:9">
      <c r="A5" s="13">
        <v>2</v>
      </c>
      <c r="B5" s="207"/>
      <c r="C5" s="208"/>
      <c r="D5" s="331"/>
      <c r="E5" s="78" t="s">
        <v>77</v>
      </c>
      <c r="F5" s="88">
        <v>-1.2763552650341325</v>
      </c>
      <c r="G5" s="89">
        <v>2.2277314319527113</v>
      </c>
      <c r="H5" s="84">
        <v>1.1936854531795258</v>
      </c>
      <c r="I5" s="59">
        <v>9.8916512288026073E-2</v>
      </c>
    </row>
    <row r="6" spans="1:9">
      <c r="A6" s="13">
        <v>3</v>
      </c>
      <c r="B6" s="207"/>
      <c r="C6" s="208"/>
      <c r="D6" s="331"/>
      <c r="E6" s="78" t="s">
        <v>81</v>
      </c>
      <c r="F6" s="88">
        <v>-1.23956326126418</v>
      </c>
      <c r="G6" s="89">
        <v>2.1427667232355234</v>
      </c>
      <c r="H6" s="84">
        <v>1.475598965719551</v>
      </c>
      <c r="I6" s="59">
        <v>0.12673540496829683</v>
      </c>
    </row>
    <row r="7" spans="1:9">
      <c r="A7" s="13">
        <v>4</v>
      </c>
      <c r="B7" s="207"/>
      <c r="C7" s="208"/>
      <c r="D7" s="331"/>
      <c r="E7" s="78" t="s">
        <v>17</v>
      </c>
      <c r="F7" s="88">
        <v>-1.0128903151941633</v>
      </c>
      <c r="G7" s="89">
        <v>2.1312975298594878</v>
      </c>
      <c r="H7" s="84">
        <v>2.2900895510740336</v>
      </c>
      <c r="I7" s="59">
        <v>0.16685668925452168</v>
      </c>
    </row>
    <row r="8" spans="1:9" ht="13.5" thickBot="1">
      <c r="A8" s="13">
        <v>5</v>
      </c>
      <c r="B8" s="207"/>
      <c r="C8" s="208"/>
      <c r="D8" s="332"/>
      <c r="E8" s="78" t="s">
        <v>13</v>
      </c>
      <c r="F8" s="158">
        <v>-0.73415861224061263</v>
      </c>
      <c r="G8" s="159">
        <v>2.1115479533620807</v>
      </c>
      <c r="H8" s="84">
        <v>1.8059240266354428</v>
      </c>
      <c r="I8" s="59">
        <v>0.1401822956850127</v>
      </c>
    </row>
    <row r="9" spans="1:9">
      <c r="A9" s="13">
        <v>6</v>
      </c>
      <c r="B9" s="207"/>
      <c r="C9" s="208"/>
      <c r="D9" s="330" t="s">
        <v>12</v>
      </c>
      <c r="E9" s="78" t="s">
        <v>111</v>
      </c>
      <c r="F9" s="86">
        <v>-1.2634343055870545</v>
      </c>
      <c r="G9" s="87">
        <v>2.4966284567217447</v>
      </c>
      <c r="H9" s="84">
        <v>1.8149517667443682</v>
      </c>
      <c r="I9" s="59">
        <v>0.17044222331668024</v>
      </c>
    </row>
    <row r="10" spans="1:9">
      <c r="A10" s="13">
        <v>7</v>
      </c>
      <c r="B10" s="207"/>
      <c r="C10" s="208"/>
      <c r="D10" s="331"/>
      <c r="E10" s="78" t="s">
        <v>77</v>
      </c>
      <c r="F10" s="88">
        <v>-0.67750477638129158</v>
      </c>
      <c r="G10" s="89">
        <v>2.4911914802691624</v>
      </c>
      <c r="H10" s="84">
        <v>1.6028877963261943</v>
      </c>
      <c r="I10" s="59">
        <v>0.16271077083284874</v>
      </c>
    </row>
    <row r="11" spans="1:9">
      <c r="A11" s="13">
        <v>8</v>
      </c>
      <c r="B11" s="207"/>
      <c r="C11" s="208"/>
      <c r="D11" s="331"/>
      <c r="E11" s="78" t="s">
        <v>81</v>
      </c>
      <c r="F11" s="88">
        <v>-0.64735771955856836</v>
      </c>
      <c r="G11" s="89">
        <v>2.4010032720370109</v>
      </c>
      <c r="H11" s="84">
        <v>1.8662249842243841</v>
      </c>
      <c r="I11" s="59">
        <v>0.19096631052123136</v>
      </c>
    </row>
    <row r="12" spans="1:9">
      <c r="A12" s="13">
        <v>9</v>
      </c>
      <c r="B12" s="207"/>
      <c r="C12" s="208"/>
      <c r="D12" s="331"/>
      <c r="E12" s="77" t="s">
        <v>17</v>
      </c>
      <c r="F12" s="88">
        <v>-0.39414473011022605</v>
      </c>
      <c r="G12" s="89">
        <v>2.4368832466139274</v>
      </c>
      <c r="H12" s="84">
        <v>23.095401327900319</v>
      </c>
      <c r="I12" s="59">
        <v>0.21758342701768191</v>
      </c>
    </row>
    <row r="13" spans="1:9" ht="13.5" thickBot="1">
      <c r="A13" s="13">
        <v>10</v>
      </c>
      <c r="B13" s="207"/>
      <c r="C13" s="208"/>
      <c r="D13" s="332"/>
      <c r="E13" s="78" t="s">
        <v>13</v>
      </c>
      <c r="F13" s="158">
        <v>-0.22621174574138472</v>
      </c>
      <c r="G13" s="159">
        <v>2.4014604280300658</v>
      </c>
      <c r="H13" s="84">
        <v>11.79996966417376</v>
      </c>
      <c r="I13" s="59">
        <v>0.11490510764017846</v>
      </c>
    </row>
    <row r="14" spans="1:9">
      <c r="A14" s="13">
        <v>16</v>
      </c>
      <c r="B14" s="207"/>
      <c r="C14" s="208"/>
      <c r="D14" s="330" t="s">
        <v>64</v>
      </c>
      <c r="E14" s="140" t="s">
        <v>7</v>
      </c>
      <c r="F14" s="86">
        <v>-1.5649211112491881</v>
      </c>
      <c r="G14" s="87">
        <v>2.2214919574736141</v>
      </c>
      <c r="H14" s="84">
        <v>2.373197589947575</v>
      </c>
      <c r="I14" s="59">
        <v>0.20929871446764442</v>
      </c>
    </row>
    <row r="15" spans="1:9">
      <c r="A15" s="13">
        <v>17</v>
      </c>
      <c r="B15" s="207"/>
      <c r="C15" s="208"/>
      <c r="D15" s="331"/>
      <c r="E15" s="78" t="s">
        <v>77</v>
      </c>
      <c r="F15" s="88">
        <v>-0.99279288460473203</v>
      </c>
      <c r="G15" s="89">
        <v>2.3728485794048679</v>
      </c>
      <c r="H15" s="84">
        <v>1.7261682086418826</v>
      </c>
      <c r="I15" s="59">
        <v>0.16922040898575419</v>
      </c>
    </row>
    <row r="16" spans="1:9">
      <c r="A16" s="13">
        <v>18</v>
      </c>
      <c r="B16" s="207"/>
      <c r="C16" s="208"/>
      <c r="D16" s="331"/>
      <c r="E16" s="78" t="s">
        <v>81</v>
      </c>
      <c r="F16" s="88">
        <v>-0.88918021652088475</v>
      </c>
      <c r="G16" s="89">
        <v>2.2838230134167978</v>
      </c>
      <c r="H16" s="84">
        <v>2.1971520831673144</v>
      </c>
      <c r="I16" s="59">
        <v>0.22167708962067864</v>
      </c>
    </row>
    <row r="17" spans="1:9">
      <c r="A17" s="13">
        <v>19</v>
      </c>
      <c r="B17" s="207"/>
      <c r="C17" s="208"/>
      <c r="D17" s="331"/>
      <c r="E17" s="143" t="s">
        <v>17</v>
      </c>
      <c r="F17" s="88">
        <v>-0.59312135344697192</v>
      </c>
      <c r="G17" s="89">
        <v>2.2912016646242352</v>
      </c>
      <c r="H17" s="84">
        <v>2.3884479808203669</v>
      </c>
      <c r="I17" s="59">
        <v>0.19694780695997019</v>
      </c>
    </row>
    <row r="18" spans="1:9" ht="13.5" thickBot="1">
      <c r="A18" s="13">
        <v>20</v>
      </c>
      <c r="B18" s="207"/>
      <c r="C18" s="208"/>
      <c r="D18" s="332"/>
      <c r="E18" s="140" t="s">
        <v>13</v>
      </c>
      <c r="F18" s="158">
        <v>-0.33681337119419935</v>
      </c>
      <c r="G18" s="159">
        <v>2.2543007910313753</v>
      </c>
      <c r="H18" s="84">
        <v>1.8304986113559558</v>
      </c>
      <c r="I18" s="59">
        <v>0.15273020596547607</v>
      </c>
    </row>
    <row r="19" spans="1:9">
      <c r="A19" s="13">
        <v>21</v>
      </c>
      <c r="B19" s="207"/>
      <c r="C19" s="208"/>
      <c r="D19" s="330" t="s">
        <v>106</v>
      </c>
      <c r="E19" s="140" t="s">
        <v>112</v>
      </c>
      <c r="F19" s="86">
        <v>-1.427095053743421</v>
      </c>
      <c r="G19" s="87">
        <v>2.3135199827662483</v>
      </c>
      <c r="H19" s="84">
        <v>2.934524231326197</v>
      </c>
      <c r="I19" s="59">
        <v>0.27504674120770861</v>
      </c>
    </row>
    <row r="20" spans="1:9">
      <c r="A20" s="13">
        <v>22</v>
      </c>
      <c r="B20" s="207"/>
      <c r="C20" s="208"/>
      <c r="D20" s="331"/>
      <c r="E20" s="140" t="s">
        <v>77</v>
      </c>
      <c r="F20" s="88">
        <v>-0.81310990670763184</v>
      </c>
      <c r="G20" s="89">
        <v>2.4254224057703402</v>
      </c>
      <c r="H20" s="84">
        <v>2.4352526421426965</v>
      </c>
      <c r="I20" s="59">
        <v>0.26316270945612302</v>
      </c>
    </row>
    <row r="21" spans="1:9">
      <c r="A21" s="13">
        <v>23</v>
      </c>
      <c r="B21" s="207"/>
      <c r="C21" s="208"/>
      <c r="D21" s="331"/>
      <c r="E21" s="143" t="s">
        <v>81</v>
      </c>
      <c r="F21" s="88">
        <v>-0.68694026377498862</v>
      </c>
      <c r="G21" s="89">
        <v>2.3333769094541301</v>
      </c>
      <c r="H21" s="151">
        <v>3.0523539940781261</v>
      </c>
      <c r="I21" s="60">
        <v>0.33410021964543773</v>
      </c>
    </row>
    <row r="22" spans="1:9">
      <c r="A22" s="13">
        <v>24</v>
      </c>
      <c r="B22" s="207"/>
      <c r="C22" s="208"/>
      <c r="D22" s="331"/>
      <c r="E22" s="143" t="s">
        <v>17</v>
      </c>
      <c r="F22" s="88">
        <v>-0.35265898663336065</v>
      </c>
      <c r="G22" s="89">
        <v>2.37487345315443</v>
      </c>
      <c r="H22" s="84">
        <v>2.5912566128152981</v>
      </c>
      <c r="I22" s="59">
        <v>0.22959492026354755</v>
      </c>
    </row>
    <row r="23" spans="1:9" ht="13.5" thickBot="1">
      <c r="A23" s="13">
        <v>25</v>
      </c>
      <c r="B23" s="207"/>
      <c r="C23" s="208"/>
      <c r="D23" s="332"/>
      <c r="E23" s="78" t="s">
        <v>13</v>
      </c>
      <c r="F23" s="156">
        <v>-9.8509467524520847E-2</v>
      </c>
      <c r="G23" s="157">
        <v>2.3189486282047733</v>
      </c>
      <c r="H23" s="84">
        <v>1.9138232868494274</v>
      </c>
      <c r="I23" s="59">
        <v>0.16866451903841159</v>
      </c>
    </row>
    <row r="24" spans="1:9">
      <c r="A24" s="13">
        <v>11</v>
      </c>
      <c r="B24" s="207"/>
      <c r="C24" s="208"/>
      <c r="D24" s="330" t="s">
        <v>16</v>
      </c>
      <c r="E24" s="140" t="s">
        <v>112</v>
      </c>
      <c r="F24" s="86">
        <v>-1.4556999889450686</v>
      </c>
      <c r="G24" s="87">
        <v>2.4090611213936315</v>
      </c>
      <c r="H24" s="84">
        <v>2.7928017840534638</v>
      </c>
      <c r="I24" s="59">
        <v>0.26215423393668891</v>
      </c>
    </row>
    <row r="25" spans="1:9">
      <c r="A25" s="13">
        <v>12</v>
      </c>
      <c r="B25" s="207"/>
      <c r="C25" s="208"/>
      <c r="D25" s="331"/>
      <c r="E25" s="140" t="s">
        <v>77</v>
      </c>
      <c r="F25" s="88">
        <v>-0.8271683206409004</v>
      </c>
      <c r="G25" s="89">
        <v>2.5220513044113226</v>
      </c>
      <c r="H25" s="84">
        <v>2.304641221089887</v>
      </c>
      <c r="I25" s="59">
        <v>0.25003975934094302</v>
      </c>
    </row>
    <row r="26" spans="1:9">
      <c r="A26" s="13">
        <v>13</v>
      </c>
      <c r="B26" s="207"/>
      <c r="C26" s="208"/>
      <c r="D26" s="331"/>
      <c r="E26" s="140" t="s">
        <v>81</v>
      </c>
      <c r="F26" s="88">
        <v>-0.70141272313767355</v>
      </c>
      <c r="G26" s="89">
        <v>2.4260400056117053</v>
      </c>
      <c r="H26" s="84">
        <v>2.8799718242803576</v>
      </c>
      <c r="I26" s="59">
        <v>0.31477009517185839</v>
      </c>
    </row>
    <row r="27" spans="1:9">
      <c r="A27" s="13">
        <v>14</v>
      </c>
      <c r="B27" s="207"/>
      <c r="C27" s="208"/>
      <c r="D27" s="331"/>
      <c r="E27" s="140" t="s">
        <v>17</v>
      </c>
      <c r="F27" s="88">
        <v>-0.37922092988595929</v>
      </c>
      <c r="G27" s="89">
        <v>2.452797018158571</v>
      </c>
      <c r="H27" s="84">
        <v>2.5741460088745991</v>
      </c>
      <c r="I27" s="59">
        <v>0.22771419595421022</v>
      </c>
    </row>
    <row r="28" spans="1:9">
      <c r="A28" s="13">
        <v>15</v>
      </c>
      <c r="B28" s="207"/>
      <c r="C28" s="208"/>
      <c r="D28" s="331"/>
      <c r="E28" s="140" t="s">
        <v>13</v>
      </c>
      <c r="F28" s="211">
        <v>-0.11132884235193405</v>
      </c>
      <c r="G28" s="212">
        <v>2.4099333594747501</v>
      </c>
      <c r="H28" s="84">
        <v>18.287823364379459</v>
      </c>
      <c r="I28" s="59">
        <v>0.16553902302692941</v>
      </c>
    </row>
    <row r="29" spans="1:9" ht="13.5" thickBot="1">
      <c r="A29" s="13">
        <v>27</v>
      </c>
      <c r="B29" s="209"/>
      <c r="C29" s="210"/>
      <c r="D29" s="332"/>
      <c r="E29" s="140" t="s">
        <v>154</v>
      </c>
      <c r="F29" s="156">
        <v>-5.8913511692932838E-2</v>
      </c>
      <c r="G29" s="157">
        <v>2.3573206475893103</v>
      </c>
      <c r="H29" s="152">
        <v>1.2086204767931574</v>
      </c>
      <c r="I29" s="39">
        <v>0.11535432976612216</v>
      </c>
    </row>
    <row r="30" spans="1:9" ht="13.5" thickBot="1">
      <c r="A30" s="13">
        <v>28</v>
      </c>
      <c r="B30" s="209"/>
      <c r="C30" s="210"/>
      <c r="D30" s="8" t="s">
        <v>155</v>
      </c>
      <c r="E30" s="140" t="s">
        <v>154</v>
      </c>
      <c r="F30" s="213">
        <v>-0.11251746380131089</v>
      </c>
      <c r="G30" s="214">
        <v>2.2005457340470249</v>
      </c>
      <c r="H30" s="152">
        <v>1.1863408278508265</v>
      </c>
      <c r="I30" s="39">
        <v>0.10807547702022893</v>
      </c>
    </row>
    <row r="31" spans="1:9">
      <c r="A31" s="13">
        <v>26</v>
      </c>
      <c r="B31" s="209"/>
      <c r="C31" s="210"/>
      <c r="D31" s="330" t="s">
        <v>131</v>
      </c>
      <c r="E31" s="140" t="s">
        <v>13</v>
      </c>
      <c r="F31" s="215">
        <v>-4.3890683881291769E-2</v>
      </c>
      <c r="G31" s="216">
        <v>2.3786548856708394</v>
      </c>
      <c r="H31" s="152">
        <v>1.8917564960879443</v>
      </c>
      <c r="I31" s="39">
        <v>0.16801116279982234</v>
      </c>
    </row>
    <row r="32" spans="1:9" ht="13.5" thickBot="1">
      <c r="A32" s="13">
        <v>29</v>
      </c>
      <c r="B32" s="209"/>
      <c r="C32" s="210"/>
      <c r="D32" s="332"/>
      <c r="E32" s="140" t="s">
        <v>154</v>
      </c>
      <c r="F32" s="156">
        <v>-1.3439846298188187E-3</v>
      </c>
      <c r="G32" s="157">
        <v>2.3380340926922512</v>
      </c>
      <c r="H32" s="152">
        <v>1.2540024407807024</v>
      </c>
      <c r="I32" s="39">
        <v>0.11971172101718472</v>
      </c>
    </row>
    <row r="33" spans="1:9">
      <c r="F33" s="92"/>
      <c r="G33" s="92"/>
    </row>
    <row r="34" spans="1:9">
      <c r="F34" s="92"/>
      <c r="G34" s="92"/>
    </row>
    <row r="35" spans="1:9">
      <c r="F35" s="92"/>
      <c r="G35" s="92"/>
    </row>
    <row r="36" spans="1:9">
      <c r="F36" s="36"/>
      <c r="G36" s="36"/>
    </row>
    <row r="38" spans="1:9" ht="13.5" thickBot="1">
      <c r="A38" s="1"/>
      <c r="B38" s="1" t="s">
        <v>2</v>
      </c>
      <c r="C38" s="1" t="s">
        <v>5</v>
      </c>
      <c r="D38" s="1" t="s">
        <v>0</v>
      </c>
      <c r="E38" s="1" t="s">
        <v>1</v>
      </c>
      <c r="F38" s="85" t="s">
        <v>3</v>
      </c>
      <c r="G38" s="85" t="s">
        <v>4</v>
      </c>
      <c r="H38" s="1" t="s">
        <v>66</v>
      </c>
      <c r="I38" s="1" t="s">
        <v>24</v>
      </c>
    </row>
    <row r="39" spans="1:9">
      <c r="A39" s="13">
        <v>1</v>
      </c>
      <c r="B39" s="326" t="s">
        <v>15</v>
      </c>
      <c r="C39" s="328" t="s">
        <v>9</v>
      </c>
      <c r="D39" s="330" t="s">
        <v>6</v>
      </c>
      <c r="E39" s="78" t="s">
        <v>7</v>
      </c>
      <c r="F39" s="86">
        <v>-2.5616315795661424</v>
      </c>
      <c r="G39" s="87">
        <v>2.1255752620823163</v>
      </c>
      <c r="H39" s="84">
        <v>16.173638655750274</v>
      </c>
      <c r="I39" s="58">
        <v>0.10724586275124941</v>
      </c>
    </row>
    <row r="40" spans="1:9">
      <c r="A40" s="13">
        <v>2</v>
      </c>
      <c r="B40" s="326"/>
      <c r="C40" s="328"/>
      <c r="D40" s="331"/>
      <c r="E40" s="78" t="s">
        <v>77</v>
      </c>
      <c r="F40" s="88">
        <v>-1.938816098913926</v>
      </c>
      <c r="G40" s="89">
        <v>2.2724705265514715</v>
      </c>
      <c r="H40" s="84">
        <v>1.2452651104848604</v>
      </c>
      <c r="I40" s="59">
        <v>0.10219955515916619</v>
      </c>
    </row>
    <row r="41" spans="1:9">
      <c r="A41" s="13">
        <v>3</v>
      </c>
      <c r="B41" s="326"/>
      <c r="C41" s="328"/>
      <c r="D41" s="331"/>
      <c r="E41" s="78" t="s">
        <v>81</v>
      </c>
      <c r="F41" s="88">
        <v>-1.9020240730194755</v>
      </c>
      <c r="G41" s="89">
        <v>2.1875054695496248</v>
      </c>
      <c r="H41" s="84">
        <v>1.5310655962392772</v>
      </c>
      <c r="I41" s="59">
        <v>0.13044741702387772</v>
      </c>
    </row>
    <row r="42" spans="1:9">
      <c r="A42" s="13">
        <v>4</v>
      </c>
      <c r="B42" s="326"/>
      <c r="C42" s="328"/>
      <c r="D42" s="331"/>
      <c r="E42" s="78" t="s">
        <v>17</v>
      </c>
      <c r="F42" s="88">
        <v>-1.6753511281129869</v>
      </c>
      <c r="G42" s="89">
        <v>2.1760362990114457</v>
      </c>
      <c r="H42" s="84">
        <v>2.3639741883584606</v>
      </c>
      <c r="I42" s="59">
        <v>0.17111202484235927</v>
      </c>
    </row>
    <row r="43" spans="1:9" ht="13.5" thickBot="1">
      <c r="A43" s="13">
        <v>5</v>
      </c>
      <c r="B43" s="326"/>
      <c r="C43" s="328"/>
      <c r="D43" s="331"/>
      <c r="E43" s="78" t="s">
        <v>13</v>
      </c>
      <c r="F43" s="158">
        <v>-1.3966194131405585</v>
      </c>
      <c r="G43" s="159">
        <v>2.1562867836251076</v>
      </c>
      <c r="H43" s="84">
        <v>1.8703627660682196</v>
      </c>
      <c r="I43" s="59">
        <v>0.144085037422298</v>
      </c>
    </row>
    <row r="44" spans="1:9">
      <c r="A44" s="13">
        <v>6</v>
      </c>
      <c r="B44" s="326"/>
      <c r="C44" s="328"/>
      <c r="D44" s="331" t="s">
        <v>12</v>
      </c>
      <c r="E44" s="78" t="s">
        <v>7</v>
      </c>
      <c r="F44" s="86">
        <v>-1.9258952034967758</v>
      </c>
      <c r="G44" s="87">
        <v>2.5413671471319268</v>
      </c>
      <c r="H44" s="84">
        <v>1.8738100654376455</v>
      </c>
      <c r="I44" s="59">
        <v>0.17474257048897612</v>
      </c>
    </row>
    <row r="45" spans="1:9">
      <c r="A45" s="13">
        <v>7</v>
      </c>
      <c r="B45" s="326"/>
      <c r="C45" s="328"/>
      <c r="D45" s="331"/>
      <c r="E45" s="78" t="s">
        <v>77</v>
      </c>
      <c r="F45" s="88">
        <v>-1.3399655664415406</v>
      </c>
      <c r="G45" s="89">
        <v>2.5359302546674405</v>
      </c>
      <c r="H45" s="84">
        <v>1.652263986505738</v>
      </c>
      <c r="I45" s="59">
        <v>0.16591592377867517</v>
      </c>
    </row>
    <row r="46" spans="1:9">
      <c r="A46" s="13">
        <v>8</v>
      </c>
      <c r="B46" s="326"/>
      <c r="C46" s="328"/>
      <c r="D46" s="331"/>
      <c r="E46" s="78" t="s">
        <v>81</v>
      </c>
      <c r="F46" s="88">
        <v>-1.3098185135213485</v>
      </c>
      <c r="G46" s="89">
        <v>2.445742063907232</v>
      </c>
      <c r="H46" s="84">
        <v>1.9186426700904251</v>
      </c>
      <c r="I46" s="59">
        <v>0.19443734627304352</v>
      </c>
    </row>
    <row r="47" spans="1:9">
      <c r="A47" s="13">
        <v>9</v>
      </c>
      <c r="B47" s="326"/>
      <c r="C47" s="328"/>
      <c r="D47" s="331"/>
      <c r="E47" s="77" t="s">
        <v>17</v>
      </c>
      <c r="F47" s="88">
        <v>-1.0566128584351637</v>
      </c>
      <c r="G47" s="89">
        <v>2.4816217801996423</v>
      </c>
      <c r="H47" s="84">
        <v>23.765314585490266</v>
      </c>
      <c r="I47" s="60">
        <v>0.22221600539662439</v>
      </c>
    </row>
    <row r="48" spans="1:9" ht="13.5" thickBot="1">
      <c r="A48" s="13">
        <v>10</v>
      </c>
      <c r="B48" s="326"/>
      <c r="C48" s="328"/>
      <c r="D48" s="331"/>
      <c r="E48" s="78" t="s">
        <v>13</v>
      </c>
      <c r="F48" s="158">
        <v>-0.88867986508513808</v>
      </c>
      <c r="G48" s="159">
        <v>2.446198792039056</v>
      </c>
      <c r="H48" s="84">
        <v>12.281598391541081</v>
      </c>
      <c r="I48" s="59">
        <v>0.11837460863181358</v>
      </c>
    </row>
    <row r="49" spans="1:9">
      <c r="A49" s="13">
        <v>11</v>
      </c>
      <c r="B49" s="326"/>
      <c r="C49" s="328"/>
      <c r="D49" s="331" t="s">
        <v>16</v>
      </c>
      <c r="E49" s="140" t="s">
        <v>7</v>
      </c>
      <c r="F49" s="86">
        <v>-2.118160789014818</v>
      </c>
      <c r="G49" s="87">
        <v>2.4538000846772023</v>
      </c>
      <c r="H49" s="84">
        <v>2.8628893952232155</v>
      </c>
      <c r="I49" s="59">
        <v>0.26626706001940864</v>
      </c>
    </row>
    <row r="50" spans="1:9">
      <c r="A50" s="13">
        <v>12</v>
      </c>
      <c r="B50" s="326"/>
      <c r="C50" s="328"/>
      <c r="D50" s="331"/>
      <c r="E50" s="140" t="s">
        <v>77</v>
      </c>
      <c r="F50" s="88">
        <v>-1.4896291072628198</v>
      </c>
      <c r="G50" s="89">
        <v>2.5667908079258512</v>
      </c>
      <c r="H50" s="84">
        <v>2.3588414659119978</v>
      </c>
      <c r="I50" s="59">
        <v>0.25401047219164802</v>
      </c>
    </row>
    <row r="51" spans="1:9">
      <c r="A51" s="13">
        <v>13</v>
      </c>
      <c r="B51" s="326"/>
      <c r="C51" s="328"/>
      <c r="D51" s="331"/>
      <c r="E51" s="140" t="s">
        <v>81</v>
      </c>
      <c r="F51" s="88">
        <v>-1.3638735114632863</v>
      </c>
      <c r="G51" s="89">
        <v>2.4707796268435689</v>
      </c>
      <c r="H51" s="84">
        <v>2.9388402836795091</v>
      </c>
      <c r="I51" s="59">
        <v>0.31922353954181482</v>
      </c>
    </row>
    <row r="52" spans="1:9">
      <c r="A52" s="13">
        <v>14</v>
      </c>
      <c r="B52" s="326"/>
      <c r="C52" s="328"/>
      <c r="D52" s="331"/>
      <c r="E52" s="140" t="s">
        <v>17</v>
      </c>
      <c r="F52" s="88">
        <v>-1.0416850083509581</v>
      </c>
      <c r="G52" s="89">
        <v>2.4975382622795275</v>
      </c>
      <c r="H52" s="84">
        <v>2.64649604032101</v>
      </c>
      <c r="I52" s="59">
        <v>0.23268532085417185</v>
      </c>
    </row>
    <row r="53" spans="1:9" ht="13.5" thickBot="1">
      <c r="A53" s="13">
        <v>15</v>
      </c>
      <c r="B53" s="326"/>
      <c r="C53" s="328"/>
      <c r="D53" s="331"/>
      <c r="E53" s="140" t="s">
        <v>13</v>
      </c>
      <c r="F53" s="158">
        <v>-0.7738033432174134</v>
      </c>
      <c r="G53" s="159">
        <v>2.4546731227677498</v>
      </c>
      <c r="H53" s="84">
        <v>18.896966770130199</v>
      </c>
      <c r="I53" s="59">
        <v>0.1695118728039165</v>
      </c>
    </row>
    <row r="54" spans="1:9">
      <c r="A54" s="13">
        <v>16</v>
      </c>
      <c r="B54" s="326"/>
      <c r="C54" s="328"/>
      <c r="D54" s="331" t="s">
        <v>104</v>
      </c>
      <c r="E54" s="140" t="s">
        <v>7</v>
      </c>
      <c r="F54" s="86">
        <v>-2.2273819140566151</v>
      </c>
      <c r="G54" s="87">
        <v>2.2662307485275237</v>
      </c>
      <c r="H54" s="84">
        <v>2.4416955522958048</v>
      </c>
      <c r="I54" s="59">
        <v>0.21406145493535247</v>
      </c>
    </row>
    <row r="55" spans="1:9">
      <c r="A55" s="13">
        <v>17</v>
      </c>
      <c r="B55" s="326"/>
      <c r="C55" s="328"/>
      <c r="D55" s="331"/>
      <c r="E55" s="78" t="s">
        <v>77</v>
      </c>
      <c r="F55" s="88">
        <v>-1.6552536866144683</v>
      </c>
      <c r="G55" s="89">
        <v>2.417587541251375</v>
      </c>
      <c r="H55" s="84">
        <v>1.7792217756218227</v>
      </c>
      <c r="I55" s="59">
        <v>0.17248899353138405</v>
      </c>
    </row>
    <row r="56" spans="1:9">
      <c r="A56" s="13">
        <v>18</v>
      </c>
      <c r="B56" s="326"/>
      <c r="C56" s="328"/>
      <c r="D56" s="331"/>
      <c r="E56" s="78" t="s">
        <v>81</v>
      </c>
      <c r="F56" s="88">
        <v>-1.5516410083920387</v>
      </c>
      <c r="G56" s="89">
        <v>2.3285620042109181</v>
      </c>
      <c r="H56" s="84">
        <v>2.2547985505815573</v>
      </c>
      <c r="I56" s="59">
        <v>0.22541592969676513</v>
      </c>
    </row>
    <row r="57" spans="1:9">
      <c r="A57" s="13">
        <v>19</v>
      </c>
      <c r="B57" s="326"/>
      <c r="C57" s="328"/>
      <c r="D57" s="331"/>
      <c r="E57" s="143" t="s">
        <v>17</v>
      </c>
      <c r="F57" s="88">
        <v>-1.255582166029158</v>
      </c>
      <c r="G57" s="89">
        <v>2.3359423292520942</v>
      </c>
      <c r="H57" s="84">
        <v>2.4608217611284715</v>
      </c>
      <c r="I57" s="59">
        <v>0.20157263224645752</v>
      </c>
    </row>
    <row r="58" spans="1:9" ht="13.5" thickBot="1">
      <c r="A58" s="13">
        <v>20</v>
      </c>
      <c r="B58" s="326"/>
      <c r="C58" s="328"/>
      <c r="D58" s="332"/>
      <c r="E58" s="140" t="s">
        <v>13</v>
      </c>
      <c r="F58" s="158">
        <v>-0.99927411564615043</v>
      </c>
      <c r="G58" s="159">
        <v>2.2990399714365566</v>
      </c>
      <c r="H58" s="84">
        <v>1.8934450815771018</v>
      </c>
      <c r="I58" s="59">
        <v>0.15680336806966044</v>
      </c>
    </row>
    <row r="59" spans="1:9">
      <c r="A59" s="13">
        <v>21</v>
      </c>
      <c r="B59" s="326"/>
      <c r="C59" s="328"/>
      <c r="D59" s="330" t="s">
        <v>106</v>
      </c>
      <c r="E59" s="140" t="s">
        <v>7</v>
      </c>
      <c r="F59" s="86">
        <v>-2.0895558534358702</v>
      </c>
      <c r="G59" s="87">
        <v>2.3582588664114077</v>
      </c>
      <c r="H59" s="84">
        <v>3.0063808402722358</v>
      </c>
      <c r="I59" s="59">
        <v>0.28050285349122983</v>
      </c>
    </row>
    <row r="60" spans="1:9">
      <c r="A60" s="13">
        <v>22</v>
      </c>
      <c r="B60" s="326"/>
      <c r="C60" s="328"/>
      <c r="D60" s="331"/>
      <c r="E60" s="140" t="s">
        <v>77</v>
      </c>
      <c r="F60" s="88">
        <v>-1.4755706950780447</v>
      </c>
      <c r="G60" s="89">
        <v>2.4701616490955183</v>
      </c>
      <c r="H60" s="84">
        <v>2.4908630247863748</v>
      </c>
      <c r="I60" s="59">
        <v>0.26723543804766997</v>
      </c>
    </row>
    <row r="61" spans="1:9">
      <c r="A61" s="13">
        <v>23</v>
      </c>
      <c r="B61" s="326"/>
      <c r="C61" s="328"/>
      <c r="D61" s="331"/>
      <c r="E61" s="140" t="s">
        <v>81</v>
      </c>
      <c r="F61" s="88">
        <v>-1.3494010534820018</v>
      </c>
      <c r="G61" s="89">
        <v>2.3781162612914133</v>
      </c>
      <c r="H61" s="84">
        <v>3.1125031693561303</v>
      </c>
      <c r="I61" s="59">
        <v>0.33868737868480925</v>
      </c>
    </row>
    <row r="62" spans="1:9">
      <c r="A62" s="13">
        <v>24</v>
      </c>
      <c r="B62" s="326"/>
      <c r="C62" s="328"/>
      <c r="D62" s="331"/>
      <c r="E62" s="143" t="s">
        <v>17</v>
      </c>
      <c r="F62" s="88">
        <v>-1.0151206974340421</v>
      </c>
      <c r="G62" s="89">
        <v>2.4196140287199146</v>
      </c>
      <c r="H62" s="84">
        <v>2.6638255662628851</v>
      </c>
      <c r="I62" s="59">
        <v>0.2345857200862104</v>
      </c>
    </row>
    <row r="63" spans="1:9" ht="13.5" thickBot="1">
      <c r="A63" s="13">
        <v>25</v>
      </c>
      <c r="B63" s="326"/>
      <c r="C63" s="328"/>
      <c r="D63" s="332"/>
      <c r="E63" s="140" t="s">
        <v>13</v>
      </c>
      <c r="F63" s="156">
        <v>-0.76097276461955743</v>
      </c>
      <c r="G63" s="157">
        <v>2.3636895677753156</v>
      </c>
      <c r="H63" s="84">
        <v>1.9762654868773455</v>
      </c>
      <c r="I63" s="59">
        <v>0.17294619955749815</v>
      </c>
    </row>
    <row r="64" spans="1:9" ht="13.5" thickBot="1">
      <c r="A64" s="13">
        <v>26</v>
      </c>
      <c r="B64" s="326"/>
      <c r="C64" s="328"/>
      <c r="D64" s="147" t="s">
        <v>131</v>
      </c>
      <c r="E64" s="97" t="s">
        <v>13</v>
      </c>
      <c r="F64" s="160">
        <v>-0.70635148718658491</v>
      </c>
      <c r="G64" s="161">
        <v>2.4233953545255247</v>
      </c>
      <c r="H64" s="84">
        <v>1.95348511330688</v>
      </c>
      <c r="I64" s="59">
        <v>0.17228441658555513</v>
      </c>
    </row>
    <row r="66" spans="5:12">
      <c r="F66" s="36">
        <f>AVERAGE(F39:F64)</f>
        <v>-1.4564873654237265</v>
      </c>
      <c r="G66" s="36">
        <f>AVERAGE(G39:G64)</f>
        <v>2.3797274848367969</v>
      </c>
    </row>
    <row r="72" spans="5:12">
      <c r="E72" s="11" t="s">
        <v>47</v>
      </c>
      <c r="F72" s="11"/>
      <c r="G72" s="20" t="s">
        <v>43</v>
      </c>
      <c r="I72" s="1"/>
      <c r="J72" s="1" t="s">
        <v>0</v>
      </c>
      <c r="K72" s="1" t="s">
        <v>1</v>
      </c>
      <c r="L72" s="51" t="s">
        <v>90</v>
      </c>
    </row>
    <row r="73" spans="5:12">
      <c r="E73" s="8" t="s">
        <v>28</v>
      </c>
      <c r="F73" s="8"/>
      <c r="G73" s="13" t="s">
        <v>37</v>
      </c>
      <c r="I73" s="13">
        <v>1</v>
      </c>
      <c r="J73" s="49" t="s">
        <v>6</v>
      </c>
      <c r="K73" s="3" t="s">
        <v>7</v>
      </c>
      <c r="L73" s="50">
        <v>8.7899999999999991</v>
      </c>
    </row>
    <row r="74" spans="5:12">
      <c r="E74" s="8" t="s">
        <v>40</v>
      </c>
      <c r="F74" s="8"/>
      <c r="G74" s="13" t="s">
        <v>41</v>
      </c>
      <c r="I74" s="13">
        <v>3</v>
      </c>
      <c r="J74" s="46"/>
      <c r="K74" s="48" t="s">
        <v>17</v>
      </c>
      <c r="L74" s="38">
        <v>5.7310304582889184</v>
      </c>
    </row>
    <row r="75" spans="5:12">
      <c r="E75" s="8" t="s">
        <v>27</v>
      </c>
      <c r="F75" s="8"/>
      <c r="G75" s="13" t="s">
        <v>42</v>
      </c>
      <c r="I75" s="13">
        <v>4</v>
      </c>
      <c r="J75" s="46"/>
      <c r="K75" s="3" t="s">
        <v>77</v>
      </c>
      <c r="L75" s="39">
        <v>6.2046583139999996</v>
      </c>
    </row>
    <row r="76" spans="5:12">
      <c r="E76" s="8" t="s">
        <v>38</v>
      </c>
      <c r="F76" s="8"/>
      <c r="G76" s="13" t="s">
        <v>39</v>
      </c>
      <c r="I76" s="13">
        <v>2</v>
      </c>
      <c r="J76" s="45" t="s">
        <v>12</v>
      </c>
      <c r="K76" s="3" t="s">
        <v>13</v>
      </c>
      <c r="L76" s="50">
        <v>5.33</v>
      </c>
    </row>
    <row r="77" spans="5:12">
      <c r="E77" s="26" t="s">
        <v>44</v>
      </c>
      <c r="F77" s="8"/>
      <c r="G77" s="38">
        <v>6.4464370964925672</v>
      </c>
      <c r="I77" s="13">
        <v>5</v>
      </c>
      <c r="J77" s="47"/>
      <c r="K77" s="3" t="s">
        <v>81</v>
      </c>
      <c r="L77" s="39">
        <v>6.1463802510000001</v>
      </c>
    </row>
    <row r="78" spans="5:12">
      <c r="E78" s="26" t="s">
        <v>49</v>
      </c>
      <c r="F78" s="8"/>
      <c r="G78" s="38">
        <v>7.05366925450683</v>
      </c>
      <c r="I78" s="13">
        <v>6</v>
      </c>
      <c r="J78" s="45" t="s">
        <v>16</v>
      </c>
      <c r="K78" s="3" t="s">
        <v>17</v>
      </c>
      <c r="L78" s="38">
        <v>7.05366925450683</v>
      </c>
    </row>
    <row r="79" spans="5:12">
      <c r="E79" s="26" t="s">
        <v>45</v>
      </c>
      <c r="F79" s="8"/>
      <c r="G79" s="38">
        <v>5.33</v>
      </c>
      <c r="I79" s="13">
        <v>7</v>
      </c>
      <c r="J79" s="46"/>
      <c r="K79" s="3" t="s">
        <v>13</v>
      </c>
      <c r="L79" s="38">
        <v>6.4464370964925672</v>
      </c>
    </row>
    <row r="80" spans="5:12">
      <c r="E80" s="26" t="s">
        <v>46</v>
      </c>
      <c r="F80" s="8"/>
      <c r="G80" s="38">
        <v>5.7310304582889184</v>
      </c>
      <c r="I80" s="13">
        <v>8</v>
      </c>
      <c r="J80" s="46"/>
      <c r="K80" s="3" t="s">
        <v>77</v>
      </c>
      <c r="L80" s="39">
        <v>7.4736393999999997</v>
      </c>
    </row>
    <row r="81" spans="3:12">
      <c r="E81" s="26"/>
      <c r="F81" s="8"/>
      <c r="G81" s="38"/>
      <c r="I81" s="13"/>
      <c r="J81" s="54"/>
      <c r="K81" s="3"/>
      <c r="L81" s="39"/>
    </row>
    <row r="82" spans="3:12">
      <c r="E82" s="27" t="s">
        <v>56</v>
      </c>
      <c r="F82" s="8"/>
      <c r="G82" s="39">
        <v>6.4464370964925672</v>
      </c>
      <c r="I82" s="13">
        <v>9</v>
      </c>
      <c r="J82" s="47"/>
      <c r="K82" s="3" t="s">
        <v>81</v>
      </c>
      <c r="L82" s="39">
        <v>7.3942996089999999</v>
      </c>
    </row>
    <row r="83" spans="3:12">
      <c r="E83" s="27" t="s">
        <v>57</v>
      </c>
      <c r="F83" s="8"/>
      <c r="G83" s="39">
        <v>6.908784213565224</v>
      </c>
      <c r="I83" s="13">
        <v>10</v>
      </c>
      <c r="J83" s="49" t="s">
        <v>54</v>
      </c>
      <c r="K83" s="3" t="s">
        <v>13</v>
      </c>
      <c r="L83" s="38">
        <v>4.3667764870533397</v>
      </c>
    </row>
    <row r="84" spans="3:12">
      <c r="E84" s="26" t="s">
        <v>58</v>
      </c>
      <c r="F84" s="8"/>
      <c r="G84" s="38">
        <v>4.3667764870533397</v>
      </c>
      <c r="I84" s="13">
        <v>11</v>
      </c>
      <c r="J84" s="49" t="s">
        <v>64</v>
      </c>
      <c r="K84" s="3" t="s">
        <v>13</v>
      </c>
      <c r="L84" s="38">
        <v>6.4464370960000004</v>
      </c>
    </row>
    <row r="85" spans="3:12">
      <c r="E85" s="26" t="s">
        <v>61</v>
      </c>
      <c r="F85" s="8"/>
      <c r="G85" s="38">
        <v>6.4464370960000004</v>
      </c>
      <c r="I85" s="13">
        <v>12</v>
      </c>
      <c r="J85" s="49"/>
      <c r="K85" s="3" t="s">
        <v>77</v>
      </c>
      <c r="L85" s="39">
        <v>7.4736393999999997</v>
      </c>
    </row>
    <row r="86" spans="3:12">
      <c r="E86" s="26"/>
      <c r="F86" s="8"/>
      <c r="G86" s="38"/>
      <c r="I86" s="13"/>
      <c r="J86" s="55"/>
      <c r="K86" s="3"/>
      <c r="L86" s="39"/>
    </row>
    <row r="87" spans="3:12">
      <c r="E87" s="28" t="s">
        <v>62</v>
      </c>
      <c r="F87" s="8"/>
      <c r="G87" s="40">
        <v>8.795603624</v>
      </c>
      <c r="I87" s="13">
        <v>13</v>
      </c>
      <c r="J87" s="49"/>
      <c r="K87" s="3" t="s">
        <v>81</v>
      </c>
      <c r="L87" s="39">
        <v>7.3942996089999999</v>
      </c>
    </row>
    <row r="88" spans="3:12">
      <c r="E88" s="28" t="s">
        <v>63</v>
      </c>
      <c r="F88" s="8"/>
      <c r="G88" s="40">
        <v>17.788865210000001</v>
      </c>
    </row>
    <row r="94" spans="3:12">
      <c r="C94" s="20"/>
      <c r="E94" s="28" t="s">
        <v>78</v>
      </c>
      <c r="F94" s="8"/>
      <c r="G94" s="39">
        <v>7.4736393999999997</v>
      </c>
    </row>
    <row r="95" spans="3:12">
      <c r="C95" s="43" t="s">
        <v>89</v>
      </c>
      <c r="E95" s="28" t="s">
        <v>79</v>
      </c>
      <c r="F95" s="8"/>
      <c r="G95" s="39">
        <v>7.4736393999999997</v>
      </c>
    </row>
    <row r="96" spans="3:12">
      <c r="C96" s="43"/>
      <c r="E96" s="28"/>
      <c r="F96" s="8"/>
      <c r="G96" s="39"/>
    </row>
    <row r="97" spans="3:7">
      <c r="C97" s="43" t="s">
        <v>88</v>
      </c>
      <c r="E97" s="28" t="s">
        <v>80</v>
      </c>
      <c r="F97" s="8"/>
      <c r="G97" s="39">
        <v>6.2046583139999996</v>
      </c>
    </row>
    <row r="98" spans="3:7">
      <c r="E98" s="28" t="s">
        <v>82</v>
      </c>
      <c r="F98" s="8"/>
      <c r="G98" s="39">
        <v>6.1463802510000001</v>
      </c>
    </row>
    <row r="99" spans="3:7">
      <c r="E99" s="28" t="s">
        <v>83</v>
      </c>
      <c r="F99" s="8"/>
      <c r="G99" s="39">
        <v>7.3942996089999999</v>
      </c>
    </row>
    <row r="100" spans="3:7">
      <c r="E100" s="28" t="s">
        <v>84</v>
      </c>
      <c r="F100" s="8"/>
      <c r="G100" s="39">
        <v>7.3942996089999999</v>
      </c>
    </row>
    <row r="101" spans="3:7">
      <c r="E101" s="28"/>
      <c r="F101" s="8"/>
      <c r="G101" s="42"/>
    </row>
    <row r="102" spans="3:7">
      <c r="E102" s="28"/>
      <c r="F102" s="8"/>
      <c r="G102" s="42"/>
    </row>
    <row r="103" spans="3:7">
      <c r="E103" s="28"/>
      <c r="F103" s="8"/>
      <c r="G103" s="42"/>
    </row>
    <row r="104" spans="3:7">
      <c r="E104" s="28"/>
      <c r="F104" s="8"/>
      <c r="G104" s="42"/>
    </row>
    <row r="105" spans="3:7">
      <c r="E105" s="28"/>
      <c r="F105" s="8"/>
      <c r="G105" s="42"/>
    </row>
    <row r="110" spans="3:7">
      <c r="D110" s="37"/>
      <c r="E110" s="37"/>
    </row>
    <row r="112" spans="3:7">
      <c r="D112" s="37"/>
      <c r="E112" s="37"/>
    </row>
    <row r="113" spans="4:5">
      <c r="D113" s="37"/>
      <c r="E113" s="37"/>
    </row>
    <row r="114" spans="4:5">
      <c r="D114" s="37"/>
      <c r="E114" s="37"/>
    </row>
  </sheetData>
  <mergeCells count="13">
    <mergeCell ref="D31:D32"/>
    <mergeCell ref="D4:D8"/>
    <mergeCell ref="D9:D13"/>
    <mergeCell ref="D14:D18"/>
    <mergeCell ref="D19:D23"/>
    <mergeCell ref="D24:D29"/>
    <mergeCell ref="B39:B64"/>
    <mergeCell ref="C39:C64"/>
    <mergeCell ref="D59:D63"/>
    <mergeCell ref="D39:D43"/>
    <mergeCell ref="D44:D48"/>
    <mergeCell ref="D49:D53"/>
    <mergeCell ref="D54:D5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G8"/>
  <sheetViews>
    <sheetView tabSelected="1" workbookViewId="0">
      <selection activeCell="B1" sqref="B1:G8"/>
    </sheetView>
  </sheetViews>
  <sheetFormatPr defaultRowHeight="13"/>
  <cols>
    <col min="3" max="3" width="7.36328125" customWidth="1"/>
    <col min="4" max="4" width="12" customWidth="1"/>
    <col min="5" max="5" width="13" customWidth="1"/>
  </cols>
  <sheetData>
    <row r="1" spans="2:7" ht="13.5" thickBot="1">
      <c r="B1" s="1" t="s">
        <v>2</v>
      </c>
      <c r="C1" s="1" t="s">
        <v>5</v>
      </c>
      <c r="D1" s="1" t="s">
        <v>0</v>
      </c>
      <c r="E1" s="1" t="s">
        <v>1</v>
      </c>
      <c r="F1" s="85" t="s">
        <v>3</v>
      </c>
      <c r="G1" s="85" t="s">
        <v>4</v>
      </c>
    </row>
    <row r="2" spans="2:7">
      <c r="B2" s="205" t="s">
        <v>8</v>
      </c>
      <c r="C2" s="206" t="s">
        <v>9</v>
      </c>
      <c r="D2" s="330" t="s">
        <v>6</v>
      </c>
      <c r="E2" s="78" t="s">
        <v>7</v>
      </c>
      <c r="F2" s="86">
        <v>-1.8991634535610995</v>
      </c>
      <c r="G2" s="87">
        <v>2.0808376502877666</v>
      </c>
    </row>
    <row r="3" spans="2:7">
      <c r="B3" s="207"/>
      <c r="C3" s="208"/>
      <c r="D3" s="332"/>
      <c r="E3" s="78" t="s">
        <v>13</v>
      </c>
      <c r="F3" s="158">
        <v>-0.73415861224061263</v>
      </c>
      <c r="G3" s="159">
        <v>2.1115479533620807</v>
      </c>
    </row>
    <row r="4" spans="2:7">
      <c r="B4" s="207"/>
      <c r="C4" s="208"/>
      <c r="D4" s="292" t="s">
        <v>197</v>
      </c>
      <c r="E4" s="78" t="s">
        <v>13</v>
      </c>
      <c r="F4" s="158">
        <v>-0.22621174574138472</v>
      </c>
      <c r="G4" s="159">
        <v>2.4014604280300658</v>
      </c>
    </row>
    <row r="5" spans="2:7">
      <c r="B5" s="207"/>
      <c r="C5" s="208"/>
      <c r="D5" s="292" t="s">
        <v>104</v>
      </c>
      <c r="E5" s="140" t="s">
        <v>13</v>
      </c>
      <c r="F5" s="158">
        <v>-0.33681337119419935</v>
      </c>
      <c r="G5" s="159">
        <v>2.2543007910313753</v>
      </c>
    </row>
    <row r="6" spans="2:7" ht="13.5" thickBot="1">
      <c r="B6" s="207"/>
      <c r="C6" s="208"/>
      <c r="D6" s="292" t="s">
        <v>198</v>
      </c>
      <c r="E6" s="78" t="s">
        <v>13</v>
      </c>
      <c r="F6" s="156">
        <v>-9.8509467524520847E-2</v>
      </c>
      <c r="G6" s="157">
        <v>2.3189486282047733</v>
      </c>
    </row>
    <row r="7" spans="2:7" ht="13.5" thickBot="1">
      <c r="B7" s="207"/>
      <c r="C7" s="208"/>
      <c r="D7" s="293" t="s">
        <v>199</v>
      </c>
      <c r="E7" s="140" t="s">
        <v>13</v>
      </c>
      <c r="F7" s="211">
        <v>-0.11132884235193405</v>
      </c>
      <c r="G7" s="212">
        <v>2.4099333594747501</v>
      </c>
    </row>
    <row r="8" spans="2:7">
      <c r="B8" s="209"/>
      <c r="C8" s="210"/>
      <c r="D8" s="291" t="s">
        <v>126</v>
      </c>
      <c r="E8" s="140" t="s">
        <v>13</v>
      </c>
      <c r="F8" s="215">
        <v>-4.3890683881291769E-2</v>
      </c>
      <c r="G8" s="216">
        <v>2.3786548856708394</v>
      </c>
    </row>
  </sheetData>
  <mergeCells count="1">
    <mergeCell ref="D2:D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AH38"/>
  <sheetViews>
    <sheetView topLeftCell="O1" zoomScale="85" zoomScaleNormal="85" workbookViewId="0">
      <selection activeCell="I8" sqref="I8"/>
    </sheetView>
  </sheetViews>
  <sheetFormatPr defaultRowHeight="13"/>
  <cols>
    <col min="2" max="2" width="15.6328125" customWidth="1"/>
    <col min="3" max="3" width="13.7265625" customWidth="1"/>
    <col min="4" max="4" width="11.26953125" customWidth="1"/>
    <col min="5" max="5" width="10.6328125" customWidth="1"/>
    <col min="6" max="6" width="13.7265625" customWidth="1"/>
    <col min="7" max="7" width="14.453125" customWidth="1"/>
    <col min="8" max="8" width="14" customWidth="1"/>
    <col min="9" max="9" width="13.7265625" customWidth="1"/>
    <col min="10" max="11" width="14.453125" customWidth="1"/>
    <col min="12" max="12" width="12" customWidth="1"/>
    <col min="13" max="13" width="11" customWidth="1"/>
    <col min="14" max="14" width="13.36328125" customWidth="1"/>
    <col min="15" max="15" width="10.7265625" customWidth="1"/>
    <col min="17" max="17" width="11.453125" customWidth="1"/>
    <col min="20" max="20" width="12.26953125" customWidth="1"/>
    <col min="21" max="28" width="9.08984375" bestFit="1" customWidth="1"/>
    <col min="29" max="29" width="9.7265625" bestFit="1" customWidth="1"/>
    <col min="30" max="30" width="9.08984375" bestFit="1" customWidth="1"/>
    <col min="31" max="31" width="9.7265625" bestFit="1" customWidth="1"/>
    <col min="32" max="34" width="9.08984375" bestFit="1" customWidth="1"/>
  </cols>
  <sheetData>
    <row r="2" spans="2:34">
      <c r="B2" s="137" t="s">
        <v>94</v>
      </c>
      <c r="C2" s="136" t="s">
        <v>6</v>
      </c>
      <c r="D2" s="71" t="s">
        <v>107</v>
      </c>
      <c r="E2" s="71" t="s">
        <v>120</v>
      </c>
      <c r="F2" s="136" t="s">
        <v>95</v>
      </c>
      <c r="G2" s="72" t="s">
        <v>156</v>
      </c>
      <c r="H2" s="71" t="s">
        <v>131</v>
      </c>
      <c r="I2" s="136" t="s">
        <v>12</v>
      </c>
      <c r="K2" s="137" t="s">
        <v>96</v>
      </c>
      <c r="L2" s="136" t="s">
        <v>6</v>
      </c>
      <c r="M2" s="72" t="s">
        <v>107</v>
      </c>
      <c r="N2" s="72" t="s">
        <v>120</v>
      </c>
      <c r="O2" s="136" t="s">
        <v>95</v>
      </c>
      <c r="P2" s="72" t="s">
        <v>156</v>
      </c>
      <c r="Q2" s="72" t="s">
        <v>131</v>
      </c>
      <c r="R2" s="136" t="s">
        <v>12</v>
      </c>
      <c r="T2" s="300" t="s">
        <v>172</v>
      </c>
      <c r="U2" s="333" t="s">
        <v>6</v>
      </c>
      <c r="V2" s="333"/>
      <c r="W2" s="333" t="s">
        <v>106</v>
      </c>
      <c r="X2" s="333"/>
      <c r="Y2" s="333" t="s">
        <v>64</v>
      </c>
      <c r="Z2" s="333"/>
      <c r="AA2" s="333" t="s">
        <v>95</v>
      </c>
      <c r="AB2" s="333"/>
      <c r="AC2" s="333" t="s">
        <v>124</v>
      </c>
      <c r="AD2" s="333"/>
      <c r="AE2" s="333" t="s">
        <v>126</v>
      </c>
      <c r="AF2" s="333"/>
      <c r="AG2" s="333" t="s">
        <v>12</v>
      </c>
      <c r="AH2" s="333"/>
    </row>
    <row r="3" spans="2:34">
      <c r="B3" s="64" t="s">
        <v>113</v>
      </c>
      <c r="C3" s="74">
        <v>-1.8991634535610995</v>
      </c>
      <c r="D3" s="74">
        <v>-1.427095053743421</v>
      </c>
      <c r="E3" s="74">
        <v>-1.5649211112491881</v>
      </c>
      <c r="F3" s="74">
        <v>-1.4556999889450686</v>
      </c>
      <c r="G3" s="233"/>
      <c r="H3" s="233"/>
      <c r="I3" s="232">
        <v>-1.2634343055870545</v>
      </c>
      <c r="K3" s="64" t="s">
        <v>113</v>
      </c>
      <c r="L3" s="75">
        <v>2.0808376502877666</v>
      </c>
      <c r="M3" s="75">
        <v>2.3135199827662483</v>
      </c>
      <c r="N3" s="75">
        <v>2.2214919574736141</v>
      </c>
      <c r="O3" s="75">
        <v>2.4090611213936315</v>
      </c>
      <c r="P3" s="233"/>
      <c r="Q3" s="233"/>
      <c r="R3" s="75">
        <v>2.4966284567217447</v>
      </c>
      <c r="T3" s="296"/>
      <c r="U3" s="95" t="s">
        <v>170</v>
      </c>
      <c r="V3" s="95" t="s">
        <v>171</v>
      </c>
      <c r="W3" s="95" t="s">
        <v>170</v>
      </c>
      <c r="X3" s="95" t="s">
        <v>171</v>
      </c>
      <c r="Y3" s="95" t="s">
        <v>170</v>
      </c>
      <c r="Z3" s="95" t="s">
        <v>171</v>
      </c>
      <c r="AA3" s="95" t="s">
        <v>170</v>
      </c>
      <c r="AB3" s="95" t="s">
        <v>171</v>
      </c>
      <c r="AC3" s="95" t="s">
        <v>170</v>
      </c>
      <c r="AD3" s="95" t="s">
        <v>171</v>
      </c>
      <c r="AE3" s="95" t="s">
        <v>170</v>
      </c>
      <c r="AF3" s="95" t="s">
        <v>171</v>
      </c>
      <c r="AG3" s="95" t="s">
        <v>170</v>
      </c>
      <c r="AH3" s="95" t="s">
        <v>171</v>
      </c>
    </row>
    <row r="4" spans="2:34">
      <c r="B4" s="64" t="s">
        <v>77</v>
      </c>
      <c r="C4" s="74">
        <v>-1.2763552650341325</v>
      </c>
      <c r="D4" s="74">
        <v>-0.81310990670763184</v>
      </c>
      <c r="E4" s="74">
        <v>-0.99279288460473203</v>
      </c>
      <c r="F4" s="74">
        <v>-0.8271683206409004</v>
      </c>
      <c r="G4" s="233"/>
      <c r="H4" s="233"/>
      <c r="I4" s="232">
        <v>-0.67750477638129158</v>
      </c>
      <c r="K4" s="64" t="s">
        <v>77</v>
      </c>
      <c r="L4" s="75">
        <v>2.2277314319527113</v>
      </c>
      <c r="M4" s="75">
        <v>2.4254224057703402</v>
      </c>
      <c r="N4" s="75">
        <v>2.3728485794048679</v>
      </c>
      <c r="O4" s="75">
        <v>2.5220513044113226</v>
      </c>
      <c r="P4" s="233"/>
      <c r="Q4" s="233"/>
      <c r="R4" s="75">
        <v>2.4911914802691624</v>
      </c>
      <c r="T4" s="95" t="s">
        <v>11</v>
      </c>
      <c r="U4" s="297">
        <v>-1.8991634535610995</v>
      </c>
      <c r="V4" s="297">
        <v>2.0808376502877666</v>
      </c>
      <c r="W4" s="297">
        <v>-1.427095053743421</v>
      </c>
      <c r="X4" s="297">
        <v>2.3135199827662483</v>
      </c>
      <c r="Y4" s="297">
        <v>-1.5649211112491881</v>
      </c>
      <c r="Z4" s="297">
        <v>2.2214919574736141</v>
      </c>
      <c r="AA4" s="297">
        <v>-1.4556999889450686</v>
      </c>
      <c r="AB4" s="297">
        <v>2.4090611213936315</v>
      </c>
      <c r="AC4" s="298"/>
      <c r="AD4" s="298"/>
      <c r="AE4" s="298"/>
      <c r="AF4" s="298"/>
      <c r="AG4" s="297">
        <v>-1.2634343055870545</v>
      </c>
      <c r="AH4" s="297">
        <v>2.4966284567217447</v>
      </c>
    </row>
    <row r="5" spans="2:34">
      <c r="B5" s="64" t="s">
        <v>81</v>
      </c>
      <c r="C5" s="74">
        <v>-1.23956326126418</v>
      </c>
      <c r="D5" s="74">
        <v>-0.68694026377498862</v>
      </c>
      <c r="E5" s="74">
        <v>-0.88918021652088475</v>
      </c>
      <c r="F5" s="74">
        <v>-0.70141272313767355</v>
      </c>
      <c r="G5" s="233"/>
      <c r="H5" s="233"/>
      <c r="I5" s="232">
        <v>-0.64735771955856836</v>
      </c>
      <c r="K5" s="64" t="s">
        <v>81</v>
      </c>
      <c r="L5" s="75">
        <v>2.1427667232355234</v>
      </c>
      <c r="M5" s="75">
        <v>2.3333769094541301</v>
      </c>
      <c r="N5" s="75">
        <v>2.2838230134167978</v>
      </c>
      <c r="O5" s="75">
        <v>2.4260400056117053</v>
      </c>
      <c r="P5" s="233"/>
      <c r="Q5" s="233"/>
      <c r="R5" s="75">
        <v>2.4010032720370109</v>
      </c>
      <c r="T5" s="95" t="s">
        <v>77</v>
      </c>
      <c r="U5" s="297">
        <v>-1.2763552650341325</v>
      </c>
      <c r="V5" s="297">
        <v>2.2277314319527113</v>
      </c>
      <c r="W5" s="297">
        <v>-0.81310990670763184</v>
      </c>
      <c r="X5" s="297">
        <v>2.4254224057703402</v>
      </c>
      <c r="Y5" s="297">
        <v>-0.99279288460473203</v>
      </c>
      <c r="Z5" s="297">
        <v>2.3728485794048679</v>
      </c>
      <c r="AA5" s="297">
        <v>-0.8271683206409004</v>
      </c>
      <c r="AB5" s="297">
        <v>2.5220513044113226</v>
      </c>
      <c r="AC5" s="298"/>
      <c r="AD5" s="298"/>
      <c r="AE5" s="298"/>
      <c r="AF5" s="298"/>
      <c r="AG5" s="297">
        <v>-0.67750477638129158</v>
      </c>
      <c r="AH5" s="297">
        <v>2.4911914802691624</v>
      </c>
    </row>
    <row r="6" spans="2:34">
      <c r="B6" s="63" t="s">
        <v>17</v>
      </c>
      <c r="C6" s="74">
        <v>-1.0128903151941633</v>
      </c>
      <c r="D6" s="74">
        <v>-0.35265898663336065</v>
      </c>
      <c r="E6" s="74">
        <v>-0.59312135344697192</v>
      </c>
      <c r="F6" s="74">
        <v>-0.37922092988595929</v>
      </c>
      <c r="G6" s="233"/>
      <c r="H6" s="233"/>
      <c r="I6" s="232">
        <v>-0.39414473011022605</v>
      </c>
      <c r="K6" s="63" t="s">
        <v>17</v>
      </c>
      <c r="L6" s="75">
        <v>2.1312975298594878</v>
      </c>
      <c r="M6" s="75">
        <v>2.37487345315443</v>
      </c>
      <c r="N6" s="75">
        <v>2.2912016646242352</v>
      </c>
      <c r="O6" s="75">
        <v>2.452797018158571</v>
      </c>
      <c r="P6" s="233"/>
      <c r="Q6" s="233"/>
      <c r="R6" s="75">
        <v>2.4368832466139274</v>
      </c>
      <c r="T6" s="95" t="s">
        <v>81</v>
      </c>
      <c r="U6" s="297">
        <v>-1.23956326126418</v>
      </c>
      <c r="V6" s="297">
        <v>2.1427667232355234</v>
      </c>
      <c r="W6" s="297">
        <v>-0.68694026377498862</v>
      </c>
      <c r="X6" s="297">
        <v>2.3333769094541301</v>
      </c>
      <c r="Y6" s="297">
        <v>-0.88918021652088475</v>
      </c>
      <c r="Z6" s="297">
        <v>2.2838230134167978</v>
      </c>
      <c r="AA6" s="297">
        <v>-0.70141272313767355</v>
      </c>
      <c r="AB6" s="297">
        <v>2.4260400056117053</v>
      </c>
      <c r="AC6" s="298"/>
      <c r="AD6" s="298"/>
      <c r="AE6" s="298"/>
      <c r="AF6" s="298"/>
      <c r="AG6" s="297">
        <v>-0.64735771955856836</v>
      </c>
      <c r="AH6" s="297">
        <v>2.4010032720370109</v>
      </c>
    </row>
    <row r="7" spans="2:34">
      <c r="B7" s="64" t="s">
        <v>13</v>
      </c>
      <c r="C7" s="135">
        <v>-0.73415861224061263</v>
      </c>
      <c r="D7" s="135">
        <v>-9.8509467524520847E-2</v>
      </c>
      <c r="E7" s="162">
        <v>-0.33681337119419935</v>
      </c>
      <c r="F7" s="135">
        <v>-0.11132884235193405</v>
      </c>
      <c r="G7" s="234">
        <v>-0.14044995838020521</v>
      </c>
      <c r="H7" s="135">
        <v>-4.3890683881291803E-2</v>
      </c>
      <c r="I7" s="162">
        <v>-0.22621174574138472</v>
      </c>
      <c r="K7" s="64" t="s">
        <v>13</v>
      </c>
      <c r="L7" s="230">
        <v>2.1115479533620807</v>
      </c>
      <c r="M7" s="230">
        <v>2.3189486282047733</v>
      </c>
      <c r="N7" s="230">
        <v>2.2543007910313753</v>
      </c>
      <c r="O7" s="230">
        <v>2.4099333594747501</v>
      </c>
      <c r="P7" s="234">
        <v>2.2539602923185442</v>
      </c>
      <c r="Q7" s="230">
        <v>2.3786548856708394</v>
      </c>
      <c r="R7" s="230">
        <v>2.4014604280300658</v>
      </c>
      <c r="T7" s="95" t="s">
        <v>17</v>
      </c>
      <c r="U7" s="297">
        <v>-1.0128903151941633</v>
      </c>
      <c r="V7" s="297">
        <v>2.1312975298594878</v>
      </c>
      <c r="W7" s="297">
        <v>-0.35265898663336065</v>
      </c>
      <c r="X7" s="297">
        <v>2.37487345315443</v>
      </c>
      <c r="Y7" s="297">
        <v>-0.59312135344697192</v>
      </c>
      <c r="Z7" s="297">
        <v>2.2912016646242352</v>
      </c>
      <c r="AA7" s="297">
        <v>-0.37922092988595929</v>
      </c>
      <c r="AB7" s="297">
        <v>2.452797018158571</v>
      </c>
      <c r="AC7" s="298"/>
      <c r="AD7" s="298"/>
      <c r="AE7" s="298"/>
      <c r="AF7" s="298"/>
      <c r="AG7" s="297">
        <v>-0.39414473011022605</v>
      </c>
      <c r="AH7" s="297">
        <v>2.4368832466139274</v>
      </c>
    </row>
    <row r="8" spans="2:34">
      <c r="B8" s="204" t="s">
        <v>145</v>
      </c>
      <c r="C8" s="233"/>
      <c r="D8" s="233"/>
      <c r="E8" s="233"/>
      <c r="F8" s="135">
        <v>-5.8913511692932838E-2</v>
      </c>
      <c r="G8" s="234">
        <v>-0.11251746380131089</v>
      </c>
      <c r="H8" s="234">
        <v>-1.3439846298188187E-3</v>
      </c>
      <c r="I8" s="286">
        <v>-0.20780494220933102</v>
      </c>
      <c r="K8" s="204" t="s">
        <v>145</v>
      </c>
      <c r="L8" s="233"/>
      <c r="M8" s="233"/>
      <c r="N8" s="233"/>
      <c r="O8" s="234">
        <v>2.3573206475893103</v>
      </c>
      <c r="P8" s="234">
        <v>2.2005457340470249</v>
      </c>
      <c r="Q8" s="135">
        <v>2.3380340926922512</v>
      </c>
      <c r="R8" s="286">
        <v>2.3435045052847392</v>
      </c>
      <c r="T8" s="95" t="s">
        <v>13</v>
      </c>
      <c r="U8" s="297">
        <v>-0.73415861224061263</v>
      </c>
      <c r="V8" s="297">
        <v>2.1115479533620807</v>
      </c>
      <c r="W8" s="297">
        <v>-9.8509467524520847E-2</v>
      </c>
      <c r="X8" s="297">
        <v>2.3189486282047733</v>
      </c>
      <c r="Y8" s="297">
        <v>-0.33681337119419935</v>
      </c>
      <c r="Z8" s="297">
        <v>2.2543007910313753</v>
      </c>
      <c r="AA8" s="297">
        <v>-0.11132884235193405</v>
      </c>
      <c r="AB8" s="297">
        <v>2.4099333594747501</v>
      </c>
      <c r="AC8" s="299">
        <v>-0.14044995838020521</v>
      </c>
      <c r="AD8" s="299">
        <v>2.2539602923185442</v>
      </c>
      <c r="AE8" s="297">
        <v>-4.3890683881291803E-2</v>
      </c>
      <c r="AF8" s="297">
        <v>2.3786548856708394</v>
      </c>
      <c r="AG8" s="297">
        <v>-0.22621174574138472</v>
      </c>
      <c r="AH8" s="297">
        <v>2.4014604280300658</v>
      </c>
    </row>
    <row r="9" spans="2:34">
      <c r="B9" s="204" t="s">
        <v>194</v>
      </c>
      <c r="C9" s="8"/>
      <c r="D9" s="8"/>
      <c r="E9" s="8"/>
      <c r="F9" s="297">
        <v>-6.4713060749162998E-2</v>
      </c>
      <c r="G9" s="8"/>
      <c r="H9" s="8"/>
      <c r="I9" s="8"/>
      <c r="K9" s="204" t="s">
        <v>193</v>
      </c>
      <c r="L9" s="8"/>
      <c r="M9" s="8"/>
      <c r="N9" s="8"/>
      <c r="O9" s="297">
        <v>2.3696215491865948</v>
      </c>
      <c r="P9" s="8"/>
      <c r="Q9" s="8"/>
      <c r="R9" s="8"/>
      <c r="T9" s="95" t="s">
        <v>145</v>
      </c>
      <c r="U9" s="298"/>
      <c r="V9" s="298"/>
      <c r="W9" s="298"/>
      <c r="X9" s="298"/>
      <c r="Y9" s="298"/>
      <c r="Z9" s="298"/>
      <c r="AA9" s="297">
        <v>-5.8913511692932838E-2</v>
      </c>
      <c r="AB9" s="299">
        <v>2.3573206475893103</v>
      </c>
      <c r="AC9" s="299">
        <v>-0.11251746380131089</v>
      </c>
      <c r="AD9" s="299">
        <v>2.2005457340470249</v>
      </c>
      <c r="AE9" s="299">
        <v>-1.3439846298188187E-3</v>
      </c>
      <c r="AF9" s="297">
        <v>2.3380340926922512</v>
      </c>
      <c r="AG9" s="286">
        <v>-0.20780494220933102</v>
      </c>
      <c r="AH9" s="286">
        <v>2.3435045052847392</v>
      </c>
    </row>
    <row r="10" spans="2:34">
      <c r="T10" s="95" t="s">
        <v>189</v>
      </c>
      <c r="U10" s="298"/>
      <c r="V10" s="298"/>
      <c r="W10" s="298"/>
      <c r="X10" s="298"/>
      <c r="Y10" s="298"/>
      <c r="Z10" s="298"/>
      <c r="AA10" s="297">
        <v>-6.4713060749162998E-2</v>
      </c>
      <c r="AB10" s="297">
        <v>2.3696215491865948</v>
      </c>
      <c r="AC10" s="298"/>
      <c r="AD10" s="298"/>
      <c r="AE10" s="298"/>
      <c r="AF10" s="298"/>
      <c r="AG10" s="298"/>
      <c r="AH10" s="298"/>
    </row>
    <row r="32" spans="2:18">
      <c r="B32" s="61" t="s">
        <v>97</v>
      </c>
      <c r="C32" s="136" t="s">
        <v>6</v>
      </c>
      <c r="D32" s="71" t="s">
        <v>107</v>
      </c>
      <c r="E32" s="71" t="s">
        <v>121</v>
      </c>
      <c r="F32" s="136" t="s">
        <v>95</v>
      </c>
      <c r="G32" s="72" t="s">
        <v>156</v>
      </c>
      <c r="H32" s="71" t="s">
        <v>131</v>
      </c>
      <c r="I32" s="136" t="s">
        <v>12</v>
      </c>
      <c r="K32" s="137" t="s">
        <v>98</v>
      </c>
      <c r="L32" s="136" t="s">
        <v>6</v>
      </c>
      <c r="M32" s="72" t="s">
        <v>107</v>
      </c>
      <c r="N32" s="72" t="s">
        <v>120</v>
      </c>
      <c r="O32" s="136" t="s">
        <v>95</v>
      </c>
      <c r="P32" s="72" t="s">
        <v>156</v>
      </c>
      <c r="Q32" s="72" t="s">
        <v>131</v>
      </c>
      <c r="R32" s="136" t="s">
        <v>12</v>
      </c>
    </row>
    <row r="33" spans="2:18">
      <c r="B33" s="64" t="s">
        <v>114</v>
      </c>
      <c r="C33" s="74">
        <v>-2.5616315795661424</v>
      </c>
      <c r="D33" s="74">
        <v>-2.0895558534358702</v>
      </c>
      <c r="E33" s="74">
        <v>-2.2273819140566151</v>
      </c>
      <c r="F33" s="74">
        <v>-2.118160789014818</v>
      </c>
      <c r="G33" s="233"/>
      <c r="H33" s="233"/>
      <c r="I33" s="74">
        <v>-1.9258952034967758</v>
      </c>
      <c r="K33" s="64" t="s">
        <v>114</v>
      </c>
      <c r="L33" s="75">
        <v>2.1255752620823163</v>
      </c>
      <c r="M33" s="75">
        <v>2.3582588664114077</v>
      </c>
      <c r="N33" s="75">
        <v>2.2662307485275237</v>
      </c>
      <c r="O33" s="75">
        <v>2.4538000846772023</v>
      </c>
      <c r="P33" s="233"/>
      <c r="Q33" s="233"/>
      <c r="R33" s="75">
        <v>2.5413671471319268</v>
      </c>
    </row>
    <row r="34" spans="2:18">
      <c r="B34" s="64" t="s">
        <v>77</v>
      </c>
      <c r="C34" s="74">
        <v>-1.938816098913926</v>
      </c>
      <c r="D34" s="74">
        <v>-1.4755706950780447</v>
      </c>
      <c r="E34" s="74">
        <v>-1.6552536866144683</v>
      </c>
      <c r="F34" s="74">
        <v>-1.4896291072628198</v>
      </c>
      <c r="G34" s="233"/>
      <c r="H34" s="233"/>
      <c r="I34" s="74">
        <v>-1.3399655664415406</v>
      </c>
      <c r="K34" s="64" t="s">
        <v>77</v>
      </c>
      <c r="L34" s="75">
        <v>2.2724705265514715</v>
      </c>
      <c r="M34" s="75">
        <v>2.4701616490955183</v>
      </c>
      <c r="N34" s="75">
        <v>2.417587541251375</v>
      </c>
      <c r="O34" s="75">
        <v>2.5667908079258512</v>
      </c>
      <c r="P34" s="233"/>
      <c r="Q34" s="233"/>
      <c r="R34" s="75">
        <v>2.5359302546674405</v>
      </c>
    </row>
    <row r="35" spans="2:18">
      <c r="B35" s="64" t="s">
        <v>81</v>
      </c>
      <c r="C35" s="74">
        <v>-1.9020240730194755</v>
      </c>
      <c r="D35" s="74">
        <v>-1.3494010534820018</v>
      </c>
      <c r="E35" s="74">
        <v>-1.5516410083920387</v>
      </c>
      <c r="F35" s="74">
        <v>-1.3638735114632863</v>
      </c>
      <c r="G35" s="233"/>
      <c r="H35" s="233"/>
      <c r="I35" s="74">
        <v>-1.3098185135213485</v>
      </c>
      <c r="K35" s="64" t="s">
        <v>81</v>
      </c>
      <c r="L35" s="75">
        <v>2.1875054695496248</v>
      </c>
      <c r="M35" s="75">
        <v>2.3781162612914133</v>
      </c>
      <c r="N35" s="75">
        <v>2.3285620042109181</v>
      </c>
      <c r="O35" s="75">
        <v>2.4707796268435689</v>
      </c>
      <c r="P35" s="233"/>
      <c r="Q35" s="233"/>
      <c r="R35" s="75">
        <v>2.445742063907232</v>
      </c>
    </row>
    <row r="36" spans="2:18">
      <c r="B36" s="63" t="s">
        <v>17</v>
      </c>
      <c r="C36" s="74">
        <v>-1.6753511281129869</v>
      </c>
      <c r="D36" s="74">
        <v>-1.0151206974340421</v>
      </c>
      <c r="E36" s="74">
        <v>-1.255582166029158</v>
      </c>
      <c r="F36" s="74">
        <v>-1.0416850083509581</v>
      </c>
      <c r="G36" s="233"/>
      <c r="H36" s="233"/>
      <c r="I36" s="74">
        <v>-1.0566128584351637</v>
      </c>
      <c r="K36" s="63" t="s">
        <v>17</v>
      </c>
      <c r="L36" s="75">
        <v>2.1760362990114457</v>
      </c>
      <c r="M36" s="75">
        <v>2.4196140287199146</v>
      </c>
      <c r="N36" s="75">
        <v>2.3359423292520942</v>
      </c>
      <c r="O36" s="75">
        <v>2.4975382622795275</v>
      </c>
      <c r="P36" s="233"/>
      <c r="Q36" s="233"/>
      <c r="R36" s="75">
        <v>2.4816217801996423</v>
      </c>
    </row>
    <row r="37" spans="2:18">
      <c r="B37" s="64" t="s">
        <v>13</v>
      </c>
      <c r="C37" s="230">
        <v>-1.3966194131405585</v>
      </c>
      <c r="D37" s="230">
        <v>-0.76097276461955743</v>
      </c>
      <c r="E37" s="231">
        <v>-0.99927411564615043</v>
      </c>
      <c r="F37" s="230">
        <v>-0.7738033432174134</v>
      </c>
      <c r="G37" s="234">
        <v>-0.76133406589636354</v>
      </c>
      <c r="H37" s="230">
        <v>-0.70635148718658491</v>
      </c>
      <c r="I37" s="230">
        <v>-0.88867986508513808</v>
      </c>
      <c r="K37" s="64" t="s">
        <v>13</v>
      </c>
      <c r="L37" s="230">
        <v>2.1562867836251076</v>
      </c>
      <c r="M37" s="230">
        <v>2.3636895677753156</v>
      </c>
      <c r="N37" s="230">
        <v>2.2990399714365566</v>
      </c>
      <c r="O37" s="230">
        <v>2.4546731227677498</v>
      </c>
      <c r="P37" s="234">
        <v>2.2684193450812709</v>
      </c>
      <c r="Q37" s="230">
        <v>2.4233953545255247</v>
      </c>
      <c r="R37" s="230">
        <v>2.446198792039056</v>
      </c>
    </row>
    <row r="38" spans="2:18">
      <c r="B38" s="204" t="s">
        <v>145</v>
      </c>
      <c r="C38" s="233"/>
      <c r="D38" s="233"/>
      <c r="E38" s="233"/>
      <c r="F38" s="234">
        <v>-0.72138034221663783</v>
      </c>
      <c r="G38" s="234">
        <v>-0.72497903431552013</v>
      </c>
      <c r="H38" s="234">
        <v>-0.66381163025138323</v>
      </c>
      <c r="I38" s="233"/>
      <c r="K38" s="204" t="s">
        <v>153</v>
      </c>
      <c r="L38" s="233"/>
      <c r="M38" s="233"/>
      <c r="N38" s="233"/>
      <c r="O38" s="234">
        <v>2.4020609931929138</v>
      </c>
      <c r="P38" s="234">
        <v>2.2143262697713793</v>
      </c>
      <c r="Q38" s="135">
        <v>2.3827757729225758</v>
      </c>
      <c r="R38" s="233"/>
    </row>
  </sheetData>
  <mergeCells count="7">
    <mergeCell ref="AG2:AH2"/>
    <mergeCell ref="U2:V2"/>
    <mergeCell ref="W2:X2"/>
    <mergeCell ref="Y2:Z2"/>
    <mergeCell ref="AA2:AB2"/>
    <mergeCell ref="AC2:AD2"/>
    <mergeCell ref="AE2:AF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98"/>
  <sheetViews>
    <sheetView topLeftCell="A85" zoomScale="80" zoomScaleNormal="80" workbookViewId="0">
      <selection activeCell="G85" sqref="G85"/>
    </sheetView>
  </sheetViews>
  <sheetFormatPr defaultRowHeight="13"/>
  <cols>
    <col min="1" max="1" width="17.26953125" customWidth="1"/>
    <col min="2" max="2" width="14.08984375" customWidth="1"/>
    <col min="3" max="3" width="17.453125" customWidth="1"/>
    <col min="4" max="4" width="16.36328125" customWidth="1"/>
    <col min="6" max="6" width="14.36328125" customWidth="1"/>
    <col min="7" max="7" width="12.7265625" customWidth="1"/>
    <col min="8" max="8" width="15.7265625" customWidth="1"/>
    <col min="9" max="9" width="16.6328125" customWidth="1"/>
    <col min="10" max="10" width="14.453125" customWidth="1"/>
    <col min="11" max="11" width="13.453125" customWidth="1"/>
  </cols>
  <sheetData>
    <row r="1" spans="1:9">
      <c r="A1" s="61" t="s">
        <v>103</v>
      </c>
      <c r="B1" s="69" t="s">
        <v>99</v>
      </c>
      <c r="C1" s="30"/>
      <c r="D1" s="30"/>
      <c r="F1" s="61" t="s">
        <v>103</v>
      </c>
      <c r="G1" s="69" t="s">
        <v>100</v>
      </c>
      <c r="H1" s="30"/>
      <c r="I1" s="30"/>
    </row>
    <row r="2" spans="1:9">
      <c r="A2" s="70" t="s">
        <v>0</v>
      </c>
      <c r="B2" s="136" t="s">
        <v>105</v>
      </c>
      <c r="C2" s="136" t="s">
        <v>101</v>
      </c>
      <c r="D2" s="136" t="s">
        <v>102</v>
      </c>
      <c r="F2" s="70" t="s">
        <v>0</v>
      </c>
      <c r="G2" s="136" t="s">
        <v>105</v>
      </c>
      <c r="H2" s="136" t="s">
        <v>101</v>
      </c>
      <c r="I2" s="136" t="s">
        <v>102</v>
      </c>
    </row>
    <row r="3" spans="1:9">
      <c r="A3" s="316" t="s">
        <v>6</v>
      </c>
      <c r="B3" s="3" t="s">
        <v>116</v>
      </c>
      <c r="C3" s="76">
        <v>0.31111206248563938</v>
      </c>
      <c r="D3" s="39">
        <v>0.2935295508827247</v>
      </c>
      <c r="F3" s="316" t="s">
        <v>6</v>
      </c>
      <c r="G3" s="3" t="s">
        <v>116</v>
      </c>
      <c r="H3" s="44">
        <v>-8.5371107157276249E-2</v>
      </c>
      <c r="I3" s="39">
        <v>-6.1250692456708222E-2</v>
      </c>
    </row>
    <row r="4" spans="1:9">
      <c r="A4" s="316"/>
      <c r="B4" s="3" t="s">
        <v>77</v>
      </c>
      <c r="C4" s="44">
        <v>0.27557966396531475</v>
      </c>
      <c r="D4" s="39">
        <v>0.223530802168872</v>
      </c>
      <c r="F4" s="316"/>
      <c r="G4" s="3" t="s">
        <v>77</v>
      </c>
      <c r="H4" s="44">
        <v>-0.1580815151294912</v>
      </c>
      <c r="I4" s="39">
        <v>-9.3106992709201641E-2</v>
      </c>
    </row>
    <row r="5" spans="1:9">
      <c r="A5" s="316"/>
      <c r="B5" s="3" t="s">
        <v>81</v>
      </c>
      <c r="C5" s="44">
        <v>0.30773075324349408</v>
      </c>
      <c r="D5" s="39">
        <v>0.22077485395815488</v>
      </c>
      <c r="F5" s="316"/>
      <c r="G5" s="3" t="s">
        <v>81</v>
      </c>
      <c r="H5" s="44">
        <v>-0.19439007396263719</v>
      </c>
      <c r="I5" s="39">
        <v>-0.12068319483602252</v>
      </c>
    </row>
    <row r="6" spans="1:9">
      <c r="A6" s="316"/>
      <c r="B6" s="3" t="s">
        <v>17</v>
      </c>
      <c r="C6" s="44">
        <v>0.37562613307906423</v>
      </c>
      <c r="D6" s="39">
        <v>0.33027874376909061</v>
      </c>
      <c r="F6" s="316"/>
      <c r="G6" s="3" t="s">
        <v>17</v>
      </c>
      <c r="H6" s="44">
        <v>-0.1509852884689904</v>
      </c>
      <c r="I6" s="39">
        <v>-9.7556932068205704E-2</v>
      </c>
    </row>
    <row r="7" spans="1:9">
      <c r="A7" s="316"/>
      <c r="B7" s="3" t="s">
        <v>13</v>
      </c>
      <c r="C7" s="39">
        <v>0.28080895538546935</v>
      </c>
      <c r="D7" s="44">
        <v>0.28258517370125169</v>
      </c>
      <c r="F7" s="316"/>
      <c r="G7" s="3" t="s">
        <v>13</v>
      </c>
      <c r="H7" s="44">
        <v>-0.15848716211542158</v>
      </c>
      <c r="I7" s="39">
        <v>-0.10194527866578351</v>
      </c>
    </row>
    <row r="8" spans="1:9">
      <c r="A8" s="316"/>
      <c r="B8" s="3" t="s">
        <v>157</v>
      </c>
      <c r="C8" s="44">
        <v>0.26766637885017586</v>
      </c>
      <c r="D8" s="39">
        <v>0.21390325475046446</v>
      </c>
      <c r="F8" s="316"/>
      <c r="G8" s="3" t="s">
        <v>157</v>
      </c>
      <c r="H8" s="44">
        <v>-0.14237179850046999</v>
      </c>
      <c r="I8" s="39">
        <v>-9.1423587596330513E-2</v>
      </c>
    </row>
    <row r="9" spans="1:9">
      <c r="A9" s="316" t="s">
        <v>106</v>
      </c>
      <c r="B9" s="97" t="s">
        <v>116</v>
      </c>
      <c r="C9" s="44">
        <v>0.44941506553224864</v>
      </c>
      <c r="D9" s="39">
        <v>0.24451729310823467</v>
      </c>
      <c r="F9" s="316" t="s">
        <v>106</v>
      </c>
      <c r="G9" s="3" t="s">
        <v>116</v>
      </c>
      <c r="H9" s="44">
        <v>-0.35921211812933596</v>
      </c>
      <c r="I9" s="39">
        <v>-0.21389238778793107</v>
      </c>
    </row>
    <row r="10" spans="1:9">
      <c r="A10" s="316"/>
      <c r="B10" s="97" t="s">
        <v>77</v>
      </c>
      <c r="C10" s="39">
        <v>0.13251523230892159</v>
      </c>
      <c r="D10" s="76">
        <v>0.13614360984270402</v>
      </c>
      <c r="F10" s="316"/>
      <c r="G10" s="3" t="s">
        <v>77</v>
      </c>
      <c r="H10" s="44">
        <v>-0.40098169793305516</v>
      </c>
      <c r="I10" s="39">
        <v>-0.2554580987076438</v>
      </c>
    </row>
    <row r="11" spans="1:9">
      <c r="A11" s="316"/>
      <c r="B11" s="97" t="s">
        <v>81</v>
      </c>
      <c r="C11" s="39">
        <v>0.12994897996237853</v>
      </c>
      <c r="D11" s="76">
        <v>0.13365089302879962</v>
      </c>
      <c r="F11" s="316"/>
      <c r="G11" s="3" t="s">
        <v>81</v>
      </c>
      <c r="H11" s="44">
        <v>-0.46162578595441595</v>
      </c>
      <c r="I11" s="39">
        <v>-0.29729500832261913</v>
      </c>
    </row>
    <row r="12" spans="1:9">
      <c r="A12" s="316"/>
      <c r="B12" s="97" t="s">
        <v>17</v>
      </c>
      <c r="C12" s="39">
        <v>0.27513981360019146</v>
      </c>
      <c r="D12" s="76">
        <v>0.27635860512553112</v>
      </c>
      <c r="F12" s="316"/>
      <c r="G12" s="3" t="s">
        <v>17</v>
      </c>
      <c r="H12" s="44">
        <v>-0.26227390979610554</v>
      </c>
      <c r="I12" s="39">
        <v>-0.17064258255152254</v>
      </c>
    </row>
    <row r="13" spans="1:9">
      <c r="A13" s="316"/>
      <c r="B13" s="97" t="s">
        <v>13</v>
      </c>
      <c r="C13" s="39">
        <v>0.24685372710459808</v>
      </c>
      <c r="D13" s="44">
        <v>0.24750647075142895</v>
      </c>
      <c r="F13" s="316"/>
      <c r="G13" s="3" t="s">
        <v>13</v>
      </c>
      <c r="H13" s="44">
        <v>-0.22733425050398637</v>
      </c>
      <c r="I13" s="39">
        <v>-0.14414549352216532</v>
      </c>
    </row>
    <row r="14" spans="1:9">
      <c r="A14" s="316" t="s">
        <v>64</v>
      </c>
      <c r="B14" s="97" t="s">
        <v>7</v>
      </c>
      <c r="C14" s="76">
        <v>0.3996717357504771</v>
      </c>
      <c r="D14" s="39">
        <v>0.25908817188490385</v>
      </c>
      <c r="F14" s="316" t="s">
        <v>64</v>
      </c>
      <c r="G14" s="97" t="s">
        <v>7</v>
      </c>
      <c r="H14" s="44">
        <v>-0.28372499240334292</v>
      </c>
      <c r="I14" s="39">
        <v>-0.1633559199538972</v>
      </c>
    </row>
    <row r="15" spans="1:9">
      <c r="A15" s="316"/>
      <c r="B15" s="3" t="s">
        <v>77</v>
      </c>
      <c r="C15" s="76">
        <v>0.35109776397123849</v>
      </c>
      <c r="D15" s="39">
        <v>0.17047693548165954</v>
      </c>
      <c r="F15" s="316"/>
      <c r="G15" s="3" t="s">
        <v>77</v>
      </c>
      <c r="H15" s="44">
        <v>-0.29706978253327421</v>
      </c>
      <c r="I15" s="39">
        <v>-0.18082952161132049</v>
      </c>
    </row>
    <row r="16" spans="1:9">
      <c r="A16" s="316"/>
      <c r="B16" s="3" t="s">
        <v>81</v>
      </c>
      <c r="C16" s="39">
        <v>0.16620694031587746</v>
      </c>
      <c r="D16" s="76">
        <v>0.17024798323368717</v>
      </c>
      <c r="F16" s="316"/>
      <c r="G16" s="3" t="s">
        <v>81</v>
      </c>
      <c r="H16" s="44">
        <v>-0.34948585205214933</v>
      </c>
      <c r="I16" s="39">
        <v>-0.21883599153278332</v>
      </c>
    </row>
    <row r="17" spans="1:13">
      <c r="A17" s="316"/>
      <c r="B17" s="97" t="s">
        <v>17</v>
      </c>
      <c r="C17" s="76">
        <v>0.39115732395110925</v>
      </c>
      <c r="D17" s="39">
        <v>0.29612666792912101</v>
      </c>
      <c r="F17" s="316"/>
      <c r="G17" s="97" t="s">
        <v>17</v>
      </c>
      <c r="H17" s="44">
        <v>-0.21747617621013404</v>
      </c>
      <c r="I17" s="39">
        <v>-0.13754484902905162</v>
      </c>
      <c r="M17" s="44"/>
    </row>
    <row r="18" spans="1:13">
      <c r="A18" s="316"/>
      <c r="B18" s="97" t="s">
        <v>13</v>
      </c>
      <c r="C18" s="76">
        <v>0.34236322048285994</v>
      </c>
      <c r="D18" s="39">
        <v>0.26274547080907551</v>
      </c>
      <c r="F18" s="316"/>
      <c r="G18" s="97" t="s">
        <v>13</v>
      </c>
      <c r="H18" s="44">
        <v>-0.20049376309398248</v>
      </c>
      <c r="I18" s="39">
        <v>-0.12316222991063164</v>
      </c>
    </row>
    <row r="19" spans="1:13">
      <c r="A19" s="316" t="s">
        <v>16</v>
      </c>
      <c r="B19" s="97" t="s">
        <v>7</v>
      </c>
      <c r="C19" s="44">
        <v>0.43869836468675949</v>
      </c>
      <c r="D19" s="39">
        <v>0.23826142198517442</v>
      </c>
      <c r="F19" s="316" t="s">
        <v>16</v>
      </c>
      <c r="G19" s="3" t="s">
        <v>116</v>
      </c>
      <c r="H19" s="44">
        <v>-0.35082725162913686</v>
      </c>
      <c r="I19" s="39">
        <v>-0.20747045031560951</v>
      </c>
    </row>
    <row r="20" spans="1:13">
      <c r="A20" s="316"/>
      <c r="B20" s="97" t="s">
        <v>77</v>
      </c>
      <c r="C20" s="39">
        <v>0.13068746076006255</v>
      </c>
      <c r="D20" s="76">
        <v>0.13406878548539325</v>
      </c>
      <c r="F20" s="316"/>
      <c r="G20" s="3" t="s">
        <v>77</v>
      </c>
      <c r="H20" s="44">
        <v>-0.39023598598919307</v>
      </c>
      <c r="I20" s="39">
        <v>-0.24664187555315209</v>
      </c>
    </row>
    <row r="21" spans="1:13">
      <c r="A21" s="316"/>
      <c r="B21" s="97" t="s">
        <v>81</v>
      </c>
      <c r="C21" s="44">
        <v>0.46769191606997884</v>
      </c>
      <c r="D21" s="39">
        <v>0.13369697709455775</v>
      </c>
      <c r="F21" s="316"/>
      <c r="G21" s="3" t="s">
        <v>81</v>
      </c>
      <c r="H21" s="44">
        <v>-0.44922348416748648</v>
      </c>
      <c r="I21" s="39">
        <v>-0.28586700407831067</v>
      </c>
    </row>
    <row r="22" spans="1:13">
      <c r="A22" s="316"/>
      <c r="B22" s="97" t="s">
        <v>17</v>
      </c>
      <c r="C22" s="44">
        <v>0.4077068381944513</v>
      </c>
      <c r="D22" s="39">
        <v>0.27499998328263731</v>
      </c>
      <c r="F22" s="316"/>
      <c r="G22" s="3" t="s">
        <v>17</v>
      </c>
      <c r="H22" s="44">
        <v>-0.27064741026448047</v>
      </c>
      <c r="I22" s="39">
        <v>-0.16952095924063748</v>
      </c>
    </row>
    <row r="23" spans="1:13">
      <c r="A23" s="316"/>
      <c r="B23" s="97" t="s">
        <v>13</v>
      </c>
      <c r="C23" s="44">
        <v>0.24289331473822906</v>
      </c>
      <c r="D23" s="39">
        <v>0.24029331354370109</v>
      </c>
      <c r="F23" s="316"/>
      <c r="G23" s="3" t="s">
        <v>13</v>
      </c>
      <c r="H23" s="44">
        <v>-0.23099521055756789</v>
      </c>
      <c r="I23" s="39">
        <v>-0.14212585216614748</v>
      </c>
    </row>
    <row r="24" spans="1:13">
      <c r="A24" s="316"/>
      <c r="B24" s="3" t="s">
        <v>157</v>
      </c>
      <c r="C24" s="218">
        <v>0.2856463326500418</v>
      </c>
      <c r="D24" s="218">
        <v>0.15989931558274728</v>
      </c>
      <c r="F24" s="316"/>
      <c r="G24" s="3" t="s">
        <v>157</v>
      </c>
      <c r="H24" s="44">
        <v>-0.22006431156732553</v>
      </c>
      <c r="I24" s="44">
        <v>-0.13925736943505918</v>
      </c>
    </row>
    <row r="25" spans="1:13">
      <c r="A25" s="339" t="s">
        <v>156</v>
      </c>
      <c r="B25" s="97" t="s">
        <v>13</v>
      </c>
      <c r="C25" s="44">
        <v>0.3402828682074317</v>
      </c>
      <c r="D25" s="44">
        <v>0.25711829726508184</v>
      </c>
      <c r="F25" s="339" t="s">
        <v>156</v>
      </c>
      <c r="G25" s="97" t="s">
        <v>13</v>
      </c>
      <c r="H25" s="44">
        <v>-0.20593368558343528</v>
      </c>
      <c r="I25" s="44">
        <v>-0.1263915551037762</v>
      </c>
    </row>
    <row r="26" spans="1:13">
      <c r="A26" s="339"/>
      <c r="B26" s="3" t="s">
        <v>157</v>
      </c>
      <c r="C26" s="218">
        <v>0.27895693136601163</v>
      </c>
      <c r="D26" s="218">
        <v>0.17894752698852945</v>
      </c>
      <c r="F26" s="339"/>
      <c r="G26" s="3" t="s">
        <v>157</v>
      </c>
      <c r="H26" s="44">
        <v>-0.19625595523394423</v>
      </c>
      <c r="I26" s="44">
        <v>-0.12242372407949453</v>
      </c>
    </row>
    <row r="27" spans="1:13">
      <c r="A27" s="339" t="s">
        <v>132</v>
      </c>
      <c r="B27" s="3" t="s">
        <v>13</v>
      </c>
      <c r="C27" s="218">
        <v>0.35076832744092501</v>
      </c>
      <c r="D27" s="58">
        <v>0.2419150256392284</v>
      </c>
      <c r="F27" s="339" t="s">
        <v>132</v>
      </c>
      <c r="G27" s="3" t="s">
        <v>13</v>
      </c>
      <c r="H27" s="44">
        <v>-0.24174938897881049</v>
      </c>
      <c r="I27" s="39">
        <v>-0.1460070690737858</v>
      </c>
    </row>
    <row r="28" spans="1:13">
      <c r="A28" s="339"/>
      <c r="B28" s="3" t="s">
        <v>157</v>
      </c>
      <c r="C28" s="218">
        <v>0.2907331874971264</v>
      </c>
      <c r="D28" s="218">
        <v>0.16239873949273198</v>
      </c>
      <c r="F28" s="339"/>
      <c r="G28" s="3" t="s">
        <v>157</v>
      </c>
      <c r="H28" s="44">
        <v>-0.22400831460680415</v>
      </c>
      <c r="I28" s="44">
        <v>-0.14182453857874222</v>
      </c>
    </row>
    <row r="29" spans="1:13">
      <c r="A29" s="316" t="s">
        <v>12</v>
      </c>
      <c r="B29" s="3" t="s">
        <v>116</v>
      </c>
      <c r="C29" s="39">
        <v>0.2121550585051768</v>
      </c>
      <c r="D29" s="76">
        <v>0.21609359300749942</v>
      </c>
      <c r="F29" s="316" t="s">
        <v>12</v>
      </c>
      <c r="G29" s="3" t="s">
        <v>116</v>
      </c>
      <c r="H29" s="44">
        <v>-0.25558413784793643</v>
      </c>
      <c r="I29" s="39">
        <v>-0.16345861495852709</v>
      </c>
    </row>
    <row r="30" spans="1:13">
      <c r="A30" s="316"/>
      <c r="B30" s="3" t="s">
        <v>77</v>
      </c>
      <c r="C30" s="44">
        <v>0.34596979061757116</v>
      </c>
      <c r="D30" s="39">
        <v>0.15192786709780659</v>
      </c>
      <c r="F30" s="316"/>
      <c r="G30" s="3" t="s">
        <v>77</v>
      </c>
      <c r="H30" s="44">
        <v>-0.30251365529306007</v>
      </c>
      <c r="I30" s="39">
        <v>-0.1886965477942244</v>
      </c>
    </row>
    <row r="31" spans="1:13">
      <c r="A31" s="316"/>
      <c r="B31" s="3" t="s">
        <v>81</v>
      </c>
      <c r="C31" s="39">
        <v>0.12546980985825629</v>
      </c>
      <c r="D31" s="44">
        <v>0.15394397295595308</v>
      </c>
      <c r="F31" s="316"/>
      <c r="G31" s="3" t="s">
        <v>81</v>
      </c>
      <c r="H31" s="44">
        <v>-0.32719359102085477</v>
      </c>
      <c r="I31" s="39">
        <v>-0.20867125788547725</v>
      </c>
    </row>
    <row r="32" spans="1:13">
      <c r="A32" s="316"/>
      <c r="B32" s="3" t="s">
        <v>17</v>
      </c>
      <c r="C32" s="44">
        <v>0.36869938279296899</v>
      </c>
      <c r="D32" s="39">
        <v>0.24500428312503875</v>
      </c>
      <c r="F32" s="316"/>
      <c r="G32" s="3" t="s">
        <v>17</v>
      </c>
      <c r="H32" s="44">
        <v>-0.28518693537681195</v>
      </c>
      <c r="I32" s="39">
        <v>-0.17972573765163524</v>
      </c>
    </row>
    <row r="33" spans="1:9">
      <c r="A33" s="316"/>
      <c r="B33" s="3" t="s">
        <v>13</v>
      </c>
      <c r="C33" s="44">
        <v>0.290861433995941</v>
      </c>
      <c r="D33" s="39">
        <v>0.17830518608914736</v>
      </c>
      <c r="F33" s="316"/>
      <c r="G33" s="3" t="s">
        <v>13</v>
      </c>
      <c r="H33" s="44">
        <v>-0.21084596288019064</v>
      </c>
      <c r="I33" s="39">
        <v>-0.13288244822513917</v>
      </c>
    </row>
    <row r="63" spans="1:9">
      <c r="A63" s="61" t="s">
        <v>8</v>
      </c>
      <c r="B63" s="30"/>
      <c r="C63" s="30"/>
      <c r="D63" s="30"/>
      <c r="F63" s="61" t="s">
        <v>8</v>
      </c>
      <c r="G63" s="30"/>
      <c r="H63" s="30"/>
      <c r="I63" s="30"/>
    </row>
    <row r="64" spans="1:9">
      <c r="A64" s="235" t="s">
        <v>99</v>
      </c>
      <c r="B64" s="136"/>
      <c r="C64" s="136" t="s">
        <v>101</v>
      </c>
      <c r="D64" s="136" t="s">
        <v>102</v>
      </c>
      <c r="F64" s="69" t="s">
        <v>100</v>
      </c>
      <c r="G64" s="62"/>
      <c r="H64" s="62" t="s">
        <v>101</v>
      </c>
      <c r="I64" s="62" t="s">
        <v>102</v>
      </c>
    </row>
    <row r="65" spans="1:9">
      <c r="A65" s="316" t="s">
        <v>6</v>
      </c>
      <c r="B65" s="3" t="s">
        <v>7</v>
      </c>
      <c r="C65" s="76">
        <v>0.30511669020495358</v>
      </c>
      <c r="D65" s="39">
        <v>0.28626580289281023</v>
      </c>
      <c r="F65" s="316" t="s">
        <v>6</v>
      </c>
      <c r="G65" s="3" t="s">
        <v>7</v>
      </c>
      <c r="H65" s="44">
        <v>-8.6715798807826872E-2</v>
      </c>
      <c r="I65" s="39">
        <v>-6.1533013629865962E-2</v>
      </c>
    </row>
    <row r="66" spans="1:9">
      <c r="A66" s="316"/>
      <c r="B66" s="3" t="s">
        <v>77</v>
      </c>
      <c r="C66" s="44">
        <v>0.26998371103187591</v>
      </c>
      <c r="D66" s="39">
        <v>0.2162524699284587</v>
      </c>
      <c r="F66" s="316"/>
      <c r="G66" s="3" t="s">
        <v>77</v>
      </c>
      <c r="H66" s="44">
        <v>-0.15860095100089211</v>
      </c>
      <c r="I66" s="39">
        <v>-9.340253722445091E-2</v>
      </c>
    </row>
    <row r="67" spans="1:9">
      <c r="A67" s="316"/>
      <c r="B67" s="3" t="s">
        <v>81</v>
      </c>
      <c r="C67" s="44">
        <v>0.30233641345701878</v>
      </c>
      <c r="D67" s="39">
        <v>0.21349647746874556</v>
      </c>
      <c r="F67" s="316"/>
      <c r="G67" s="3" t="s">
        <v>81</v>
      </c>
      <c r="H67" s="44">
        <v>-0.19492576867895206</v>
      </c>
      <c r="I67" s="39">
        <v>-0.12097736833713491</v>
      </c>
    </row>
    <row r="68" spans="1:9">
      <c r="A68" s="316"/>
      <c r="B68" s="3" t="s">
        <v>17</v>
      </c>
      <c r="C68" s="44">
        <v>0.37137743925462541</v>
      </c>
      <c r="D68" s="39">
        <v>0.32300036960673761</v>
      </c>
      <c r="F68" s="316"/>
      <c r="G68" s="3" t="s">
        <v>17</v>
      </c>
      <c r="H68" s="44">
        <v>-0.15160982580198912</v>
      </c>
      <c r="I68" s="39">
        <v>-9.7851195757215237E-2</v>
      </c>
    </row>
    <row r="69" spans="1:9">
      <c r="A69" s="316"/>
      <c r="B69" s="3" t="s">
        <v>13</v>
      </c>
      <c r="C69" s="39">
        <v>0.27478746005751709</v>
      </c>
      <c r="D69" s="44">
        <v>0.27530677550114313</v>
      </c>
      <c r="F69" s="316"/>
      <c r="G69" s="3" t="s">
        <v>13</v>
      </c>
      <c r="H69" s="44">
        <v>-0.15897399816946667</v>
      </c>
      <c r="I69" s="39">
        <v>-0.10223979881794776</v>
      </c>
    </row>
    <row r="70" spans="1:9">
      <c r="A70" s="316"/>
      <c r="B70" s="3" t="s">
        <v>145</v>
      </c>
      <c r="C70" s="44">
        <v>0.27131075237922575</v>
      </c>
      <c r="D70" s="39">
        <v>0.20663264040794838</v>
      </c>
      <c r="F70" s="316"/>
      <c r="G70" s="3" t="s">
        <v>145</v>
      </c>
      <c r="H70" s="44">
        <v>-0.14361249705859799</v>
      </c>
      <c r="I70" s="39">
        <v>-9.1709796344301431E-2</v>
      </c>
    </row>
    <row r="71" spans="1:9">
      <c r="A71" s="316" t="s">
        <v>106</v>
      </c>
      <c r="B71" s="97" t="s">
        <v>7</v>
      </c>
      <c r="C71" s="44">
        <v>0.44535316459394281</v>
      </c>
      <c r="D71" s="39">
        <v>0.23723889249313279</v>
      </c>
      <c r="F71" s="316" t="s">
        <v>106</v>
      </c>
      <c r="G71" s="3" t="s">
        <v>7</v>
      </c>
      <c r="H71" s="44">
        <v>-0.35862832813505463</v>
      </c>
      <c r="I71" s="39">
        <v>-0.21418712267612161</v>
      </c>
    </row>
    <row r="72" spans="1:9">
      <c r="A72" s="316"/>
      <c r="B72" s="97" t="s">
        <v>77</v>
      </c>
      <c r="C72" s="39">
        <v>0.12771933595646234</v>
      </c>
      <c r="D72" s="76">
        <v>0.12886518658352952</v>
      </c>
      <c r="F72" s="316"/>
      <c r="G72" s="3" t="s">
        <v>77</v>
      </c>
      <c r="H72" s="44">
        <v>-0.40041841785956578</v>
      </c>
      <c r="I72" s="39">
        <v>-0.2557542836379465</v>
      </c>
    </row>
    <row r="73" spans="1:9">
      <c r="A73" s="316"/>
      <c r="B73" s="97" t="s">
        <v>81</v>
      </c>
      <c r="C73" s="44">
        <v>0.4776745712890671</v>
      </c>
      <c r="D73" s="39">
        <v>0.12637247244282568</v>
      </c>
      <c r="F73" s="316"/>
      <c r="G73" s="3" t="s">
        <v>81</v>
      </c>
      <c r="H73" s="44">
        <v>-0.46419529185201291</v>
      </c>
      <c r="I73" s="39">
        <v>-0.29759162596474198</v>
      </c>
    </row>
    <row r="74" spans="1:9">
      <c r="A74" s="316"/>
      <c r="B74" s="97" t="s">
        <v>17</v>
      </c>
      <c r="C74" s="44">
        <v>0.40365374896255635</v>
      </c>
      <c r="D74" s="39">
        <v>0.26908202672689374</v>
      </c>
      <c r="F74" s="316"/>
      <c r="G74" s="3" t="s">
        <v>17</v>
      </c>
      <c r="H74" s="44">
        <v>-0.27325651921256089</v>
      </c>
      <c r="I74" s="39">
        <v>-0.17094317401276271</v>
      </c>
    </row>
    <row r="75" spans="1:9" ht="11.25" customHeight="1">
      <c r="A75" s="316"/>
      <c r="B75" s="97" t="s">
        <v>13</v>
      </c>
      <c r="C75" s="44">
        <v>0.34609170688876423</v>
      </c>
      <c r="D75" s="39">
        <v>0.24023306494150184</v>
      </c>
      <c r="F75" s="316"/>
      <c r="G75" s="3" t="s">
        <v>13</v>
      </c>
      <c r="H75" s="44">
        <v>-0.23779192702017227</v>
      </c>
      <c r="I75" s="39">
        <v>-0.14444595470929933</v>
      </c>
    </row>
    <row r="76" spans="1:9">
      <c r="A76" s="316" t="s">
        <v>64</v>
      </c>
      <c r="B76" s="97" t="s">
        <v>7</v>
      </c>
      <c r="C76" s="76">
        <v>0.38862583541573503</v>
      </c>
      <c r="D76" s="39">
        <v>0.25180977749975764</v>
      </c>
      <c r="F76" s="316" t="s">
        <v>64</v>
      </c>
      <c r="G76" s="97" t="s">
        <v>7</v>
      </c>
      <c r="H76" s="44">
        <v>-0.2765576227329074</v>
      </c>
      <c r="I76" s="39">
        <v>-0.16365028136211102</v>
      </c>
    </row>
    <row r="77" spans="1:9">
      <c r="A77" s="316"/>
      <c r="B77" s="3" t="s">
        <v>77</v>
      </c>
      <c r="C77" s="39">
        <v>0.16179878441260609</v>
      </c>
      <c r="D77" s="76">
        <v>0.16319853950113172</v>
      </c>
      <c r="F77" s="316"/>
      <c r="G77" s="3" t="s">
        <v>77</v>
      </c>
      <c r="H77" s="44">
        <v>-0.29486683983726358</v>
      </c>
      <c r="I77" s="39">
        <v>-0.1811245669876147</v>
      </c>
    </row>
    <row r="78" spans="1:9">
      <c r="A78" s="316"/>
      <c r="B78" s="3" t="s">
        <v>81</v>
      </c>
      <c r="C78" s="39">
        <v>0.16158663866713674</v>
      </c>
      <c r="D78" s="76">
        <v>0.16296956697599474</v>
      </c>
      <c r="F78" s="316"/>
      <c r="G78" s="3" t="s">
        <v>81</v>
      </c>
      <c r="H78" s="44">
        <v>-0.34892410291654485</v>
      </c>
      <c r="I78" s="39">
        <v>-0.21913116283811185</v>
      </c>
    </row>
    <row r="79" spans="1:9">
      <c r="A79" s="316"/>
      <c r="B79" s="97" t="s">
        <v>17</v>
      </c>
      <c r="C79" s="76">
        <v>0.38564117140926735</v>
      </c>
      <c r="D79" s="39">
        <v>0.2888482930934928</v>
      </c>
      <c r="F79" s="316"/>
      <c r="G79" s="97" t="s">
        <v>17</v>
      </c>
      <c r="H79" s="44">
        <v>-0.218001520561552</v>
      </c>
      <c r="I79" s="39">
        <v>-0.13784669495830393</v>
      </c>
    </row>
    <row r="80" spans="1:9">
      <c r="A80" s="316"/>
      <c r="B80" s="97" t="s">
        <v>13</v>
      </c>
      <c r="C80" s="76">
        <v>0.33777629727073721</v>
      </c>
      <c r="D80" s="39">
        <v>0.25546695971297739</v>
      </c>
      <c r="F80" s="316"/>
      <c r="G80" s="97" t="s">
        <v>13</v>
      </c>
      <c r="H80" s="44">
        <v>-0.2023108613676925</v>
      </c>
      <c r="I80" s="39">
        <v>-0.12345820707940902</v>
      </c>
    </row>
    <row r="81" spans="1:11">
      <c r="A81" s="334" t="s">
        <v>16</v>
      </c>
      <c r="B81" s="97" t="s">
        <v>7</v>
      </c>
      <c r="C81" s="39">
        <v>0.22751624033119544</v>
      </c>
      <c r="D81" s="76">
        <v>0.23098302212467292</v>
      </c>
      <c r="F81" s="334" t="s">
        <v>16</v>
      </c>
      <c r="G81" s="3" t="s">
        <v>7</v>
      </c>
      <c r="H81" s="44">
        <v>-0.34368094365381197</v>
      </c>
      <c r="I81" s="39">
        <v>-0.20776550338014665</v>
      </c>
      <c r="K81" s="8"/>
    </row>
    <row r="82" spans="1:11">
      <c r="A82" s="335"/>
      <c r="B82" s="97" t="s">
        <v>77</v>
      </c>
      <c r="C82" s="39">
        <v>0.12570825779195571</v>
      </c>
      <c r="D82" s="76">
        <v>0.12679035872923183</v>
      </c>
      <c r="F82" s="335"/>
      <c r="G82" s="3" t="s">
        <v>77</v>
      </c>
      <c r="H82" s="44">
        <v>-0.38967109020701152</v>
      </c>
      <c r="I82" s="39">
        <v>-0.24693910298934973</v>
      </c>
    </row>
    <row r="83" spans="1:11">
      <c r="A83" s="335"/>
      <c r="B83" s="97" t="s">
        <v>81</v>
      </c>
      <c r="C83" s="39">
        <v>0.12547844081461235</v>
      </c>
      <c r="D83" s="76">
        <v>0.12641855374578292</v>
      </c>
      <c r="F83" s="335"/>
      <c r="G83" s="3" t="s">
        <v>81</v>
      </c>
      <c r="H83" s="44">
        <v>-0.44557665655527501</v>
      </c>
      <c r="I83" s="39">
        <v>-0.28616470068015509</v>
      </c>
    </row>
    <row r="84" spans="1:11">
      <c r="A84" s="335"/>
      <c r="B84" s="97" t="s">
        <v>17</v>
      </c>
      <c r="C84" s="44">
        <v>0.40012401482332027</v>
      </c>
      <c r="D84" s="39">
        <v>0.26772814021263469</v>
      </c>
      <c r="F84" s="335"/>
      <c r="G84" s="3" t="s">
        <v>17</v>
      </c>
      <c r="H84" s="44">
        <v>-0.27101203204205149</v>
      </c>
      <c r="I84" s="39">
        <v>-0.16982185725946586</v>
      </c>
    </row>
    <row r="85" spans="1:11">
      <c r="A85" s="335"/>
      <c r="B85" s="97" t="s">
        <v>13</v>
      </c>
      <c r="C85" s="44">
        <v>0.23310131506883808</v>
      </c>
      <c r="D85" s="39">
        <v>0.23304231527465952</v>
      </c>
      <c r="F85" s="335"/>
      <c r="G85" s="3" t="s">
        <v>13</v>
      </c>
      <c r="H85" s="44">
        <v>-0.23144695760188938</v>
      </c>
      <c r="I85" s="39">
        <v>-0.14241040447267039</v>
      </c>
    </row>
    <row r="86" spans="1:11">
      <c r="A86" s="335"/>
      <c r="B86" s="3" t="s">
        <v>157</v>
      </c>
      <c r="C86" s="44">
        <v>0.15262938692292438</v>
      </c>
      <c r="D86" s="44">
        <v>0.15263297663015699</v>
      </c>
      <c r="F86" s="335"/>
      <c r="G86" s="3" t="s">
        <v>157</v>
      </c>
      <c r="H86" s="44">
        <v>-0.21509227743387527</v>
      </c>
      <c r="I86" s="39">
        <v>-0.13955192132577032</v>
      </c>
    </row>
    <row r="87" spans="1:11">
      <c r="A87" s="336"/>
      <c r="B87" s="203" t="s">
        <v>196</v>
      </c>
      <c r="C87" s="44">
        <v>0.27365655032869213</v>
      </c>
      <c r="D87" s="44">
        <v>0.14831306325191271</v>
      </c>
      <c r="F87" s="336"/>
      <c r="G87" s="203" t="s">
        <v>196</v>
      </c>
      <c r="H87" s="44">
        <v>-0.21518145575395486</v>
      </c>
      <c r="I87" s="44">
        <v>-0.13379868176523679</v>
      </c>
    </row>
    <row r="88" spans="1:11">
      <c r="A88" s="337" t="s">
        <v>156</v>
      </c>
      <c r="B88" s="97" t="s">
        <v>13</v>
      </c>
      <c r="C88" s="44">
        <v>0.33478017040324792</v>
      </c>
      <c r="D88" s="39">
        <v>0.24985108323974808</v>
      </c>
      <c r="F88" s="337" t="s">
        <v>156</v>
      </c>
      <c r="G88" s="97" t="s">
        <v>13</v>
      </c>
      <c r="H88" s="44">
        <v>-0.20647619235173487</v>
      </c>
      <c r="I88" s="39">
        <v>-0.12668578911818607</v>
      </c>
    </row>
    <row r="89" spans="1:11">
      <c r="A89" s="338"/>
      <c r="B89" s="3" t="s">
        <v>157</v>
      </c>
      <c r="C89" s="44">
        <v>0.27358260505194426</v>
      </c>
      <c r="D89" s="39">
        <v>0.17168007239442984</v>
      </c>
      <c r="F89" s="338"/>
      <c r="G89" s="3" t="s">
        <v>157</v>
      </c>
      <c r="H89" s="44">
        <v>-0.19679597059969112</v>
      </c>
      <c r="I89" s="39">
        <v>-0.12271652761715401</v>
      </c>
    </row>
    <row r="90" spans="1:11">
      <c r="A90" s="339" t="s">
        <v>126</v>
      </c>
      <c r="B90" s="3" t="s">
        <v>13</v>
      </c>
      <c r="C90" s="44">
        <v>0.23463444724661109</v>
      </c>
      <c r="D90" s="44">
        <v>0.2346366322498144</v>
      </c>
      <c r="F90" s="339" t="s">
        <v>126</v>
      </c>
      <c r="G90" s="3" t="s">
        <v>13</v>
      </c>
      <c r="H90" s="44">
        <v>-0.23066578038228158</v>
      </c>
      <c r="I90" s="39">
        <v>-0.14630814118723734</v>
      </c>
    </row>
    <row r="91" spans="1:11">
      <c r="A91" s="339"/>
      <c r="B91" s="3" t="s">
        <v>145</v>
      </c>
      <c r="C91" s="44">
        <v>0.29915673016186695</v>
      </c>
      <c r="D91" s="39">
        <v>0.15513403073586055</v>
      </c>
      <c r="F91" s="339"/>
      <c r="G91" s="3" t="s">
        <v>158</v>
      </c>
      <c r="H91" s="44">
        <v>-0.19376090899453047</v>
      </c>
      <c r="I91" s="39">
        <v>-0.14212361387847849</v>
      </c>
    </row>
    <row r="92" spans="1:11">
      <c r="A92" s="334" t="s">
        <v>12</v>
      </c>
      <c r="B92" s="3" t="s">
        <v>7</v>
      </c>
      <c r="C92" s="76">
        <v>0.34218174250333755</v>
      </c>
      <c r="D92" s="39">
        <v>0.20881538882694173</v>
      </c>
      <c r="F92" s="334" t="s">
        <v>12</v>
      </c>
      <c r="G92" s="3" t="s">
        <v>7</v>
      </c>
      <c r="H92" s="44">
        <v>-0.26213103172796615</v>
      </c>
      <c r="I92" s="39">
        <v>-0.16375247868953657</v>
      </c>
    </row>
    <row r="93" spans="1:11">
      <c r="A93" s="335"/>
      <c r="B93" s="3" t="s">
        <v>77</v>
      </c>
      <c r="C93" s="44">
        <v>-0.27317541099177478</v>
      </c>
      <c r="D93" s="39">
        <v>0.14464944721830442</v>
      </c>
      <c r="F93" s="335"/>
      <c r="G93" s="3" t="s">
        <v>77</v>
      </c>
      <c r="H93" s="44">
        <v>-0.27043734165386191</v>
      </c>
      <c r="I93" s="39">
        <v>-0.18899085532709137</v>
      </c>
    </row>
    <row r="94" spans="1:11">
      <c r="A94" s="335"/>
      <c r="B94" s="3" t="s">
        <v>81</v>
      </c>
      <c r="C94" s="39">
        <v>0.146060858893166</v>
      </c>
      <c r="D94" s="76">
        <v>0.14666556088151306</v>
      </c>
      <c r="F94" s="335"/>
      <c r="G94" s="3" t="s">
        <v>81</v>
      </c>
      <c r="H94" s="44">
        <v>-0.32685595765236997</v>
      </c>
      <c r="I94" s="39">
        <v>-0.2089656314035846</v>
      </c>
    </row>
    <row r="95" spans="1:11">
      <c r="A95" s="335"/>
      <c r="B95" s="3" t="s">
        <v>17</v>
      </c>
      <c r="C95" s="44">
        <v>0.39417280375211172</v>
      </c>
      <c r="D95" s="39">
        <v>0.23774053977491383</v>
      </c>
      <c r="F95" s="335"/>
      <c r="G95" s="3" t="s">
        <v>17</v>
      </c>
      <c r="H95" s="44">
        <v>-0.28607429126682149</v>
      </c>
      <c r="I95" s="39">
        <v>-0.1800117436695583</v>
      </c>
    </row>
    <row r="96" spans="1:11">
      <c r="A96" s="335"/>
      <c r="B96" s="3" t="s">
        <v>13</v>
      </c>
      <c r="C96" s="39">
        <v>0.13606980146527919</v>
      </c>
      <c r="D96" s="44">
        <v>0.17104142477665379</v>
      </c>
      <c r="F96" s="335"/>
      <c r="G96" s="3" t="s">
        <v>13</v>
      </c>
      <c r="H96" s="44">
        <v>-0.20248319821130956</v>
      </c>
      <c r="I96" s="39">
        <v>-0.13316778491734915</v>
      </c>
    </row>
    <row r="97" spans="1:9">
      <c r="A97" s="335"/>
      <c r="B97" s="203" t="s">
        <v>195</v>
      </c>
      <c r="C97" s="44">
        <v>0.13186846241763212</v>
      </c>
      <c r="D97" s="39">
        <v>0.13076611558149648</v>
      </c>
      <c r="F97" s="335"/>
      <c r="G97" s="203" t="s">
        <v>195</v>
      </c>
      <c r="H97" s="44">
        <v>-0.24070638252358378</v>
      </c>
      <c r="I97" s="39">
        <v>-0.15840492105479242</v>
      </c>
    </row>
    <row r="98" spans="1:9">
      <c r="A98" s="335"/>
      <c r="B98" s="203" t="s">
        <v>196</v>
      </c>
      <c r="F98" s="335"/>
      <c r="G98" s="203" t="s">
        <v>196</v>
      </c>
    </row>
  </sheetData>
  <mergeCells count="28">
    <mergeCell ref="A29:A33"/>
    <mergeCell ref="F29:F33"/>
    <mergeCell ref="F9:F13"/>
    <mergeCell ref="A3:A8"/>
    <mergeCell ref="F3:F8"/>
    <mergeCell ref="F14:F18"/>
    <mergeCell ref="F19:F24"/>
    <mergeCell ref="F25:F26"/>
    <mergeCell ref="F27:F28"/>
    <mergeCell ref="A9:A13"/>
    <mergeCell ref="A14:A18"/>
    <mergeCell ref="A19:A24"/>
    <mergeCell ref="A25:A26"/>
    <mergeCell ref="A27:A28"/>
    <mergeCell ref="A90:A91"/>
    <mergeCell ref="F71:F75"/>
    <mergeCell ref="F76:F80"/>
    <mergeCell ref="F90:F91"/>
    <mergeCell ref="A92:A98"/>
    <mergeCell ref="F92:F98"/>
    <mergeCell ref="A81:A87"/>
    <mergeCell ref="F81:F87"/>
    <mergeCell ref="F88:F89"/>
    <mergeCell ref="A88:A89"/>
    <mergeCell ref="A65:A70"/>
    <mergeCell ref="F65:F70"/>
    <mergeCell ref="A71:A75"/>
    <mergeCell ref="A76:A8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81"/>
  <sheetViews>
    <sheetView topLeftCell="A34" zoomScale="70" zoomScaleNormal="70" workbookViewId="0">
      <selection activeCell="F57" sqref="F57"/>
    </sheetView>
  </sheetViews>
  <sheetFormatPr defaultRowHeight="13"/>
  <cols>
    <col min="1" max="3" width="10.08984375" customWidth="1"/>
    <col min="4" max="5" width="24.6328125" customWidth="1"/>
    <col min="6" max="6" width="12.6328125" customWidth="1"/>
    <col min="7" max="10" width="18.453125" customWidth="1"/>
  </cols>
  <sheetData>
    <row r="1" spans="1:5" ht="13.5" thickBot="1">
      <c r="A1" s="62" t="s">
        <v>127</v>
      </c>
      <c r="B1" s="62" t="s">
        <v>105</v>
      </c>
      <c r="C1" s="61" t="s">
        <v>0</v>
      </c>
      <c r="D1" s="62" t="s">
        <v>105</v>
      </c>
      <c r="E1" s="83" t="s">
        <v>90</v>
      </c>
    </row>
    <row r="2" spans="1:5">
      <c r="A2" s="78">
        <v>1</v>
      </c>
      <c r="B2" s="78">
        <v>1</v>
      </c>
      <c r="C2" s="141" t="s">
        <v>6</v>
      </c>
      <c r="D2" s="78" t="s">
        <v>117</v>
      </c>
      <c r="E2" s="79">
        <v>8.7895927100150093</v>
      </c>
    </row>
    <row r="3" spans="1:5">
      <c r="A3" s="140">
        <v>3</v>
      </c>
      <c r="B3" s="78">
        <v>1</v>
      </c>
      <c r="C3" s="141" t="s">
        <v>64</v>
      </c>
      <c r="D3" s="140" t="s">
        <v>7</v>
      </c>
      <c r="E3" s="80">
        <v>8.0866519999981392</v>
      </c>
    </row>
    <row r="4" spans="1:5">
      <c r="A4" s="78">
        <v>4</v>
      </c>
      <c r="B4" s="78">
        <v>1</v>
      </c>
      <c r="C4" s="141" t="s">
        <v>16</v>
      </c>
      <c r="D4" s="78" t="s">
        <v>117</v>
      </c>
      <c r="E4" s="82">
        <v>7.8473830000148199</v>
      </c>
    </row>
    <row r="5" spans="1:5" ht="13.5" thickBot="1">
      <c r="A5" s="78">
        <v>5</v>
      </c>
      <c r="B5" s="78">
        <v>1</v>
      </c>
      <c r="C5" s="141" t="s">
        <v>106</v>
      </c>
      <c r="D5" s="149" t="s">
        <v>117</v>
      </c>
      <c r="E5" s="81">
        <v>7.7964289999799803</v>
      </c>
    </row>
    <row r="6" spans="1:5">
      <c r="A6" s="78">
        <v>1</v>
      </c>
      <c r="B6" s="78">
        <v>2</v>
      </c>
      <c r="C6" s="141" t="s">
        <v>6</v>
      </c>
      <c r="D6" s="144" t="s">
        <v>77</v>
      </c>
      <c r="E6" s="79">
        <v>7.4739629999967292</v>
      </c>
    </row>
    <row r="7" spans="1:5">
      <c r="A7" s="140">
        <v>3</v>
      </c>
      <c r="B7" s="78">
        <v>2</v>
      </c>
      <c r="C7" s="141" t="s">
        <v>64</v>
      </c>
      <c r="D7" s="78" t="s">
        <v>77</v>
      </c>
      <c r="E7" s="80">
        <v>6.8537843087106012</v>
      </c>
    </row>
    <row r="8" spans="1:5">
      <c r="A8" s="78">
        <v>4</v>
      </c>
      <c r="B8" s="78">
        <v>2</v>
      </c>
      <c r="C8" s="141" t="s">
        <v>16</v>
      </c>
      <c r="D8" s="78" t="s">
        <v>77</v>
      </c>
      <c r="E8" s="80">
        <v>6.4861270000110398</v>
      </c>
    </row>
    <row r="9" spans="1:5" ht="13.5" thickBot="1">
      <c r="A9" s="78">
        <v>5</v>
      </c>
      <c r="B9" s="78">
        <v>2</v>
      </c>
      <c r="C9" s="141" t="s">
        <v>106</v>
      </c>
      <c r="D9" s="149" t="s">
        <v>77</v>
      </c>
      <c r="E9" s="81">
        <v>6.4600849999988004</v>
      </c>
    </row>
    <row r="10" spans="1:5">
      <c r="A10" s="78">
        <v>1</v>
      </c>
      <c r="B10" s="78">
        <v>3</v>
      </c>
      <c r="C10" s="141" t="s">
        <v>6</v>
      </c>
      <c r="D10" s="144" t="s">
        <v>81</v>
      </c>
      <c r="E10" s="79">
        <v>7.397622999997111</v>
      </c>
    </row>
    <row r="11" spans="1:5">
      <c r="A11" s="140">
        <v>3</v>
      </c>
      <c r="B11" s="78">
        <v>3</v>
      </c>
      <c r="C11" s="141" t="s">
        <v>64</v>
      </c>
      <c r="D11" s="78" t="s">
        <v>81</v>
      </c>
      <c r="E11" s="80">
        <v>6.6463300000177696</v>
      </c>
    </row>
    <row r="12" spans="1:5">
      <c r="A12" s="77">
        <v>4</v>
      </c>
      <c r="B12" s="78">
        <v>3</v>
      </c>
      <c r="C12" s="141" t="s">
        <v>16</v>
      </c>
      <c r="D12" s="77" t="s">
        <v>81</v>
      </c>
      <c r="E12" s="80">
        <v>6.2342440000211399</v>
      </c>
    </row>
    <row r="13" spans="1:5" ht="13.5" thickBot="1">
      <c r="A13" s="77">
        <v>5</v>
      </c>
      <c r="B13" s="78">
        <v>3</v>
      </c>
      <c r="C13" s="141" t="s">
        <v>106</v>
      </c>
      <c r="D13" s="149" t="s">
        <v>81</v>
      </c>
      <c r="E13" s="81">
        <v>6.2052529999928101</v>
      </c>
    </row>
    <row r="14" spans="1:5">
      <c r="A14" s="77">
        <v>1</v>
      </c>
      <c r="B14" s="78">
        <v>4</v>
      </c>
      <c r="C14" s="141" t="s">
        <v>6</v>
      </c>
      <c r="D14" s="144" t="s">
        <v>17</v>
      </c>
      <c r="E14" s="79">
        <v>7.0537809999950696</v>
      </c>
    </row>
    <row r="15" spans="1:5">
      <c r="A15" s="143">
        <v>3</v>
      </c>
      <c r="B15" s="78">
        <v>4</v>
      </c>
      <c r="C15" s="141" t="s">
        <v>64</v>
      </c>
      <c r="D15" s="140" t="s">
        <v>17</v>
      </c>
      <c r="E15" s="80">
        <v>6.1800909999874403</v>
      </c>
    </row>
    <row r="16" spans="1:5">
      <c r="A16" s="77">
        <v>4</v>
      </c>
      <c r="B16" s="78">
        <v>4</v>
      </c>
      <c r="C16" s="141" t="s">
        <v>16</v>
      </c>
      <c r="D16" s="78" t="s">
        <v>17</v>
      </c>
      <c r="E16" s="82">
        <v>5.7311699999845596</v>
      </c>
    </row>
    <row r="17" spans="1:5" ht="13.5" thickBot="1">
      <c r="A17" s="65">
        <v>5</v>
      </c>
      <c r="B17" s="78">
        <v>4</v>
      </c>
      <c r="C17" s="141" t="s">
        <v>106</v>
      </c>
      <c r="D17" s="149" t="s">
        <v>17</v>
      </c>
      <c r="E17" s="81">
        <v>5.6793999999936204</v>
      </c>
    </row>
    <row r="18" spans="1:5">
      <c r="A18" s="65">
        <v>1</v>
      </c>
      <c r="B18" s="78">
        <v>5</v>
      </c>
      <c r="C18" s="141" t="s">
        <v>6</v>
      </c>
      <c r="D18" s="144" t="s">
        <v>13</v>
      </c>
      <c r="E18" s="79">
        <v>6.4486239999823738</v>
      </c>
    </row>
    <row r="19" spans="1:5">
      <c r="A19" s="139">
        <v>3</v>
      </c>
      <c r="B19" s="78">
        <v>5</v>
      </c>
      <c r="C19" s="141" t="s">
        <v>64</v>
      </c>
      <c r="D19" s="140" t="s">
        <v>13</v>
      </c>
      <c r="E19" s="80">
        <v>5.6340937021013797</v>
      </c>
    </row>
    <row r="20" spans="1:5">
      <c r="A20" s="65">
        <v>4</v>
      </c>
      <c r="B20" s="77">
        <v>5</v>
      </c>
      <c r="C20" s="141" t="s">
        <v>16</v>
      </c>
      <c r="D20" s="78" t="s">
        <v>13</v>
      </c>
      <c r="E20" s="82">
        <v>5.1606999999785304</v>
      </c>
    </row>
    <row r="21" spans="1:5">
      <c r="A21" s="3">
        <v>5</v>
      </c>
      <c r="B21" s="3">
        <v>5</v>
      </c>
      <c r="C21" s="141" t="s">
        <v>106</v>
      </c>
      <c r="D21" s="78" t="s">
        <v>13</v>
      </c>
      <c r="E21" s="80">
        <v>5.1422520996437298</v>
      </c>
    </row>
    <row r="22" spans="1:5">
      <c r="A22" s="97">
        <v>6</v>
      </c>
      <c r="B22" s="3">
        <v>5</v>
      </c>
      <c r="C22" s="145" t="s">
        <v>125</v>
      </c>
      <c r="D22" s="140" t="s">
        <v>13</v>
      </c>
      <c r="E22" s="80">
        <v>5.2357510151632596</v>
      </c>
    </row>
    <row r="23" spans="1:5" ht="13.5" thickBot="1">
      <c r="A23" s="97">
        <v>7</v>
      </c>
      <c r="B23" s="3">
        <v>5</v>
      </c>
      <c r="C23" s="145" t="s">
        <v>126</v>
      </c>
      <c r="D23" s="150" t="s">
        <v>13</v>
      </c>
      <c r="E23" s="81">
        <v>5.0274180000123998</v>
      </c>
    </row>
    <row r="24" spans="1:5">
      <c r="A24" s="142">
        <v>2</v>
      </c>
      <c r="B24" s="144">
        <v>1</v>
      </c>
      <c r="C24" s="141" t="s">
        <v>12</v>
      </c>
      <c r="D24" s="142" t="s">
        <v>117</v>
      </c>
      <c r="E24" s="148">
        <v>7.4406840000010597</v>
      </c>
    </row>
    <row r="25" spans="1:5">
      <c r="A25" s="78">
        <v>2</v>
      </c>
      <c r="B25" s="78">
        <v>2</v>
      </c>
      <c r="C25" s="141" t="s">
        <v>12</v>
      </c>
      <c r="D25" s="78" t="s">
        <v>77</v>
      </c>
      <c r="E25" s="39">
        <v>6.2046583139999996</v>
      </c>
    </row>
    <row r="26" spans="1:5">
      <c r="A26" s="78">
        <v>2</v>
      </c>
      <c r="B26" s="78">
        <v>3</v>
      </c>
      <c r="C26" s="141" t="s">
        <v>12</v>
      </c>
      <c r="D26" s="78" t="s">
        <v>81</v>
      </c>
      <c r="E26" s="39">
        <v>6.1463802510000001</v>
      </c>
    </row>
    <row r="27" spans="1:5">
      <c r="A27" s="78">
        <v>2</v>
      </c>
      <c r="B27" s="78">
        <v>4</v>
      </c>
      <c r="C27" s="141" t="s">
        <v>12</v>
      </c>
      <c r="D27" s="78" t="s">
        <v>17</v>
      </c>
      <c r="E27" s="38">
        <v>5.7310304582889184</v>
      </c>
    </row>
    <row r="28" spans="1:5" ht="13.5" thickBot="1">
      <c r="A28" s="78">
        <v>2</v>
      </c>
      <c r="B28" s="78">
        <v>5</v>
      </c>
      <c r="C28" s="141" t="s">
        <v>12</v>
      </c>
      <c r="D28" s="78" t="s">
        <v>13</v>
      </c>
      <c r="E28" s="50">
        <v>5.3285</v>
      </c>
    </row>
    <row r="29" spans="1:5" ht="13.5" thickBot="1">
      <c r="A29" s="3">
        <v>1</v>
      </c>
      <c r="B29" s="3">
        <v>6</v>
      </c>
      <c r="C29" s="178" t="s">
        <v>144</v>
      </c>
      <c r="D29" s="78" t="s">
        <v>145</v>
      </c>
      <c r="E29" s="179">
        <v>6.3395872888504528</v>
      </c>
    </row>
    <row r="30" spans="1:5">
      <c r="A30" s="203">
        <v>7</v>
      </c>
      <c r="B30" s="203">
        <v>6</v>
      </c>
      <c r="C30" s="145" t="s">
        <v>126</v>
      </c>
      <c r="D30" s="78" t="s">
        <v>145</v>
      </c>
      <c r="E30" s="202">
        <v>4.8628219999955036</v>
      </c>
    </row>
    <row r="35" spans="1:6" ht="13.5" thickBot="1">
      <c r="A35" s="62" t="s">
        <v>127</v>
      </c>
      <c r="B35" s="62" t="s">
        <v>105</v>
      </c>
      <c r="C35" s="255" t="s">
        <v>0</v>
      </c>
      <c r="D35" s="136" t="s">
        <v>105</v>
      </c>
      <c r="E35" s="83" t="s">
        <v>90</v>
      </c>
      <c r="F35" s="72" t="s">
        <v>128</v>
      </c>
    </row>
    <row r="36" spans="1:6">
      <c r="A36" s="246">
        <v>1</v>
      </c>
      <c r="B36" s="3">
        <v>1</v>
      </c>
      <c r="C36" s="340" t="s">
        <v>6</v>
      </c>
      <c r="D36" s="238" t="s">
        <v>117</v>
      </c>
      <c r="E36" s="239">
        <v>8.7895927100150093</v>
      </c>
      <c r="F36" s="217"/>
    </row>
    <row r="37" spans="1:6">
      <c r="A37" s="246">
        <v>1</v>
      </c>
      <c r="B37" s="3">
        <v>2</v>
      </c>
      <c r="C37" s="341"/>
      <c r="D37" s="240" t="s">
        <v>77</v>
      </c>
      <c r="E37" s="241">
        <v>7.4739629999967292</v>
      </c>
      <c r="F37" s="217"/>
    </row>
    <row r="38" spans="1:6">
      <c r="A38" s="246">
        <v>1</v>
      </c>
      <c r="B38" s="3">
        <v>3</v>
      </c>
      <c r="C38" s="341"/>
      <c r="D38" s="240" t="s">
        <v>81</v>
      </c>
      <c r="E38" s="241">
        <v>7.397622999997111</v>
      </c>
      <c r="F38" s="217"/>
    </row>
    <row r="39" spans="1:6">
      <c r="A39" s="246">
        <v>1</v>
      </c>
      <c r="B39" s="3">
        <v>4</v>
      </c>
      <c r="C39" s="341"/>
      <c r="D39" s="240" t="s">
        <v>17</v>
      </c>
      <c r="E39" s="241">
        <v>7.0537809999950696</v>
      </c>
      <c r="F39" s="217"/>
    </row>
    <row r="40" spans="1:6">
      <c r="A40" s="246">
        <v>1</v>
      </c>
      <c r="B40" s="3">
        <v>5</v>
      </c>
      <c r="C40" s="341"/>
      <c r="D40" s="240" t="s">
        <v>13</v>
      </c>
      <c r="E40" s="241">
        <v>6.4486239999823738</v>
      </c>
      <c r="F40" s="217">
        <v>4.3197719999880064</v>
      </c>
    </row>
    <row r="41" spans="1:6">
      <c r="A41" s="103">
        <v>1</v>
      </c>
      <c r="B41" s="3">
        <v>6</v>
      </c>
      <c r="C41" s="341"/>
      <c r="D41" s="240" t="s">
        <v>145</v>
      </c>
      <c r="E41" s="241">
        <v>6.3395872888504528</v>
      </c>
    </row>
    <row r="42" spans="1:6" ht="13.5" thickBot="1">
      <c r="A42" s="246">
        <v>1</v>
      </c>
      <c r="B42" s="3">
        <v>7</v>
      </c>
      <c r="C42" s="342"/>
      <c r="D42" s="242" t="s">
        <v>159</v>
      </c>
      <c r="E42" s="243">
        <v>6.3341436439368408</v>
      </c>
    </row>
    <row r="43" spans="1:6">
      <c r="A43" s="103">
        <v>3</v>
      </c>
      <c r="B43" s="3">
        <v>1</v>
      </c>
      <c r="C43" s="343" t="s">
        <v>64</v>
      </c>
      <c r="D43" s="236" t="s">
        <v>7</v>
      </c>
      <c r="E43" s="237">
        <v>8.0866519999981392</v>
      </c>
      <c r="F43" s="217"/>
    </row>
    <row r="44" spans="1:6">
      <c r="A44" s="103">
        <v>3</v>
      </c>
      <c r="B44" s="3">
        <v>2</v>
      </c>
      <c r="C44" s="335"/>
      <c r="D44" s="226" t="s">
        <v>77</v>
      </c>
      <c r="E44" s="220">
        <v>6.8537843087106012</v>
      </c>
      <c r="F44" s="217"/>
    </row>
    <row r="45" spans="1:6">
      <c r="A45" s="103">
        <v>3</v>
      </c>
      <c r="B45" s="3">
        <v>3</v>
      </c>
      <c r="C45" s="335"/>
      <c r="D45" s="226" t="s">
        <v>81</v>
      </c>
      <c r="E45" s="220">
        <v>6.6463300000177696</v>
      </c>
      <c r="F45" s="217"/>
    </row>
    <row r="46" spans="1:6">
      <c r="A46" s="103">
        <v>3</v>
      </c>
      <c r="B46" s="3">
        <v>4</v>
      </c>
      <c r="C46" s="335"/>
      <c r="D46" s="229" t="s">
        <v>17</v>
      </c>
      <c r="E46" s="220">
        <v>6.1800909999874403</v>
      </c>
      <c r="F46" s="217"/>
    </row>
    <row r="47" spans="1:6" ht="13.5" thickBot="1">
      <c r="A47" s="103">
        <v>3</v>
      </c>
      <c r="B47" s="3">
        <v>5</v>
      </c>
      <c r="C47" s="344"/>
      <c r="D47" s="150" t="s">
        <v>13</v>
      </c>
      <c r="E47" s="222">
        <v>5.6340937021013797</v>
      </c>
      <c r="F47" s="217">
        <v>3.8501470000192057</v>
      </c>
    </row>
    <row r="48" spans="1:6">
      <c r="A48" s="246">
        <v>5</v>
      </c>
      <c r="B48" s="3">
        <v>1</v>
      </c>
      <c r="C48" s="343" t="s">
        <v>106</v>
      </c>
      <c r="D48" s="227" t="s">
        <v>117</v>
      </c>
      <c r="E48" s="224">
        <v>7.7964289999799803</v>
      </c>
      <c r="F48" s="217"/>
    </row>
    <row r="49" spans="1:6">
      <c r="A49" s="246">
        <v>5</v>
      </c>
      <c r="B49" s="3">
        <v>2</v>
      </c>
      <c r="C49" s="335"/>
      <c r="D49" s="226" t="s">
        <v>77</v>
      </c>
      <c r="E49" s="220">
        <v>6.4600849999988004</v>
      </c>
      <c r="F49" s="217"/>
    </row>
    <row r="50" spans="1:6">
      <c r="A50" s="246">
        <v>5</v>
      </c>
      <c r="B50" s="3">
        <v>3</v>
      </c>
      <c r="C50" s="335"/>
      <c r="D50" s="228" t="s">
        <v>81</v>
      </c>
      <c r="E50" s="220">
        <v>6.2052529999928101</v>
      </c>
      <c r="F50" s="217"/>
    </row>
    <row r="51" spans="1:6">
      <c r="A51" s="246">
        <v>5</v>
      </c>
      <c r="B51" s="3">
        <v>4</v>
      </c>
      <c r="C51" s="335"/>
      <c r="D51" s="226" t="s">
        <v>17</v>
      </c>
      <c r="E51" s="220">
        <v>5.6793999999936204</v>
      </c>
      <c r="F51" s="217"/>
    </row>
    <row r="52" spans="1:6" ht="13.5" thickBot="1">
      <c r="A52" s="246">
        <v>5</v>
      </c>
      <c r="B52" s="3">
        <v>5</v>
      </c>
      <c r="C52" s="344"/>
      <c r="D52" s="149" t="s">
        <v>13</v>
      </c>
      <c r="E52" s="222">
        <v>5.1422520996437298</v>
      </c>
      <c r="F52" s="217">
        <v>3.6349750000226777</v>
      </c>
    </row>
    <row r="53" spans="1:6">
      <c r="A53" s="246">
        <v>4</v>
      </c>
      <c r="B53" s="3">
        <v>1</v>
      </c>
      <c r="C53" s="348" t="s">
        <v>16</v>
      </c>
      <c r="D53" s="225" t="s">
        <v>117</v>
      </c>
      <c r="E53" s="219">
        <v>7.8473830000148199</v>
      </c>
      <c r="F53" s="217"/>
    </row>
    <row r="54" spans="1:6">
      <c r="A54" s="246">
        <v>4</v>
      </c>
      <c r="B54" s="3">
        <v>2</v>
      </c>
      <c r="C54" s="308"/>
      <c r="D54" s="226" t="s">
        <v>77</v>
      </c>
      <c r="E54" s="220">
        <v>6.4861270000110398</v>
      </c>
      <c r="F54" s="217"/>
    </row>
    <row r="55" spans="1:6">
      <c r="A55" s="246">
        <v>4</v>
      </c>
      <c r="B55" s="3">
        <v>3</v>
      </c>
      <c r="C55" s="308"/>
      <c r="D55" s="226" t="s">
        <v>81</v>
      </c>
      <c r="E55" s="220">
        <v>6.2342440000211399</v>
      </c>
      <c r="F55" s="217"/>
    </row>
    <row r="56" spans="1:6">
      <c r="A56" s="246">
        <v>4</v>
      </c>
      <c r="B56" s="3">
        <v>4</v>
      </c>
      <c r="C56" s="308"/>
      <c r="D56" s="226" t="s">
        <v>17</v>
      </c>
      <c r="E56" s="221">
        <v>5.7311699999845596</v>
      </c>
      <c r="F56" s="217"/>
    </row>
    <row r="57" spans="1:6">
      <c r="A57" s="246">
        <v>4</v>
      </c>
      <c r="B57" s="3">
        <v>5</v>
      </c>
      <c r="C57" s="308"/>
      <c r="D57" s="226" t="s">
        <v>13</v>
      </c>
      <c r="E57" s="221">
        <v>5.1606999999785304</v>
      </c>
      <c r="F57" s="217">
        <v>3.6453280000132509</v>
      </c>
    </row>
    <row r="58" spans="1:6" ht="13.5" thickBot="1">
      <c r="A58" s="246">
        <v>4</v>
      </c>
      <c r="B58" s="3">
        <v>6</v>
      </c>
      <c r="C58" s="308"/>
      <c r="D58" s="149" t="s">
        <v>145</v>
      </c>
      <c r="E58" s="223">
        <v>4.9754600000160281</v>
      </c>
    </row>
    <row r="59" spans="1:6" ht="13.5" thickBot="1">
      <c r="A59" s="8"/>
      <c r="B59" s="8"/>
      <c r="C59" s="349"/>
      <c r="D59" s="259" t="s">
        <v>169</v>
      </c>
      <c r="E59" s="251">
        <v>4.982739184750244</v>
      </c>
    </row>
    <row r="60" spans="1:6" ht="13.5" thickBot="1">
      <c r="A60" s="246">
        <v>6</v>
      </c>
      <c r="B60" s="3">
        <v>1</v>
      </c>
      <c r="C60" s="345" t="s">
        <v>166</v>
      </c>
      <c r="D60" s="252" t="s">
        <v>162</v>
      </c>
      <c r="E60" s="251">
        <v>7.7233869259944186</v>
      </c>
    </row>
    <row r="61" spans="1:6">
      <c r="A61" s="103">
        <v>6</v>
      </c>
      <c r="B61" s="3">
        <v>5</v>
      </c>
      <c r="C61" s="346"/>
      <c r="D61" s="253" t="s">
        <v>13</v>
      </c>
      <c r="E61" s="224">
        <v>5.2357510151632596</v>
      </c>
      <c r="F61" s="217"/>
    </row>
    <row r="62" spans="1:6" ht="13.5" thickBot="1">
      <c r="A62" s="103">
        <v>6</v>
      </c>
      <c r="B62" s="3">
        <v>6</v>
      </c>
      <c r="C62" s="347"/>
      <c r="D62" s="254" t="s">
        <v>145</v>
      </c>
      <c r="E62" s="223">
        <v>5.101714999997057</v>
      </c>
    </row>
    <row r="63" spans="1:6" ht="13.5" thickBot="1">
      <c r="A63" s="246">
        <v>7</v>
      </c>
      <c r="B63" s="3">
        <v>1</v>
      </c>
      <c r="C63" s="345" t="s">
        <v>167</v>
      </c>
      <c r="D63" s="252" t="s">
        <v>162</v>
      </c>
      <c r="E63" s="251">
        <v>7.7684421081212349</v>
      </c>
    </row>
    <row r="64" spans="1:6">
      <c r="A64" s="103">
        <v>7</v>
      </c>
      <c r="B64" s="3">
        <v>5</v>
      </c>
      <c r="C64" s="346"/>
      <c r="D64" s="253" t="s">
        <v>13</v>
      </c>
      <c r="E64" s="224">
        <v>5.0274680618895218</v>
      </c>
      <c r="F64" s="217">
        <v>3.580004999996163</v>
      </c>
    </row>
    <row r="65" spans="1:10" ht="13.5" thickBot="1">
      <c r="A65" s="246">
        <v>7</v>
      </c>
      <c r="B65" s="3">
        <v>6</v>
      </c>
      <c r="C65" s="347"/>
      <c r="D65" s="254" t="s">
        <v>145</v>
      </c>
      <c r="E65" s="222">
        <v>4.8628219999955036</v>
      </c>
    </row>
    <row r="66" spans="1:10" ht="13.5" thickBot="1">
      <c r="A66" s="103">
        <v>8</v>
      </c>
      <c r="B66" s="3">
        <v>1</v>
      </c>
      <c r="C66" s="256" t="s">
        <v>161</v>
      </c>
      <c r="D66" s="252" t="s">
        <v>162</v>
      </c>
      <c r="E66" s="251">
        <v>7.7061931656789966</v>
      </c>
    </row>
    <row r="67" spans="1:10">
      <c r="A67" s="246">
        <v>2</v>
      </c>
      <c r="B67" s="3">
        <v>1</v>
      </c>
      <c r="C67" s="343" t="s">
        <v>12</v>
      </c>
      <c r="D67" s="227" t="s">
        <v>117</v>
      </c>
      <c r="E67" s="224">
        <v>7.4406840000010597</v>
      </c>
      <c r="F67" s="217"/>
    </row>
    <row r="68" spans="1:10">
      <c r="A68" s="246">
        <v>2</v>
      </c>
      <c r="B68" s="3">
        <v>2</v>
      </c>
      <c r="C68" s="335"/>
      <c r="D68" s="226" t="s">
        <v>77</v>
      </c>
      <c r="E68" s="220">
        <v>6.2046583139999996</v>
      </c>
      <c r="F68" s="217"/>
    </row>
    <row r="69" spans="1:10">
      <c r="A69" s="246">
        <v>2</v>
      </c>
      <c r="B69" s="3">
        <v>3</v>
      </c>
      <c r="C69" s="335"/>
      <c r="D69" s="226" t="s">
        <v>81</v>
      </c>
      <c r="E69" s="220">
        <v>6.1463802510000001</v>
      </c>
      <c r="F69" s="217"/>
    </row>
    <row r="70" spans="1:10">
      <c r="A70" s="246">
        <v>2</v>
      </c>
      <c r="B70" s="3">
        <v>4</v>
      </c>
      <c r="C70" s="335"/>
      <c r="D70" s="226" t="s">
        <v>17</v>
      </c>
      <c r="E70" s="221">
        <v>5.7310304582889184</v>
      </c>
      <c r="F70" s="217"/>
    </row>
    <row r="71" spans="1:10" ht="13.5" thickBot="1">
      <c r="A71" s="246">
        <v>2</v>
      </c>
      <c r="B71" s="3">
        <v>5</v>
      </c>
      <c r="C71" s="344"/>
      <c r="D71" s="149" t="s">
        <v>13</v>
      </c>
      <c r="E71" s="222">
        <v>5.3285</v>
      </c>
      <c r="F71" s="217">
        <v>3.7815830000035899</v>
      </c>
    </row>
    <row r="74" spans="1:10">
      <c r="G74" s="73" t="s">
        <v>90</v>
      </c>
    </row>
    <row r="75" spans="1:10">
      <c r="G75" s="61" t="s">
        <v>0</v>
      </c>
      <c r="H75" s="62" t="s">
        <v>105</v>
      </c>
      <c r="I75" s="73" t="s">
        <v>142</v>
      </c>
      <c r="J75" s="62" t="s">
        <v>128</v>
      </c>
    </row>
    <row r="76" spans="1:10">
      <c r="G76" s="141" t="s">
        <v>6</v>
      </c>
      <c r="H76" s="3" t="s">
        <v>13</v>
      </c>
      <c r="I76" s="39">
        <v>6.4486239999823738</v>
      </c>
      <c r="J76" s="39">
        <v>4.3197719999880064</v>
      </c>
    </row>
    <row r="77" spans="1:10">
      <c r="G77" s="141" t="s">
        <v>64</v>
      </c>
      <c r="H77" s="97" t="s">
        <v>13</v>
      </c>
      <c r="I77" s="39">
        <v>5.6340937021013797</v>
      </c>
      <c r="J77" s="39">
        <v>3.8501470000192057</v>
      </c>
    </row>
    <row r="78" spans="1:10">
      <c r="G78" s="141" t="s">
        <v>16</v>
      </c>
      <c r="H78" s="3" t="s">
        <v>13</v>
      </c>
      <c r="I78" s="38">
        <v>5.1606999999785304</v>
      </c>
      <c r="J78" s="39">
        <v>3.6453280000132509</v>
      </c>
    </row>
    <row r="79" spans="1:10">
      <c r="G79" s="141" t="s">
        <v>106</v>
      </c>
      <c r="H79" s="3" t="s">
        <v>13</v>
      </c>
      <c r="I79" s="39">
        <v>5.1422520996437298</v>
      </c>
      <c r="J79" s="39">
        <v>3.6349750000226777</v>
      </c>
    </row>
    <row r="80" spans="1:10">
      <c r="G80" s="145" t="s">
        <v>126</v>
      </c>
      <c r="H80" s="97" t="s">
        <v>13</v>
      </c>
      <c r="I80" s="39">
        <v>5.0274180000123998</v>
      </c>
      <c r="J80" s="39">
        <v>3.580004999996163</v>
      </c>
    </row>
    <row r="81" spans="7:10">
      <c r="G81" s="145" t="s">
        <v>143</v>
      </c>
      <c r="H81" s="3" t="s">
        <v>13</v>
      </c>
      <c r="I81" s="50">
        <v>5.3285</v>
      </c>
      <c r="J81" s="39">
        <v>3.7815830000035899</v>
      </c>
    </row>
  </sheetData>
  <sortState ref="A65:E91">
    <sortCondition ref="A65:A91"/>
    <sortCondition ref="B65:B91"/>
  </sortState>
  <mergeCells count="7">
    <mergeCell ref="C36:C42"/>
    <mergeCell ref="C67:C71"/>
    <mergeCell ref="C43:C47"/>
    <mergeCell ref="C48:C52"/>
    <mergeCell ref="C60:C62"/>
    <mergeCell ref="C63:C65"/>
    <mergeCell ref="C53:C59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81"/>
  <sheetViews>
    <sheetView topLeftCell="C37" zoomScale="85" zoomScaleNormal="85" workbookViewId="0">
      <selection activeCell="K48" sqref="K48"/>
    </sheetView>
  </sheetViews>
  <sheetFormatPr defaultRowHeight="13"/>
  <cols>
    <col min="1" max="3" width="10.08984375" customWidth="1"/>
    <col min="4" max="4" width="24.6328125" customWidth="1"/>
    <col min="5" max="11" width="18.36328125" customWidth="1"/>
  </cols>
  <sheetData>
    <row r="1" spans="1:5" ht="13.5" thickBot="1">
      <c r="A1" s="62" t="s">
        <v>127</v>
      </c>
      <c r="B1" s="62" t="s">
        <v>105</v>
      </c>
      <c r="C1" s="61" t="s">
        <v>0</v>
      </c>
      <c r="D1" s="62" t="s">
        <v>105</v>
      </c>
      <c r="E1" s="83" t="s">
        <v>90</v>
      </c>
    </row>
    <row r="2" spans="1:5">
      <c r="A2" s="78">
        <v>1</v>
      </c>
      <c r="B2" s="78">
        <v>1</v>
      </c>
      <c r="C2" s="141" t="s">
        <v>6</v>
      </c>
      <c r="D2" s="78" t="s">
        <v>117</v>
      </c>
      <c r="E2" s="79">
        <v>8.7895927100150093</v>
      </c>
    </row>
    <row r="3" spans="1:5">
      <c r="A3" s="140">
        <v>3</v>
      </c>
      <c r="B3" s="78">
        <v>1</v>
      </c>
      <c r="C3" s="141" t="s">
        <v>64</v>
      </c>
      <c r="D3" s="140" t="s">
        <v>7</v>
      </c>
      <c r="E3" s="80">
        <v>8.0866519999981392</v>
      </c>
    </row>
    <row r="4" spans="1:5">
      <c r="A4" s="78">
        <v>4</v>
      </c>
      <c r="B4" s="78">
        <v>1</v>
      </c>
      <c r="C4" s="141" t="s">
        <v>16</v>
      </c>
      <c r="D4" s="78" t="s">
        <v>117</v>
      </c>
      <c r="E4" s="82">
        <v>7.8473830000148199</v>
      </c>
    </row>
    <row r="5" spans="1:5" ht="13.5" thickBot="1">
      <c r="A5" s="78">
        <v>5</v>
      </c>
      <c r="B5" s="78">
        <v>1</v>
      </c>
      <c r="C5" s="141" t="s">
        <v>106</v>
      </c>
      <c r="D5" s="149" t="s">
        <v>117</v>
      </c>
      <c r="E5" s="81">
        <v>7.7964289999799803</v>
      </c>
    </row>
    <row r="6" spans="1:5">
      <c r="A6" s="78">
        <v>1</v>
      </c>
      <c r="B6" s="78">
        <v>2</v>
      </c>
      <c r="C6" s="141" t="s">
        <v>6</v>
      </c>
      <c r="D6" s="144" t="s">
        <v>77</v>
      </c>
      <c r="E6" s="79">
        <v>7.4739629999967292</v>
      </c>
    </row>
    <row r="7" spans="1:5">
      <c r="A7" s="140">
        <v>3</v>
      </c>
      <c r="B7" s="78">
        <v>2</v>
      </c>
      <c r="C7" s="141" t="s">
        <v>64</v>
      </c>
      <c r="D7" s="78" t="s">
        <v>77</v>
      </c>
      <c r="E7" s="80">
        <v>6.8537843087106012</v>
      </c>
    </row>
    <row r="8" spans="1:5">
      <c r="A8" s="78">
        <v>4</v>
      </c>
      <c r="B8" s="78">
        <v>2</v>
      </c>
      <c r="C8" s="141" t="s">
        <v>16</v>
      </c>
      <c r="D8" s="78" t="s">
        <v>77</v>
      </c>
      <c r="E8" s="80">
        <v>6.4861270000110398</v>
      </c>
    </row>
    <row r="9" spans="1:5" ht="13.5" thickBot="1">
      <c r="A9" s="78">
        <v>5</v>
      </c>
      <c r="B9" s="78">
        <v>2</v>
      </c>
      <c r="C9" s="141" t="s">
        <v>106</v>
      </c>
      <c r="D9" s="149" t="s">
        <v>77</v>
      </c>
      <c r="E9" s="81">
        <v>6.4600849999988004</v>
      </c>
    </row>
    <row r="10" spans="1:5">
      <c r="A10" s="78">
        <v>1</v>
      </c>
      <c r="B10" s="78">
        <v>3</v>
      </c>
      <c r="C10" s="141" t="s">
        <v>6</v>
      </c>
      <c r="D10" s="144" t="s">
        <v>81</v>
      </c>
      <c r="E10" s="79">
        <v>7.397622999997111</v>
      </c>
    </row>
    <row r="11" spans="1:5">
      <c r="A11" s="140">
        <v>3</v>
      </c>
      <c r="B11" s="78">
        <v>3</v>
      </c>
      <c r="C11" s="141" t="s">
        <v>64</v>
      </c>
      <c r="D11" s="78" t="s">
        <v>81</v>
      </c>
      <c r="E11" s="80">
        <v>6.6463300000177696</v>
      </c>
    </row>
    <row r="12" spans="1:5">
      <c r="A12" s="77">
        <v>4</v>
      </c>
      <c r="B12" s="78">
        <v>3</v>
      </c>
      <c r="C12" s="141" t="s">
        <v>16</v>
      </c>
      <c r="D12" s="77" t="s">
        <v>81</v>
      </c>
      <c r="E12" s="80">
        <v>6.2342440000211399</v>
      </c>
    </row>
    <row r="13" spans="1:5" ht="13.5" thickBot="1">
      <c r="A13" s="77">
        <v>5</v>
      </c>
      <c r="B13" s="78">
        <v>3</v>
      </c>
      <c r="C13" s="141" t="s">
        <v>106</v>
      </c>
      <c r="D13" s="149" t="s">
        <v>81</v>
      </c>
      <c r="E13" s="81">
        <v>6.2052529999928101</v>
      </c>
    </row>
    <row r="14" spans="1:5">
      <c r="A14" s="77">
        <v>1</v>
      </c>
      <c r="B14" s="78">
        <v>4</v>
      </c>
      <c r="C14" s="141" t="s">
        <v>6</v>
      </c>
      <c r="D14" s="144" t="s">
        <v>17</v>
      </c>
      <c r="E14" s="79">
        <v>7.0537809999950696</v>
      </c>
    </row>
    <row r="15" spans="1:5">
      <c r="A15" s="143">
        <v>3</v>
      </c>
      <c r="B15" s="78">
        <v>4</v>
      </c>
      <c r="C15" s="141" t="s">
        <v>64</v>
      </c>
      <c r="D15" s="140" t="s">
        <v>17</v>
      </c>
      <c r="E15" s="80">
        <v>6.1800909999874403</v>
      </c>
    </row>
    <row r="16" spans="1:5">
      <c r="A16" s="77">
        <v>4</v>
      </c>
      <c r="B16" s="78">
        <v>4</v>
      </c>
      <c r="C16" s="141" t="s">
        <v>16</v>
      </c>
      <c r="D16" s="78" t="s">
        <v>17</v>
      </c>
      <c r="E16" s="82">
        <v>5.7311699999845596</v>
      </c>
    </row>
    <row r="17" spans="1:5" ht="13.5" thickBot="1">
      <c r="A17" s="65">
        <v>5</v>
      </c>
      <c r="B17" s="78">
        <v>4</v>
      </c>
      <c r="C17" s="141" t="s">
        <v>106</v>
      </c>
      <c r="D17" s="149" t="s">
        <v>17</v>
      </c>
      <c r="E17" s="81">
        <v>5.6793999999936204</v>
      </c>
    </row>
    <row r="18" spans="1:5">
      <c r="A18" s="65">
        <v>1</v>
      </c>
      <c r="B18" s="78">
        <v>5</v>
      </c>
      <c r="C18" s="141" t="s">
        <v>6</v>
      </c>
      <c r="D18" s="144" t="s">
        <v>13</v>
      </c>
      <c r="E18" s="79">
        <v>6.4486239999823738</v>
      </c>
    </row>
    <row r="19" spans="1:5">
      <c r="A19" s="271">
        <v>3</v>
      </c>
      <c r="B19" s="78">
        <v>5</v>
      </c>
      <c r="C19" s="141" t="s">
        <v>64</v>
      </c>
      <c r="D19" s="140" t="s">
        <v>13</v>
      </c>
      <c r="E19" s="80">
        <v>5.6340937021013797</v>
      </c>
    </row>
    <row r="20" spans="1:5">
      <c r="A20" s="65">
        <v>4</v>
      </c>
      <c r="B20" s="77">
        <v>5</v>
      </c>
      <c r="C20" s="141" t="s">
        <v>16</v>
      </c>
      <c r="D20" s="78" t="s">
        <v>13</v>
      </c>
      <c r="E20" s="82">
        <v>5.1606999999785304</v>
      </c>
    </row>
    <row r="21" spans="1:5">
      <c r="A21" s="3">
        <v>5</v>
      </c>
      <c r="B21" s="3">
        <v>5</v>
      </c>
      <c r="C21" s="141" t="s">
        <v>106</v>
      </c>
      <c r="D21" s="78" t="s">
        <v>13</v>
      </c>
      <c r="E21" s="80">
        <v>5.1422520996437298</v>
      </c>
    </row>
    <row r="22" spans="1:5">
      <c r="A22" s="97">
        <v>6</v>
      </c>
      <c r="B22" s="3">
        <v>5</v>
      </c>
      <c r="C22" s="145" t="s">
        <v>125</v>
      </c>
      <c r="D22" s="140" t="s">
        <v>13</v>
      </c>
      <c r="E22" s="80">
        <v>5.2357510151632596</v>
      </c>
    </row>
    <row r="23" spans="1:5" ht="13.5" thickBot="1">
      <c r="A23" s="97">
        <v>7</v>
      </c>
      <c r="B23" s="3">
        <v>5</v>
      </c>
      <c r="C23" s="145" t="s">
        <v>126</v>
      </c>
      <c r="D23" s="150" t="s">
        <v>13</v>
      </c>
      <c r="E23" s="81">
        <v>5.0274180000123998</v>
      </c>
    </row>
    <row r="24" spans="1:5">
      <c r="A24" s="142">
        <v>2</v>
      </c>
      <c r="B24" s="144">
        <v>1</v>
      </c>
      <c r="C24" s="141" t="s">
        <v>12</v>
      </c>
      <c r="D24" s="142" t="s">
        <v>117</v>
      </c>
      <c r="E24" s="148">
        <v>7.4406840000010597</v>
      </c>
    </row>
    <row r="25" spans="1:5">
      <c r="A25" s="78">
        <v>2</v>
      </c>
      <c r="B25" s="78">
        <v>2</v>
      </c>
      <c r="C25" s="141" t="s">
        <v>12</v>
      </c>
      <c r="D25" s="78" t="s">
        <v>77</v>
      </c>
      <c r="E25" s="39">
        <v>6.2046583139999996</v>
      </c>
    </row>
    <row r="26" spans="1:5">
      <c r="A26" s="78">
        <v>2</v>
      </c>
      <c r="B26" s="78">
        <v>3</v>
      </c>
      <c r="C26" s="141" t="s">
        <v>12</v>
      </c>
      <c r="D26" s="78" t="s">
        <v>81</v>
      </c>
      <c r="E26" s="39">
        <v>6.1463802510000001</v>
      </c>
    </row>
    <row r="27" spans="1:5">
      <c r="A27" s="78">
        <v>2</v>
      </c>
      <c r="B27" s="78">
        <v>4</v>
      </c>
      <c r="C27" s="141" t="s">
        <v>12</v>
      </c>
      <c r="D27" s="78" t="s">
        <v>17</v>
      </c>
      <c r="E27" s="38">
        <v>5.7310304582889184</v>
      </c>
    </row>
    <row r="28" spans="1:5" ht="13.5" thickBot="1">
      <c r="A28" s="78">
        <v>2</v>
      </c>
      <c r="B28" s="78">
        <v>5</v>
      </c>
      <c r="C28" s="141" t="s">
        <v>12</v>
      </c>
      <c r="D28" s="78" t="s">
        <v>13</v>
      </c>
      <c r="E28" s="50">
        <v>5.3285</v>
      </c>
    </row>
    <row r="29" spans="1:5" ht="13.5" thickBot="1">
      <c r="A29" s="3">
        <v>1</v>
      </c>
      <c r="B29" s="3">
        <v>6</v>
      </c>
      <c r="C29" s="178" t="s">
        <v>144</v>
      </c>
      <c r="D29" s="78" t="s">
        <v>145</v>
      </c>
      <c r="E29" s="179">
        <v>6.3395872888504528</v>
      </c>
    </row>
    <row r="30" spans="1:5">
      <c r="A30" s="203">
        <v>7</v>
      </c>
      <c r="B30" s="203">
        <v>6</v>
      </c>
      <c r="C30" s="145" t="s">
        <v>126</v>
      </c>
      <c r="D30" s="78" t="s">
        <v>145</v>
      </c>
      <c r="E30" s="202">
        <v>4.8628219999955036</v>
      </c>
    </row>
    <row r="34" spans="1:13">
      <c r="D34" s="83" t="s">
        <v>90</v>
      </c>
      <c r="I34" s="289">
        <v>7.7233869259944186</v>
      </c>
      <c r="J34" s="289">
        <v>7.7684421081212349</v>
      </c>
    </row>
    <row r="35" spans="1:13" ht="13.5" thickBot="1">
      <c r="A35" s="62" t="s">
        <v>127</v>
      </c>
      <c r="B35" s="62" t="s">
        <v>105</v>
      </c>
      <c r="C35" s="288" t="s">
        <v>0</v>
      </c>
      <c r="D35" s="62" t="s">
        <v>105</v>
      </c>
      <c r="E35" s="62" t="s">
        <v>6</v>
      </c>
      <c r="F35" s="62" t="s">
        <v>64</v>
      </c>
      <c r="G35" s="62" t="s">
        <v>178</v>
      </c>
      <c r="H35" s="62" t="s">
        <v>179</v>
      </c>
      <c r="I35" s="62" t="s">
        <v>180</v>
      </c>
      <c r="J35" s="62" t="s">
        <v>181</v>
      </c>
      <c r="K35" s="62" t="s">
        <v>12</v>
      </c>
    </row>
    <row r="36" spans="1:13">
      <c r="A36" s="272">
        <v>1</v>
      </c>
      <c r="B36" s="3">
        <v>1</v>
      </c>
      <c r="C36" s="350" t="s">
        <v>6</v>
      </c>
      <c r="D36" s="3" t="s">
        <v>117</v>
      </c>
      <c r="E36" s="286">
        <v>8.7895927100150093</v>
      </c>
      <c r="F36" s="286">
        <v>8.0866519999981392</v>
      </c>
      <c r="G36" s="286">
        <v>7.7964289999799803</v>
      </c>
      <c r="H36" s="287">
        <v>7.8473830000148199</v>
      </c>
      <c r="I36" s="290"/>
      <c r="J36" s="290"/>
      <c r="K36" s="286">
        <v>7.4406840000010597</v>
      </c>
      <c r="L36">
        <f>CORREL(E36:E42,H36:H42)</f>
        <v>0.9970832908644589</v>
      </c>
      <c r="M36">
        <f>CORREL(E36:E42,K36:K42)</f>
        <v>0.99709935493577972</v>
      </c>
    </row>
    <row r="37" spans="1:13">
      <c r="A37" s="272">
        <v>1</v>
      </c>
      <c r="B37" s="3">
        <v>2</v>
      </c>
      <c r="C37" s="351"/>
      <c r="D37" s="3" t="s">
        <v>77</v>
      </c>
      <c r="E37" s="286">
        <v>7.4739629999967292</v>
      </c>
      <c r="F37" s="286">
        <v>6.8537843087106012</v>
      </c>
      <c r="G37" s="286">
        <v>6.4600849999988004</v>
      </c>
      <c r="H37" s="286">
        <v>6.4861270000110398</v>
      </c>
      <c r="I37" s="233"/>
      <c r="J37" s="233"/>
      <c r="K37" s="286">
        <v>6.2046583139999996</v>
      </c>
    </row>
    <row r="38" spans="1:13">
      <c r="A38" s="272">
        <v>1</v>
      </c>
      <c r="B38" s="3">
        <v>3</v>
      </c>
      <c r="C38" s="351"/>
      <c r="D38" s="3" t="s">
        <v>81</v>
      </c>
      <c r="E38" s="286">
        <v>7.397622999997111</v>
      </c>
      <c r="F38" s="286">
        <v>6.6463300000177696</v>
      </c>
      <c r="G38" s="286">
        <v>6.2052529999928101</v>
      </c>
      <c r="H38" s="286">
        <v>6.2342440000211399</v>
      </c>
      <c r="I38" s="233"/>
      <c r="J38" s="233"/>
      <c r="K38" s="286">
        <v>6.1463802510000001</v>
      </c>
    </row>
    <row r="39" spans="1:13">
      <c r="A39" s="272">
        <v>1</v>
      </c>
      <c r="B39" s="3">
        <v>4</v>
      </c>
      <c r="C39" s="351"/>
      <c r="D39" s="3" t="s">
        <v>17</v>
      </c>
      <c r="E39" s="286">
        <v>7.0537809999950696</v>
      </c>
      <c r="F39" s="286">
        <v>6.1800909999874403</v>
      </c>
      <c r="G39" s="286">
        <v>5.6793999999936204</v>
      </c>
      <c r="H39" s="287">
        <v>5.7311699999845596</v>
      </c>
      <c r="I39" s="233"/>
      <c r="J39" s="233"/>
      <c r="K39" s="287">
        <v>5.7310304582889184</v>
      </c>
    </row>
    <row r="40" spans="1:13">
      <c r="A40" s="272">
        <v>1</v>
      </c>
      <c r="B40" s="3">
        <v>5</v>
      </c>
      <c r="C40" s="351"/>
      <c r="D40" s="3" t="s">
        <v>13</v>
      </c>
      <c r="E40" s="286">
        <v>6.4486239999823738</v>
      </c>
      <c r="F40" s="286">
        <v>5.6340937021013797</v>
      </c>
      <c r="G40" s="286">
        <v>5.1422520996437298</v>
      </c>
      <c r="H40" s="287">
        <v>5.1606999999785304</v>
      </c>
      <c r="I40" s="286">
        <v>5.2357510151632596</v>
      </c>
      <c r="J40" s="286">
        <v>5.0274680618895218</v>
      </c>
      <c r="K40" s="286">
        <v>5.3285</v>
      </c>
    </row>
    <row r="41" spans="1:13">
      <c r="A41" s="103">
        <v>1</v>
      </c>
      <c r="B41" s="3">
        <v>6</v>
      </c>
      <c r="C41" s="351"/>
      <c r="D41" s="3" t="s">
        <v>145</v>
      </c>
      <c r="E41" s="286">
        <v>6.3395872888504528</v>
      </c>
      <c r="F41" s="233"/>
      <c r="G41" s="233"/>
      <c r="H41" s="286">
        <v>4.9754600000160281</v>
      </c>
      <c r="I41" s="286">
        <v>5.101714999997057</v>
      </c>
      <c r="J41" s="286">
        <v>4.8628219999955036</v>
      </c>
      <c r="K41" s="286">
        <v>5.2513760016881896</v>
      </c>
    </row>
    <row r="42" spans="1:13" ht="13.5" thickBot="1">
      <c r="A42" s="272">
        <v>1</v>
      </c>
      <c r="B42" s="3">
        <v>7</v>
      </c>
      <c r="C42" s="352"/>
      <c r="D42" s="3" t="s">
        <v>159</v>
      </c>
      <c r="E42" s="286">
        <v>6.3341436439368408</v>
      </c>
      <c r="F42" s="233"/>
      <c r="G42" s="233"/>
      <c r="H42" s="286">
        <v>4.982739184750244</v>
      </c>
      <c r="I42" s="233"/>
      <c r="J42" s="233"/>
      <c r="K42" s="286">
        <v>5.2653067125938833</v>
      </c>
    </row>
    <row r="43" spans="1:13">
      <c r="A43" s="103">
        <v>3</v>
      </c>
      <c r="B43" s="3">
        <v>1</v>
      </c>
      <c r="C43" s="343" t="s">
        <v>64</v>
      </c>
      <c r="D43" s="236" t="s">
        <v>7</v>
      </c>
    </row>
    <row r="44" spans="1:13">
      <c r="A44" s="103">
        <v>3</v>
      </c>
      <c r="B44" s="3">
        <v>2</v>
      </c>
      <c r="C44" s="335"/>
      <c r="D44" s="226" t="s">
        <v>77</v>
      </c>
    </row>
    <row r="45" spans="1:13">
      <c r="A45" s="103">
        <v>3</v>
      </c>
      <c r="B45" s="3">
        <v>3</v>
      </c>
      <c r="C45" s="335"/>
      <c r="D45" s="226" t="s">
        <v>81</v>
      </c>
    </row>
    <row r="46" spans="1:13">
      <c r="A46" s="103">
        <v>3</v>
      </c>
      <c r="B46" s="3">
        <v>4</v>
      </c>
      <c r="C46" s="335"/>
      <c r="D46" s="229" t="s">
        <v>17</v>
      </c>
      <c r="K46" t="s">
        <v>191</v>
      </c>
      <c r="L46" s="50">
        <v>-143825.9294073848</v>
      </c>
    </row>
    <row r="47" spans="1:13" ht="13.5" thickBot="1">
      <c r="A47" s="103">
        <v>3</v>
      </c>
      <c r="B47" s="3">
        <v>5</v>
      </c>
      <c r="C47" s="344"/>
      <c r="D47" s="150" t="s">
        <v>13</v>
      </c>
      <c r="K47" t="s">
        <v>192</v>
      </c>
      <c r="L47">
        <v>-143820.66410067221</v>
      </c>
    </row>
    <row r="48" spans="1:13">
      <c r="A48" s="272">
        <v>5</v>
      </c>
      <c r="B48" s="3">
        <v>1</v>
      </c>
      <c r="C48" s="343" t="s">
        <v>106</v>
      </c>
      <c r="D48" s="227" t="s">
        <v>117</v>
      </c>
      <c r="L48">
        <f>L47-L46</f>
        <v>5.2653067125938833</v>
      </c>
    </row>
    <row r="49" spans="1:4">
      <c r="A49" s="272">
        <v>5</v>
      </c>
      <c r="B49" s="3">
        <v>2</v>
      </c>
      <c r="C49" s="335"/>
      <c r="D49" s="226" t="s">
        <v>77</v>
      </c>
    </row>
    <row r="50" spans="1:4">
      <c r="A50" s="272">
        <v>5</v>
      </c>
      <c r="B50" s="3">
        <v>3</v>
      </c>
      <c r="C50" s="335"/>
      <c r="D50" s="228" t="s">
        <v>81</v>
      </c>
    </row>
    <row r="51" spans="1:4">
      <c r="A51" s="272">
        <v>5</v>
      </c>
      <c r="B51" s="3">
        <v>4</v>
      </c>
      <c r="C51" s="335"/>
      <c r="D51" s="226" t="s">
        <v>17</v>
      </c>
    </row>
    <row r="52" spans="1:4" ht="13.5" thickBot="1">
      <c r="A52" s="272">
        <v>5</v>
      </c>
      <c r="B52" s="3">
        <v>5</v>
      </c>
      <c r="C52" s="344"/>
      <c r="D52" s="149" t="s">
        <v>13</v>
      </c>
    </row>
    <row r="53" spans="1:4">
      <c r="A53" s="272">
        <v>4</v>
      </c>
      <c r="B53" s="3">
        <v>1</v>
      </c>
      <c r="C53" s="348" t="s">
        <v>16</v>
      </c>
      <c r="D53" s="225" t="s">
        <v>117</v>
      </c>
    </row>
    <row r="54" spans="1:4">
      <c r="A54" s="272">
        <v>4</v>
      </c>
      <c r="B54" s="3">
        <v>2</v>
      </c>
      <c r="C54" s="308"/>
      <c r="D54" s="226" t="s">
        <v>77</v>
      </c>
    </row>
    <row r="55" spans="1:4">
      <c r="A55" s="272">
        <v>4</v>
      </c>
      <c r="B55" s="3">
        <v>3</v>
      </c>
      <c r="C55" s="308"/>
      <c r="D55" s="226" t="s">
        <v>81</v>
      </c>
    </row>
    <row r="56" spans="1:4">
      <c r="A56" s="272">
        <v>4</v>
      </c>
      <c r="B56" s="3">
        <v>4</v>
      </c>
      <c r="C56" s="308"/>
      <c r="D56" s="226" t="s">
        <v>17</v>
      </c>
    </row>
    <row r="57" spans="1:4">
      <c r="A57" s="272">
        <v>4</v>
      </c>
      <c r="B57" s="3">
        <v>5</v>
      </c>
      <c r="C57" s="308"/>
      <c r="D57" s="226" t="s">
        <v>13</v>
      </c>
    </row>
    <row r="58" spans="1:4" ht="13.5" thickBot="1">
      <c r="A58" s="272">
        <v>4</v>
      </c>
      <c r="B58" s="3">
        <v>6</v>
      </c>
      <c r="C58" s="308"/>
      <c r="D58" s="149" t="s">
        <v>145</v>
      </c>
    </row>
    <row r="59" spans="1:4" ht="13.5" thickBot="1">
      <c r="A59" s="8"/>
      <c r="B59" s="8"/>
      <c r="C59" s="349"/>
      <c r="D59" s="259" t="s">
        <v>169</v>
      </c>
    </row>
    <row r="60" spans="1:4" ht="13.5" thickBot="1">
      <c r="A60" s="272">
        <v>6</v>
      </c>
      <c r="B60" s="3">
        <v>1</v>
      </c>
      <c r="C60" s="345" t="s">
        <v>166</v>
      </c>
      <c r="D60" s="252" t="s">
        <v>162</v>
      </c>
    </row>
    <row r="61" spans="1:4">
      <c r="A61" s="103">
        <v>6</v>
      </c>
      <c r="B61" s="3">
        <v>5</v>
      </c>
      <c r="C61" s="346"/>
      <c r="D61" s="253" t="s">
        <v>13</v>
      </c>
    </row>
    <row r="62" spans="1:4" ht="13.5" thickBot="1">
      <c r="A62" s="103">
        <v>6</v>
      </c>
      <c r="B62" s="3">
        <v>6</v>
      </c>
      <c r="C62" s="347"/>
      <c r="D62" s="254" t="s">
        <v>145</v>
      </c>
    </row>
    <row r="63" spans="1:4" ht="13.5" thickBot="1">
      <c r="A63" s="272">
        <v>7</v>
      </c>
      <c r="B63" s="3">
        <v>1</v>
      </c>
      <c r="C63" s="345" t="s">
        <v>167</v>
      </c>
      <c r="D63" s="252" t="s">
        <v>162</v>
      </c>
    </row>
    <row r="64" spans="1:4">
      <c r="A64" s="103">
        <v>7</v>
      </c>
      <c r="B64" s="3">
        <v>5</v>
      </c>
      <c r="C64" s="346"/>
      <c r="D64" s="253" t="s">
        <v>13</v>
      </c>
    </row>
    <row r="65" spans="1:9" ht="13.5" thickBot="1">
      <c r="A65" s="272">
        <v>7</v>
      </c>
      <c r="B65" s="3">
        <v>6</v>
      </c>
      <c r="C65" s="347"/>
      <c r="D65" s="254" t="s">
        <v>145</v>
      </c>
    </row>
    <row r="66" spans="1:9" ht="13.5" thickBot="1">
      <c r="A66" s="103">
        <v>8</v>
      </c>
      <c r="B66" s="3">
        <v>1</v>
      </c>
      <c r="C66" s="273" t="s">
        <v>161</v>
      </c>
      <c r="D66" s="252" t="s">
        <v>162</v>
      </c>
      <c r="E66" s="251">
        <v>7.7061931656789966</v>
      </c>
    </row>
    <row r="67" spans="1:9">
      <c r="A67" s="272">
        <v>2</v>
      </c>
      <c r="B67" s="3">
        <v>1</v>
      </c>
      <c r="C67" s="343" t="s">
        <v>12</v>
      </c>
      <c r="D67" s="227" t="s">
        <v>117</v>
      </c>
    </row>
    <row r="68" spans="1:9">
      <c r="A68" s="272">
        <v>2</v>
      </c>
      <c r="B68" s="3">
        <v>2</v>
      </c>
      <c r="C68" s="335"/>
      <c r="D68" s="226" t="s">
        <v>77</v>
      </c>
    </row>
    <row r="69" spans="1:9">
      <c r="A69" s="272">
        <v>2</v>
      </c>
      <c r="B69" s="3">
        <v>3</v>
      </c>
      <c r="C69" s="335"/>
      <c r="D69" s="226" t="s">
        <v>81</v>
      </c>
    </row>
    <row r="70" spans="1:9">
      <c r="A70" s="272">
        <v>2</v>
      </c>
      <c r="B70" s="3">
        <v>4</v>
      </c>
      <c r="C70" s="335"/>
      <c r="D70" s="226" t="s">
        <v>17</v>
      </c>
    </row>
    <row r="71" spans="1:9" ht="13.5" thickBot="1">
      <c r="A71" s="272">
        <v>2</v>
      </c>
      <c r="B71" s="3">
        <v>5</v>
      </c>
      <c r="C71" s="344"/>
      <c r="D71" s="149" t="s">
        <v>13</v>
      </c>
    </row>
    <row r="74" spans="1:9">
      <c r="F74" s="73" t="s">
        <v>90</v>
      </c>
    </row>
    <row r="75" spans="1:9">
      <c r="F75" s="61" t="s">
        <v>0</v>
      </c>
      <c r="G75" s="62" t="s">
        <v>105</v>
      </c>
      <c r="H75" s="73" t="s">
        <v>142</v>
      </c>
      <c r="I75" s="62" t="s">
        <v>128</v>
      </c>
    </row>
    <row r="76" spans="1:9">
      <c r="F76" s="141" t="s">
        <v>6</v>
      </c>
      <c r="G76" s="3" t="s">
        <v>13</v>
      </c>
      <c r="H76" s="39">
        <v>6.4486239999823738</v>
      </c>
      <c r="I76" s="39">
        <v>4.3197719999880064</v>
      </c>
    </row>
    <row r="77" spans="1:9">
      <c r="F77" s="141" t="s">
        <v>64</v>
      </c>
      <c r="G77" s="97" t="s">
        <v>13</v>
      </c>
      <c r="H77" s="39">
        <v>5.6340937021013797</v>
      </c>
      <c r="I77" s="39">
        <v>3.8501470000192057</v>
      </c>
    </row>
    <row r="78" spans="1:9">
      <c r="F78" s="141" t="s">
        <v>16</v>
      </c>
      <c r="G78" s="3" t="s">
        <v>13</v>
      </c>
      <c r="H78" s="38">
        <v>5.1606999999785304</v>
      </c>
      <c r="I78" s="39">
        <v>3.6453280000132509</v>
      </c>
    </row>
    <row r="79" spans="1:9">
      <c r="F79" s="141" t="s">
        <v>106</v>
      </c>
      <c r="G79" s="3" t="s">
        <v>13</v>
      </c>
      <c r="H79" s="39">
        <v>5.1422520996437298</v>
      </c>
      <c r="I79" s="39">
        <v>3.6349750000226777</v>
      </c>
    </row>
    <row r="80" spans="1:9">
      <c r="F80" s="145" t="s">
        <v>126</v>
      </c>
      <c r="G80" s="97" t="s">
        <v>13</v>
      </c>
      <c r="H80" s="39">
        <v>5.0274180000123998</v>
      </c>
      <c r="I80" s="39">
        <v>3.580004999996163</v>
      </c>
    </row>
    <row r="81" spans="6:9">
      <c r="F81" s="145" t="s">
        <v>143</v>
      </c>
      <c r="G81" s="3" t="s">
        <v>13</v>
      </c>
      <c r="H81" s="50">
        <v>5.3285</v>
      </c>
      <c r="I81" s="39">
        <v>3.7815830000035899</v>
      </c>
    </row>
  </sheetData>
  <mergeCells count="7">
    <mergeCell ref="C67:C71"/>
    <mergeCell ref="C36:C42"/>
    <mergeCell ref="C43:C47"/>
    <mergeCell ref="C48:C52"/>
    <mergeCell ref="C53:C59"/>
    <mergeCell ref="C60:C62"/>
    <mergeCell ref="C63:C6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MAX-MINIMUM</vt:lpstr>
      <vt:lpstr>MAX-MiNIMUM_chart</vt:lpstr>
      <vt:lpstr>least-square</vt:lpstr>
      <vt:lpstr>Sheet5</vt:lpstr>
      <vt:lpstr>least-squares_chart</vt:lpstr>
      <vt:lpstr>error_compare</vt:lpstr>
      <vt:lpstr>syn_anti_difference</vt:lpstr>
      <vt:lpstr>syn_anti_difference (2)</vt:lpstr>
      <vt:lpstr>energy_compare</vt:lpstr>
      <vt:lpstr>Sheet2</vt:lpstr>
      <vt:lpstr>Sheet3</vt:lpstr>
      <vt:lpstr>Sheet4</vt:lpstr>
      <vt:lpstr>barriar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Tsuyoshi.Y</dc:creator>
  <cp:lastModifiedBy>宮脇聖大</cp:lastModifiedBy>
  <dcterms:created xsi:type="dcterms:W3CDTF">2016-10-20T10:34:09Z</dcterms:created>
  <dcterms:modified xsi:type="dcterms:W3CDTF">2017-01-28T16:11:56Z</dcterms:modified>
</cp:coreProperties>
</file>