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feyilmaz\Desktop\LG3 (1)\"/>
    </mc:Choice>
  </mc:AlternateContent>
  <bookViews>
    <workbookView xWindow="0" yWindow="0" windowWidth="20400" windowHeight="7755"/>
  </bookViews>
  <sheets>
    <sheet name="CTIS-165" sheetId="1" r:id="rId1"/>
    <sheet name="LabQuiz-1" sheetId="2" r:id="rId2"/>
    <sheet name="LabQuiz-2" sheetId="3" r:id="rId3"/>
    <sheet name="LabQuiz-3" sheetId="4" r:id="rId4"/>
  </sheets>
  <definedNames>
    <definedName name="_xlnm.Print_Area" localSheetId="1">'LabQuiz-1'!$A$1:$G$23</definedName>
    <definedName name="_xlnm.Print_Area" localSheetId="2">'LabQuiz-2'!$A$1:$G$23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E4" i="1"/>
  <c r="E5" i="1"/>
  <c r="E6" i="1"/>
  <c r="E7" i="1"/>
  <c r="E8" i="1"/>
  <c r="E9" i="1"/>
  <c r="E10" i="1"/>
  <c r="E11" i="1"/>
  <c r="E23" i="1" s="1"/>
  <c r="E12" i="1"/>
  <c r="E13" i="1"/>
  <c r="E14" i="1"/>
  <c r="E15" i="1"/>
  <c r="E16" i="1"/>
  <c r="E17" i="1"/>
  <c r="E18" i="1"/>
  <c r="E19" i="1"/>
  <c r="E20" i="1"/>
  <c r="E21" i="1"/>
  <c r="E22" i="1"/>
  <c r="T29" i="1"/>
  <c r="T28" i="1"/>
  <c r="T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G2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3" i="3" s="1"/>
  <c r="G2" i="3"/>
  <c r="G23" i="2"/>
  <c r="G2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  <c r="G2" i="2" l="1"/>
  <c r="R2" i="1" l="1"/>
  <c r="R4" i="1"/>
  <c r="T25" i="1" s="1"/>
  <c r="R8" i="1"/>
  <c r="S8" i="1" s="1"/>
  <c r="R6" i="1"/>
  <c r="S6" i="1" s="1"/>
  <c r="R14" i="1"/>
  <c r="S14" i="1" s="1"/>
  <c r="R12" i="1"/>
  <c r="S12" i="1" s="1"/>
  <c r="R20" i="1"/>
  <c r="T20" i="1" s="1"/>
  <c r="R5" i="1"/>
  <c r="T5" i="1" s="1"/>
  <c r="R19" i="1"/>
  <c r="T19" i="1" s="1"/>
  <c r="S19" i="1"/>
  <c r="S7" i="1"/>
  <c r="T7" i="1"/>
  <c r="R16" i="1"/>
  <c r="S16" i="1" s="1"/>
  <c r="S17" i="1"/>
  <c r="R11" i="1"/>
  <c r="T11" i="1" s="1"/>
  <c r="S10" i="1"/>
  <c r="R9" i="1"/>
  <c r="T9" i="1" s="1"/>
  <c r="S9" i="1"/>
  <c r="R13" i="1"/>
  <c r="T13" i="1" s="1"/>
  <c r="S13" i="1"/>
  <c r="R17" i="1"/>
  <c r="T17" i="1" s="1"/>
  <c r="R18" i="1"/>
  <c r="T18" i="1" s="1"/>
  <c r="S18" i="1"/>
  <c r="T15" i="1"/>
  <c r="R15" i="1"/>
  <c r="S15" i="1"/>
  <c r="R21" i="1"/>
  <c r="T21" i="1" s="1"/>
  <c r="S22" i="1"/>
  <c r="T22" i="1"/>
  <c r="R10" i="1"/>
  <c r="T10" i="1" s="1"/>
  <c r="R7" i="1"/>
  <c r="R22" i="1"/>
  <c r="T8" i="1" l="1"/>
  <c r="T12" i="1"/>
  <c r="S20" i="1"/>
  <c r="W18" i="1"/>
  <c r="T16" i="1"/>
  <c r="T14" i="1"/>
  <c r="S4" i="1"/>
  <c r="T26" i="1"/>
  <c r="T4" i="1"/>
  <c r="W19" i="1"/>
  <c r="S21" i="1"/>
  <c r="S11" i="1"/>
  <c r="T6" i="1"/>
  <c r="S5" i="1"/>
</calcChain>
</file>

<file path=xl/sharedStrings.xml><?xml version="1.0" encoding="utf-8"?>
<sst xmlns="http://schemas.openxmlformats.org/spreadsheetml/2006/main" count="294" uniqueCount="83">
  <si>
    <t>sec</t>
  </si>
  <si>
    <t>Stu ID</t>
  </si>
  <si>
    <t>Last Name</t>
  </si>
  <si>
    <t>First Name</t>
  </si>
  <si>
    <t xml:space="preserve"> LAB QUIZ1</t>
  </si>
  <si>
    <t xml:space="preserve"> LAB QUIZ2</t>
  </si>
  <si>
    <t xml:space="preserve"> LAB QUIZ3</t>
  </si>
  <si>
    <t xml:space="preserve"> HW1</t>
  </si>
  <si>
    <t xml:space="preserve"> HW2</t>
  </si>
  <si>
    <t xml:space="preserve"> HW3</t>
  </si>
  <si>
    <t xml:space="preserve"> HW4</t>
  </si>
  <si>
    <t xml:space="preserve"> LECT QUIZ1</t>
  </si>
  <si>
    <t xml:space="preserve"> LECT QUIZ2</t>
  </si>
  <si>
    <t xml:space="preserve"> MIDTERM</t>
  </si>
  <si>
    <t xml:space="preserve"> PROJECT</t>
  </si>
  <si>
    <t xml:space="preserve"> PARTICIP</t>
  </si>
  <si>
    <t xml:space="preserve"> FINAL</t>
  </si>
  <si>
    <t>02</t>
  </si>
  <si>
    <t>Son</t>
  </si>
  <si>
    <t>Kevser</t>
  </si>
  <si>
    <t>Solmaz</t>
  </si>
  <si>
    <t>Mert</t>
  </si>
  <si>
    <t>Vurgun</t>
  </si>
  <si>
    <t>Belma</t>
  </si>
  <si>
    <t>Sevmez</t>
  </si>
  <si>
    <t>Leyla</t>
  </si>
  <si>
    <t>Okçu</t>
  </si>
  <si>
    <t>Ayşe</t>
  </si>
  <si>
    <t>Bozar</t>
  </si>
  <si>
    <t>Veli</t>
  </si>
  <si>
    <t>Dönmez</t>
  </si>
  <si>
    <t>Açelya</t>
  </si>
  <si>
    <t>Kaler</t>
  </si>
  <si>
    <t>Sencer</t>
  </si>
  <si>
    <t>Yılmaz</t>
  </si>
  <si>
    <t>Alişan</t>
  </si>
  <si>
    <t>Karakaya</t>
  </si>
  <si>
    <t>Semih</t>
  </si>
  <si>
    <t>01</t>
  </si>
  <si>
    <t>Kaba</t>
  </si>
  <si>
    <t>Mehmet</t>
  </si>
  <si>
    <t>Yalın</t>
  </si>
  <si>
    <t>Emre</t>
  </si>
  <si>
    <t>Evci</t>
  </si>
  <si>
    <t>Ali</t>
  </si>
  <si>
    <t>Kara</t>
  </si>
  <si>
    <t>Aslan</t>
  </si>
  <si>
    <t>Kerim</t>
  </si>
  <si>
    <t>Kerem</t>
  </si>
  <si>
    <t>Akarsu</t>
  </si>
  <si>
    <t>Meltem</t>
  </si>
  <si>
    <t>Duranok</t>
  </si>
  <si>
    <t>Arif</t>
  </si>
  <si>
    <t>Sevgi</t>
  </si>
  <si>
    <t>Durdu</t>
  </si>
  <si>
    <t>Melek</t>
  </si>
  <si>
    <t>CTIS 165 Fundamentals of Information Systems</t>
  </si>
  <si>
    <t>Total Grade</t>
  </si>
  <si>
    <t xml:space="preserve"> Average</t>
  </si>
  <si>
    <t>Q1</t>
  </si>
  <si>
    <t>Q2</t>
  </si>
  <si>
    <t>Total</t>
  </si>
  <si>
    <t>Average</t>
  </si>
  <si>
    <t>CATALOG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</si>
  <si>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</si>
  <si>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</si>
  <si>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</si>
  <si>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</si>
  <si>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</si>
  <si>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</si>
  <si>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</si>
  <si>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</si>
  <si>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</si>
  <si>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</si>
  <si>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</si>
  <si>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Sec Averages</t>
  </si>
  <si>
    <t>LETTER GRADE</t>
  </si>
  <si>
    <t>STATUS</t>
  </si>
  <si>
    <t>MIN:</t>
  </si>
  <si>
    <t>MAX:</t>
  </si>
  <si>
    <t># of Stu.:</t>
  </si>
  <si>
    <t># of Sec 01 Stu.:</t>
  </si>
  <si>
    <t># of Sec 02 Stu.: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</si>
</sst>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"/>
    <numFmt numFmtId="166" formatCode="0.0%"/>
  </numFmts>
  <fonts count="19">
    <font>
      <sz val="11"/>
      <color theme="1"/>
      <name val="Calibri"/>
      <family val="2"/>
      <charset val="162"/>
      <scheme val="minor"/>
    </font>
    <font>
      <sz val="10"/>
      <color rgb="FF000000"/>
      <name val="Arial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000000"/>
      <name val="Arial2"/>
      <charset val="162"/>
    </font>
    <font>
      <b/>
      <sz val="14"/>
      <color rgb="FF000000"/>
      <name val="Arial2"/>
      <charset val="162"/>
    </font>
    <font>
      <b/>
      <sz val="10"/>
      <color rgb="FF000000"/>
      <name val="Calibri"/>
      <family val="2"/>
      <charset val="162"/>
    </font>
    <font>
      <sz val="10"/>
      <color rgb="FF000000"/>
      <name val="Arial1"/>
      <charset val="162"/>
    </font>
    <font>
      <sz val="11"/>
      <color rgb="FF000000"/>
      <name val="Arial1"/>
      <charset val="162"/>
    </font>
    <font>
      <sz val="10"/>
      <color rgb="FF000000"/>
      <name val="Calibri"/>
      <family val="2"/>
      <charset val="162"/>
    </font>
    <font>
      <b/>
      <sz val="14"/>
      <name val="Arial2"/>
      <charset val="162"/>
    </font>
    <font>
      <sz val="11"/>
      <name val="Arial1"/>
      <charset val="162"/>
    </font>
    <font>
      <b/>
      <sz val="11"/>
      <color theme="0"/>
      <name val="Calibri"/>
      <family val="2"/>
      <charset val="162"/>
      <scheme val="minor"/>
    </font>
    <font>
      <b/>
      <sz val="8"/>
      <color theme="0"/>
      <name val="Arial2"/>
      <charset val="162"/>
    </font>
    <font>
      <b/>
      <sz val="10"/>
      <color theme="0"/>
      <name val="Calibri"/>
      <family val="2"/>
      <charset val="162"/>
    </font>
    <font>
      <b/>
      <sz val="11"/>
      <color theme="0"/>
      <name val="Arial1"/>
      <charset val="162"/>
    </font>
    <font>
      <sz val="11"/>
      <color theme="0"/>
      <name val="Calibri"/>
      <family val="2"/>
      <charset val="162"/>
      <scheme val="minor"/>
    </font>
    <font>
      <sz val="11"/>
      <color theme="0"/>
      <name val="Arial1"/>
      <charset val="162"/>
    </font>
    <font>
      <b/>
      <sz val="10"/>
      <color theme="0"/>
      <name val="Arial2"/>
      <charset val="16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8" fillId="0" borderId="0" xfId="0" applyFont="1" applyFill="1"/>
    <xf numFmtId="0" fontId="6" fillId="0" borderId="0" xfId="0" applyFont="1" applyFill="1"/>
    <xf numFmtId="0" fontId="9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9" fontId="6" fillId="0" borderId="0" xfId="0" applyNumberFormat="1" applyFont="1" applyFill="1" applyBorder="1"/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2" fontId="7" fillId="0" borderId="1" xfId="0" applyNumberFormat="1" applyFont="1" applyFill="1" applyBorder="1"/>
    <xf numFmtId="0" fontId="15" fillId="2" borderId="2" xfId="0" applyFont="1" applyFill="1" applyBorder="1"/>
    <xf numFmtId="2" fontId="12" fillId="2" borderId="3" xfId="0" applyNumberFormat="1" applyFont="1" applyFill="1" applyBorder="1"/>
    <xf numFmtId="2" fontId="0" fillId="0" borderId="8" xfId="0" applyNumberFormat="1" applyFill="1" applyBorder="1"/>
    <xf numFmtId="0" fontId="3" fillId="0" borderId="10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2" fontId="7" fillId="0" borderId="10" xfId="0" applyNumberFormat="1" applyFont="1" applyFill="1" applyBorder="1"/>
    <xf numFmtId="2" fontId="0" fillId="0" borderId="11" xfId="0" applyNumberFormat="1" applyFill="1" applyBorder="1"/>
    <xf numFmtId="164" fontId="4" fillId="0" borderId="1" xfId="0" applyNumberFormat="1" applyFont="1" applyFill="1" applyBorder="1" applyAlignment="1" applyProtection="1">
      <alignment horizontal="right" vertical="center"/>
      <protection locked="0"/>
    </xf>
    <xf numFmtId="2" fontId="0" fillId="0" borderId="1" xfId="0" applyNumberFormat="1" applyBorder="1"/>
    <xf numFmtId="0" fontId="0" fillId="0" borderId="1" xfId="0" applyBorder="1"/>
    <xf numFmtId="1" fontId="18" fillId="2" borderId="7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" fontId="18" fillId="2" borderId="9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49" fontId="18" fillId="2" borderId="7" xfId="0" applyNumberFormat="1" applyFont="1" applyFill="1" applyBorder="1" applyAlignment="1">
      <alignment horizontal="center" vertical="center"/>
    </xf>
    <xf numFmtId="164" fontId="18" fillId="2" borderId="8" xfId="0" applyNumberFormat="1" applyFont="1" applyFill="1" applyBorder="1" applyAlignment="1">
      <alignment horizontal="center" vertical="center"/>
    </xf>
    <xf numFmtId="49" fontId="18" fillId="2" borderId="9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5" xfId="0" applyFont="1" applyFill="1" applyBorder="1" applyAlignment="1" applyProtection="1">
      <alignment horizontal="center" vertical="center" wrapText="1"/>
      <protection locked="0"/>
    </xf>
    <xf numFmtId="165" fontId="14" fillId="2" borderId="5" xfId="0" applyNumberFormat="1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49" fontId="1" fillId="0" borderId="7" xfId="0" applyNumberFormat="1" applyFont="1" applyFill="1" applyBorder="1" applyAlignment="1" applyProtection="1">
      <alignment horizontal="center" vertical="center"/>
      <protection locked="0"/>
    </xf>
    <xf numFmtId="165" fontId="1" fillId="0" borderId="7" xfId="0" applyNumberFormat="1" applyFont="1" applyFill="1" applyBorder="1" applyAlignment="1" applyProtection="1">
      <alignment horizontal="center" vertical="center"/>
      <protection locked="0"/>
    </xf>
    <xf numFmtId="49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7" fillId="2" borderId="2" xfId="0" applyFont="1" applyFill="1" applyBorder="1" applyAlignment="1" applyProtection="1">
      <alignment vertical="center"/>
      <protection locked="0"/>
    </xf>
    <xf numFmtId="164" fontId="18" fillId="2" borderId="12" xfId="0" applyNumberFormat="1" applyFont="1" applyFill="1" applyBorder="1" applyAlignment="1" applyProtection="1">
      <alignment horizontal="right" vertical="center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/>
    <xf numFmtId="0" fontId="13" fillId="2" borderId="16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164" fontId="4" fillId="0" borderId="19" xfId="0" applyNumberFormat="1" applyFont="1" applyFill="1" applyBorder="1" applyAlignment="1" applyProtection="1">
      <alignment horizontal="right" vertical="center"/>
      <protection locked="0"/>
    </xf>
    <xf numFmtId="2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1" xfId="0" applyFont="1" applyFill="1" applyBorder="1" applyAlignment="1" applyProtection="1">
      <alignment horizontal="left" vertical="center" wrapText="1"/>
      <protection locked="0"/>
    </xf>
    <xf numFmtId="0" fontId="5" fillId="0" borderId="22" xfId="0" applyFont="1" applyFill="1" applyBorder="1" applyAlignment="1" applyProtection="1">
      <alignment horizontal="left" vertical="center" wrapText="1"/>
      <protection locked="0"/>
    </xf>
    <xf numFmtId="10" fontId="4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11"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164" formatCode="0.0"/>
    </dxf>
    <dxf>
      <numFmt numFmtId="0" formatCode="General"/>
    </dxf>
    <dxf>
      <numFmt numFmtId="0" formatCode="General"/>
    </dxf>
    <dxf>
      <numFmt numFmtId="2" formatCode="0.00"/>
    </dxf>
    <dxf>
      <numFmt numFmtId="164" formatCode="0.0"/>
    </dxf>
    <dxf>
      <numFmt numFmtId="164" formatCode="0.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__Anonymous_Sheet_DB__0" displayName="__Anonymous_Sheet_DB__0" ref="A3:T23" totalsRowShown="0" headerRowDxfId="10">
  <sortState ref="A4:Q22">
    <sortCondition descending="1" ref="B4:B22"/>
  </sortState>
  <tableColumns count="20">
    <tableColumn id="1" name="sec"/>
    <tableColumn id="2" name="Stu ID"/>
    <tableColumn id="3" name="Last Name"/>
    <tableColumn id="4" name="First Name"/>
    <tableColumn id="5" name=" LAB QUIZ1" dataDxfId="4">
      <calculatedColumnFormula>VLOOKUP($B4,'LabQuiz-1'!$B$4:$G$22,6,FALSE)</calculatedColumnFormula>
    </tableColumn>
    <tableColumn id="6" name=" LAB QUIZ2" dataDxfId="9">
      <calculatedColumnFormula>VLOOKUP($B4,'LabQuiz-2'!$B$4:$G$22,6,FALSE)</calculatedColumnFormula>
    </tableColumn>
    <tableColumn id="7" name=" LAB QUIZ3" dataDxfId="8">
      <calculatedColumnFormula>VLOOKUP($B4,'LabQuiz-3'!$B$4:$G$22,6,FALSE)</calculatedColumnFormula>
    </tableColumn>
    <tableColumn id="8" name=" HW1"/>
    <tableColumn id="9" name=" HW2"/>
    <tableColumn id="10" name=" HW3"/>
    <tableColumn id="11" name=" HW4"/>
    <tableColumn id="12" name=" LECT QUIZ1"/>
    <tableColumn id="13" name=" LECT QUIZ2"/>
    <tableColumn id="14" name=" MIDTERM"/>
    <tableColumn id="15" name=" PROJECT"/>
    <tableColumn id="16" name=" PARTICIP"/>
    <tableColumn id="17" name=" FINAL"/>
    <tableColumn id="18" name="Total Grade" dataDxfId="7">
      <calculatedColumnFormula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calculatedColumnFormula>
    </tableColumn>
    <tableColumn id="19" name="LETTER GRADE" dataDxfId="6">
      <calculatedColumnFormula>VLOOKUP(__Anonymous_Sheet_DB__0[[#This Row],[Total Grade]],$V$5:$W$15,2,TRUE)</calculatedColumnFormula>
    </tableColumn>
    <tableColumn id="20" name="STATUS" dataDxfId="5">
      <calculatedColumnFormula>IF(__Anonymous_Sheet_DB__0[[#This Row],[Total Grade]] &lt; 45,"FAIL","PASS")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showGridLines="0" tabSelected="1" zoomScale="115" zoomScaleNormal="115" workbookViewId="0">
      <selection activeCell="O27" sqref="O27"/>
    </sheetView>
  </sheetViews>
  <sheetFormatPr defaultRowHeight="15"/>
  <cols>
    <col min="1" max="1" width="4" customWidth="1"/>
    <col min="3" max="4" width="8.5703125" customWidth="1"/>
    <col min="5" max="5" width="6.28515625" customWidth="1"/>
    <col min="6" max="6" width="5.7109375" customWidth="1"/>
    <col min="7" max="7" width="6.28515625" customWidth="1"/>
    <col min="8" max="8" width="7" customWidth="1"/>
    <col min="9" max="9" width="6.42578125" customWidth="1"/>
    <col min="10" max="12" width="6.140625" customWidth="1"/>
    <col min="13" max="13" width="6.7109375" customWidth="1"/>
    <col min="14" max="14" width="8.7109375" customWidth="1"/>
    <col min="15" max="15" width="9.42578125" customWidth="1"/>
    <col min="16" max="16" width="10.42578125" customWidth="1"/>
    <col min="17" max="17" width="7.5703125" customWidth="1"/>
    <col min="18" max="18" width="7" customWidth="1"/>
    <col min="19" max="19" width="13.5703125" bestFit="1" customWidth="1"/>
    <col min="20" max="20" width="7.5703125" bestFit="1" customWidth="1"/>
  </cols>
  <sheetData>
    <row r="1" spans="1:23" ht="18" customHeight="1" thickTop="1">
      <c r="A1" s="39" t="s">
        <v>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</row>
    <row r="2" spans="1:23" ht="18">
      <c r="A2" s="63"/>
      <c r="B2" s="64"/>
      <c r="C2" s="64"/>
      <c r="D2" s="64"/>
      <c r="E2" s="65">
        <v>0.05</v>
      </c>
      <c r="F2" s="65">
        <v>0.05</v>
      </c>
      <c r="G2" s="65">
        <v>0.05</v>
      </c>
      <c r="H2" s="65">
        <v>2.5000000000000001E-2</v>
      </c>
      <c r="I2" s="65">
        <v>2.5000000000000001E-2</v>
      </c>
      <c r="J2" s="65">
        <v>2.5000000000000001E-2</v>
      </c>
      <c r="K2" s="65">
        <v>2.5000000000000001E-2</v>
      </c>
      <c r="L2" s="65">
        <v>7.4999999999999997E-2</v>
      </c>
      <c r="M2" s="65">
        <v>7.4999999999999997E-2</v>
      </c>
      <c r="N2" s="65">
        <v>0.2</v>
      </c>
      <c r="O2" s="65">
        <v>0.05</v>
      </c>
      <c r="P2" s="65">
        <v>0.05</v>
      </c>
      <c r="Q2" s="65">
        <v>0.3</v>
      </c>
      <c r="R2" s="66">
        <f>SUM(E2:Q2)</f>
        <v>1.0000000000000002</v>
      </c>
      <c r="S2" s="67"/>
      <c r="T2" s="68"/>
    </row>
    <row r="3" spans="1:23" ht="23.25" thickBot="1">
      <c r="A3" s="43" t="s">
        <v>0</v>
      </c>
      <c r="B3" s="44" t="s">
        <v>1</v>
      </c>
      <c r="C3" s="44" t="s">
        <v>2</v>
      </c>
      <c r="D3" s="44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I3" s="45" t="s">
        <v>8</v>
      </c>
      <c r="J3" s="45" t="s">
        <v>9</v>
      </c>
      <c r="K3" s="45" t="s">
        <v>10</v>
      </c>
      <c r="L3" s="45" t="s">
        <v>11</v>
      </c>
      <c r="M3" s="45" t="s">
        <v>12</v>
      </c>
      <c r="N3" s="45" t="s">
        <v>13</v>
      </c>
      <c r="O3" s="45" t="s">
        <v>14</v>
      </c>
      <c r="P3" s="45" t="s">
        <v>15</v>
      </c>
      <c r="Q3" s="45" t="s">
        <v>16</v>
      </c>
      <c r="R3" s="45" t="s">
        <v>57</v>
      </c>
      <c r="S3" s="46" t="s">
        <v>76</v>
      </c>
      <c r="T3" s="47" t="s">
        <v>77</v>
      </c>
    </row>
    <row r="4" spans="1:23">
      <c r="A4" s="48" t="s">
        <v>17</v>
      </c>
      <c r="B4" s="8">
        <v>99876123</v>
      </c>
      <c r="C4" s="8" t="s">
        <v>18</v>
      </c>
      <c r="D4" s="8" t="s">
        <v>19</v>
      </c>
      <c r="E4" s="18">
        <f>VLOOKUP($B4,'LabQuiz-1'!$B$4:$G$22,6,FALSE)</f>
        <v>32</v>
      </c>
      <c r="F4" s="18">
        <f>VLOOKUP($B4,'LabQuiz-2'!$B$4:$G$22,6,FALSE)</f>
        <v>32</v>
      </c>
      <c r="G4" s="18">
        <f>VLOOKUP($B4,'LabQuiz-3'!$B$4:$G$22,6,FALSE)</f>
        <v>32</v>
      </c>
      <c r="H4" s="18">
        <v>30</v>
      </c>
      <c r="I4" s="18">
        <v>95</v>
      </c>
      <c r="J4" s="18">
        <v>85</v>
      </c>
      <c r="K4" s="18">
        <v>100</v>
      </c>
      <c r="L4" s="18">
        <v>62</v>
      </c>
      <c r="M4" s="18">
        <v>79</v>
      </c>
      <c r="N4" s="18">
        <v>71</v>
      </c>
      <c r="O4" s="18">
        <v>100</v>
      </c>
      <c r="P4" s="18">
        <v>100</v>
      </c>
      <c r="Q4" s="18">
        <v>102</v>
      </c>
      <c r="R4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77.924999999999997</v>
      </c>
      <c r="S4" s="20" t="str">
        <f>VLOOKUP(__Anonymous_Sheet_DB__0[[#This Row],[Total Grade]],$V$5:$W$15,2,TRUE)</f>
        <v>B</v>
      </c>
      <c r="T4" s="42" t="str">
        <f>IF(__Anonymous_Sheet_DB__0[[#This Row],[Total Grade]] &lt; 45,"FAIL","PASS")</f>
        <v>PASS</v>
      </c>
      <c r="V4" s="28" t="s">
        <v>63</v>
      </c>
      <c r="W4" s="29"/>
    </row>
    <row r="5" spans="1:23">
      <c r="A5" s="48" t="s">
        <v>17</v>
      </c>
      <c r="B5" s="8">
        <v>99814567</v>
      </c>
      <c r="C5" s="8" t="s">
        <v>20</v>
      </c>
      <c r="D5" s="8" t="s">
        <v>21</v>
      </c>
      <c r="E5" s="18">
        <f>VLOOKUP($B5,'LabQuiz-1'!$B$4:$G$22,6,FALSE)</f>
        <v>35.5</v>
      </c>
      <c r="F5" s="18">
        <f>VLOOKUP($B5,'LabQuiz-2'!$B$4:$G$22,6,FALSE)</f>
        <v>35.5</v>
      </c>
      <c r="G5" s="18">
        <f>VLOOKUP($B5,'LabQuiz-3'!$B$4:$G$22,6,FALSE)</f>
        <v>35.5</v>
      </c>
      <c r="H5" s="18">
        <v>65</v>
      </c>
      <c r="I5" s="18">
        <v>100</v>
      </c>
      <c r="J5" s="18">
        <v>100</v>
      </c>
      <c r="K5" s="18">
        <v>100</v>
      </c>
      <c r="L5" s="18">
        <v>90</v>
      </c>
      <c r="M5" s="18">
        <v>100</v>
      </c>
      <c r="N5" s="18">
        <v>85</v>
      </c>
      <c r="O5" s="18">
        <v>100</v>
      </c>
      <c r="P5" s="18">
        <v>100</v>
      </c>
      <c r="Q5" s="18">
        <v>86</v>
      </c>
      <c r="R5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81.5</v>
      </c>
      <c r="S5" s="20" t="str">
        <f>VLOOKUP(__Anonymous_Sheet_DB__0[[#This Row],[Total Grade]],$V$5:$W$15,2,TRUE)</f>
        <v>B+</v>
      </c>
      <c r="T5" s="42" t="str">
        <f>IF(__Anonymous_Sheet_DB__0[[#This Row],[Total Grade]] &lt; 45,"FAIL","PASS")</f>
        <v>PASS</v>
      </c>
      <c r="V5" s="21">
        <v>0</v>
      </c>
      <c r="W5" s="22" t="s">
        <v>64</v>
      </c>
    </row>
    <row r="6" spans="1:23">
      <c r="A6" s="48" t="s">
        <v>17</v>
      </c>
      <c r="B6" s="8">
        <v>99765544</v>
      </c>
      <c r="C6" s="8" t="s">
        <v>22</v>
      </c>
      <c r="D6" s="8" t="s">
        <v>23</v>
      </c>
      <c r="E6" s="18">
        <f>VLOOKUP($B6,'LabQuiz-1'!$B$4:$G$22,6,FALSE)</f>
        <v>32.5</v>
      </c>
      <c r="F6" s="18">
        <f>VLOOKUP($B6,'LabQuiz-2'!$B$4:$G$22,6,FALSE)</f>
        <v>32.5</v>
      </c>
      <c r="G6" s="18">
        <f>VLOOKUP($B6,'LabQuiz-3'!$B$4:$G$22,6,FALSE)</f>
        <v>32.5</v>
      </c>
      <c r="H6" s="18">
        <v>80</v>
      </c>
      <c r="I6" s="18">
        <v>90</v>
      </c>
      <c r="J6" s="18">
        <v>95</v>
      </c>
      <c r="K6" s="18">
        <v>100</v>
      </c>
      <c r="L6" s="18">
        <v>37</v>
      </c>
      <c r="M6" s="18">
        <v>82</v>
      </c>
      <c r="N6" s="18">
        <v>52</v>
      </c>
      <c r="O6" s="18">
        <v>30</v>
      </c>
      <c r="P6" s="18">
        <v>50</v>
      </c>
      <c r="Q6" s="18">
        <v>62</v>
      </c>
      <c r="R6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55.924999999999997</v>
      </c>
      <c r="S6" s="20" t="str">
        <f>VLOOKUP(__Anonymous_Sheet_DB__0[[#This Row],[Total Grade]],$V$5:$W$15,2,TRUE)</f>
        <v>C-</v>
      </c>
      <c r="T6" s="42" t="str">
        <f>IF(__Anonymous_Sheet_DB__0[[#This Row],[Total Grade]] &lt; 45,"FAIL","PASS")</f>
        <v>PASS</v>
      </c>
      <c r="V6" s="21">
        <v>45</v>
      </c>
      <c r="W6" s="22" t="s">
        <v>65</v>
      </c>
    </row>
    <row r="7" spans="1:23">
      <c r="A7" s="48" t="s">
        <v>17</v>
      </c>
      <c r="B7" s="8">
        <v>99122112</v>
      </c>
      <c r="C7" s="8" t="s">
        <v>24</v>
      </c>
      <c r="D7" s="8" t="s">
        <v>25</v>
      </c>
      <c r="E7" s="18">
        <f>VLOOKUP($B7,'LabQuiz-1'!$B$4:$G$22,6,FALSE)</f>
        <v>95</v>
      </c>
      <c r="F7" s="18">
        <f>VLOOKUP($B7,'LabQuiz-2'!$B$4:$G$22,6,FALSE)</f>
        <v>95</v>
      </c>
      <c r="G7" s="18">
        <f>VLOOKUP($B7,'LabQuiz-3'!$B$4:$G$22,6,FALSE)</f>
        <v>95</v>
      </c>
      <c r="H7" s="18">
        <v>70</v>
      </c>
      <c r="I7" s="18"/>
      <c r="J7" s="18">
        <v>50</v>
      </c>
      <c r="K7" s="18">
        <v>80</v>
      </c>
      <c r="L7" s="18">
        <v>60</v>
      </c>
      <c r="M7" s="18">
        <v>83</v>
      </c>
      <c r="N7" s="18">
        <v>67</v>
      </c>
      <c r="O7" s="18">
        <v>60</v>
      </c>
      <c r="P7" s="18">
        <v>50</v>
      </c>
      <c r="Q7" s="18">
        <v>70</v>
      </c>
      <c r="R7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69.875</v>
      </c>
      <c r="S7" s="20" t="str">
        <f>VLOOKUP(__Anonymous_Sheet_DB__0[[#This Row],[Total Grade]],$V$5:$W$15,2,TRUE)</f>
        <v>C+</v>
      </c>
      <c r="T7" s="42" t="str">
        <f>IF(__Anonymous_Sheet_DB__0[[#This Row],[Total Grade]] &lt; 45,"FAIL","PASS")</f>
        <v>PASS</v>
      </c>
      <c r="V7" s="21">
        <v>50</v>
      </c>
      <c r="W7" s="22" t="s">
        <v>66</v>
      </c>
    </row>
    <row r="8" spans="1:23">
      <c r="A8" s="48" t="s">
        <v>17</v>
      </c>
      <c r="B8" s="8">
        <v>98776655</v>
      </c>
      <c r="C8" s="8" t="s">
        <v>26</v>
      </c>
      <c r="D8" s="8" t="s">
        <v>27</v>
      </c>
      <c r="E8" s="18">
        <f>VLOOKUP($B8,'LabQuiz-1'!$B$4:$G$22,6,FALSE)</f>
        <v>68.5</v>
      </c>
      <c r="F8" s="18">
        <f>VLOOKUP($B8,'LabQuiz-2'!$B$4:$G$22,6,FALSE)</f>
        <v>68.5</v>
      </c>
      <c r="G8" s="18">
        <f>VLOOKUP($B8,'LabQuiz-3'!$B$4:$G$22,6,FALSE)</f>
        <v>68.5</v>
      </c>
      <c r="H8" s="18">
        <v>80</v>
      </c>
      <c r="I8" s="18">
        <v>95</v>
      </c>
      <c r="J8" s="18">
        <v>95</v>
      </c>
      <c r="K8" s="18">
        <v>100</v>
      </c>
      <c r="L8" s="18">
        <v>25</v>
      </c>
      <c r="M8" s="18">
        <v>77</v>
      </c>
      <c r="N8" s="18">
        <v>61</v>
      </c>
      <c r="O8" s="18">
        <v>100</v>
      </c>
      <c r="P8" s="18">
        <v>100</v>
      </c>
      <c r="Q8" s="18">
        <v>34</v>
      </c>
      <c r="R8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59.575000000000003</v>
      </c>
      <c r="S8" s="20" t="str">
        <f>VLOOKUP(__Anonymous_Sheet_DB__0[[#This Row],[Total Grade]],$V$5:$W$15,2,TRUE)</f>
        <v>C-</v>
      </c>
      <c r="T8" s="42" t="str">
        <f>IF(__Anonymous_Sheet_DB__0[[#This Row],[Total Grade]] &lt; 45,"FAIL","PASS")</f>
        <v>PASS</v>
      </c>
      <c r="V8" s="21">
        <v>55</v>
      </c>
      <c r="W8" s="22" t="s">
        <v>67</v>
      </c>
    </row>
    <row r="9" spans="1:23">
      <c r="A9" s="48" t="s">
        <v>17</v>
      </c>
      <c r="B9" s="8">
        <v>98765432</v>
      </c>
      <c r="C9" s="8" t="s">
        <v>28</v>
      </c>
      <c r="D9" s="8" t="s">
        <v>29</v>
      </c>
      <c r="E9" s="18">
        <f>VLOOKUP($B9,'LabQuiz-1'!$B$4:$G$22,6,FALSE)</f>
        <v>94</v>
      </c>
      <c r="F9" s="18">
        <f>VLOOKUP($B9,'LabQuiz-2'!$B$4:$G$22,6,FALSE)</f>
        <v>94</v>
      </c>
      <c r="G9" s="18">
        <f>VLOOKUP($B9,'LabQuiz-3'!$B$4:$G$22,6,FALSE)</f>
        <v>94</v>
      </c>
      <c r="H9" s="18">
        <v>70</v>
      </c>
      <c r="I9" s="18">
        <v>80</v>
      </c>
      <c r="J9" s="18">
        <v>100</v>
      </c>
      <c r="K9" s="18">
        <v>100</v>
      </c>
      <c r="L9" s="18">
        <v>75</v>
      </c>
      <c r="M9" s="18">
        <v>87</v>
      </c>
      <c r="N9" s="18">
        <v>72</v>
      </c>
      <c r="O9" s="18">
        <v>85</v>
      </c>
      <c r="P9" s="18">
        <v>100</v>
      </c>
      <c r="Q9" s="18">
        <v>81</v>
      </c>
      <c r="R9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82.95</v>
      </c>
      <c r="S9" s="20" t="str">
        <f>VLOOKUP(__Anonymous_Sheet_DB__0[[#This Row],[Total Grade]],$V$5:$W$15,2,TRUE)</f>
        <v>B+</v>
      </c>
      <c r="T9" s="42" t="str">
        <f>IF(__Anonymous_Sheet_DB__0[[#This Row],[Total Grade]] &lt; 45,"FAIL","PASS")</f>
        <v>PASS</v>
      </c>
      <c r="V9" s="21">
        <v>60</v>
      </c>
      <c r="W9" s="22" t="s">
        <v>68</v>
      </c>
    </row>
    <row r="10" spans="1:23">
      <c r="A10" s="48" t="s">
        <v>17</v>
      </c>
      <c r="B10" s="8">
        <v>98761234</v>
      </c>
      <c r="C10" s="8" t="s">
        <v>30</v>
      </c>
      <c r="D10" s="8" t="s">
        <v>31</v>
      </c>
      <c r="E10" s="18">
        <f>VLOOKUP($B10,'LabQuiz-1'!$B$4:$G$22,6,FALSE)</f>
        <v>50</v>
      </c>
      <c r="F10" s="18">
        <f>VLOOKUP($B10,'LabQuiz-2'!$B$4:$G$22,6,FALSE)</f>
        <v>50</v>
      </c>
      <c r="G10" s="18">
        <f>VLOOKUP($B10,'LabQuiz-3'!$B$4:$G$22,6,FALSE)</f>
        <v>50</v>
      </c>
      <c r="H10" s="18">
        <v>60</v>
      </c>
      <c r="I10" s="18">
        <v>80</v>
      </c>
      <c r="J10" s="18">
        <v>85</v>
      </c>
      <c r="K10" s="18">
        <v>100</v>
      </c>
      <c r="L10" s="18">
        <v>69</v>
      </c>
      <c r="M10" s="18">
        <v>95</v>
      </c>
      <c r="N10" s="18">
        <v>53</v>
      </c>
      <c r="O10" s="18">
        <v>95</v>
      </c>
      <c r="P10" s="18">
        <v>70</v>
      </c>
      <c r="Q10" s="18">
        <v>57</v>
      </c>
      <c r="R10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63.875</v>
      </c>
      <c r="S10" s="20" t="str">
        <f>VLOOKUP(__Anonymous_Sheet_DB__0[[#This Row],[Total Grade]],$V$5:$W$15,2,TRUE)</f>
        <v>C</v>
      </c>
      <c r="T10" s="42" t="str">
        <f>IF(__Anonymous_Sheet_DB__0[[#This Row],[Total Grade]] &lt; 45,"FAIL","PASS")</f>
        <v>PASS</v>
      </c>
      <c r="V10" s="21">
        <v>65</v>
      </c>
      <c r="W10" s="22" t="s">
        <v>69</v>
      </c>
    </row>
    <row r="11" spans="1:23">
      <c r="A11" s="48" t="s">
        <v>17</v>
      </c>
      <c r="B11" s="8">
        <v>97886544</v>
      </c>
      <c r="C11" s="8" t="s">
        <v>32</v>
      </c>
      <c r="D11" s="8" t="s">
        <v>33</v>
      </c>
      <c r="E11" s="18">
        <f>VLOOKUP($B11,'LabQuiz-1'!$B$4:$G$22,6,FALSE)</f>
        <v>100</v>
      </c>
      <c r="F11" s="18">
        <f>VLOOKUP($B11,'LabQuiz-2'!$B$4:$G$22,6,FALSE)</f>
        <v>100</v>
      </c>
      <c r="G11" s="18">
        <f>VLOOKUP($B11,'LabQuiz-3'!$B$4:$G$22,6,FALSE)</f>
        <v>100</v>
      </c>
      <c r="H11" s="18">
        <v>80</v>
      </c>
      <c r="I11" s="18">
        <v>70</v>
      </c>
      <c r="J11" s="18">
        <v>100</v>
      </c>
      <c r="K11" s="18">
        <v>90</v>
      </c>
      <c r="L11" s="18">
        <v>40</v>
      </c>
      <c r="M11" s="18">
        <v>45</v>
      </c>
      <c r="N11" s="18">
        <v>55</v>
      </c>
      <c r="O11" s="18">
        <v>30</v>
      </c>
      <c r="P11" s="18">
        <v>10</v>
      </c>
      <c r="Q11" s="18">
        <v>51</v>
      </c>
      <c r="R11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58.174999999999997</v>
      </c>
      <c r="S11" s="20" t="str">
        <f>VLOOKUP(__Anonymous_Sheet_DB__0[[#This Row],[Total Grade]],$V$5:$W$15,2,TRUE)</f>
        <v>C-</v>
      </c>
      <c r="T11" s="42" t="str">
        <f>IF(__Anonymous_Sheet_DB__0[[#This Row],[Total Grade]] &lt; 45,"FAIL","PASS")</f>
        <v>PASS</v>
      </c>
      <c r="V11" s="21">
        <v>70</v>
      </c>
      <c r="W11" s="22" t="s">
        <v>70</v>
      </c>
    </row>
    <row r="12" spans="1:23">
      <c r="A12" s="48" t="s">
        <v>17</v>
      </c>
      <c r="B12" s="8">
        <v>20223344</v>
      </c>
      <c r="C12" s="8" t="s">
        <v>34</v>
      </c>
      <c r="D12" s="8" t="s">
        <v>35</v>
      </c>
      <c r="E12" s="18">
        <f>VLOOKUP($B12,'LabQuiz-1'!$B$4:$G$22,6,FALSE)</f>
        <v>76.5</v>
      </c>
      <c r="F12" s="18">
        <f>VLOOKUP($B12,'LabQuiz-2'!$B$4:$G$22,6,FALSE)</f>
        <v>76.5</v>
      </c>
      <c r="G12" s="18">
        <f>VLOOKUP($B12,'LabQuiz-3'!$B$4:$G$22,6,FALSE)</f>
        <v>76.5</v>
      </c>
      <c r="H12" s="18">
        <v>85</v>
      </c>
      <c r="I12" s="18">
        <v>80</v>
      </c>
      <c r="J12" s="18">
        <v>85</v>
      </c>
      <c r="K12" s="18">
        <v>90</v>
      </c>
      <c r="L12" s="18">
        <v>74</v>
      </c>
      <c r="M12" s="18">
        <v>93</v>
      </c>
      <c r="N12" s="18">
        <v>53</v>
      </c>
      <c r="O12" s="18">
        <v>100</v>
      </c>
      <c r="P12" s="18">
        <v>60</v>
      </c>
      <c r="Q12" s="18">
        <v>47</v>
      </c>
      <c r="R12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65.2</v>
      </c>
      <c r="S12" s="20" t="str">
        <f>VLOOKUP(__Anonymous_Sheet_DB__0[[#This Row],[Total Grade]],$V$5:$W$15,2,TRUE)</f>
        <v>C+</v>
      </c>
      <c r="T12" s="42" t="str">
        <f>IF(__Anonymous_Sheet_DB__0[[#This Row],[Total Grade]] &lt; 45,"FAIL","PASS")</f>
        <v>PASS</v>
      </c>
      <c r="V12" s="21">
        <v>75</v>
      </c>
      <c r="W12" s="22" t="s">
        <v>71</v>
      </c>
    </row>
    <row r="13" spans="1:23">
      <c r="A13" s="48" t="s">
        <v>17</v>
      </c>
      <c r="B13" s="8">
        <v>20122280</v>
      </c>
      <c r="C13" s="8" t="s">
        <v>36</v>
      </c>
      <c r="D13" s="8" t="s">
        <v>37</v>
      </c>
      <c r="E13" s="18">
        <f>VLOOKUP($B13,'LabQuiz-1'!$B$4:$G$22,6,FALSE)</f>
        <v>94</v>
      </c>
      <c r="F13" s="18">
        <f>VLOOKUP($B13,'LabQuiz-2'!$B$4:$G$22,6,FALSE)</f>
        <v>94</v>
      </c>
      <c r="G13" s="18">
        <f>VLOOKUP($B13,'LabQuiz-3'!$B$4:$G$22,6,FALSE)</f>
        <v>94</v>
      </c>
      <c r="H13" s="18">
        <v>80</v>
      </c>
      <c r="I13" s="18">
        <v>95</v>
      </c>
      <c r="J13" s="18">
        <v>80</v>
      </c>
      <c r="K13" s="18">
        <v>90</v>
      </c>
      <c r="L13" s="18">
        <v>8</v>
      </c>
      <c r="M13" s="18">
        <v>20</v>
      </c>
      <c r="N13" s="18">
        <v>37</v>
      </c>
      <c r="O13" s="18">
        <v>90</v>
      </c>
      <c r="P13" s="18">
        <v>40</v>
      </c>
      <c r="Q13" s="18">
        <v>40</v>
      </c>
      <c r="R13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50.725000000000001</v>
      </c>
      <c r="S13" s="20" t="str">
        <f>VLOOKUP(__Anonymous_Sheet_DB__0[[#This Row],[Total Grade]],$V$5:$W$15,2,TRUE)</f>
        <v>D+</v>
      </c>
      <c r="T13" s="42" t="str">
        <f>IF(__Anonymous_Sheet_DB__0[[#This Row],[Total Grade]] &lt; 45,"FAIL","PASS")</f>
        <v>PASS</v>
      </c>
      <c r="V13" s="21">
        <v>80</v>
      </c>
      <c r="W13" s="22" t="s">
        <v>72</v>
      </c>
    </row>
    <row r="14" spans="1:23">
      <c r="A14" s="48" t="s">
        <v>38</v>
      </c>
      <c r="B14" s="8">
        <v>20117896</v>
      </c>
      <c r="C14" s="8" t="s">
        <v>39</v>
      </c>
      <c r="D14" s="8" t="s">
        <v>40</v>
      </c>
      <c r="E14" s="18">
        <f>VLOOKUP($B14,'LabQuiz-1'!$B$4:$G$22,6,FALSE)</f>
        <v>25.5</v>
      </c>
      <c r="F14" s="18">
        <f>VLOOKUP($B14,'LabQuiz-2'!$B$4:$G$22,6,FALSE)</f>
        <v>25.5</v>
      </c>
      <c r="G14" s="18">
        <f>VLOOKUP($B14,'LabQuiz-3'!$B$4:$G$22,6,FALSE)</f>
        <v>25.5</v>
      </c>
      <c r="H14" s="18">
        <v>55</v>
      </c>
      <c r="I14" s="18">
        <v>35</v>
      </c>
      <c r="J14" s="18">
        <v>90</v>
      </c>
      <c r="K14" s="18">
        <v>100</v>
      </c>
      <c r="L14" s="18">
        <v>47</v>
      </c>
      <c r="M14" s="18">
        <v>50</v>
      </c>
      <c r="N14" s="18">
        <v>69</v>
      </c>
      <c r="O14" s="18">
        <v>90</v>
      </c>
      <c r="P14" s="18">
        <v>70</v>
      </c>
      <c r="Q14" s="18">
        <v>71</v>
      </c>
      <c r="R14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61.2</v>
      </c>
      <c r="S14" s="20" t="str">
        <f>VLOOKUP(__Anonymous_Sheet_DB__0[[#This Row],[Total Grade]],$V$5:$W$15,2,TRUE)</f>
        <v>C</v>
      </c>
      <c r="T14" s="42" t="str">
        <f>IF(__Anonymous_Sheet_DB__0[[#This Row],[Total Grade]] &lt; 45,"FAIL","PASS")</f>
        <v>PASS</v>
      </c>
      <c r="V14" s="21">
        <v>85</v>
      </c>
      <c r="W14" s="22" t="s">
        <v>73</v>
      </c>
    </row>
    <row r="15" spans="1:23" ht="15.75" thickBot="1">
      <c r="A15" s="48" t="s">
        <v>38</v>
      </c>
      <c r="B15" s="8">
        <v>20116677</v>
      </c>
      <c r="C15" s="8" t="s">
        <v>41</v>
      </c>
      <c r="D15" s="8" t="s">
        <v>42</v>
      </c>
      <c r="E15" s="18">
        <f>VLOOKUP($B15,'LabQuiz-1'!$B$4:$G$22,6,FALSE)</f>
        <v>75</v>
      </c>
      <c r="F15" s="18">
        <f>VLOOKUP($B15,'LabQuiz-2'!$B$4:$G$22,6,FALSE)</f>
        <v>75</v>
      </c>
      <c r="G15" s="18">
        <f>VLOOKUP($B15,'LabQuiz-3'!$B$4:$G$22,6,FALSE)</f>
        <v>75</v>
      </c>
      <c r="H15" s="18">
        <v>65</v>
      </c>
      <c r="I15" s="18">
        <v>25</v>
      </c>
      <c r="J15" s="18">
        <v>45</v>
      </c>
      <c r="K15" s="18"/>
      <c r="L15" s="18">
        <v>56</v>
      </c>
      <c r="M15" s="18">
        <v>73</v>
      </c>
      <c r="N15" s="18">
        <v>66</v>
      </c>
      <c r="O15" s="18">
        <v>40</v>
      </c>
      <c r="P15" s="18">
        <v>40</v>
      </c>
      <c r="Q15" s="18">
        <v>93</v>
      </c>
      <c r="R15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69.400000000000006</v>
      </c>
      <c r="S15" s="20" t="str">
        <f>VLOOKUP(__Anonymous_Sheet_DB__0[[#This Row],[Total Grade]],$V$5:$W$15,2,TRUE)</f>
        <v>C+</v>
      </c>
      <c r="T15" s="42" t="str">
        <f>IF(__Anonymous_Sheet_DB__0[[#This Row],[Total Grade]] &lt; 45,"FAIL","PASS")</f>
        <v>PASS</v>
      </c>
      <c r="V15" s="23">
        <v>90</v>
      </c>
      <c r="W15" s="24" t="s">
        <v>74</v>
      </c>
    </row>
    <row r="16" spans="1:23" ht="15.75" thickBot="1">
      <c r="A16" s="48" t="s">
        <v>38</v>
      </c>
      <c r="B16" s="8">
        <v>20114532</v>
      </c>
      <c r="C16" s="8" t="s">
        <v>43</v>
      </c>
      <c r="D16" s="8" t="s">
        <v>44</v>
      </c>
      <c r="E16" s="18">
        <f>VLOOKUP($B16,'LabQuiz-1'!$B$4:$G$22,6,FALSE)</f>
        <v>84</v>
      </c>
      <c r="F16" s="18">
        <f>VLOOKUP($B16,'LabQuiz-2'!$B$4:$G$22,6,FALSE)</f>
        <v>84</v>
      </c>
      <c r="G16" s="18">
        <f>VLOOKUP($B16,'LabQuiz-3'!$B$4:$G$22,6,FALSE)</f>
        <v>84</v>
      </c>
      <c r="H16" s="18">
        <v>55</v>
      </c>
      <c r="I16" s="18">
        <v>25</v>
      </c>
      <c r="J16" s="18"/>
      <c r="K16" s="18"/>
      <c r="L16" s="18">
        <v>65</v>
      </c>
      <c r="M16" s="18">
        <v>62</v>
      </c>
      <c r="N16" s="18">
        <v>64</v>
      </c>
      <c r="O16" s="18">
        <v>10</v>
      </c>
      <c r="P16" s="18">
        <v>10</v>
      </c>
      <c r="Q16" s="18"/>
      <c r="R16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37.924999999999997</v>
      </c>
      <c r="S16" s="20" t="str">
        <f>VLOOKUP(__Anonymous_Sheet_DB__0[[#This Row],[Total Grade]],$V$5:$W$15,2,TRUE)</f>
        <v>F</v>
      </c>
      <c r="T16" s="42" t="str">
        <f>IF(__Anonymous_Sheet_DB__0[[#This Row],[Total Grade]] &lt; 45,"FAIL","PASS")</f>
        <v>FAIL</v>
      </c>
      <c r="V16" s="5"/>
      <c r="W16" s="5"/>
    </row>
    <row r="17" spans="1:23">
      <c r="A17" s="48" t="s">
        <v>38</v>
      </c>
      <c r="B17" s="8">
        <v>20113456</v>
      </c>
      <c r="C17" s="8" t="s">
        <v>45</v>
      </c>
      <c r="D17" s="8" t="s">
        <v>46</v>
      </c>
      <c r="E17" s="18">
        <f>VLOOKUP($B17,'LabQuiz-1'!$B$4:$G$22,6,FALSE)</f>
        <v>93</v>
      </c>
      <c r="F17" s="18">
        <f>VLOOKUP($B17,'LabQuiz-2'!$B$4:$G$22,6,FALSE)</f>
        <v>93</v>
      </c>
      <c r="G17" s="18">
        <f>VLOOKUP($B17,'LabQuiz-3'!$B$4:$G$22,6,FALSE)</f>
        <v>93</v>
      </c>
      <c r="H17" s="18">
        <v>55</v>
      </c>
      <c r="I17" s="18">
        <v>80</v>
      </c>
      <c r="J17" s="18">
        <v>100</v>
      </c>
      <c r="K17" s="18">
        <v>100</v>
      </c>
      <c r="L17" s="18">
        <v>49</v>
      </c>
      <c r="M17" s="18">
        <v>70</v>
      </c>
      <c r="N17" s="18">
        <v>58</v>
      </c>
      <c r="O17" s="18">
        <v>90</v>
      </c>
      <c r="P17" s="18">
        <v>100</v>
      </c>
      <c r="Q17" s="18">
        <v>86</v>
      </c>
      <c r="R17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78.150000000000006</v>
      </c>
      <c r="S17" s="20" t="str">
        <f>VLOOKUP(__Anonymous_Sheet_DB__0[[#This Row],[Total Grade]],$V$5:$W$15,2,TRUE)</f>
        <v>B</v>
      </c>
      <c r="T17" s="42" t="str">
        <f>IF(__Anonymous_Sheet_DB__0[[#This Row],[Total Grade]] &lt; 45,"FAIL","PASS")</f>
        <v>PASS</v>
      </c>
      <c r="V17" s="28" t="s">
        <v>75</v>
      </c>
      <c r="W17" s="29"/>
    </row>
    <row r="18" spans="1:23">
      <c r="A18" s="48" t="s">
        <v>38</v>
      </c>
      <c r="B18" s="8">
        <v>20112345</v>
      </c>
      <c r="C18" s="8" t="s">
        <v>47</v>
      </c>
      <c r="D18" s="8" t="s">
        <v>48</v>
      </c>
      <c r="E18" s="18">
        <f>VLOOKUP($B18,'LabQuiz-1'!$B$4:$G$22,6,FALSE)</f>
        <v>51</v>
      </c>
      <c r="F18" s="18">
        <f>VLOOKUP($B18,'LabQuiz-2'!$B$4:$G$22,6,FALSE)</f>
        <v>51</v>
      </c>
      <c r="G18" s="18">
        <f>VLOOKUP($B18,'LabQuiz-3'!$B$4:$G$22,6,FALSE)</f>
        <v>51</v>
      </c>
      <c r="H18" s="18">
        <v>70</v>
      </c>
      <c r="I18" s="18">
        <v>95</v>
      </c>
      <c r="J18" s="18"/>
      <c r="K18" s="18">
        <v>25</v>
      </c>
      <c r="L18" s="18">
        <v>67</v>
      </c>
      <c r="M18" s="18">
        <v>72</v>
      </c>
      <c r="N18" s="18">
        <v>76</v>
      </c>
      <c r="O18" s="18">
        <v>30</v>
      </c>
      <c r="P18" s="18">
        <v>100</v>
      </c>
      <c r="Q18" s="18">
        <v>93</v>
      </c>
      <c r="R18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72.424999999999997</v>
      </c>
      <c r="S18" s="20" t="str">
        <f>VLOOKUP(__Anonymous_Sheet_DB__0[[#This Row],[Total Grade]],$V$5:$W$15,2,TRUE)</f>
        <v>B-</v>
      </c>
      <c r="T18" s="42" t="str">
        <f>IF(__Anonymous_Sheet_DB__0[[#This Row],[Total Grade]] &lt; 45,"FAIL","PASS")</f>
        <v>PASS</v>
      </c>
      <c r="V18" s="25" t="s">
        <v>38</v>
      </c>
      <c r="W18" s="26">
        <f>AVERAGEIF($A$4:$A$22,$V18,$R$4:$R$22)</f>
        <v>64.588888888888903</v>
      </c>
    </row>
    <row r="19" spans="1:23" ht="15.75" thickBot="1">
      <c r="A19" s="48" t="s">
        <v>38</v>
      </c>
      <c r="B19" s="8">
        <v>20112343</v>
      </c>
      <c r="C19" s="8" t="s">
        <v>49</v>
      </c>
      <c r="D19" s="8" t="s">
        <v>50</v>
      </c>
      <c r="E19" s="18">
        <f>VLOOKUP($B19,'LabQuiz-1'!$B$4:$G$22,6,FALSE)</f>
        <v>90</v>
      </c>
      <c r="F19" s="18">
        <f>VLOOKUP($B19,'LabQuiz-2'!$B$4:$G$22,6,FALSE)</f>
        <v>90</v>
      </c>
      <c r="G19" s="18">
        <f>VLOOKUP($B19,'LabQuiz-3'!$B$4:$G$22,6,FALSE)</f>
        <v>90</v>
      </c>
      <c r="H19" s="18">
        <v>70</v>
      </c>
      <c r="I19" s="18"/>
      <c r="J19" s="18">
        <v>95</v>
      </c>
      <c r="K19" s="18">
        <v>90</v>
      </c>
      <c r="L19" s="18">
        <v>50</v>
      </c>
      <c r="M19" s="18">
        <v>80</v>
      </c>
      <c r="N19" s="18">
        <v>62</v>
      </c>
      <c r="O19" s="18">
        <v>10</v>
      </c>
      <c r="P19" s="18">
        <v>70</v>
      </c>
      <c r="Q19" s="18">
        <v>67</v>
      </c>
      <c r="R19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66.125</v>
      </c>
      <c r="S19" s="20" t="str">
        <f>VLOOKUP(__Anonymous_Sheet_DB__0[[#This Row],[Total Grade]],$V$5:$W$15,2,TRUE)</f>
        <v>C+</v>
      </c>
      <c r="T19" s="42" t="str">
        <f>IF(__Anonymous_Sheet_DB__0[[#This Row],[Total Grade]] &lt; 45,"FAIL","PASS")</f>
        <v>PASS</v>
      </c>
      <c r="V19" s="27" t="s">
        <v>17</v>
      </c>
      <c r="W19" s="26">
        <f>AVERAGEIF($A$4:$A$22,$V19,$R$4:$R$22)</f>
        <v>66.572500000000005</v>
      </c>
    </row>
    <row r="20" spans="1:23">
      <c r="A20" s="48" t="s">
        <v>38</v>
      </c>
      <c r="B20" s="8">
        <v>20110998</v>
      </c>
      <c r="C20" s="8" t="s">
        <v>51</v>
      </c>
      <c r="D20" s="8" t="s">
        <v>52</v>
      </c>
      <c r="E20" s="18">
        <f>VLOOKUP($B20,'LabQuiz-1'!$B$4:$G$22,6,FALSE)</f>
        <v>79</v>
      </c>
      <c r="F20" s="18">
        <f>VLOOKUP($B20,'LabQuiz-2'!$B$4:$G$22,6,FALSE)</f>
        <v>79</v>
      </c>
      <c r="G20" s="18">
        <f>VLOOKUP($B20,'LabQuiz-3'!$B$4:$G$22,6,FALSE)</f>
        <v>79</v>
      </c>
      <c r="H20" s="18"/>
      <c r="I20" s="18"/>
      <c r="J20" s="18"/>
      <c r="K20" s="18"/>
      <c r="L20" s="18">
        <v>29</v>
      </c>
      <c r="M20" s="18">
        <v>60</v>
      </c>
      <c r="N20" s="18">
        <v>43</v>
      </c>
      <c r="O20" s="18">
        <v>70</v>
      </c>
      <c r="P20" s="18">
        <v>80</v>
      </c>
      <c r="Q20" s="18">
        <v>55</v>
      </c>
      <c r="R20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51.125</v>
      </c>
      <c r="S20" s="20" t="str">
        <f>VLOOKUP(__Anonymous_Sheet_DB__0[[#This Row],[Total Grade]],$V$5:$W$15,2,TRUE)</f>
        <v>D+</v>
      </c>
      <c r="T20" s="42" t="str">
        <f>IF(__Anonymous_Sheet_DB__0[[#This Row],[Total Grade]] &lt; 45,"FAIL","PASS")</f>
        <v>PASS</v>
      </c>
    </row>
    <row r="21" spans="1:23">
      <c r="A21" s="48" t="s">
        <v>38</v>
      </c>
      <c r="B21" s="8">
        <v>20109876</v>
      </c>
      <c r="C21" s="8" t="s">
        <v>34</v>
      </c>
      <c r="D21" s="8" t="s">
        <v>53</v>
      </c>
      <c r="E21" s="18">
        <f>VLOOKUP($B21,'LabQuiz-1'!$B$4:$G$22,6,FALSE)</f>
        <v>100</v>
      </c>
      <c r="F21" s="18">
        <f>VLOOKUP($B21,'LabQuiz-2'!$B$4:$G$22,6,FALSE)</f>
        <v>100</v>
      </c>
      <c r="G21" s="18">
        <f>VLOOKUP($B21,'LabQuiz-3'!$B$4:$G$22,6,FALSE)</f>
        <v>100</v>
      </c>
      <c r="H21" s="18">
        <v>55</v>
      </c>
      <c r="I21" s="18">
        <v>100</v>
      </c>
      <c r="J21" s="18">
        <v>80</v>
      </c>
      <c r="K21" s="18">
        <v>100</v>
      </c>
      <c r="L21" s="18">
        <v>42</v>
      </c>
      <c r="M21" s="18">
        <v>88</v>
      </c>
      <c r="N21" s="18">
        <v>58</v>
      </c>
      <c r="O21" s="18">
        <v>50</v>
      </c>
      <c r="P21" s="18">
        <v>50</v>
      </c>
      <c r="Q21" s="18">
        <v>78</v>
      </c>
      <c r="R21" s="19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73.125</v>
      </c>
      <c r="S21" s="20" t="str">
        <f>VLOOKUP(__Anonymous_Sheet_DB__0[[#This Row],[Total Grade]],$V$5:$W$15,2,TRUE)</f>
        <v>B-</v>
      </c>
      <c r="T21" s="42" t="str">
        <f>IF(__Anonymous_Sheet_DB__0[[#This Row],[Total Grade]] &lt; 45,"FAIL","PASS")</f>
        <v>PASS</v>
      </c>
    </row>
    <row r="22" spans="1:23" ht="15.75" thickBot="1">
      <c r="A22" s="49" t="s">
        <v>38</v>
      </c>
      <c r="B22" s="50">
        <v>20103456</v>
      </c>
      <c r="C22" s="50" t="s">
        <v>54</v>
      </c>
      <c r="D22" s="50" t="s">
        <v>55</v>
      </c>
      <c r="E22" s="51">
        <f>VLOOKUP($B22,'LabQuiz-1'!$B$4:$G$22,6,FALSE)</f>
        <v>67</v>
      </c>
      <c r="F22" s="51">
        <f>VLOOKUP($B22,'LabQuiz-2'!$B$4:$G$22,6,FALSE)</f>
        <v>67</v>
      </c>
      <c r="G22" s="51">
        <f>VLOOKUP($B22,'LabQuiz-3'!$B$4:$G$22,6,FALSE)</f>
        <v>67</v>
      </c>
      <c r="H22" s="51">
        <v>90</v>
      </c>
      <c r="I22" s="51">
        <v>90</v>
      </c>
      <c r="J22" s="51">
        <v>95</v>
      </c>
      <c r="K22" s="51">
        <v>100</v>
      </c>
      <c r="L22" s="51">
        <v>80</v>
      </c>
      <c r="M22" s="51">
        <v>88</v>
      </c>
      <c r="N22" s="51">
        <v>25</v>
      </c>
      <c r="O22" s="51">
        <v>50</v>
      </c>
      <c r="P22" s="51">
        <v>100</v>
      </c>
      <c r="Q22" s="51">
        <v>91</v>
      </c>
      <c r="R22" s="52">
        <f>__Anonymous_Sheet_DB__0[[#This Row],[ LAB QUIZ1]]*$E$2+__Anonymous_Sheet_DB__0[[#This Row],[ LAB QUIZ2]]*$F$2+__Anonymous_Sheet_DB__0[[#This Row],[ LAB QUIZ3]]*$G$2+__Anonymous_Sheet_DB__0[[#This Row],[ HW1]]*$H$2+__Anonymous_Sheet_DB__0[[#This Row],[ HW2]]*$I$2+__Anonymous_Sheet_DB__0[[#This Row],[ HW3]]*$J$2+__Anonymous_Sheet_DB__0[[#This Row],[ HW4]]*$K$2+__Anonymous_Sheet_DB__0[[#This Row],[ LECT QUIZ1]]*$L$2+__Anonymous_Sheet_DB__0[[#This Row],[ LECT QUIZ2]]*$M$2+__Anonymous_Sheet_DB__0[[#This Row],[ MIDTERM]]*$N$2+__Anonymous_Sheet_DB__0[[#This Row],[ PROJECT]]*$O$2+__Anonymous_Sheet_DB__0[[#This Row],[ PARTICIP]]*$P$2+__Anonymous_Sheet_DB__0[[#This Row],[ FINAL]]*$Q$2</f>
        <v>71.825000000000003</v>
      </c>
      <c r="S22" s="53" t="str">
        <f>VLOOKUP(__Anonymous_Sheet_DB__0[[#This Row],[Total Grade]],$V$5:$W$15,2,TRUE)</f>
        <v>B-</v>
      </c>
      <c r="T22" s="54" t="str">
        <f>IF(__Anonymous_Sheet_DB__0[[#This Row],[Total Grade]] &lt; 45,"FAIL","PASS")</f>
        <v>PASS</v>
      </c>
    </row>
    <row r="23" spans="1:23" ht="16.5" thickTop="1" thickBot="1">
      <c r="A23" s="1"/>
      <c r="B23" s="1"/>
      <c r="C23" s="1"/>
      <c r="D23" s="37" t="s">
        <v>58</v>
      </c>
      <c r="E23" s="38">
        <f>AVERAGE(E$4:E$22)</f>
        <v>70.65789473684211</v>
      </c>
      <c r="F23" s="38">
        <f t="shared" ref="F23:R23" si="0">AVERAGE(F$4:F$22)</f>
        <v>70.65789473684211</v>
      </c>
      <c r="G23" s="38">
        <f t="shared" si="0"/>
        <v>70.65789473684211</v>
      </c>
      <c r="H23" s="38">
        <f t="shared" si="0"/>
        <v>67.5</v>
      </c>
      <c r="I23" s="38">
        <f t="shared" si="0"/>
        <v>77.1875</v>
      </c>
      <c r="J23" s="38">
        <f t="shared" si="0"/>
        <v>86.25</v>
      </c>
      <c r="K23" s="38">
        <f t="shared" si="0"/>
        <v>91.5625</v>
      </c>
      <c r="L23" s="38">
        <f t="shared" si="0"/>
        <v>53.94736842105263</v>
      </c>
      <c r="M23" s="38">
        <f t="shared" si="0"/>
        <v>73.89473684210526</v>
      </c>
      <c r="N23" s="38">
        <f t="shared" si="0"/>
        <v>59.315789473684212</v>
      </c>
      <c r="O23" s="38">
        <f t="shared" si="0"/>
        <v>64.736842105263165</v>
      </c>
      <c r="P23" s="38">
        <f t="shared" si="0"/>
        <v>68.421052631578945</v>
      </c>
      <c r="Q23" s="38">
        <f t="shared" si="0"/>
        <v>70.222222222222229</v>
      </c>
      <c r="R23" s="38">
        <f t="shared" si="0"/>
        <v>65.632894736842104</v>
      </c>
    </row>
    <row r="24" spans="1:23" ht="15.75" thickBot="1"/>
    <row r="25" spans="1:23" ht="15.75" thickTop="1">
      <c r="R25" s="55" t="s">
        <v>78</v>
      </c>
      <c r="S25" s="56"/>
      <c r="T25" s="57">
        <f>MIN($R$4:$R$22)</f>
        <v>37.924999999999997</v>
      </c>
    </row>
    <row r="26" spans="1:23">
      <c r="R26" s="58" t="s">
        <v>79</v>
      </c>
      <c r="S26" s="59"/>
      <c r="T26" s="60">
        <f>MAX($R$4:$R$22)</f>
        <v>82.95</v>
      </c>
    </row>
    <row r="27" spans="1:23">
      <c r="R27" s="58" t="s">
        <v>80</v>
      </c>
      <c r="S27" s="59"/>
      <c r="T27" s="42">
        <f>COUNT($B$4:$B$22)</f>
        <v>19</v>
      </c>
    </row>
    <row r="28" spans="1:23">
      <c r="R28" s="58" t="s">
        <v>81</v>
      </c>
      <c r="S28" s="59"/>
      <c r="T28" s="42">
        <f>COUNTIF($A$4:$A$22,$V18)</f>
        <v>9</v>
      </c>
    </row>
    <row r="29" spans="1:23" ht="15.75" thickBot="1">
      <c r="R29" s="61" t="s">
        <v>82</v>
      </c>
      <c r="S29" s="62"/>
      <c r="T29" s="54">
        <f>COUNTIF($A$4:$A$22,$V19)</f>
        <v>10</v>
      </c>
    </row>
    <row r="30" spans="1:23" ht="15.75" thickTop="1"/>
  </sheetData>
  <mergeCells count="8">
    <mergeCell ref="R26:S26"/>
    <mergeCell ref="R27:S27"/>
    <mergeCell ref="R28:S28"/>
    <mergeCell ref="R29:S29"/>
    <mergeCell ref="V4:W4"/>
    <mergeCell ref="V17:W17"/>
    <mergeCell ref="A1:T1"/>
    <mergeCell ref="R25:S25"/>
  </mergeCells>
  <conditionalFormatting sqref="E4:Q22">
    <cfRule type="containsBlanks" dxfId="3" priority="2">
      <formula>LEN(TRIM(E4))=0</formula>
    </cfRule>
  </conditionalFormatting>
  <conditionalFormatting sqref="T4:T22">
    <cfRule type="cellIs" dxfId="1" priority="1" operator="equal">
      <formula>$T$4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5"/>
  <sheetData>
    <row r="1" spans="1:7">
      <c r="A1" s="2"/>
      <c r="B1" s="2"/>
      <c r="C1" s="2"/>
      <c r="D1" s="2"/>
      <c r="E1" s="2"/>
      <c r="F1" s="2"/>
      <c r="G1" s="2"/>
    </row>
    <row r="2" spans="1:7" ht="15.75" thickBot="1">
      <c r="A2" s="3"/>
      <c r="B2" s="4"/>
      <c r="C2" s="3"/>
      <c r="D2" s="3"/>
      <c r="E2" s="6">
        <v>0.55000000000000004</v>
      </c>
      <c r="F2" s="6">
        <v>0.45</v>
      </c>
      <c r="G2" s="7">
        <f>SUM(E2:F2)</f>
        <v>1</v>
      </c>
    </row>
    <row r="3" spans="1:7" ht="22.5">
      <c r="A3" s="30" t="s">
        <v>0</v>
      </c>
      <c r="B3" s="31" t="s">
        <v>1</v>
      </c>
      <c r="C3" s="31" t="s">
        <v>2</v>
      </c>
      <c r="D3" s="31" t="s">
        <v>3</v>
      </c>
      <c r="E3" s="32" t="s">
        <v>59</v>
      </c>
      <c r="F3" s="32" t="s">
        <v>60</v>
      </c>
      <c r="G3" s="33" t="s">
        <v>61</v>
      </c>
    </row>
    <row r="4" spans="1:7">
      <c r="A4" s="34" t="s">
        <v>17</v>
      </c>
      <c r="B4" s="8">
        <v>99876123</v>
      </c>
      <c r="C4" s="9" t="s">
        <v>18</v>
      </c>
      <c r="D4" s="8" t="s">
        <v>19</v>
      </c>
      <c r="E4" s="10">
        <v>31</v>
      </c>
      <c r="F4" s="10">
        <v>1</v>
      </c>
      <c r="G4" s="13">
        <f>SUM(E4:F4)</f>
        <v>32</v>
      </c>
    </row>
    <row r="5" spans="1:7">
      <c r="A5" s="34" t="s">
        <v>17</v>
      </c>
      <c r="B5" s="8">
        <v>99814567</v>
      </c>
      <c r="C5" s="9" t="s">
        <v>20</v>
      </c>
      <c r="D5" s="8" t="s">
        <v>21</v>
      </c>
      <c r="E5" s="10">
        <v>19.5</v>
      </c>
      <c r="F5" s="10">
        <v>16</v>
      </c>
      <c r="G5" s="13">
        <f t="shared" ref="G5:G21" si="0">SUM(E5:F5)</f>
        <v>35.5</v>
      </c>
    </row>
    <row r="6" spans="1:7">
      <c r="A6" s="34" t="s">
        <v>17</v>
      </c>
      <c r="B6" s="8">
        <v>99765544</v>
      </c>
      <c r="C6" s="9" t="s">
        <v>22</v>
      </c>
      <c r="D6" s="8" t="s">
        <v>23</v>
      </c>
      <c r="E6" s="10">
        <v>24.5</v>
      </c>
      <c r="F6" s="10">
        <v>8</v>
      </c>
      <c r="G6" s="13">
        <f t="shared" si="0"/>
        <v>32.5</v>
      </c>
    </row>
    <row r="7" spans="1:7">
      <c r="A7" s="34" t="s">
        <v>17</v>
      </c>
      <c r="B7" s="8">
        <v>99122112</v>
      </c>
      <c r="C7" s="9" t="s">
        <v>24</v>
      </c>
      <c r="D7" s="8" t="s">
        <v>25</v>
      </c>
      <c r="E7" s="10">
        <v>50</v>
      </c>
      <c r="F7" s="10">
        <v>45</v>
      </c>
      <c r="G7" s="13">
        <f t="shared" si="0"/>
        <v>95</v>
      </c>
    </row>
    <row r="8" spans="1:7">
      <c r="A8" s="34" t="s">
        <v>17</v>
      </c>
      <c r="B8" s="8">
        <v>98776655</v>
      </c>
      <c r="C8" s="9" t="s">
        <v>26</v>
      </c>
      <c r="D8" s="8" t="s">
        <v>27</v>
      </c>
      <c r="E8" s="10">
        <v>30</v>
      </c>
      <c r="F8" s="10">
        <v>38.5</v>
      </c>
      <c r="G8" s="13">
        <f t="shared" si="0"/>
        <v>68.5</v>
      </c>
    </row>
    <row r="9" spans="1:7">
      <c r="A9" s="34" t="s">
        <v>17</v>
      </c>
      <c r="B9" s="8">
        <v>98765432</v>
      </c>
      <c r="C9" s="9" t="s">
        <v>28</v>
      </c>
      <c r="D9" s="8" t="s">
        <v>29</v>
      </c>
      <c r="E9" s="10">
        <v>52</v>
      </c>
      <c r="F9" s="10">
        <v>42</v>
      </c>
      <c r="G9" s="13">
        <f t="shared" si="0"/>
        <v>94</v>
      </c>
    </row>
    <row r="10" spans="1:7">
      <c r="A10" s="34" t="s">
        <v>17</v>
      </c>
      <c r="B10" s="8">
        <v>98761234</v>
      </c>
      <c r="C10" s="9" t="s">
        <v>30</v>
      </c>
      <c r="D10" s="8" t="s">
        <v>31</v>
      </c>
      <c r="E10" s="10">
        <v>26</v>
      </c>
      <c r="F10" s="10">
        <v>24</v>
      </c>
      <c r="G10" s="13">
        <f t="shared" si="0"/>
        <v>50</v>
      </c>
    </row>
    <row r="11" spans="1:7">
      <c r="A11" s="34" t="s">
        <v>17</v>
      </c>
      <c r="B11" s="8">
        <v>97886544</v>
      </c>
      <c r="C11" s="9" t="s">
        <v>32</v>
      </c>
      <c r="D11" s="8" t="s">
        <v>33</v>
      </c>
      <c r="E11" s="10">
        <v>55</v>
      </c>
      <c r="F11" s="10">
        <v>45</v>
      </c>
      <c r="G11" s="13">
        <f t="shared" si="0"/>
        <v>100</v>
      </c>
    </row>
    <row r="12" spans="1:7">
      <c r="A12" s="34" t="s">
        <v>17</v>
      </c>
      <c r="B12" s="8">
        <v>20223344</v>
      </c>
      <c r="C12" s="9" t="s">
        <v>34</v>
      </c>
      <c r="D12" s="8" t="s">
        <v>35</v>
      </c>
      <c r="E12" s="10">
        <v>37.5</v>
      </c>
      <c r="F12" s="10">
        <v>39</v>
      </c>
      <c r="G12" s="13">
        <f t="shared" si="0"/>
        <v>76.5</v>
      </c>
    </row>
    <row r="13" spans="1:7">
      <c r="A13" s="34" t="s">
        <v>17</v>
      </c>
      <c r="B13" s="8">
        <v>20122280</v>
      </c>
      <c r="C13" s="9" t="s">
        <v>36</v>
      </c>
      <c r="D13" s="8" t="s">
        <v>37</v>
      </c>
      <c r="E13" s="10">
        <v>50</v>
      </c>
      <c r="F13" s="10">
        <v>44</v>
      </c>
      <c r="G13" s="13">
        <f t="shared" si="0"/>
        <v>94</v>
      </c>
    </row>
    <row r="14" spans="1:7">
      <c r="A14" s="34" t="s">
        <v>38</v>
      </c>
      <c r="B14" s="8">
        <v>20117896</v>
      </c>
      <c r="C14" s="9" t="s">
        <v>39</v>
      </c>
      <c r="D14" s="8" t="s">
        <v>40</v>
      </c>
      <c r="E14" s="10">
        <v>15</v>
      </c>
      <c r="F14" s="10">
        <v>10.5</v>
      </c>
      <c r="G14" s="13">
        <f t="shared" si="0"/>
        <v>25.5</v>
      </c>
    </row>
    <row r="15" spans="1:7">
      <c r="A15" s="34" t="s">
        <v>38</v>
      </c>
      <c r="B15" s="8">
        <v>20116677</v>
      </c>
      <c r="C15" s="9" t="s">
        <v>41</v>
      </c>
      <c r="D15" s="8" t="s">
        <v>42</v>
      </c>
      <c r="E15" s="10">
        <v>31</v>
      </c>
      <c r="F15" s="10">
        <v>44</v>
      </c>
      <c r="G15" s="13">
        <f t="shared" si="0"/>
        <v>75</v>
      </c>
    </row>
    <row r="16" spans="1:7">
      <c r="A16" s="34" t="s">
        <v>38</v>
      </c>
      <c r="B16" s="8">
        <v>20114532</v>
      </c>
      <c r="C16" s="9" t="s">
        <v>43</v>
      </c>
      <c r="D16" s="8" t="s">
        <v>44</v>
      </c>
      <c r="E16" s="10">
        <v>45</v>
      </c>
      <c r="F16" s="10">
        <v>39</v>
      </c>
      <c r="G16" s="13">
        <f t="shared" si="0"/>
        <v>84</v>
      </c>
    </row>
    <row r="17" spans="1:7">
      <c r="A17" s="34" t="s">
        <v>38</v>
      </c>
      <c r="B17" s="8">
        <v>20113456</v>
      </c>
      <c r="C17" s="9" t="s">
        <v>45</v>
      </c>
      <c r="D17" s="8" t="s">
        <v>46</v>
      </c>
      <c r="E17" s="10">
        <v>51</v>
      </c>
      <c r="F17" s="10">
        <v>42</v>
      </c>
      <c r="G17" s="13">
        <f t="shared" si="0"/>
        <v>93</v>
      </c>
    </row>
    <row r="18" spans="1:7">
      <c r="A18" s="34" t="s">
        <v>38</v>
      </c>
      <c r="B18" s="8">
        <v>20112345</v>
      </c>
      <c r="C18" s="9" t="s">
        <v>47</v>
      </c>
      <c r="D18" s="8" t="s">
        <v>48</v>
      </c>
      <c r="E18" s="10">
        <v>30</v>
      </c>
      <c r="F18" s="10">
        <v>21</v>
      </c>
      <c r="G18" s="13">
        <f t="shared" si="0"/>
        <v>51</v>
      </c>
    </row>
    <row r="19" spans="1:7">
      <c r="A19" s="34" t="s">
        <v>38</v>
      </c>
      <c r="B19" s="8">
        <v>20112343</v>
      </c>
      <c r="C19" s="9" t="s">
        <v>49</v>
      </c>
      <c r="D19" s="8" t="s">
        <v>50</v>
      </c>
      <c r="E19" s="10">
        <v>55</v>
      </c>
      <c r="F19" s="10">
        <v>35</v>
      </c>
      <c r="G19" s="13">
        <f t="shared" si="0"/>
        <v>90</v>
      </c>
    </row>
    <row r="20" spans="1:7">
      <c r="A20" s="34" t="s">
        <v>38</v>
      </c>
      <c r="B20" s="8">
        <v>20110998</v>
      </c>
      <c r="C20" s="9" t="s">
        <v>51</v>
      </c>
      <c r="D20" s="8" t="s">
        <v>52</v>
      </c>
      <c r="E20" s="10">
        <v>34</v>
      </c>
      <c r="F20" s="10">
        <v>45</v>
      </c>
      <c r="G20" s="13">
        <f t="shared" si="0"/>
        <v>79</v>
      </c>
    </row>
    <row r="21" spans="1:7">
      <c r="A21" s="35" t="s">
        <v>38</v>
      </c>
      <c r="B21" s="8">
        <v>20109876</v>
      </c>
      <c r="C21" s="9" t="s">
        <v>34</v>
      </c>
      <c r="D21" s="8" t="s">
        <v>53</v>
      </c>
      <c r="E21" s="10">
        <v>55</v>
      </c>
      <c r="F21" s="10">
        <v>45</v>
      </c>
      <c r="G21" s="13">
        <f t="shared" si="0"/>
        <v>100</v>
      </c>
    </row>
    <row r="22" spans="1:7" ht="15.75" thickBot="1">
      <c r="A22" s="36" t="s">
        <v>38</v>
      </c>
      <c r="B22" s="15">
        <v>20103456</v>
      </c>
      <c r="C22" s="14" t="s">
        <v>54</v>
      </c>
      <c r="D22" s="15" t="s">
        <v>55</v>
      </c>
      <c r="E22" s="16">
        <v>31</v>
      </c>
      <c r="F22" s="16">
        <v>36</v>
      </c>
      <c r="G22" s="17">
        <f>SUM(E22:F22)</f>
        <v>67</v>
      </c>
    </row>
    <row r="23" spans="1:7" ht="15.75" thickBot="1">
      <c r="F23" s="11" t="s">
        <v>62</v>
      </c>
      <c r="G23" s="12">
        <f>AVERAGE(G4:G22)</f>
        <v>70.65789473684211</v>
      </c>
    </row>
  </sheetData>
  <sortState ref="A4:G22">
    <sortCondition ref="A4:A22"/>
    <sortCondition ref="C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/>
  <sheetData>
    <row r="1" spans="1:7">
      <c r="A1" s="2"/>
      <c r="B1" s="2"/>
      <c r="C1" s="2"/>
      <c r="D1" s="2"/>
      <c r="E1" s="2"/>
      <c r="F1" s="2"/>
      <c r="G1" s="2"/>
    </row>
    <row r="2" spans="1:7" ht="15.75" thickBot="1">
      <c r="A2" s="3"/>
      <c r="B2" s="4"/>
      <c r="C2" s="3"/>
      <c r="D2" s="3"/>
      <c r="E2" s="6">
        <v>0.55000000000000004</v>
      </c>
      <c r="F2" s="6">
        <v>0.45</v>
      </c>
      <c r="G2" s="7">
        <f>SUM(E2:F2)</f>
        <v>1</v>
      </c>
    </row>
    <row r="3" spans="1:7" ht="22.5">
      <c r="A3" s="30" t="s">
        <v>0</v>
      </c>
      <c r="B3" s="31" t="s">
        <v>1</v>
      </c>
      <c r="C3" s="31" t="s">
        <v>2</v>
      </c>
      <c r="D3" s="31" t="s">
        <v>3</v>
      </c>
      <c r="E3" s="32" t="s">
        <v>59</v>
      </c>
      <c r="F3" s="32" t="s">
        <v>60</v>
      </c>
      <c r="G3" s="33" t="s">
        <v>61</v>
      </c>
    </row>
    <row r="4" spans="1:7">
      <c r="A4" s="34" t="s">
        <v>17</v>
      </c>
      <c r="B4" s="8">
        <v>99876123</v>
      </c>
      <c r="C4" s="9" t="s">
        <v>18</v>
      </c>
      <c r="D4" s="8" t="s">
        <v>19</v>
      </c>
      <c r="E4" s="10">
        <v>31</v>
      </c>
      <c r="F4" s="10">
        <v>1</v>
      </c>
      <c r="G4" s="13">
        <f>SUM(E4:F4)</f>
        <v>32</v>
      </c>
    </row>
    <row r="5" spans="1:7">
      <c r="A5" s="34" t="s">
        <v>17</v>
      </c>
      <c r="B5" s="8">
        <v>99814567</v>
      </c>
      <c r="C5" s="9" t="s">
        <v>20</v>
      </c>
      <c r="D5" s="8" t="s">
        <v>21</v>
      </c>
      <c r="E5" s="10">
        <v>19.5</v>
      </c>
      <c r="F5" s="10">
        <v>16</v>
      </c>
      <c r="G5" s="13">
        <f t="shared" ref="G5:G21" si="0">SUM(E5:F5)</f>
        <v>35.5</v>
      </c>
    </row>
    <row r="6" spans="1:7">
      <c r="A6" s="34" t="s">
        <v>17</v>
      </c>
      <c r="B6" s="8">
        <v>99765544</v>
      </c>
      <c r="C6" s="9" t="s">
        <v>22</v>
      </c>
      <c r="D6" s="8" t="s">
        <v>23</v>
      </c>
      <c r="E6" s="10">
        <v>24.5</v>
      </c>
      <c r="F6" s="10">
        <v>8</v>
      </c>
      <c r="G6" s="13">
        <f t="shared" si="0"/>
        <v>32.5</v>
      </c>
    </row>
    <row r="7" spans="1:7">
      <c r="A7" s="34" t="s">
        <v>17</v>
      </c>
      <c r="B7" s="8">
        <v>99122112</v>
      </c>
      <c r="C7" s="9" t="s">
        <v>24</v>
      </c>
      <c r="D7" s="8" t="s">
        <v>25</v>
      </c>
      <c r="E7" s="10">
        <v>50</v>
      </c>
      <c r="F7" s="10">
        <v>45</v>
      </c>
      <c r="G7" s="13">
        <f t="shared" si="0"/>
        <v>95</v>
      </c>
    </row>
    <row r="8" spans="1:7">
      <c r="A8" s="34" t="s">
        <v>17</v>
      </c>
      <c r="B8" s="8">
        <v>98776655</v>
      </c>
      <c r="C8" s="9" t="s">
        <v>26</v>
      </c>
      <c r="D8" s="8" t="s">
        <v>27</v>
      </c>
      <c r="E8" s="10">
        <v>30</v>
      </c>
      <c r="F8" s="10">
        <v>38.5</v>
      </c>
      <c r="G8" s="13">
        <f t="shared" si="0"/>
        <v>68.5</v>
      </c>
    </row>
    <row r="9" spans="1:7">
      <c r="A9" s="34" t="s">
        <v>17</v>
      </c>
      <c r="B9" s="8">
        <v>98765432</v>
      </c>
      <c r="C9" s="9" t="s">
        <v>28</v>
      </c>
      <c r="D9" s="8" t="s">
        <v>29</v>
      </c>
      <c r="E9" s="10">
        <v>52</v>
      </c>
      <c r="F9" s="10">
        <v>42</v>
      </c>
      <c r="G9" s="13">
        <f t="shared" si="0"/>
        <v>94</v>
      </c>
    </row>
    <row r="10" spans="1:7">
      <c r="A10" s="34" t="s">
        <v>17</v>
      </c>
      <c r="B10" s="8">
        <v>98761234</v>
      </c>
      <c r="C10" s="9" t="s">
        <v>30</v>
      </c>
      <c r="D10" s="8" t="s">
        <v>31</v>
      </c>
      <c r="E10" s="10">
        <v>26</v>
      </c>
      <c r="F10" s="10">
        <v>24</v>
      </c>
      <c r="G10" s="13">
        <f t="shared" si="0"/>
        <v>50</v>
      </c>
    </row>
    <row r="11" spans="1:7">
      <c r="A11" s="34" t="s">
        <v>17</v>
      </c>
      <c r="B11" s="8">
        <v>97886544</v>
      </c>
      <c r="C11" s="9" t="s">
        <v>32</v>
      </c>
      <c r="D11" s="8" t="s">
        <v>33</v>
      </c>
      <c r="E11" s="10">
        <v>55</v>
      </c>
      <c r="F11" s="10">
        <v>45</v>
      </c>
      <c r="G11" s="13">
        <f t="shared" si="0"/>
        <v>100</v>
      </c>
    </row>
    <row r="12" spans="1:7">
      <c r="A12" s="34" t="s">
        <v>17</v>
      </c>
      <c r="B12" s="8">
        <v>20223344</v>
      </c>
      <c r="C12" s="9" t="s">
        <v>34</v>
      </c>
      <c r="D12" s="8" t="s">
        <v>35</v>
      </c>
      <c r="E12" s="10">
        <v>37.5</v>
      </c>
      <c r="F12" s="10">
        <v>39</v>
      </c>
      <c r="G12" s="13">
        <f t="shared" si="0"/>
        <v>76.5</v>
      </c>
    </row>
    <row r="13" spans="1:7">
      <c r="A13" s="34" t="s">
        <v>17</v>
      </c>
      <c r="B13" s="8">
        <v>20122280</v>
      </c>
      <c r="C13" s="9" t="s">
        <v>36</v>
      </c>
      <c r="D13" s="8" t="s">
        <v>37</v>
      </c>
      <c r="E13" s="10">
        <v>50</v>
      </c>
      <c r="F13" s="10">
        <v>44</v>
      </c>
      <c r="G13" s="13">
        <f t="shared" si="0"/>
        <v>94</v>
      </c>
    </row>
    <row r="14" spans="1:7">
      <c r="A14" s="34" t="s">
        <v>38</v>
      </c>
      <c r="B14" s="8">
        <v>20117896</v>
      </c>
      <c r="C14" s="9" t="s">
        <v>39</v>
      </c>
      <c r="D14" s="8" t="s">
        <v>40</v>
      </c>
      <c r="E14" s="10">
        <v>15</v>
      </c>
      <c r="F14" s="10">
        <v>10.5</v>
      </c>
      <c r="G14" s="13">
        <f t="shared" si="0"/>
        <v>25.5</v>
      </c>
    </row>
    <row r="15" spans="1:7">
      <c r="A15" s="34" t="s">
        <v>38</v>
      </c>
      <c r="B15" s="8">
        <v>20116677</v>
      </c>
      <c r="C15" s="9" t="s">
        <v>41</v>
      </c>
      <c r="D15" s="8" t="s">
        <v>42</v>
      </c>
      <c r="E15" s="10">
        <v>31</v>
      </c>
      <c r="F15" s="10">
        <v>44</v>
      </c>
      <c r="G15" s="13">
        <f t="shared" si="0"/>
        <v>75</v>
      </c>
    </row>
    <row r="16" spans="1:7">
      <c r="A16" s="34" t="s">
        <v>38</v>
      </c>
      <c r="B16" s="8">
        <v>20114532</v>
      </c>
      <c r="C16" s="9" t="s">
        <v>43</v>
      </c>
      <c r="D16" s="8" t="s">
        <v>44</v>
      </c>
      <c r="E16" s="10">
        <v>45</v>
      </c>
      <c r="F16" s="10">
        <v>39</v>
      </c>
      <c r="G16" s="13">
        <f t="shared" si="0"/>
        <v>84</v>
      </c>
    </row>
    <row r="17" spans="1:7">
      <c r="A17" s="34" t="s">
        <v>38</v>
      </c>
      <c r="B17" s="8">
        <v>20113456</v>
      </c>
      <c r="C17" s="9" t="s">
        <v>45</v>
      </c>
      <c r="D17" s="8" t="s">
        <v>46</v>
      </c>
      <c r="E17" s="10">
        <v>51</v>
      </c>
      <c r="F17" s="10">
        <v>42</v>
      </c>
      <c r="G17" s="13">
        <f t="shared" si="0"/>
        <v>93</v>
      </c>
    </row>
    <row r="18" spans="1:7">
      <c r="A18" s="34" t="s">
        <v>38</v>
      </c>
      <c r="B18" s="8">
        <v>20112345</v>
      </c>
      <c r="C18" s="9" t="s">
        <v>47</v>
      </c>
      <c r="D18" s="8" t="s">
        <v>48</v>
      </c>
      <c r="E18" s="10">
        <v>30</v>
      </c>
      <c r="F18" s="10">
        <v>21</v>
      </c>
      <c r="G18" s="13">
        <f t="shared" si="0"/>
        <v>51</v>
      </c>
    </row>
    <row r="19" spans="1:7">
      <c r="A19" s="34" t="s">
        <v>38</v>
      </c>
      <c r="B19" s="8">
        <v>20112343</v>
      </c>
      <c r="C19" s="9" t="s">
        <v>49</v>
      </c>
      <c r="D19" s="8" t="s">
        <v>50</v>
      </c>
      <c r="E19" s="10">
        <v>55</v>
      </c>
      <c r="F19" s="10">
        <v>35</v>
      </c>
      <c r="G19" s="13">
        <f t="shared" si="0"/>
        <v>90</v>
      </c>
    </row>
    <row r="20" spans="1:7">
      <c r="A20" s="34" t="s">
        <v>38</v>
      </c>
      <c r="B20" s="8">
        <v>20110998</v>
      </c>
      <c r="C20" s="9" t="s">
        <v>51</v>
      </c>
      <c r="D20" s="8" t="s">
        <v>52</v>
      </c>
      <c r="E20" s="10">
        <v>34</v>
      </c>
      <c r="F20" s="10">
        <v>45</v>
      </c>
      <c r="G20" s="13">
        <f t="shared" si="0"/>
        <v>79</v>
      </c>
    </row>
    <row r="21" spans="1:7">
      <c r="A21" s="35" t="s">
        <v>38</v>
      </c>
      <c r="B21" s="8">
        <v>20109876</v>
      </c>
      <c r="C21" s="9" t="s">
        <v>34</v>
      </c>
      <c r="D21" s="8" t="s">
        <v>53</v>
      </c>
      <c r="E21" s="10">
        <v>55</v>
      </c>
      <c r="F21" s="10">
        <v>45</v>
      </c>
      <c r="G21" s="13">
        <f t="shared" si="0"/>
        <v>100</v>
      </c>
    </row>
    <row r="22" spans="1:7" ht="15.75" thickBot="1">
      <c r="A22" s="36" t="s">
        <v>38</v>
      </c>
      <c r="B22" s="15">
        <v>20103456</v>
      </c>
      <c r="C22" s="14" t="s">
        <v>54</v>
      </c>
      <c r="D22" s="15" t="s">
        <v>55</v>
      </c>
      <c r="E22" s="16">
        <v>31</v>
      </c>
      <c r="F22" s="16">
        <v>36</v>
      </c>
      <c r="G22" s="17">
        <f>SUM(E22:F22)</f>
        <v>67</v>
      </c>
    </row>
    <row r="23" spans="1:7" ht="15.75" thickBot="1">
      <c r="F23" s="11" t="s">
        <v>62</v>
      </c>
      <c r="G23" s="12">
        <f>AVERAGE(G4:G22)</f>
        <v>70.65789473684211</v>
      </c>
    </row>
  </sheetData>
  <sortState ref="A4:G22">
    <sortCondition ref="A4:A22"/>
    <sortCondition ref="C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3" sqref="G23"/>
    </sheetView>
  </sheetViews>
  <sheetFormatPr defaultRowHeight="15"/>
  <sheetData>
    <row r="1" spans="1:7">
      <c r="A1" s="2"/>
      <c r="B1" s="2"/>
      <c r="C1" s="2"/>
      <c r="D1" s="2"/>
      <c r="E1" s="2"/>
      <c r="F1" s="2"/>
      <c r="G1" s="2"/>
    </row>
    <row r="2" spans="1:7" ht="15.75" thickBot="1">
      <c r="A2" s="3"/>
      <c r="B2" s="4"/>
      <c r="C2" s="3"/>
      <c r="D2" s="3"/>
      <c r="E2" s="6">
        <v>0.55000000000000004</v>
      </c>
      <c r="F2" s="6">
        <v>0.45</v>
      </c>
      <c r="G2" s="7">
        <f>SUM(E2:F2)</f>
        <v>1</v>
      </c>
    </row>
    <row r="3" spans="1:7" ht="22.5">
      <c r="A3" s="30" t="s">
        <v>0</v>
      </c>
      <c r="B3" s="31" t="s">
        <v>1</v>
      </c>
      <c r="C3" s="31" t="s">
        <v>2</v>
      </c>
      <c r="D3" s="31" t="s">
        <v>3</v>
      </c>
      <c r="E3" s="32" t="s">
        <v>59</v>
      </c>
      <c r="F3" s="32" t="s">
        <v>60</v>
      </c>
      <c r="G3" s="33" t="s">
        <v>61</v>
      </c>
    </row>
    <row r="4" spans="1:7">
      <c r="A4" s="34" t="s">
        <v>17</v>
      </c>
      <c r="B4" s="8">
        <v>99876123</v>
      </c>
      <c r="C4" s="9" t="s">
        <v>18</v>
      </c>
      <c r="D4" s="8" t="s">
        <v>19</v>
      </c>
      <c r="E4" s="10">
        <v>31</v>
      </c>
      <c r="F4" s="10">
        <v>1</v>
      </c>
      <c r="G4" s="13">
        <f>E4+F4</f>
        <v>32</v>
      </c>
    </row>
    <row r="5" spans="1:7">
      <c r="A5" s="34" t="s">
        <v>17</v>
      </c>
      <c r="B5" s="8">
        <v>99814567</v>
      </c>
      <c r="C5" s="9" t="s">
        <v>20</v>
      </c>
      <c r="D5" s="8" t="s">
        <v>21</v>
      </c>
      <c r="E5" s="10">
        <v>19.5</v>
      </c>
      <c r="F5" s="10">
        <v>16</v>
      </c>
      <c r="G5" s="13">
        <f t="shared" ref="G5:G22" si="0">E5+F5</f>
        <v>35.5</v>
      </c>
    </row>
    <row r="6" spans="1:7">
      <c r="A6" s="34" t="s">
        <v>17</v>
      </c>
      <c r="B6" s="8">
        <v>99765544</v>
      </c>
      <c r="C6" s="9" t="s">
        <v>22</v>
      </c>
      <c r="D6" s="8" t="s">
        <v>23</v>
      </c>
      <c r="E6" s="10">
        <v>24.5</v>
      </c>
      <c r="F6" s="10">
        <v>8</v>
      </c>
      <c r="G6" s="13">
        <f t="shared" si="0"/>
        <v>32.5</v>
      </c>
    </row>
    <row r="7" spans="1:7">
      <c r="A7" s="34" t="s">
        <v>17</v>
      </c>
      <c r="B7" s="8">
        <v>99122112</v>
      </c>
      <c r="C7" s="9" t="s">
        <v>24</v>
      </c>
      <c r="D7" s="8" t="s">
        <v>25</v>
      </c>
      <c r="E7" s="10">
        <v>50</v>
      </c>
      <c r="F7" s="10">
        <v>45</v>
      </c>
      <c r="G7" s="13">
        <f t="shared" si="0"/>
        <v>95</v>
      </c>
    </row>
    <row r="8" spans="1:7">
      <c r="A8" s="34" t="s">
        <v>17</v>
      </c>
      <c r="B8" s="8">
        <v>98776655</v>
      </c>
      <c r="C8" s="9" t="s">
        <v>26</v>
      </c>
      <c r="D8" s="8" t="s">
        <v>27</v>
      </c>
      <c r="E8" s="10">
        <v>30</v>
      </c>
      <c r="F8" s="10">
        <v>38.5</v>
      </c>
      <c r="G8" s="13">
        <f t="shared" si="0"/>
        <v>68.5</v>
      </c>
    </row>
    <row r="9" spans="1:7">
      <c r="A9" s="34" t="s">
        <v>17</v>
      </c>
      <c r="B9" s="8">
        <v>98765432</v>
      </c>
      <c r="C9" s="9" t="s">
        <v>28</v>
      </c>
      <c r="D9" s="8" t="s">
        <v>29</v>
      </c>
      <c r="E9" s="10">
        <v>52</v>
      </c>
      <c r="F9" s="10">
        <v>42</v>
      </c>
      <c r="G9" s="13">
        <f t="shared" si="0"/>
        <v>94</v>
      </c>
    </row>
    <row r="10" spans="1:7">
      <c r="A10" s="34" t="s">
        <v>17</v>
      </c>
      <c r="B10" s="8">
        <v>98761234</v>
      </c>
      <c r="C10" s="9" t="s">
        <v>30</v>
      </c>
      <c r="D10" s="8" t="s">
        <v>31</v>
      </c>
      <c r="E10" s="10">
        <v>26</v>
      </c>
      <c r="F10" s="10">
        <v>24</v>
      </c>
      <c r="G10" s="13">
        <f t="shared" si="0"/>
        <v>50</v>
      </c>
    </row>
    <row r="11" spans="1:7">
      <c r="A11" s="34" t="s">
        <v>17</v>
      </c>
      <c r="B11" s="8">
        <v>97886544</v>
      </c>
      <c r="C11" s="9" t="s">
        <v>32</v>
      </c>
      <c r="D11" s="8" t="s">
        <v>33</v>
      </c>
      <c r="E11" s="10">
        <v>55</v>
      </c>
      <c r="F11" s="10">
        <v>45</v>
      </c>
      <c r="G11" s="13">
        <f t="shared" si="0"/>
        <v>100</v>
      </c>
    </row>
    <row r="12" spans="1:7">
      <c r="A12" s="34" t="s">
        <v>17</v>
      </c>
      <c r="B12" s="8">
        <v>20223344</v>
      </c>
      <c r="C12" s="9" t="s">
        <v>34</v>
      </c>
      <c r="D12" s="8" t="s">
        <v>35</v>
      </c>
      <c r="E12" s="10">
        <v>37.5</v>
      </c>
      <c r="F12" s="10">
        <v>39</v>
      </c>
      <c r="G12" s="13">
        <f t="shared" si="0"/>
        <v>76.5</v>
      </c>
    </row>
    <row r="13" spans="1:7">
      <c r="A13" s="34" t="s">
        <v>17</v>
      </c>
      <c r="B13" s="8">
        <v>20122280</v>
      </c>
      <c r="C13" s="9" t="s">
        <v>36</v>
      </c>
      <c r="D13" s="8" t="s">
        <v>37</v>
      </c>
      <c r="E13" s="10">
        <v>50</v>
      </c>
      <c r="F13" s="10">
        <v>44</v>
      </c>
      <c r="G13" s="13">
        <f t="shared" si="0"/>
        <v>94</v>
      </c>
    </row>
    <row r="14" spans="1:7">
      <c r="A14" s="34" t="s">
        <v>38</v>
      </c>
      <c r="B14" s="8">
        <v>20117896</v>
      </c>
      <c r="C14" s="9" t="s">
        <v>39</v>
      </c>
      <c r="D14" s="8" t="s">
        <v>40</v>
      </c>
      <c r="E14" s="10">
        <v>15</v>
      </c>
      <c r="F14" s="10">
        <v>10.5</v>
      </c>
      <c r="G14" s="13">
        <f t="shared" si="0"/>
        <v>25.5</v>
      </c>
    </row>
    <row r="15" spans="1:7">
      <c r="A15" s="34" t="s">
        <v>38</v>
      </c>
      <c r="B15" s="8">
        <v>20116677</v>
      </c>
      <c r="C15" s="9" t="s">
        <v>41</v>
      </c>
      <c r="D15" s="8" t="s">
        <v>42</v>
      </c>
      <c r="E15" s="10">
        <v>31</v>
      </c>
      <c r="F15" s="10">
        <v>44</v>
      </c>
      <c r="G15" s="13">
        <f t="shared" si="0"/>
        <v>75</v>
      </c>
    </row>
    <row r="16" spans="1:7">
      <c r="A16" s="34" t="s">
        <v>38</v>
      </c>
      <c r="B16" s="8">
        <v>20114532</v>
      </c>
      <c r="C16" s="9" t="s">
        <v>43</v>
      </c>
      <c r="D16" s="8" t="s">
        <v>44</v>
      </c>
      <c r="E16" s="10">
        <v>45</v>
      </c>
      <c r="F16" s="10">
        <v>39</v>
      </c>
      <c r="G16" s="13">
        <f t="shared" si="0"/>
        <v>84</v>
      </c>
    </row>
    <row r="17" spans="1:7">
      <c r="A17" s="34" t="s">
        <v>38</v>
      </c>
      <c r="B17" s="8">
        <v>20113456</v>
      </c>
      <c r="C17" s="9" t="s">
        <v>45</v>
      </c>
      <c r="D17" s="8" t="s">
        <v>46</v>
      </c>
      <c r="E17" s="10">
        <v>51</v>
      </c>
      <c r="F17" s="10">
        <v>42</v>
      </c>
      <c r="G17" s="13">
        <f t="shared" si="0"/>
        <v>93</v>
      </c>
    </row>
    <row r="18" spans="1:7">
      <c r="A18" s="34" t="s">
        <v>38</v>
      </c>
      <c r="B18" s="8">
        <v>20112345</v>
      </c>
      <c r="C18" s="9" t="s">
        <v>47</v>
      </c>
      <c r="D18" s="8" t="s">
        <v>48</v>
      </c>
      <c r="E18" s="10">
        <v>30</v>
      </c>
      <c r="F18" s="10">
        <v>21</v>
      </c>
      <c r="G18" s="13">
        <f t="shared" si="0"/>
        <v>51</v>
      </c>
    </row>
    <row r="19" spans="1:7">
      <c r="A19" s="34" t="s">
        <v>38</v>
      </c>
      <c r="B19" s="8">
        <v>20112343</v>
      </c>
      <c r="C19" s="9" t="s">
        <v>49</v>
      </c>
      <c r="D19" s="8" t="s">
        <v>50</v>
      </c>
      <c r="E19" s="10">
        <v>55</v>
      </c>
      <c r="F19" s="10">
        <v>35</v>
      </c>
      <c r="G19" s="13">
        <f t="shared" si="0"/>
        <v>90</v>
      </c>
    </row>
    <row r="20" spans="1:7">
      <c r="A20" s="34" t="s">
        <v>38</v>
      </c>
      <c r="B20" s="8">
        <v>20110998</v>
      </c>
      <c r="C20" s="9" t="s">
        <v>51</v>
      </c>
      <c r="D20" s="8" t="s">
        <v>52</v>
      </c>
      <c r="E20" s="10">
        <v>34</v>
      </c>
      <c r="F20" s="10">
        <v>45</v>
      </c>
      <c r="G20" s="13">
        <f t="shared" si="0"/>
        <v>79</v>
      </c>
    </row>
    <row r="21" spans="1:7">
      <c r="A21" s="35" t="s">
        <v>38</v>
      </c>
      <c r="B21" s="8">
        <v>20109876</v>
      </c>
      <c r="C21" s="9" t="s">
        <v>34</v>
      </c>
      <c r="D21" s="8" t="s">
        <v>53</v>
      </c>
      <c r="E21" s="10">
        <v>55</v>
      </c>
      <c r="F21" s="10">
        <v>45</v>
      </c>
      <c r="G21" s="13">
        <f t="shared" si="0"/>
        <v>100</v>
      </c>
    </row>
    <row r="22" spans="1:7" ht="15.75" thickBot="1">
      <c r="A22" s="36" t="s">
        <v>38</v>
      </c>
      <c r="B22" s="15">
        <v>20103456</v>
      </c>
      <c r="C22" s="14" t="s">
        <v>54</v>
      </c>
      <c r="D22" s="15" t="s">
        <v>55</v>
      </c>
      <c r="E22" s="16">
        <v>31</v>
      </c>
      <c r="F22" s="16">
        <v>36</v>
      </c>
      <c r="G22" s="13">
        <f t="shared" si="0"/>
        <v>67</v>
      </c>
    </row>
    <row r="23" spans="1:7" ht="15.75" thickBot="1">
      <c r="F23" s="11" t="s">
        <v>62</v>
      </c>
      <c r="G23" s="12">
        <f>AVERAGE(G4:G22)</f>
        <v>70.65789473684211</v>
      </c>
    </row>
  </sheetData>
  <sortState ref="A14:F22">
    <sortCondition descending="1" ref="C14:C22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CTIS-165</vt:lpstr>
      <vt:lpstr>LabQuiz-1</vt:lpstr>
      <vt:lpstr>LabQuiz-2</vt:lpstr>
      <vt:lpstr>LabQuiz-3</vt:lpstr>
      <vt:lpstr>'LabQuiz-1'!Print_Area</vt:lpstr>
      <vt:lpstr>'LabQuiz-2'!Print_Area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</dc:creator>
  <cp:lastModifiedBy>Efe Yilmaz</cp:lastModifiedBy>
  <cp:lastPrinted>2014-09-24T11:49:57Z</cp:lastPrinted>
  <dcterms:created xsi:type="dcterms:W3CDTF">2013-10-07T06:24:28Z</dcterms:created>
  <dcterms:modified xsi:type="dcterms:W3CDTF">2017-10-29T09:16:26Z</dcterms:modified>
</cp:coreProperties>
</file>