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actions" sheetId="1" r:id="rId4"/>
    <sheet state="visible" name="summary" sheetId="2" r:id="rId5"/>
    <sheet state="visible" name="Monthly breakdown" sheetId="3" r:id="rId6"/>
    <sheet state="visible" name="wantsneeds" sheetId="4" r:id="rId7"/>
    <sheet state="visible" name="HISA" sheetId="5" r:id="rId8"/>
    <sheet state="visible" name="investing" sheetId="6" r:id="rId9"/>
    <sheet state="visible" name="yearly breakdown" sheetId="7" r:id="rId10"/>
    <sheet state="visible" name="compare" sheetId="8" r:id="rId11"/>
    <sheet state="visible" name="definitions" sheetId="9" r:id="rId12"/>
  </sheets>
  <definedNames/>
  <calcPr/>
</workbook>
</file>

<file path=xl/sharedStrings.xml><?xml version="1.0" encoding="utf-8"?>
<sst xmlns="http://schemas.openxmlformats.org/spreadsheetml/2006/main" count="150" uniqueCount="96">
  <si>
    <t>TRANSACTIONS</t>
  </si>
  <si>
    <t>Grey cells will automaticaly be fiiled for you. Every dropdown is defined in definitions sheet or in HISA sheet for HISA funds. When saving to HISA fund, do it normally as an saving category, negative value so it subtracts from you checking account and just select the HISA fund. Feel free to experiment to learn</t>
  </si>
  <si>
    <t>DATE</t>
  </si>
  <si>
    <t>MONTH</t>
  </si>
  <si>
    <t>NEED?</t>
  </si>
  <si>
    <t>ACCOUNT</t>
  </si>
  <si>
    <t>VALUE</t>
  </si>
  <si>
    <t>CATEGORY</t>
  </si>
  <si>
    <t>TYPE</t>
  </si>
  <si>
    <t>DESCRIPTION</t>
  </si>
  <si>
    <t>HISA FUND</t>
  </si>
  <si>
    <t>PERSONAL FINANCE TRACKER</t>
  </si>
  <si>
    <t>Profit excludes saving and investment expenses</t>
  </si>
  <si>
    <t>Expenses/Income</t>
  </si>
  <si>
    <t>INCOME</t>
  </si>
  <si>
    <t>EXPENSES</t>
  </si>
  <si>
    <t>PROFIT</t>
  </si>
  <si>
    <t>CASH FLOW</t>
  </si>
  <si>
    <t>E/I Ratio %</t>
  </si>
  <si>
    <t>January</t>
  </si>
  <si>
    <t>February</t>
  </si>
  <si>
    <t>March</t>
  </si>
  <si>
    <t>April</t>
  </si>
  <si>
    <t>May</t>
  </si>
  <si>
    <t>June</t>
  </si>
  <si>
    <t>July</t>
  </si>
  <si>
    <t>August</t>
  </si>
  <si>
    <t>September</t>
  </si>
  <si>
    <t>October</t>
  </si>
  <si>
    <t>November</t>
  </si>
  <si>
    <t>December</t>
  </si>
  <si>
    <t>Total</t>
  </si>
  <si>
    <t>ACCOUNTS</t>
  </si>
  <si>
    <t>WANTS/NEEDS</t>
  </si>
  <si>
    <t>An overview of all your account and their balances</t>
  </si>
  <si>
    <t>TOTAL</t>
  </si>
  <si>
    <t>MONTHLY EXPENSES</t>
  </si>
  <si>
    <t>Monthly breakdown of each category</t>
  </si>
  <si>
    <t>Month</t>
  </si>
  <si>
    <t>Here are listed all the expenses in selected month</t>
  </si>
  <si>
    <t>Date</t>
  </si>
  <si>
    <t>Category</t>
  </si>
  <si>
    <t>Value</t>
  </si>
  <si>
    <t>Description</t>
  </si>
  <si>
    <t>WANTS/NEEDS BY MONTH</t>
  </si>
  <si>
    <t>Compare two months:</t>
  </si>
  <si>
    <t>List transactions in selected category and month:</t>
  </si>
  <si>
    <t>Want</t>
  </si>
  <si>
    <t>Graph showing wants/need categories in selected month:</t>
  </si>
  <si>
    <t>HISA</t>
  </si>
  <si>
    <t>Only write name and target amount. Current balance is taken from transactions sheet, you can add the starting balance there</t>
  </si>
  <si>
    <t>Here put in monthly contributions</t>
  </si>
  <si>
    <t>Name of fund</t>
  </si>
  <si>
    <t>Target amount</t>
  </si>
  <si>
    <t>Current balance</t>
  </si>
  <si>
    <t>Remaining</t>
  </si>
  <si>
    <t>Progress</t>
  </si>
  <si>
    <t>Monthly contributions</t>
  </si>
  <si>
    <t>Months to full</t>
  </si>
  <si>
    <t>When full</t>
  </si>
  <si>
    <t>INVESTING</t>
  </si>
  <si>
    <t>Simple sheet dedicated to showing how much you invested/saved</t>
  </si>
  <si>
    <t>SAVINGS</t>
  </si>
  <si>
    <t>INVESTMENTS</t>
  </si>
  <si>
    <t>Total income</t>
  </si>
  <si>
    <t>% of income sav.</t>
  </si>
  <si>
    <t>% of income inv.</t>
  </si>
  <si>
    <t>YEARLY EXPENSES</t>
  </si>
  <si>
    <t>EXPENSE</t>
  </si>
  <si>
    <t>Year</t>
  </si>
  <si>
    <t>Average / month</t>
  </si>
  <si>
    <t xml:space="preserve">    YEARLY EXPENSES BREAKDOWN</t>
  </si>
  <si>
    <t>YEARLY INCOME</t>
  </si>
  <si>
    <t xml:space="preserve">    YEARLY INCOME BREAKDOWN</t>
  </si>
  <si>
    <t>COMPARE MONTH BY MONTH</t>
  </si>
  <si>
    <t>Expenses \ Months</t>
  </si>
  <si>
    <t>Total Expenses</t>
  </si>
  <si>
    <t>Total Income</t>
  </si>
  <si>
    <t>Total Profit</t>
  </si>
  <si>
    <t>CUSTOMIZE YOUR TRACKER</t>
  </si>
  <si>
    <t>Accounts</t>
  </si>
  <si>
    <t>Category Description</t>
  </si>
  <si>
    <t>Category Type</t>
  </si>
  <si>
    <t>Comment (what is this about?)</t>
  </si>
  <si>
    <t>Notes</t>
  </si>
  <si>
    <t>Starting Balance</t>
  </si>
  <si>
    <t>start</t>
  </si>
  <si>
    <r>
      <rPr>
        <rFont val="Space Grotesk"/>
        <i/>
        <color theme="1"/>
      </rPr>
      <t xml:space="preserve">This is a tag that counts as your </t>
    </r>
    <r>
      <rPr>
        <rFont val="Space Grotesk"/>
        <b/>
        <i/>
        <color theme="1"/>
      </rPr>
      <t>starting balance</t>
    </r>
  </si>
  <si>
    <r>
      <rPr>
        <rFont val="Space Grotesk"/>
        <color theme="1"/>
      </rPr>
      <t xml:space="preserve">- </t>
    </r>
    <r>
      <rPr>
        <rFont val="Space Grotesk"/>
        <b/>
        <color theme="1"/>
      </rPr>
      <t>You can always add or delete</t>
    </r>
    <r>
      <rPr>
        <rFont val="Space Grotesk"/>
        <color theme="1"/>
      </rPr>
      <t xml:space="preserve"> categories and</t>
    </r>
  </si>
  <si>
    <t>Exclude</t>
  </si>
  <si>
    <t>exclude</t>
  </si>
  <si>
    <r>
      <rPr>
        <rFont val="Space Grotesk"/>
        <b/>
        <i/>
        <color theme="1"/>
      </rPr>
      <t>Exclude certain inflows and outflows</t>
    </r>
    <r>
      <rPr>
        <rFont val="Space Grotesk"/>
        <i/>
        <color theme="1"/>
      </rPr>
      <t xml:space="preserve"> from expenses or income (lending, borrowing...)</t>
    </r>
  </si>
  <si>
    <t xml:space="preserve">accounts based on your needs! </t>
  </si>
  <si>
    <r>
      <rPr>
        <rFont val="Space Grotesk"/>
        <color theme="1"/>
      </rPr>
      <t xml:space="preserve">- </t>
    </r>
    <r>
      <rPr>
        <rFont val="Space Grotesk"/>
        <b/>
        <color theme="1"/>
      </rPr>
      <t>Everything will automatically sync</t>
    </r>
    <r>
      <rPr>
        <rFont val="Space Grotesk"/>
        <color theme="1"/>
      </rPr>
      <t xml:space="preserve"> with all other</t>
    </r>
  </si>
  <si>
    <t>sheets. You don't have to change anything!</t>
  </si>
  <si>
    <t>Wants/needs</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</si>
</sst>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 Kč]"/>
    <numFmt numFmtId="165" formatCode="M/d/yyyy"/>
    <numFmt numFmtId="166" formatCode="dd/MM/yyyy"/>
    <numFmt numFmtId="167" formatCode="d/m/yyyy"/>
    <numFmt numFmtId="168" formatCode="d/m/yy"/>
    <numFmt numFmtId="169" formatCode="#,##0.00;(#,##0.00)"/>
  </numFmts>
  <fonts count="26">
    <font>
      <sz val="10.0"/>
      <color rgb="FF000000"/>
      <name val="Verdana"/>
      <scheme val="minor"/>
    </font>
    <font>
      <color theme="1"/>
      <name val="Space Grotesk"/>
    </font>
    <font>
      <b/>
      <sz val="14.0"/>
      <color rgb="FFFFFFFF"/>
      <name val="Space Grotesk"/>
    </font>
    <font>
      <i/>
      <sz val="8.0"/>
      <color theme="1"/>
      <name val="Space Grotesk"/>
    </font>
    <font>
      <b/>
      <sz val="12.0"/>
      <color theme="1"/>
      <name val="Space Grotesk"/>
    </font>
    <font>
      <i/>
      <color theme="1"/>
      <name val="Space Grotesk"/>
    </font>
    <font>
      <b/>
      <sz val="11.0"/>
      <color rgb="FFFFFFFF"/>
      <name val="Space Grotesk"/>
    </font>
    <font>
      <b/>
      <sz val="11.0"/>
      <color theme="1"/>
      <name val="Space Grotesk"/>
    </font>
    <font>
      <color rgb="FFFFFFFF"/>
      <name val="Space Grotesk"/>
    </font>
    <font>
      <b/>
      <sz val="12.0"/>
      <color rgb="FFFFFFFF"/>
      <name val="Space Grotesk"/>
    </font>
    <font>
      <sz val="10.0"/>
      <color theme="1"/>
      <name val="Space Grotesk"/>
    </font>
    <font>
      <sz val="10.0"/>
      <color rgb="FF000000"/>
      <name val="Space Grotesk"/>
    </font>
    <font>
      <b/>
      <color theme="1"/>
      <name val="Space Grotesk"/>
    </font>
    <font>
      <b/>
      <color theme="1"/>
      <name val="Verdana"/>
      <scheme val="minor"/>
    </font>
    <font>
      <color theme="1"/>
      <name val="Verdana"/>
      <scheme val="minor"/>
    </font>
    <font>
      <b/>
      <color rgb="FFFFFFFF"/>
      <name val="Space Grotesk"/>
    </font>
    <font>
      <sz val="8.0"/>
      <color theme="1"/>
      <name val="Space Grotesk"/>
    </font>
    <font>
      <b/>
      <sz val="14.0"/>
      <color rgb="FFFFFFFF"/>
      <name val="&quot;Space Grotesk&quot;"/>
    </font>
    <font>
      <color theme="1"/>
      <name val="Verdana"/>
    </font>
    <font>
      <b/>
      <sz val="10.0"/>
      <color rgb="FFFFFFFF"/>
      <name val="Space Grotesk"/>
    </font>
    <font>
      <b/>
      <i/>
      <sz val="10.0"/>
      <color theme="1"/>
      <name val="Space Grotesk"/>
    </font>
    <font/>
    <font>
      <color rgb="FF000000"/>
      <name val="Space Grotesk"/>
    </font>
    <font>
      <sz val="12.0"/>
      <color rgb="FFFFFFFF"/>
      <name val="Space Grotesk"/>
    </font>
    <font>
      <sz val="11.0"/>
      <color rgb="FFFFFFFF"/>
      <name val="Space Grotesk"/>
    </font>
    <font>
      <sz val="12.0"/>
      <color theme="1"/>
      <name val="Space Grotesk"/>
    </font>
  </fonts>
  <fills count="16">
    <fill>
      <patternFill patternType="none"/>
    </fill>
    <fill>
      <patternFill patternType="lightGray"/>
    </fill>
    <fill>
      <patternFill patternType="solid">
        <fgColor rgb="FFEFEFEF"/>
        <bgColor rgb="FFEFEFEF"/>
      </patternFill>
    </fill>
    <fill>
      <patternFill patternType="solid">
        <fgColor theme="8"/>
        <bgColor theme="8"/>
      </patternFill>
    </fill>
    <fill>
      <patternFill patternType="solid">
        <fgColor theme="9"/>
        <bgColor theme="9"/>
      </patternFill>
    </fill>
    <fill>
      <patternFill patternType="solid">
        <fgColor rgb="FFFF9900"/>
        <bgColor rgb="FFFF9900"/>
      </patternFill>
    </fill>
    <fill>
      <patternFill patternType="solid">
        <fgColor rgb="FF3B28CC"/>
        <bgColor rgb="FF3B28CC"/>
      </patternFill>
    </fill>
    <fill>
      <patternFill patternType="solid">
        <fgColor rgb="FFE5F1FF"/>
        <bgColor rgb="FFE5F1FF"/>
      </patternFill>
    </fill>
    <fill>
      <patternFill patternType="solid">
        <fgColor rgb="FFFCE5CD"/>
        <bgColor rgb="FFFCE5CD"/>
      </patternFill>
    </fill>
    <fill>
      <patternFill patternType="solid">
        <fgColor theme="5"/>
        <bgColor theme="5"/>
      </patternFill>
    </fill>
    <fill>
      <patternFill patternType="solid">
        <fgColor rgb="FFF3F3F3"/>
        <bgColor rgb="FFF3F3F3"/>
      </patternFill>
    </fill>
    <fill>
      <patternFill patternType="solid">
        <fgColor theme="4"/>
        <bgColor theme="4"/>
      </patternFill>
    </fill>
    <fill>
      <patternFill patternType="solid">
        <fgColor rgb="FFD9D9D9"/>
        <bgColor rgb="FFD9D9D9"/>
      </patternFill>
    </fill>
    <fill>
      <patternFill patternType="solid">
        <fgColor theme="7"/>
        <bgColor theme="7"/>
      </patternFill>
    </fill>
    <fill>
      <patternFill patternType="solid">
        <fgColor theme="6"/>
        <bgColor theme="6"/>
      </patternFill>
    </fill>
    <fill>
      <patternFill patternType="solid">
        <fgColor rgb="FFFFFFFF"/>
        <bgColor rgb="FFFFFFFF"/>
      </patternFill>
    </fill>
  </fills>
  <borders count="58">
    <border/>
    <border>
      <left style="double">
        <color rgb="FF000000"/>
      </left>
      <top style="double">
        <color rgb="FF000000"/>
      </top>
    </border>
    <border>
      <top style="double">
        <color rgb="FF000000"/>
      </top>
    </border>
    <border>
      <right style="double">
        <color rgb="FF000000"/>
      </right>
      <top style="double">
        <color rgb="FF000000"/>
      </top>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2C2C4D"/>
      </right>
      <top style="thin">
        <color rgb="FF000000"/>
      </top>
    </border>
    <border>
      <left style="thin">
        <color rgb="FF2C2C4D"/>
      </left>
      <right style="thin">
        <color rgb="FF000000"/>
      </right>
    </border>
    <border>
      <right style="thin">
        <color rgb="FF000000"/>
      </right>
    </border>
    <border>
      <right style="thin">
        <color rgb="FF2C2C4D"/>
      </right>
    </border>
    <border>
      <left style="thin">
        <color rgb="FF000000"/>
      </left>
      <right style="thin">
        <color rgb="FF000000"/>
      </right>
      <bottom style="thin">
        <color rgb="FF000000"/>
      </bottom>
    </border>
    <border>
      <bottom style="thin">
        <color rgb="FF000000"/>
      </bottom>
    </border>
    <border>
      <right style="thin">
        <color rgb="FF2C2C4D"/>
      </right>
      <bottom style="thin">
        <color rgb="FF000000"/>
      </bottom>
    </border>
    <border>
      <left style="thin">
        <color rgb="FF2C2C4D"/>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n">
        <color rgb="FF000000"/>
      </left>
    </border>
    <border>
      <left style="thin">
        <color rgb="FF000000"/>
      </left>
      <right style="double">
        <color rgb="FF000000"/>
      </right>
      <top style="double">
        <color rgb="FF000000"/>
      </top>
    </border>
    <border>
      <left style="double">
        <color rgb="FF000000"/>
      </left>
      <top style="double">
        <color rgb="FF000000"/>
      </top>
      <bottom style="double">
        <color rgb="FF000000"/>
      </bottom>
    </border>
    <border>
      <left style="thin">
        <color rgb="FF000000"/>
      </left>
      <right style="double">
        <color rgb="FF000000"/>
      </right>
      <top style="double">
        <color rgb="FF000000"/>
      </top>
      <bottom style="double">
        <color rgb="FF000000"/>
      </bottom>
    </border>
    <border>
      <left style="double">
        <color rgb="FF000000"/>
      </left>
      <right style="double">
        <color rgb="FF000000"/>
      </right>
      <top style="double">
        <color rgb="FF000000"/>
      </top>
      <bottom style="double">
        <color rgb="FF000000"/>
      </bottom>
    </border>
    <border>
      <left style="double">
        <color rgb="FF000000"/>
      </left>
    </border>
    <border>
      <left style="thin">
        <color rgb="FF000000"/>
      </left>
      <right style="double">
        <color rgb="FF000000"/>
      </right>
    </border>
    <border>
      <right style="double">
        <color rgb="FF000000"/>
      </right>
    </border>
    <border>
      <left style="double">
        <color rgb="FF000000"/>
      </left>
      <bottom style="double">
        <color rgb="FF000000"/>
      </bottom>
    </border>
    <border>
      <left style="thin">
        <color rgb="FF000000"/>
      </left>
      <right style="double">
        <color rgb="FF000000"/>
      </right>
      <bottom style="double">
        <color rgb="FF000000"/>
      </bottom>
    </border>
    <border>
      <top style="double">
        <color rgb="FF000000"/>
      </top>
      <bottom style="double">
        <color rgb="FF000000"/>
      </bottom>
    </border>
    <border>
      <left style="double">
        <color rgb="FF000000"/>
      </left>
      <right style="double">
        <color rgb="FF000000"/>
      </right>
    </border>
    <border>
      <left style="double">
        <color rgb="FF000000"/>
      </left>
      <right style="double">
        <color rgb="FF000000"/>
      </right>
      <top style="double">
        <color rgb="FF000000"/>
      </top>
    </border>
    <border>
      <left style="thin">
        <color rgb="FF000000"/>
      </left>
      <right style="thin">
        <color rgb="FF000000"/>
      </right>
      <top style="double">
        <color rgb="FF000000"/>
      </top>
    </border>
    <border>
      <right style="thin">
        <color rgb="FF000000"/>
      </right>
      <top style="double">
        <color rgb="FF000000"/>
      </top>
    </border>
    <border>
      <left style="double">
        <color rgb="FF000000"/>
      </left>
      <right style="double">
        <color rgb="FF000000"/>
      </right>
      <bottom style="double">
        <color rgb="FF000000"/>
      </bottom>
    </border>
    <border>
      <right style="double">
        <color rgb="FF000000"/>
      </right>
      <bottom style="double">
        <color rgb="FF000000"/>
      </bottom>
    </border>
    <border>
      <left style="double">
        <color rgb="FF000000"/>
      </left>
      <right style="thin">
        <color rgb="FF000000"/>
      </right>
      <top style="double">
        <color rgb="FF000000"/>
      </top>
    </border>
    <border>
      <left style="thin">
        <color rgb="FF000000"/>
      </left>
      <right style="thin">
        <color rgb="FF000000"/>
      </right>
      <top style="double">
        <color rgb="FF000000"/>
      </top>
      <bottom style="thin">
        <color rgb="FF000000"/>
      </bottom>
    </border>
    <border>
      <right style="double">
        <color rgb="FF000000"/>
      </right>
      <top style="double">
        <color rgb="FF000000"/>
      </top>
      <bottom style="thin">
        <color rgb="FF000000"/>
      </bottom>
    </border>
    <border>
      <left style="double">
        <color rgb="FF000000"/>
      </left>
      <top style="thin">
        <color rgb="FF000000"/>
      </top>
    </border>
    <border>
      <left style="double">
        <color rgb="FF000000"/>
      </left>
      <bottom style="thin">
        <color rgb="FF000000"/>
      </bottom>
    </border>
    <border>
      <left style="double">
        <color rgb="FF000000"/>
      </left>
      <right style="thin">
        <color rgb="FF000000"/>
      </right>
      <bottom style="double">
        <color rgb="FF000000"/>
      </bottom>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right style="double">
        <color rgb="FF000000"/>
      </right>
      <top style="thin">
        <color rgb="FF000000"/>
      </top>
      <bottom style="double">
        <color rgb="FF000000"/>
      </bottom>
    </border>
    <border>
      <left style="double">
        <color rgb="FF000000"/>
      </left>
      <right style="thin">
        <color rgb="FF000000"/>
      </right>
      <top style="double">
        <color rgb="FF000000"/>
      </top>
      <bottom style="double">
        <color rgb="FF000000"/>
      </bottom>
    </border>
    <border>
      <left style="thin">
        <color rgb="FF000000"/>
      </left>
      <right style="thin">
        <color rgb="FF000000"/>
      </right>
      <top style="double">
        <color rgb="FF000000"/>
      </top>
      <bottom style="double">
        <color rgb="FF000000"/>
      </bottom>
    </border>
    <border>
      <left style="double">
        <color rgb="FF000000"/>
      </left>
      <right style="thin">
        <color rgb="FF000000"/>
      </right>
    </border>
    <border>
      <right style="thin">
        <color rgb="FF000000"/>
      </right>
      <bottom style="double">
        <color rgb="FF000000"/>
      </bottom>
    </border>
    <border>
      <left style="thin">
        <color rgb="FF000000"/>
      </left>
      <top style="double">
        <color rgb="FF000000"/>
      </top>
      <bottom style="double">
        <color rgb="FF000000"/>
      </bottom>
    </border>
    <border>
      <right style="double">
        <color rgb="FF000000"/>
      </right>
      <top style="double">
        <color rgb="FF000000"/>
      </top>
      <bottom style="double">
        <color rgb="FF000000"/>
      </bottom>
    </border>
    <border>
      <bottom style="double">
        <color rgb="FF2C2C4D"/>
      </bottom>
    </border>
    <border>
      <left style="double">
        <color rgb="FF2C2C4D"/>
      </left>
      <right style="double">
        <color rgb="FF2C2C4D"/>
      </right>
      <bottom style="double">
        <color rgb="FF2C2C4D"/>
      </bottom>
    </border>
    <border>
      <left style="double">
        <color rgb="FF2C2C4D"/>
      </left>
      <right style="double">
        <color rgb="FF2C2C4D"/>
      </right>
    </border>
  </borders>
  <cellStyleXfs count="1">
    <xf borderId="0" fillId="0" fontId="0" numFmtId="0" applyAlignment="1" applyFont="1"/>
  </cellStyleXfs>
  <cellXfs count="286">
    <xf borderId="0" fillId="0" fontId="0" numFmtId="0" xfId="0" applyAlignment="1" applyFont="1">
      <alignment readingOrder="0" shrinkToFit="0" vertical="bottom" wrapText="0"/>
    </xf>
    <xf borderId="0" fillId="2" fontId="1" numFmtId="0" xfId="0" applyFill="1" applyFont="1"/>
    <xf borderId="0" fillId="3" fontId="2" numFmtId="0" xfId="0" applyAlignment="1" applyFill="1" applyFont="1">
      <alignment horizontal="center" readingOrder="0" vertical="center"/>
    </xf>
    <xf borderId="0" fillId="4" fontId="2" numFmtId="0" xfId="0" applyAlignment="1" applyFill="1" applyFont="1">
      <alignment horizontal="center" readingOrder="0" vertical="center"/>
    </xf>
    <xf borderId="0" fillId="2" fontId="1" numFmtId="164" xfId="0" applyFont="1" applyNumberFormat="1"/>
    <xf borderId="0" fillId="2" fontId="1" numFmtId="0" xfId="0" applyAlignment="1" applyFont="1">
      <alignment horizontal="center" vertical="center"/>
    </xf>
    <xf borderId="0" fillId="0" fontId="1" numFmtId="0" xfId="0" applyFont="1"/>
    <xf borderId="0" fillId="0" fontId="3" numFmtId="0" xfId="0" applyAlignment="1" applyFont="1">
      <alignment readingOrder="0" vertical="center"/>
    </xf>
    <xf borderId="1" fillId="2" fontId="4" numFmtId="0" xfId="0" applyAlignment="1" applyBorder="1" applyFont="1">
      <alignment horizontal="center" readingOrder="0"/>
    </xf>
    <xf borderId="2" fillId="2" fontId="4" numFmtId="0" xfId="0" applyAlignment="1" applyBorder="1" applyFont="1">
      <alignment horizontal="center" readingOrder="0"/>
    </xf>
    <xf borderId="2" fillId="2" fontId="4" numFmtId="164" xfId="0" applyAlignment="1" applyBorder="1" applyFont="1" applyNumberFormat="1">
      <alignment horizontal="center" readingOrder="0"/>
    </xf>
    <xf borderId="3" fillId="2" fontId="4" numFmtId="0" xfId="0" applyAlignment="1" applyBorder="1" applyFont="1">
      <alignment horizontal="center" readingOrder="0" vertical="center"/>
    </xf>
    <xf borderId="4" fillId="0" fontId="1" numFmtId="165" xfId="0" applyAlignment="1" applyBorder="1" applyFont="1" applyNumberFormat="1">
      <alignment horizontal="center" readingOrder="0"/>
    </xf>
    <xf borderId="4" fillId="2" fontId="1" numFmtId="166" xfId="0" applyAlignment="1" applyBorder="1" applyFont="1" applyNumberFormat="1">
      <alignment horizontal="center" readingOrder="0"/>
    </xf>
    <xf borderId="4" fillId="0" fontId="1" numFmtId="0" xfId="0" applyAlignment="1" applyBorder="1" applyFont="1">
      <alignment horizontal="center" readingOrder="0"/>
    </xf>
    <xf borderId="4" fillId="0" fontId="1" numFmtId="0" xfId="0" applyAlignment="1" applyBorder="1" applyFont="1">
      <alignment horizontal="center" readingOrder="0" vertical="center"/>
    </xf>
    <xf borderId="4" fillId="0" fontId="1" numFmtId="164" xfId="0" applyAlignment="1" applyBorder="1" applyFont="1" applyNumberFormat="1">
      <alignment horizontal="center" readingOrder="0"/>
    </xf>
    <xf borderId="4" fillId="0" fontId="1" numFmtId="0" xfId="0" applyAlignment="1" applyBorder="1" applyFont="1">
      <alignment readingOrder="0"/>
    </xf>
    <xf borderId="4" fillId="2" fontId="1" numFmtId="0" xfId="0" applyAlignment="1" applyBorder="1" applyFont="1">
      <alignment horizontal="center" readingOrder="0" vertical="center"/>
    </xf>
    <xf borderId="4" fillId="0" fontId="5" numFmtId="0" xfId="0" applyAlignment="1" applyBorder="1" applyFont="1">
      <alignment readingOrder="0" shrinkToFit="0" wrapText="1"/>
    </xf>
    <xf borderId="4" fillId="0" fontId="1" numFmtId="0" xfId="0" applyAlignment="1" applyBorder="1" applyFont="1">
      <alignment horizontal="center" vertical="center"/>
    </xf>
    <xf borderId="4" fillId="0" fontId="1" numFmtId="167" xfId="0" applyAlignment="1" applyBorder="1" applyFont="1" applyNumberFormat="1">
      <alignment horizontal="center" readingOrder="0"/>
    </xf>
    <xf borderId="4" fillId="0" fontId="1" numFmtId="168" xfId="0" applyAlignment="1" applyBorder="1" applyFont="1" applyNumberFormat="1">
      <alignment horizontal="center" readingOrder="0"/>
    </xf>
    <xf borderId="4" fillId="0" fontId="1" numFmtId="166" xfId="0" applyAlignment="1" applyBorder="1" applyFont="1" applyNumberFormat="1">
      <alignment horizontal="center" readingOrder="0"/>
    </xf>
    <xf borderId="4" fillId="0" fontId="5" numFmtId="0" xfId="0" applyAlignment="1" applyBorder="1" applyFont="1">
      <alignment shrinkToFit="0" wrapText="1"/>
    </xf>
    <xf borderId="4" fillId="0" fontId="1" numFmtId="0" xfId="0" applyBorder="1" applyFont="1"/>
    <xf borderId="0" fillId="0" fontId="3" numFmtId="0" xfId="0" applyAlignment="1" applyFont="1">
      <alignment readingOrder="0"/>
    </xf>
    <xf borderId="0" fillId="0" fontId="1" numFmtId="0" xfId="0" applyAlignment="1" applyFont="1">
      <alignment readingOrder="0"/>
    </xf>
    <xf borderId="5" fillId="0" fontId="4" numFmtId="0" xfId="0" applyAlignment="1" applyBorder="1" applyFont="1">
      <alignment horizontal="center" vertical="center"/>
    </xf>
    <xf borderId="6" fillId="5" fontId="6" numFmtId="0" xfId="0" applyAlignment="1" applyBorder="1" applyFill="1" applyFont="1">
      <alignment horizontal="center" readingOrder="0" vertical="center"/>
    </xf>
    <xf borderId="7" fillId="6" fontId="6" numFmtId="0" xfId="0" applyAlignment="1" applyBorder="1" applyFill="1" applyFont="1">
      <alignment horizontal="center" readingOrder="0" vertical="center"/>
    </xf>
    <xf borderId="8" fillId="7" fontId="7" numFmtId="0" xfId="0" applyAlignment="1" applyBorder="1" applyFill="1" applyFont="1">
      <alignment horizontal="center" readingOrder="0" vertical="center"/>
    </xf>
    <xf borderId="5" fillId="8" fontId="7" numFmtId="0" xfId="0" applyAlignment="1" applyBorder="1" applyFill="1" applyFont="1">
      <alignment horizontal="center" vertical="center"/>
    </xf>
    <xf borderId="9" fillId="2" fontId="7" numFmtId="0" xfId="0" applyAlignment="1" applyBorder="1" applyFont="1">
      <alignment horizontal="center" vertical="center"/>
    </xf>
    <xf borderId="10" fillId="0" fontId="1" numFmtId="0" xfId="0" applyAlignment="1" applyBorder="1" applyFont="1">
      <alignment horizontal="left" readingOrder="0" vertical="bottom"/>
    </xf>
    <xf borderId="7" fillId="5" fontId="8" numFmtId="164" xfId="0" applyAlignment="1" applyBorder="1" applyFont="1" applyNumberFormat="1">
      <alignment horizontal="center" vertical="bottom"/>
    </xf>
    <xf borderId="7" fillId="6" fontId="8" numFmtId="164" xfId="0" applyAlignment="1" applyBorder="1" applyFont="1" applyNumberFormat="1">
      <alignment horizontal="center" readingOrder="0" vertical="bottom"/>
    </xf>
    <xf borderId="11" fillId="7" fontId="1" numFmtId="164" xfId="0" applyAlignment="1" applyBorder="1" applyFont="1" applyNumberFormat="1">
      <alignment horizontal="right" vertical="bottom"/>
    </xf>
    <xf borderId="12" fillId="8" fontId="1" numFmtId="164" xfId="0" applyAlignment="1" applyBorder="1" applyFont="1" applyNumberFormat="1">
      <alignment horizontal="right" vertical="bottom"/>
    </xf>
    <xf borderId="13" fillId="2" fontId="1" numFmtId="10" xfId="0" applyAlignment="1" applyBorder="1" applyFont="1" applyNumberFormat="1">
      <alignment horizontal="right" vertical="bottom"/>
    </xf>
    <xf borderId="4" fillId="0" fontId="1" numFmtId="0" xfId="0" applyAlignment="1" applyBorder="1" applyFont="1">
      <alignment horizontal="left" readingOrder="0" vertical="bottom"/>
    </xf>
    <xf borderId="0" fillId="5" fontId="8" numFmtId="164" xfId="0" applyAlignment="1" applyFont="1" applyNumberFormat="1">
      <alignment horizontal="center" vertical="bottom"/>
    </xf>
    <xf borderId="0" fillId="6" fontId="8" numFmtId="164" xfId="0" applyAlignment="1" applyFont="1" applyNumberFormat="1">
      <alignment horizontal="center" readingOrder="0" vertical="bottom"/>
    </xf>
    <xf borderId="14" fillId="7" fontId="1" numFmtId="164" xfId="0" applyAlignment="1" applyBorder="1" applyFont="1" applyNumberFormat="1">
      <alignment horizontal="right" vertical="bottom"/>
    </xf>
    <xf borderId="15" fillId="0" fontId="1" numFmtId="0" xfId="0" applyAlignment="1" applyBorder="1" applyFont="1">
      <alignment horizontal="left" readingOrder="0" vertical="bottom"/>
    </xf>
    <xf borderId="16" fillId="5" fontId="8" numFmtId="164" xfId="0" applyAlignment="1" applyBorder="1" applyFont="1" applyNumberFormat="1">
      <alignment horizontal="center" vertical="bottom"/>
    </xf>
    <xf borderId="17" fillId="7" fontId="1" numFmtId="164" xfId="0" applyAlignment="1" applyBorder="1" applyFont="1" applyNumberFormat="1">
      <alignment horizontal="right" vertical="bottom"/>
    </xf>
    <xf borderId="18" fillId="8" fontId="1" numFmtId="164" xfId="0" applyAlignment="1" applyBorder="1" applyFont="1" applyNumberFormat="1">
      <alignment horizontal="right" vertical="bottom"/>
    </xf>
    <xf borderId="19" fillId="2" fontId="1" numFmtId="10" xfId="0" applyAlignment="1" applyBorder="1" applyFont="1" applyNumberFormat="1">
      <alignment horizontal="right" vertical="bottom"/>
    </xf>
    <xf borderId="20" fillId="0" fontId="7" numFmtId="0" xfId="0" applyAlignment="1" applyBorder="1" applyFont="1">
      <alignment horizontal="center" readingOrder="0" vertical="center"/>
    </xf>
    <xf borderId="20" fillId="5" fontId="6" numFmtId="164" xfId="0" applyAlignment="1" applyBorder="1" applyFont="1" applyNumberFormat="1">
      <alignment horizontal="center" vertical="center"/>
    </xf>
    <xf borderId="21" fillId="6" fontId="6" numFmtId="164" xfId="0" applyAlignment="1" applyBorder="1" applyFont="1" applyNumberFormat="1">
      <alignment horizontal="center" vertical="center"/>
    </xf>
    <xf borderId="19" fillId="7" fontId="7" numFmtId="164" xfId="0" applyAlignment="1" applyBorder="1" applyFont="1" applyNumberFormat="1">
      <alignment horizontal="right" vertical="center"/>
    </xf>
    <xf borderId="15" fillId="8" fontId="7" numFmtId="164" xfId="0" applyAlignment="1" applyBorder="1" applyFont="1" applyNumberFormat="1">
      <alignment horizontal="right" vertical="center"/>
    </xf>
    <xf borderId="19" fillId="2" fontId="7" numFmtId="10" xfId="0" applyAlignment="1" applyBorder="1" applyFont="1" applyNumberFormat="1">
      <alignment horizontal="right" vertical="center"/>
    </xf>
    <xf borderId="22" fillId="9" fontId="9" numFmtId="0" xfId="0" applyAlignment="1" applyBorder="1" applyFill="1" applyFont="1">
      <alignment readingOrder="0" vertical="bottom"/>
    </xf>
    <xf borderId="5" fillId="9" fontId="6" numFmtId="169" xfId="0" applyAlignment="1" applyBorder="1" applyFont="1" applyNumberFormat="1">
      <alignment horizontal="right" vertical="bottom"/>
    </xf>
    <xf borderId="0" fillId="0" fontId="4" numFmtId="0" xfId="0" applyAlignment="1" applyFont="1">
      <alignment horizontal="center" readingOrder="0" vertical="bottom"/>
    </xf>
    <xf borderId="10" fillId="10" fontId="10" numFmtId="0" xfId="0" applyAlignment="1" applyBorder="1" applyFill="1" applyFont="1">
      <alignment horizontal="left" readingOrder="0"/>
    </xf>
    <xf borderId="8" fillId="10" fontId="10" numFmtId="164" xfId="0" applyAlignment="1" applyBorder="1" applyFont="1" applyNumberFormat="1">
      <alignment horizontal="center" readingOrder="0"/>
    </xf>
    <xf borderId="23" fillId="6" fontId="9" numFmtId="0" xfId="0" applyAlignment="1" applyBorder="1" applyFont="1">
      <alignment readingOrder="0" vertical="bottom"/>
    </xf>
    <xf borderId="4" fillId="6" fontId="6" numFmtId="164" xfId="0" applyAlignment="1" applyBorder="1" applyFont="1" applyNumberFormat="1">
      <alignment horizontal="right" vertical="bottom"/>
    </xf>
    <xf borderId="0" fillId="0" fontId="7" numFmtId="0" xfId="0" applyAlignment="1" applyFont="1">
      <alignment horizontal="center" readingOrder="0" vertical="center"/>
    </xf>
    <xf borderId="4" fillId="10" fontId="10" numFmtId="2" xfId="0" applyAlignment="1" applyBorder="1" applyFont="1" applyNumberFormat="1">
      <alignment readingOrder="0"/>
    </xf>
    <xf borderId="13" fillId="10" fontId="10" numFmtId="164" xfId="0" applyAlignment="1" applyBorder="1" applyFont="1" applyNumberFormat="1">
      <alignment horizontal="center" readingOrder="0"/>
    </xf>
    <xf borderId="6" fillId="7" fontId="11" numFmtId="0" xfId="0" applyBorder="1" applyFont="1"/>
    <xf borderId="10" fillId="7" fontId="10" numFmtId="164" xfId="0" applyAlignment="1" applyBorder="1" applyFont="1" applyNumberFormat="1">
      <alignment horizontal="right" vertical="bottom"/>
    </xf>
    <xf borderId="0" fillId="0" fontId="7" numFmtId="169" xfId="0" applyAlignment="1" applyFont="1" applyNumberFormat="1">
      <alignment horizontal="right" vertical="bottom"/>
    </xf>
    <xf borderId="4" fillId="10" fontId="10" numFmtId="0" xfId="0" applyBorder="1" applyFont="1"/>
    <xf borderId="23" fillId="7" fontId="10" numFmtId="0" xfId="0" applyAlignment="1" applyBorder="1" applyFont="1">
      <alignment vertical="bottom"/>
    </xf>
    <xf borderId="4" fillId="7" fontId="10" numFmtId="164" xfId="0" applyAlignment="1" applyBorder="1" applyFont="1" applyNumberFormat="1">
      <alignment horizontal="right" vertical="bottom"/>
    </xf>
    <xf borderId="0" fillId="0" fontId="10" numFmtId="0" xfId="0" applyFont="1"/>
    <xf borderId="4" fillId="10" fontId="12" numFmtId="0" xfId="0" applyBorder="1" applyFont="1"/>
    <xf borderId="4" fillId="10" fontId="13" numFmtId="0" xfId="0" applyBorder="1" applyFont="1"/>
    <xf borderId="4" fillId="7" fontId="10" numFmtId="169" xfId="0" applyAlignment="1" applyBorder="1" applyFont="1" applyNumberFormat="1">
      <alignment horizontal="right" vertical="bottom"/>
    </xf>
    <xf borderId="23" fillId="7" fontId="10" numFmtId="0" xfId="0" applyAlignment="1" applyBorder="1" applyFont="1">
      <alignment readingOrder="0" vertical="bottom"/>
    </xf>
    <xf borderId="23" fillId="7" fontId="10" numFmtId="0" xfId="0" applyBorder="1" applyFont="1"/>
    <xf borderId="20" fillId="7" fontId="10" numFmtId="0" xfId="0" applyBorder="1" applyFont="1"/>
    <xf borderId="15" fillId="7" fontId="10" numFmtId="169" xfId="0" applyAlignment="1" applyBorder="1" applyFont="1" applyNumberFormat="1">
      <alignment horizontal="right" vertical="bottom"/>
    </xf>
    <xf borderId="15" fillId="10" fontId="13" numFmtId="0" xfId="0" applyBorder="1" applyFont="1"/>
    <xf borderId="19" fillId="10" fontId="10" numFmtId="164" xfId="0" applyAlignment="1" applyBorder="1" applyFont="1" applyNumberFormat="1">
      <alignment horizontal="center" readingOrder="0"/>
    </xf>
    <xf borderId="0" fillId="0" fontId="14" numFmtId="0" xfId="0" applyFont="1"/>
    <xf borderId="0" fillId="2" fontId="2" numFmtId="0" xfId="0" applyAlignment="1" applyFont="1">
      <alignment horizontal="center" readingOrder="0" vertical="center"/>
    </xf>
    <xf borderId="0" fillId="2" fontId="12" numFmtId="0" xfId="0" applyAlignment="1" applyFont="1">
      <alignment horizontal="center" readingOrder="0" vertical="center"/>
    </xf>
    <xf borderId="0" fillId="0" fontId="1" numFmtId="0" xfId="0" applyAlignment="1" applyFont="1">
      <alignment horizontal="center" vertical="center"/>
    </xf>
    <xf borderId="0" fillId="0" fontId="3" numFmtId="0" xfId="0" applyAlignment="1" applyFont="1">
      <alignment horizontal="left" readingOrder="0" vertical="bottom"/>
    </xf>
    <xf borderId="1" fillId="11" fontId="15" numFmtId="0" xfId="0" applyAlignment="1" applyBorder="1" applyFill="1" applyFont="1">
      <alignment horizontal="center" readingOrder="0" vertical="center"/>
    </xf>
    <xf borderId="24" fillId="11" fontId="15" numFmtId="0" xfId="0" applyAlignment="1" applyBorder="1" applyFont="1">
      <alignment horizontal="center" readingOrder="0" vertical="center"/>
    </xf>
    <xf borderId="25" fillId="12" fontId="12" numFmtId="0" xfId="0" applyAlignment="1" applyBorder="1" applyFill="1" applyFont="1">
      <alignment horizontal="center" readingOrder="0" vertical="center"/>
    </xf>
    <xf borderId="26" fillId="12" fontId="12" numFmtId="164" xfId="0" applyAlignment="1" applyBorder="1" applyFont="1" applyNumberFormat="1">
      <alignment horizontal="center" vertical="center"/>
    </xf>
    <xf borderId="27" fillId="11" fontId="6" numFmtId="0" xfId="0" applyAlignment="1" applyBorder="1" applyFont="1">
      <alignment horizontal="center" readingOrder="0" vertical="center"/>
    </xf>
    <xf borderId="28" fillId="2" fontId="1" numFmtId="0" xfId="0" applyAlignment="1" applyBorder="1" applyFont="1">
      <alignment horizontal="left" vertical="center"/>
    </xf>
    <xf borderId="29" fillId="0" fontId="1" numFmtId="164" xfId="0" applyAlignment="1" applyBorder="1" applyFont="1" applyNumberFormat="1">
      <alignment horizontal="center" vertical="center"/>
    </xf>
    <xf borderId="28" fillId="0" fontId="1" numFmtId="166" xfId="0" applyAlignment="1" applyBorder="1" applyFont="1" applyNumberFormat="1">
      <alignment horizontal="center" vertical="center"/>
    </xf>
    <xf borderId="4" fillId="0" fontId="1" numFmtId="0" xfId="0" applyAlignment="1" applyBorder="1" applyFont="1">
      <alignment horizontal="left" vertical="center"/>
    </xf>
    <xf borderId="13" fillId="0" fontId="1" numFmtId="164" xfId="0" applyAlignment="1" applyBorder="1" applyFont="1" applyNumberFormat="1">
      <alignment horizontal="center" vertical="center"/>
    </xf>
    <xf borderId="30" fillId="0" fontId="1" numFmtId="0" xfId="0" applyAlignment="1" applyBorder="1" applyFont="1">
      <alignment horizontal="left" vertical="center"/>
    </xf>
    <xf borderId="31" fillId="2" fontId="1" numFmtId="0" xfId="0" applyAlignment="1" applyBorder="1" applyFont="1">
      <alignment horizontal="left" vertical="center"/>
    </xf>
    <xf borderId="32" fillId="0" fontId="1" numFmtId="164" xfId="0" applyAlignment="1" applyBorder="1" applyFont="1" applyNumberFormat="1">
      <alignment horizontal="center" vertical="center"/>
    </xf>
    <xf borderId="0" fillId="2" fontId="14" numFmtId="0" xfId="0" applyFont="1"/>
    <xf borderId="0" fillId="11" fontId="2" numFmtId="0" xfId="0" applyAlignment="1" applyFont="1">
      <alignment horizontal="center" readingOrder="0" vertical="center"/>
    </xf>
    <xf borderId="0" fillId="9" fontId="14" numFmtId="0" xfId="0" applyFont="1"/>
    <xf borderId="0" fillId="0" fontId="16" numFmtId="0" xfId="0" applyAlignment="1" applyFont="1">
      <alignment horizontal="center" readingOrder="0" vertical="center"/>
    </xf>
    <xf borderId="0" fillId="0" fontId="16" numFmtId="0" xfId="0" applyAlignment="1" applyFont="1">
      <alignment readingOrder="0"/>
    </xf>
    <xf borderId="27" fillId="11" fontId="14" numFmtId="0" xfId="0" applyAlignment="1" applyBorder="1" applyFont="1">
      <alignment horizontal="center" vertical="center"/>
    </xf>
    <xf borderId="33" fillId="11" fontId="15" numFmtId="0" xfId="0" applyAlignment="1" applyBorder="1" applyFont="1">
      <alignment horizontal="center" readingOrder="0" vertical="center"/>
    </xf>
    <xf borderId="27" fillId="9" fontId="15" numFmtId="0" xfId="0" applyAlignment="1" applyBorder="1" applyFont="1">
      <alignment horizontal="center" readingOrder="0" vertical="center"/>
    </xf>
    <xf borderId="27" fillId="11" fontId="15" numFmtId="0" xfId="0" applyAlignment="1" applyBorder="1" applyFont="1">
      <alignment readingOrder="0"/>
    </xf>
    <xf borderId="27" fillId="9" fontId="15" numFmtId="0" xfId="0" applyAlignment="1" applyBorder="1" applyFont="1">
      <alignment readingOrder="0"/>
    </xf>
    <xf borderId="34" fillId="2" fontId="14" numFmtId="0" xfId="0" applyAlignment="1" applyBorder="1" applyFont="1">
      <alignment horizontal="center" vertical="center"/>
    </xf>
    <xf borderId="35" fillId="0" fontId="14" numFmtId="164" xfId="0" applyAlignment="1" applyBorder="1" applyFont="1" applyNumberFormat="1">
      <alignment horizontal="center" vertical="center"/>
    </xf>
    <xf borderId="3" fillId="0" fontId="14" numFmtId="164" xfId="0" applyAlignment="1" applyBorder="1" applyFont="1" applyNumberFormat="1">
      <alignment horizontal="center" vertical="center"/>
    </xf>
    <xf borderId="27" fillId="0" fontId="1" numFmtId="0" xfId="0" applyAlignment="1" applyBorder="1" applyFont="1">
      <alignment readingOrder="0"/>
    </xf>
    <xf borderId="25" fillId="0" fontId="1" numFmtId="0" xfId="0" applyAlignment="1" applyBorder="1" applyFont="1">
      <alignment readingOrder="0"/>
    </xf>
    <xf borderId="34" fillId="0" fontId="14" numFmtId="164" xfId="0" applyAlignment="1" applyBorder="1" applyFont="1" applyNumberFormat="1">
      <alignment horizontal="center" vertical="center"/>
    </xf>
    <xf borderId="30" fillId="0" fontId="14" numFmtId="164" xfId="0" applyAlignment="1" applyBorder="1" applyFont="1" applyNumberFormat="1">
      <alignment horizontal="center" vertical="center"/>
    </xf>
    <xf borderId="1" fillId="0" fontId="14" numFmtId="0" xfId="0" applyBorder="1" applyFont="1"/>
    <xf borderId="36" fillId="0" fontId="14" numFmtId="164" xfId="0" applyBorder="1" applyFont="1" applyNumberFormat="1"/>
    <xf borderId="37" fillId="0" fontId="14" numFmtId="0" xfId="0" applyBorder="1" applyFont="1"/>
    <xf borderId="30" fillId="0" fontId="14" numFmtId="0" xfId="0" applyBorder="1" applyFont="1"/>
    <xf borderId="28" fillId="0" fontId="14" numFmtId="0" xfId="0" applyBorder="1" applyFont="1"/>
    <xf borderId="4" fillId="0" fontId="14" numFmtId="164" xfId="0" applyBorder="1" applyFont="1" applyNumberFormat="1"/>
    <xf borderId="13" fillId="0" fontId="14" numFmtId="0" xfId="0" applyBorder="1" applyFont="1"/>
    <xf borderId="4" fillId="0" fontId="14" numFmtId="164" xfId="0" applyAlignment="1" applyBorder="1" applyFont="1" applyNumberFormat="1">
      <alignment readingOrder="0"/>
    </xf>
    <xf borderId="38" fillId="2" fontId="14" numFmtId="0" xfId="0" applyAlignment="1" applyBorder="1" applyFont="1">
      <alignment horizontal="center" vertical="center"/>
    </xf>
    <xf borderId="38" fillId="0" fontId="14" numFmtId="164" xfId="0" applyAlignment="1" applyBorder="1" applyFont="1" applyNumberFormat="1">
      <alignment horizontal="center" vertical="center"/>
    </xf>
    <xf borderId="39" fillId="0" fontId="14" numFmtId="164" xfId="0" applyAlignment="1" applyBorder="1" applyFont="1" applyNumberFormat="1">
      <alignment horizontal="center" vertical="center"/>
    </xf>
    <xf borderId="0" fillId="0" fontId="3" numFmtId="0" xfId="0" applyAlignment="1" applyFont="1">
      <alignment horizontal="left" vertical="bottom"/>
    </xf>
    <xf borderId="0" fillId="0" fontId="3" numFmtId="0" xfId="0" applyFont="1"/>
    <xf borderId="0" fillId="0" fontId="14" numFmtId="0" xfId="0" applyAlignment="1" applyFont="1">
      <alignment horizontal="center" vertical="center"/>
    </xf>
    <xf borderId="1" fillId="11" fontId="9" numFmtId="0" xfId="0" applyAlignment="1" applyBorder="1" applyFont="1">
      <alignment horizontal="center" readingOrder="0" vertical="center"/>
    </xf>
    <xf borderId="2" fillId="11" fontId="9" numFmtId="0" xfId="0" applyAlignment="1" applyBorder="1" applyFont="1">
      <alignment horizontal="center" readingOrder="0" vertical="center"/>
    </xf>
    <xf borderId="3" fillId="11" fontId="9" numFmtId="0" xfId="0" applyAlignment="1" applyBorder="1" applyFont="1">
      <alignment horizontal="center" readingOrder="0" vertical="center"/>
    </xf>
    <xf borderId="4" fillId="7" fontId="14" numFmtId="0" xfId="0" applyAlignment="1" applyBorder="1" applyFont="1">
      <alignment horizontal="center" readingOrder="0" vertical="center"/>
    </xf>
    <xf borderId="4" fillId="0" fontId="14" numFmtId="0" xfId="0" applyAlignment="1" applyBorder="1" applyFont="1">
      <alignment horizontal="center" readingOrder="0" vertical="center"/>
    </xf>
    <xf borderId="4" fillId="2" fontId="14" numFmtId="0" xfId="0" applyAlignment="1" applyBorder="1" applyFont="1">
      <alignment horizontal="center" vertical="center"/>
    </xf>
    <xf borderId="4" fillId="0" fontId="14" numFmtId="10" xfId="0" applyAlignment="1" applyBorder="1" applyFont="1" applyNumberFormat="1">
      <alignment horizontal="center" vertical="center"/>
    </xf>
    <xf borderId="13" fillId="0" fontId="14" numFmtId="164" xfId="0" applyAlignment="1" applyBorder="1" applyFont="1" applyNumberFormat="1">
      <alignment horizontal="center" readingOrder="0" vertical="center"/>
    </xf>
    <xf borderId="13" fillId="0" fontId="14" numFmtId="164" xfId="0" applyAlignment="1" applyBorder="1" applyFont="1" applyNumberFormat="1">
      <alignment horizontal="center" vertical="center"/>
    </xf>
    <xf borderId="4" fillId="0" fontId="14" numFmtId="0" xfId="0" applyAlignment="1" applyBorder="1" applyFont="1">
      <alignment horizontal="center" vertical="center"/>
    </xf>
    <xf borderId="4" fillId="7" fontId="14" numFmtId="0" xfId="0" applyAlignment="1" applyBorder="1" applyFont="1">
      <alignment horizontal="center" vertical="center"/>
    </xf>
    <xf borderId="0" fillId="2" fontId="14" numFmtId="0" xfId="0" applyAlignment="1" applyFont="1">
      <alignment horizontal="center" vertical="center"/>
    </xf>
    <xf borderId="0" fillId="6" fontId="17" numFmtId="0" xfId="0" applyAlignment="1" applyFont="1">
      <alignment horizontal="center" readingOrder="0" vertical="center"/>
    </xf>
    <xf borderId="0" fillId="5" fontId="18" numFmtId="164" xfId="0" applyAlignment="1" applyFont="1" applyNumberFormat="1">
      <alignment horizontal="center" vertical="center"/>
    </xf>
    <xf borderId="40" fillId="0" fontId="4" numFmtId="0" xfId="0" applyAlignment="1" applyBorder="1" applyFont="1">
      <alignment horizontal="center" vertical="center"/>
    </xf>
    <xf borderId="36" fillId="4" fontId="9" numFmtId="0" xfId="0" applyAlignment="1" applyBorder="1" applyFont="1">
      <alignment horizontal="center" readingOrder="0" vertical="center"/>
    </xf>
    <xf borderId="36" fillId="3" fontId="9" numFmtId="0" xfId="0" applyAlignment="1" applyBorder="1" applyFont="1">
      <alignment horizontal="center" readingOrder="0" vertical="center"/>
    </xf>
    <xf borderId="41" fillId="13" fontId="1" numFmtId="0" xfId="0" applyAlignment="1" applyBorder="1" applyFill="1" applyFont="1">
      <alignment horizontal="center" readingOrder="0" vertical="center"/>
    </xf>
    <xf borderId="41" fillId="14" fontId="1" numFmtId="0" xfId="0" applyAlignment="1" applyBorder="1" applyFill="1" applyFont="1">
      <alignment horizontal="center" readingOrder="0" vertical="center"/>
    </xf>
    <xf borderId="42" fillId="2" fontId="1" numFmtId="0" xfId="0" applyAlignment="1" applyBorder="1" applyFont="1">
      <alignment horizontal="center" readingOrder="0" vertical="center"/>
    </xf>
    <xf borderId="43" fillId="0" fontId="1" numFmtId="0" xfId="0" applyAlignment="1" applyBorder="1" applyFont="1">
      <alignment horizontal="center" readingOrder="0" vertical="center"/>
    </xf>
    <xf borderId="10" fillId="4" fontId="8" numFmtId="164" xfId="0" applyAlignment="1" applyBorder="1" applyFont="1" applyNumberFormat="1">
      <alignment horizontal="center" vertical="center"/>
    </xf>
    <xf borderId="8" fillId="3" fontId="8" numFmtId="164" xfId="0" applyAlignment="1" applyBorder="1" applyFont="1" applyNumberFormat="1">
      <alignment horizontal="center" vertical="center"/>
    </xf>
    <xf borderId="0" fillId="13" fontId="1" numFmtId="164" xfId="0" applyAlignment="1" applyFont="1" applyNumberFormat="1">
      <alignment horizontal="center" vertical="center"/>
    </xf>
    <xf borderId="4" fillId="14" fontId="1" numFmtId="10" xfId="0" applyAlignment="1" applyBorder="1" applyFont="1" applyNumberFormat="1">
      <alignment horizontal="center" readingOrder="0" vertical="center"/>
    </xf>
    <xf borderId="30" fillId="2" fontId="1" numFmtId="10" xfId="0" applyAlignment="1" applyBorder="1" applyFont="1" applyNumberFormat="1">
      <alignment horizontal="center" vertical="center"/>
    </xf>
    <xf borderId="28" fillId="0" fontId="1" numFmtId="0" xfId="0" applyAlignment="1" applyBorder="1" applyFont="1">
      <alignment horizontal="center" readingOrder="0" vertical="center"/>
    </xf>
    <xf borderId="4" fillId="4" fontId="8" numFmtId="164" xfId="0" applyAlignment="1" applyBorder="1" applyFont="1" applyNumberFormat="1">
      <alignment horizontal="center" vertical="center"/>
    </xf>
    <xf borderId="13" fillId="3" fontId="8" numFmtId="164" xfId="0" applyAlignment="1" applyBorder="1" applyFont="1" applyNumberFormat="1">
      <alignment horizontal="center" vertical="center"/>
    </xf>
    <xf borderId="4" fillId="14" fontId="1" numFmtId="10" xfId="0" applyAlignment="1" applyBorder="1" applyFont="1" applyNumberFormat="1">
      <alignment horizontal="center" vertical="center"/>
    </xf>
    <xf borderId="44" fillId="0" fontId="1" numFmtId="0" xfId="0" applyAlignment="1" applyBorder="1" applyFont="1">
      <alignment horizontal="center" readingOrder="0" vertical="center"/>
    </xf>
    <xf borderId="15" fillId="4" fontId="8" numFmtId="164" xfId="0" applyAlignment="1" applyBorder="1" applyFont="1" applyNumberFormat="1">
      <alignment horizontal="center" vertical="center"/>
    </xf>
    <xf borderId="19" fillId="3" fontId="8" numFmtId="164" xfId="0" applyAlignment="1" applyBorder="1" applyFont="1" applyNumberFormat="1">
      <alignment horizontal="center" vertical="center"/>
    </xf>
    <xf borderId="45" fillId="0" fontId="12" numFmtId="0" xfId="0" applyAlignment="1" applyBorder="1" applyFont="1">
      <alignment horizontal="center" readingOrder="0" vertical="center"/>
    </xf>
    <xf borderId="46" fillId="4" fontId="6" numFmtId="164" xfId="0" applyAlignment="1" applyBorder="1" applyFont="1" applyNumberFormat="1">
      <alignment horizontal="center" vertical="center"/>
    </xf>
    <xf borderId="46" fillId="3" fontId="6" numFmtId="164" xfId="0" applyAlignment="1" applyBorder="1" applyFont="1" applyNumberFormat="1">
      <alignment horizontal="center" vertical="center"/>
    </xf>
    <xf borderId="47" fillId="13" fontId="7" numFmtId="164" xfId="0" applyAlignment="1" applyBorder="1" applyFont="1" applyNumberFormat="1">
      <alignment horizontal="center" vertical="center"/>
    </xf>
    <xf borderId="47" fillId="14" fontId="7" numFmtId="10" xfId="0" applyAlignment="1" applyBorder="1" applyFont="1" applyNumberFormat="1">
      <alignment horizontal="center" vertical="center"/>
    </xf>
    <xf borderId="48" fillId="2" fontId="7" numFmtId="10" xfId="0" applyAlignment="1" applyBorder="1" applyFont="1" applyNumberFormat="1">
      <alignment horizontal="center" vertical="center"/>
    </xf>
    <xf borderId="0" fillId="2" fontId="12" numFmtId="0" xfId="0" applyAlignment="1" applyFont="1">
      <alignment horizontal="center" readingOrder="0"/>
    </xf>
    <xf borderId="0" fillId="0" fontId="12" numFmtId="0" xfId="0" applyAlignment="1" applyFont="1">
      <alignment horizontal="center" readingOrder="0" vertical="center"/>
    </xf>
    <xf borderId="0" fillId="0" fontId="12" numFmtId="0" xfId="0" applyAlignment="1" applyFont="1">
      <alignment horizontal="center" readingOrder="0"/>
    </xf>
    <xf borderId="25" fillId="3" fontId="9" numFmtId="0" xfId="0" applyAlignment="1" applyBorder="1" applyFont="1">
      <alignment readingOrder="0"/>
    </xf>
    <xf borderId="49" fillId="3" fontId="19" numFmtId="164" xfId="0" applyBorder="1" applyFont="1" applyNumberFormat="1"/>
    <xf borderId="50" fillId="3" fontId="19" numFmtId="164" xfId="0" applyBorder="1" applyFont="1" applyNumberFormat="1"/>
    <xf borderId="26" fillId="3" fontId="19" numFmtId="164" xfId="0" applyBorder="1" applyFont="1" applyNumberFormat="1"/>
    <xf borderId="31" fillId="15" fontId="12" numFmtId="0" xfId="0" applyAlignment="1" applyBorder="1" applyFill="1" applyFont="1">
      <alignment readingOrder="0"/>
    </xf>
    <xf borderId="45" fillId="15" fontId="12" numFmtId="0" xfId="0" applyAlignment="1" applyBorder="1" applyFont="1">
      <alignment horizontal="right" readingOrder="0" vertical="center"/>
    </xf>
    <xf borderId="46" fillId="15" fontId="12" numFmtId="0" xfId="0" applyAlignment="1" applyBorder="1" applyFont="1">
      <alignment horizontal="right" readingOrder="0" vertical="center"/>
    </xf>
    <xf borderId="32" fillId="15" fontId="12" numFmtId="0" xfId="0" applyAlignment="1" applyBorder="1" applyFont="1">
      <alignment horizontal="right" readingOrder="0" vertical="center"/>
    </xf>
    <xf borderId="39" fillId="15" fontId="12" numFmtId="0" xfId="0" applyAlignment="1" applyBorder="1" applyFont="1">
      <alignment horizontal="right" readingOrder="0" vertical="center"/>
    </xf>
    <xf borderId="28" fillId="15" fontId="11" numFmtId="0" xfId="0" applyBorder="1" applyFont="1"/>
    <xf borderId="51" fillId="0" fontId="1" numFmtId="164" xfId="0" applyBorder="1" applyFont="1" applyNumberFormat="1"/>
    <xf borderId="4" fillId="0" fontId="1" numFmtId="164" xfId="0" applyBorder="1" applyFont="1" applyNumberFormat="1"/>
    <xf borderId="23" fillId="0" fontId="1" numFmtId="164" xfId="0" applyBorder="1" applyFont="1" applyNumberFormat="1"/>
    <xf borderId="34" fillId="0" fontId="1" numFmtId="164" xfId="0" applyBorder="1" applyFont="1" applyNumberFormat="1"/>
    <xf borderId="30" fillId="0" fontId="1" numFmtId="164" xfId="0" applyBorder="1" applyFont="1" applyNumberFormat="1"/>
    <xf borderId="28" fillId="0" fontId="1" numFmtId="0" xfId="0" applyBorder="1" applyFont="1"/>
    <xf borderId="34" fillId="0" fontId="1" numFmtId="0" xfId="0" applyBorder="1" applyFont="1"/>
    <xf borderId="13" fillId="0" fontId="1" numFmtId="164" xfId="0" applyBorder="1" applyFont="1" applyNumberFormat="1"/>
    <xf borderId="29" fillId="0" fontId="1" numFmtId="164" xfId="0" applyBorder="1" applyFont="1" applyNumberFormat="1"/>
    <xf borderId="38" fillId="0" fontId="1" numFmtId="0" xfId="0" applyBorder="1" applyFont="1"/>
    <xf borderId="52" fillId="0" fontId="1" numFmtId="164" xfId="0" applyBorder="1" applyFont="1" applyNumberFormat="1"/>
    <xf borderId="46" fillId="0" fontId="1" numFmtId="164" xfId="0" applyBorder="1" applyFont="1" applyNumberFormat="1"/>
    <xf borderId="32" fillId="0" fontId="1" numFmtId="164" xfId="0" applyBorder="1" applyFont="1" applyNumberFormat="1"/>
    <xf borderId="38" fillId="0" fontId="1" numFmtId="164" xfId="0" applyBorder="1" applyFont="1" applyNumberFormat="1"/>
    <xf borderId="39" fillId="0" fontId="1" numFmtId="164" xfId="0" applyBorder="1" applyFont="1" applyNumberFormat="1"/>
    <xf borderId="0" fillId="0" fontId="1" numFmtId="2" xfId="0" applyFont="1" applyNumberFormat="1"/>
    <xf borderId="0" fillId="3" fontId="9" numFmtId="0" xfId="0" applyAlignment="1" applyFont="1">
      <alignment horizontal="left" readingOrder="0" vertical="center"/>
    </xf>
    <xf borderId="25" fillId="4" fontId="9" numFmtId="0" xfId="0" applyAlignment="1" applyBorder="1" applyFont="1">
      <alignment readingOrder="0"/>
    </xf>
    <xf borderId="49" fillId="4" fontId="15" numFmtId="169" xfId="0" applyBorder="1" applyFont="1" applyNumberFormat="1"/>
    <xf borderId="50" fillId="4" fontId="15" numFmtId="169" xfId="0" applyBorder="1" applyFont="1" applyNumberFormat="1"/>
    <xf borderId="53" fillId="4" fontId="15" numFmtId="169" xfId="0" applyBorder="1" applyFont="1" applyNumberFormat="1"/>
    <xf borderId="27" fillId="4" fontId="15" numFmtId="169" xfId="0" applyBorder="1" applyFont="1" applyNumberFormat="1"/>
    <xf borderId="54" fillId="4" fontId="15" numFmtId="2" xfId="0" applyBorder="1" applyFont="1" applyNumberFormat="1"/>
    <xf borderId="49" fillId="15" fontId="12" numFmtId="0" xfId="0" applyAlignment="1" applyBorder="1" applyFont="1">
      <alignment horizontal="right" readingOrder="0" vertical="center"/>
    </xf>
    <xf borderId="50" fillId="15" fontId="12" numFmtId="0" xfId="0" applyAlignment="1" applyBorder="1" applyFont="1">
      <alignment horizontal="right" readingOrder="0" vertical="center"/>
    </xf>
    <xf borderId="26" fillId="15" fontId="12" numFmtId="0" xfId="0" applyAlignment="1" applyBorder="1" applyFont="1">
      <alignment horizontal="right" readingOrder="0" vertical="center"/>
    </xf>
    <xf borderId="38" fillId="15" fontId="12" numFmtId="0" xfId="0" applyAlignment="1" applyBorder="1" applyFont="1">
      <alignment horizontal="right" readingOrder="0" vertical="center"/>
    </xf>
    <xf borderId="1" fillId="15" fontId="1" numFmtId="0" xfId="0" applyAlignment="1" applyBorder="1" applyFont="1">
      <alignment vertical="bottom"/>
    </xf>
    <xf borderId="40" fillId="0" fontId="1" numFmtId="169" xfId="0" applyBorder="1" applyFont="1" applyNumberFormat="1"/>
    <xf borderId="36" fillId="0" fontId="1" numFmtId="169" xfId="0" applyBorder="1" applyFont="1" applyNumberFormat="1"/>
    <xf borderId="24" fillId="0" fontId="1" numFmtId="169" xfId="0" applyBorder="1" applyFont="1" applyNumberFormat="1"/>
    <xf borderId="30" fillId="0" fontId="1" numFmtId="169" xfId="0" applyBorder="1" applyFont="1" applyNumberFormat="1"/>
    <xf borderId="30" fillId="0" fontId="1" numFmtId="2" xfId="0" applyBorder="1" applyFont="1" applyNumberFormat="1"/>
    <xf borderId="28" fillId="0" fontId="1" numFmtId="0" xfId="0" applyAlignment="1" applyBorder="1" applyFont="1">
      <alignment vertical="bottom"/>
    </xf>
    <xf borderId="51" fillId="0" fontId="1" numFmtId="169" xfId="0" applyBorder="1" applyFont="1" applyNumberFormat="1"/>
    <xf borderId="4" fillId="0" fontId="1" numFmtId="169" xfId="0" applyBorder="1" applyFont="1" applyNumberFormat="1"/>
    <xf borderId="29" fillId="0" fontId="1" numFmtId="169" xfId="0" applyBorder="1" applyFont="1" applyNumberFormat="1"/>
    <xf borderId="30" fillId="0" fontId="1" numFmtId="0" xfId="0" applyBorder="1" applyFont="1"/>
    <xf borderId="31" fillId="0" fontId="1" numFmtId="0" xfId="0" applyAlignment="1" applyBorder="1" applyFont="1">
      <alignment vertical="bottom"/>
    </xf>
    <xf borderId="45" fillId="0" fontId="1" numFmtId="169" xfId="0" applyBorder="1" applyFont="1" applyNumberFormat="1"/>
    <xf borderId="46" fillId="0" fontId="1" numFmtId="169" xfId="0" applyBorder="1" applyFont="1" applyNumberFormat="1"/>
    <xf borderId="32" fillId="0" fontId="1" numFmtId="169" xfId="0" applyBorder="1" applyFont="1" applyNumberFormat="1"/>
    <xf borderId="39" fillId="0" fontId="1" numFmtId="0" xfId="0" applyBorder="1" applyFont="1"/>
    <xf borderId="39" fillId="0" fontId="1" numFmtId="2" xfId="0" applyBorder="1" applyFont="1" applyNumberFormat="1"/>
    <xf borderId="0" fillId="0" fontId="1" numFmtId="0" xfId="0" applyAlignment="1" applyFont="1">
      <alignment vertical="bottom"/>
    </xf>
    <xf borderId="0" fillId="15" fontId="1" numFmtId="0" xfId="0" applyAlignment="1" applyFont="1">
      <alignment vertical="bottom"/>
    </xf>
    <xf borderId="0" fillId="4" fontId="9" numFmtId="0" xfId="0" applyAlignment="1" applyFont="1">
      <alignment horizontal="left" readingOrder="0" vertical="center"/>
    </xf>
    <xf borderId="0" fillId="9" fontId="1" numFmtId="0" xfId="0" applyFont="1"/>
    <xf borderId="55" fillId="15" fontId="20" numFmtId="0" xfId="0" applyAlignment="1" applyBorder="1" applyFont="1">
      <alignment horizontal="center" readingOrder="0"/>
    </xf>
    <xf borderId="55" fillId="0" fontId="21" numFmtId="0" xfId="0" applyBorder="1" applyFont="1"/>
    <xf borderId="56" fillId="0" fontId="1" numFmtId="0" xfId="0" applyAlignment="1" applyBorder="1" applyFont="1">
      <alignment horizontal="center" readingOrder="0"/>
    </xf>
    <xf borderId="56" fillId="6" fontId="8" numFmtId="0" xfId="0" applyAlignment="1" applyBorder="1" applyFont="1">
      <alignment horizontal="center" readingOrder="0"/>
    </xf>
    <xf borderId="56" fillId="4" fontId="8" numFmtId="0" xfId="0" applyAlignment="1" applyBorder="1" applyFont="1">
      <alignment horizontal="center" readingOrder="0"/>
    </xf>
    <xf borderId="57" fillId="15" fontId="11" numFmtId="0" xfId="0" applyAlignment="1" applyBorder="1" applyFont="1">
      <alignment horizontal="center"/>
    </xf>
    <xf borderId="57" fillId="15" fontId="11" numFmtId="164" xfId="0" applyAlignment="1" applyBorder="1" applyFont="1" applyNumberFormat="1">
      <alignment horizontal="center"/>
    </xf>
    <xf borderId="57" fillId="0" fontId="10" numFmtId="0" xfId="0" applyAlignment="1" applyBorder="1" applyFont="1">
      <alignment horizontal="center"/>
    </xf>
    <xf borderId="0" fillId="3" fontId="9" numFmtId="0" xfId="0" applyAlignment="1" applyFont="1">
      <alignment horizontal="center" readingOrder="0" vertical="center"/>
    </xf>
    <xf borderId="0" fillId="3" fontId="8" numFmtId="164" xfId="0" applyAlignment="1" applyFont="1" applyNumberFormat="1">
      <alignment horizontal="center" vertical="center"/>
    </xf>
    <xf borderId="0" fillId="4" fontId="9" numFmtId="0" xfId="0" applyAlignment="1" applyFont="1">
      <alignment horizontal="center" vertical="center"/>
    </xf>
    <xf borderId="0" fillId="4" fontId="8" numFmtId="164" xfId="0" applyAlignment="1" applyFont="1" applyNumberFormat="1">
      <alignment horizontal="center" vertical="center"/>
    </xf>
    <xf borderId="0" fillId="15" fontId="22" numFmtId="0" xfId="0" applyAlignment="1" applyFont="1">
      <alignment horizontal="left" readingOrder="0"/>
    </xf>
    <xf borderId="0" fillId="3" fontId="23" numFmtId="0" xfId="0" applyAlignment="1" applyFont="1">
      <alignment horizontal="center" readingOrder="0"/>
    </xf>
    <xf borderId="0" fillId="3" fontId="24" numFmtId="164" xfId="0" applyAlignment="1" applyFont="1" applyNumberFormat="1">
      <alignment horizontal="center"/>
    </xf>
    <xf borderId="0" fillId="9" fontId="23" numFmtId="0" xfId="0" applyAlignment="1" applyFont="1">
      <alignment horizontal="center" readingOrder="0"/>
    </xf>
    <xf borderId="0" fillId="9" fontId="24" numFmtId="164" xfId="0" applyAlignment="1" applyFont="1" applyNumberFormat="1">
      <alignment horizontal="center"/>
    </xf>
    <xf borderId="0" fillId="7" fontId="4" numFmtId="0" xfId="0" applyAlignment="1" applyFont="1">
      <alignment horizontal="center" readingOrder="0"/>
    </xf>
    <xf borderId="0" fillId="7" fontId="7" numFmtId="164" xfId="0" applyAlignment="1" applyFont="1" applyNumberFormat="1">
      <alignment horizontal="center" readingOrder="0"/>
    </xf>
    <xf borderId="0" fillId="0" fontId="11" numFmtId="0" xfId="0" applyAlignment="1" applyFont="1">
      <alignment readingOrder="0"/>
    </xf>
    <xf borderId="0" fillId="0" fontId="11" numFmtId="0" xfId="0" applyFont="1"/>
    <xf borderId="0" fillId="0" fontId="1" numFmtId="0" xfId="0" applyAlignment="1" applyFont="1">
      <alignment horizontal="center"/>
    </xf>
    <xf borderId="27" fillId="4" fontId="9" numFmtId="0" xfId="0" applyAlignment="1" applyBorder="1" applyFont="1">
      <alignment horizontal="center" vertical="bottom"/>
    </xf>
    <xf borderId="0" fillId="0" fontId="25" numFmtId="0" xfId="0" applyAlignment="1" applyFont="1">
      <alignment readingOrder="0" vertical="bottom"/>
    </xf>
    <xf borderId="27" fillId="3" fontId="9" numFmtId="0" xfId="0" applyAlignment="1" applyBorder="1" applyFont="1">
      <alignment horizontal="center" readingOrder="0" vertical="center"/>
    </xf>
    <xf borderId="27" fillId="6" fontId="9" numFmtId="0" xfId="0" applyAlignment="1" applyBorder="1" applyFont="1">
      <alignment horizontal="center" readingOrder="0" vertical="center"/>
    </xf>
    <xf borderId="27" fillId="6" fontId="9" numFmtId="0" xfId="0" applyAlignment="1" applyBorder="1" applyFont="1">
      <alignment readingOrder="0" vertical="center"/>
    </xf>
    <xf borderId="25" fillId="7" fontId="4" numFmtId="0" xfId="0" applyAlignment="1" applyBorder="1" applyFont="1">
      <alignment horizontal="left" readingOrder="0" vertical="bottom"/>
    </xf>
    <xf borderId="33" fillId="0" fontId="21" numFmtId="0" xfId="0" applyBorder="1" applyFont="1"/>
    <xf borderId="54" fillId="0" fontId="21" numFmtId="0" xfId="0" applyBorder="1" applyFont="1"/>
    <xf borderId="15" fillId="0" fontId="1" numFmtId="0" xfId="0" applyAlignment="1" applyBorder="1" applyFont="1">
      <alignment horizontal="center" readingOrder="0" shrinkToFit="0" vertical="center" wrapText="1"/>
    </xf>
    <xf borderId="0" fillId="0" fontId="1" numFmtId="0" xfId="0" applyAlignment="1" applyFont="1">
      <alignment readingOrder="0" vertical="bottom"/>
    </xf>
    <xf borderId="15" fillId="0" fontId="1" numFmtId="0" xfId="0" applyAlignment="1" applyBorder="1" applyFont="1">
      <alignment horizontal="center" readingOrder="0"/>
    </xf>
    <xf borderId="15" fillId="0" fontId="1" numFmtId="0" xfId="0" applyAlignment="1" applyBorder="1" applyFont="1">
      <alignment horizontal="center" readingOrder="0" vertical="center"/>
    </xf>
    <xf borderId="15" fillId="0" fontId="5" numFmtId="0" xfId="0" applyAlignment="1" applyBorder="1" applyFont="1">
      <alignment readingOrder="0" shrinkToFit="0" wrapText="1"/>
    </xf>
    <xf borderId="16" fillId="0" fontId="1" numFmtId="0" xfId="0" applyAlignment="1" applyBorder="1" applyFont="1">
      <alignment readingOrder="0" vertical="bottom"/>
    </xf>
    <xf borderId="16" fillId="0" fontId="21" numFmtId="0" xfId="0" applyBorder="1" applyFont="1"/>
    <xf borderId="5"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vertical="center"/>
    </xf>
    <xf borderId="5" fillId="0" fontId="5" numFmtId="0" xfId="0" applyAlignment="1" applyBorder="1" applyFont="1">
      <alignment readingOrder="0" shrinkToFit="0" wrapText="1"/>
    </xf>
    <xf borderId="21" fillId="0" fontId="1" numFmtId="0" xfId="0" applyAlignment="1" applyBorder="1" applyFont="1">
      <alignment readingOrder="0" vertical="bottom"/>
    </xf>
    <xf borderId="21" fillId="0" fontId="21" numFmtId="0" xfId="0" applyBorder="1" applyFont="1"/>
    <xf borderId="16" fillId="0" fontId="1" numFmtId="0" xfId="0" applyBorder="1" applyFont="1"/>
    <xf borderId="5" fillId="0" fontId="1" numFmtId="0" xfId="0" applyAlignment="1" applyBorder="1" applyFont="1">
      <alignment horizontal="center" shrinkToFit="0" vertical="center" wrapText="1"/>
    </xf>
    <xf borderId="21" fillId="0" fontId="1" numFmtId="0" xfId="0" applyBorder="1" applyFont="1"/>
    <xf borderId="27" fillId="4" fontId="9" numFmtId="0" xfId="0" applyAlignment="1" applyBorder="1" applyFont="1">
      <alignment horizontal="center" readingOrder="0" vertical="bottom"/>
    </xf>
    <xf borderId="5" fillId="0" fontId="1" numFmtId="0" xfId="0" applyAlignment="1" applyBorder="1" applyFont="1">
      <alignment horizontal="left" readingOrder="0" shrinkToFit="0" vertical="center" wrapText="1"/>
    </xf>
    <xf borderId="5" fillId="0" fontId="1" numFmtId="0" xfId="0" applyAlignment="1" applyBorder="1" applyFont="1">
      <alignment readingOrder="0"/>
    </xf>
    <xf borderId="5" fillId="0" fontId="1" numFmtId="0" xfId="0" applyAlignment="1" applyBorder="1" applyFont="1">
      <alignment horizontal="center" readingOrder="0"/>
    </xf>
    <xf borderId="5" fillId="0" fontId="14" numFmtId="0" xfId="0" applyBorder="1" applyFont="1"/>
    <xf borderId="5" fillId="0" fontId="14" numFmtId="0" xfId="0" applyAlignment="1" applyBorder="1" applyFont="1">
      <alignment horizontal="center" readingOrder="0"/>
    </xf>
    <xf borderId="5" fillId="0" fontId="14" numFmtId="0" xfId="0" applyAlignment="1" applyBorder="1" applyFont="1">
      <alignment horizontal="center"/>
    </xf>
    <xf borderId="5" fillId="0" fontId="5" numFmtId="0" xfId="0" applyAlignment="1" applyBorder="1" applyFont="1">
      <alignment shrinkToFit="0" wrapText="1"/>
    </xf>
    <xf borderId="5" fillId="0" fontId="5" numFmtId="0" xfId="0" applyAlignment="1" applyBorder="1" applyFont="1">
      <alignment readingOrder="0" shrinkToFit="0" wrapText="1"/>
    </xf>
    <xf borderId="5" fillId="0" fontId="1" numFmtId="0" xfId="0" applyAlignment="1" applyBorder="1" applyFont="1">
      <alignment horizontal="center"/>
    </xf>
    <xf borderId="5" fillId="0" fontId="1" numFmtId="0" xfId="0" applyBorder="1" applyFont="1"/>
  </cellXfs>
  <cellStyles count="1">
    <cellStyle xfId="0" name="Normal" builtinId="0"/>
  </cellStyles>
  <dxfs count="13">
    <dxf>
      <font>
        <color rgb="FFFFFFFF"/>
      </font>
      <fill>
        <patternFill patternType="solid">
          <fgColor theme="9"/>
          <bgColor theme="9"/>
        </patternFill>
      </fill>
      <border/>
    </dxf>
    <dxf>
      <font>
        <color rgb="FFFFFFFF"/>
      </font>
      <fill>
        <patternFill patternType="solid">
          <fgColor theme="8"/>
          <bgColor theme="8"/>
        </patternFill>
      </fill>
      <border/>
    </dxf>
    <dxf>
      <font/>
      <fill>
        <patternFill patternType="solid">
          <fgColor rgb="FFB7E1CD"/>
          <bgColor rgb="FFB7E1CD"/>
        </patternFill>
      </fill>
      <border/>
    </dxf>
    <dxf>
      <font/>
      <fill>
        <patternFill patternType="none"/>
      </fill>
      <border/>
    </dxf>
    <dxf>
      <font/>
      <fill>
        <patternFill patternType="solid">
          <fgColor rgb="FF5B95F9"/>
          <bgColor rgb="FF5B95F9"/>
        </patternFill>
      </fill>
      <border/>
    </dxf>
    <dxf>
      <font/>
      <fill>
        <patternFill patternType="solid">
          <fgColor rgb="FFE5F1FF"/>
          <bgColor rgb="FFE5F1FF"/>
        </patternFill>
      </fill>
      <border/>
    </dxf>
    <dxf>
      <font/>
      <fill>
        <patternFill patternType="solid">
          <fgColor rgb="FFFFFFFF"/>
          <bgColor rgb="FFFFFFFF"/>
        </patternFill>
      </fill>
      <border/>
    </dxf>
    <dxf>
      <font/>
      <fill>
        <patternFill patternType="solid">
          <fgColor theme="9"/>
          <bgColor theme="9"/>
        </patternFill>
      </fill>
      <border/>
    </dxf>
    <dxf>
      <font/>
      <fill>
        <patternFill patternType="solid">
          <fgColor rgb="FFFCE5CD"/>
          <bgColor rgb="FFFCE5CD"/>
        </patternFill>
      </fill>
      <border/>
    </dxf>
    <dxf>
      <font>
        <color rgb="FFFFFFFF"/>
      </font>
      <fill>
        <patternFill patternType="solid">
          <fgColor rgb="FFFF9900"/>
          <bgColor rgb="FFFF9900"/>
        </patternFill>
      </fill>
      <border/>
    </dxf>
    <dxf>
      <font>
        <color rgb="FFFFFFFF"/>
      </font>
      <fill>
        <patternFill patternType="solid">
          <fgColor rgb="FF3B28CC"/>
          <bgColor rgb="FF3B28CC"/>
        </patternFill>
      </fill>
      <border/>
    </dxf>
    <dxf>
      <font/>
      <fill>
        <patternFill patternType="solid">
          <fgColor rgb="FF11B0BC"/>
          <bgColor rgb="FF11B0BC"/>
        </patternFill>
      </fill>
      <border/>
    </dxf>
    <dxf>
      <font/>
      <fill>
        <patternFill patternType="solid">
          <fgColor rgb="FFD9D9D9"/>
          <bgColor rgb="FFD9D9D9"/>
        </patternFill>
      </fill>
      <border/>
    </dxf>
  </dxfs>
  <tableStyles count="2">
    <tableStyle count="3" pivot="0" name="yearly breakdown-style">
      <tableStyleElement dxfId="4" type="headerRow"/>
      <tableStyleElement dxfId="5" type="firstRowStripe"/>
      <tableStyleElement dxfId="6" type="secondRowStripe"/>
    </tableStyle>
    <tableStyle count="3" pivot="0" name="yearly breakdown-style 2">
      <tableStyleElement dxfId="7" type="headerRow"/>
      <tableStyleElement dxfId="8"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dPt>
            <c:idx val="0"/>
          </c:dPt>
          <c:dPt>
            <c:idx val="1"/>
          </c:dPt>
          <c:dPt>
            <c:idx val="2"/>
          </c:dPt>
          <c:dPt>
            <c:idx val="3"/>
          </c:dPt>
          <c:dPt>
            <c:idx val="4"/>
          </c:dPt>
          <c:dPt>
            <c:idx val="5"/>
          </c:dPt>
          <c:dPt>
            <c:idx val="6"/>
          </c:dPt>
          <c:dPt>
            <c:idx val="7"/>
          </c:dPt>
          <c:dPt>
            <c:idx val="8"/>
          </c:dPt>
          <c:dPt>
            <c:idx val="9"/>
          </c:dPt>
          <c:dLbls>
            <c:showLegendKey val="0"/>
            <c:showVal val="0"/>
            <c:showCatName val="0"/>
            <c:showSerName val="0"/>
            <c:showPercent val="0"/>
            <c:showBubbleSize val="0"/>
            <c:showLeaderLines val="1"/>
          </c:dLbls>
          <c:cat>
            <c:strRef>
              <c:f>summary!$B$23:$B$32</c:f>
            </c:strRef>
          </c:cat>
          <c:val>
            <c:numRef>
              <c:f>summary!$C$23:$C$32</c:f>
              <c:numCache/>
            </c:numRef>
          </c:val>
        </c:ser>
        <c:dLbls>
          <c:showLegendKey val="0"/>
          <c:showVal val="0"/>
          <c:showCatName val="0"/>
          <c:showSerName val="0"/>
          <c:showPercent val="0"/>
          <c:showBubbleSize val="0"/>
        </c:dLbls>
        <c:holeSize val="75"/>
      </c:doughnutChart>
    </c:plotArea>
    <c:legend>
      <c:legendPos val="r"/>
      <c:overlay val="0"/>
      <c:txPr>
        <a:bodyPr/>
        <a:lstStyle/>
        <a:p>
          <a:pPr lvl="0">
            <a:defRPr b="0">
              <a:solidFill>
                <a:srgbClr val="41415F"/>
              </a:solidFill>
              <a:latin typeface="sans-serif"/>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6"/>
            </a:solidFill>
            <a:ln cmpd="sng">
              <a:solidFill>
                <a:srgbClr val="000000"/>
              </a:solidFill>
            </a:ln>
          </c:spPr>
          <c:dPt>
            <c:idx val="11"/>
            <c:spPr>
              <a:solidFill>
                <a:srgbClr val="3B28CC"/>
              </a:solidFill>
              <a:ln cmpd="sng">
                <a:solidFill>
                  <a:srgbClr val="000000"/>
                </a:solidFill>
              </a:ln>
            </c:spPr>
          </c:dPt>
          <c:cat>
            <c:strRef>
              <c:f>'yearly breakdown'!$C$85:$N$85</c:f>
            </c:strRef>
          </c:cat>
          <c:val>
            <c:numRef>
              <c:f>'yearly breakdown'!$C$84:$N$84</c:f>
              <c:numCache/>
            </c:numRef>
          </c:val>
        </c:ser>
        <c:axId val="1896792369"/>
        <c:axId val="71481476"/>
      </c:barChart>
      <c:catAx>
        <c:axId val="1896792369"/>
        <c:scaling>
          <c:orientation val="minMax"/>
        </c:scaling>
        <c:delete val="0"/>
        <c:axPos val="b"/>
        <c:title>
          <c:tx>
            <c:rich>
              <a:bodyPr/>
              <a:lstStyle/>
              <a:p>
                <a:pPr lvl="0">
                  <a:defRPr b="0">
                    <a:solidFill>
                      <a:srgbClr val="2C2C4D"/>
                    </a:solidFill>
                    <a:latin typeface="+mn-lt"/>
                  </a:defRPr>
                </a:pPr>
                <a:r>
                  <a:rPr b="0">
                    <a:solidFill>
                      <a:srgbClr val="2C2C4D"/>
                    </a:solidFill>
                    <a:latin typeface="+mn-lt"/>
                  </a:rPr>
                  <a:t/>
                </a:r>
              </a:p>
            </c:rich>
          </c:tx>
          <c:overlay val="0"/>
        </c:title>
        <c:numFmt formatCode="General" sourceLinked="1"/>
        <c:majorTickMark val="none"/>
        <c:minorTickMark val="none"/>
        <c:spPr/>
        <c:txPr>
          <a:bodyPr/>
          <a:lstStyle/>
          <a:p>
            <a:pPr lvl="0">
              <a:defRPr b="0">
                <a:solidFill>
                  <a:srgbClr val="2C2C4D"/>
                </a:solidFill>
                <a:latin typeface="+mn-lt"/>
              </a:defRPr>
            </a:pPr>
          </a:p>
        </c:txPr>
        <c:crossAx val="71481476"/>
      </c:catAx>
      <c:valAx>
        <c:axId val="714814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C2C4D"/>
                    </a:solidFill>
                    <a:latin typeface="+mn-lt"/>
                  </a:defRPr>
                </a:pPr>
                <a:r>
                  <a:rPr b="0">
                    <a:solidFill>
                      <a:srgbClr val="2C2C4D"/>
                    </a:solidFill>
                    <a:latin typeface="+mn-lt"/>
                  </a:rPr>
                  <a:t/>
                </a:r>
              </a:p>
            </c:rich>
          </c:tx>
          <c:overlay val="0"/>
        </c:title>
        <c:numFmt formatCode="General" sourceLinked="1"/>
        <c:majorTickMark val="cross"/>
        <c:minorTickMark val="none"/>
        <c:tickLblPos val="nextTo"/>
        <c:spPr>
          <a:ln/>
        </c:spPr>
        <c:txPr>
          <a:bodyPr/>
          <a:lstStyle/>
          <a:p>
            <a:pPr lvl="0">
              <a:defRPr b="0">
                <a:solidFill>
                  <a:srgbClr val="2C2C4D"/>
                </a:solidFill>
                <a:latin typeface="+mn-lt"/>
              </a:defRPr>
            </a:pPr>
          </a:p>
        </c:txPr>
        <c:crossAx val="1896792369"/>
      </c:valAx>
    </c:plotArea>
    <c:legend>
      <c:legendPos val="r"/>
      <c:overlay val="0"/>
      <c:txPr>
        <a:bodyPr/>
        <a:lstStyle/>
        <a:p>
          <a:pPr lvl="0">
            <a:defRPr b="0">
              <a:solidFill>
                <a:srgbClr val="41415F"/>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'yearly breakdown'!$O$85</c:f>
            </c:strRef>
          </c:tx>
          <c:dPt>
            <c:idx val="0"/>
            <c:spPr>
              <a:solidFill>
                <a:srgbClr val="3B28CC"/>
              </a:solidFill>
            </c:spPr>
          </c:dPt>
          <c:dPt>
            <c:idx val="1"/>
          </c:dPt>
          <c:dPt>
            <c:idx val="2"/>
          </c:dPt>
          <c:dPt>
            <c:idx val="3"/>
          </c:dPt>
          <c:dPt>
            <c:idx val="4"/>
          </c:dPt>
          <c:dPt>
            <c:idx val="5"/>
          </c:dPt>
          <c:dLbls>
            <c:showLegendKey val="0"/>
            <c:showVal val="0"/>
            <c:showCatName val="0"/>
            <c:showSerName val="0"/>
            <c:showPercent val="0"/>
            <c:showBubbleSize val="0"/>
            <c:showLeaderLines val="1"/>
          </c:dLbls>
          <c:cat>
            <c:strRef>
              <c:f>'yearly breakdown'!$B$86:$B$91</c:f>
            </c:strRef>
          </c:cat>
          <c:val>
            <c:numRef>
              <c:f>'yearly breakdown'!$O$86:$O$91</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41415F"/>
              </a:solidFill>
              <a:latin typeface="sans-serif"/>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'yearly breakdown'!$B$5</c:f>
            </c:strRef>
          </c:tx>
          <c:spPr>
            <a:solidFill>
              <a:schemeClr val="accent1"/>
            </a:solidFill>
            <a:ln cmpd="sng">
              <a:solidFill>
                <a:srgbClr val="000000"/>
              </a:solidFill>
            </a:ln>
          </c:spPr>
          <c:cat>
            <c:strRef>
              <c:f>'yearly breakdown'!$C$4:$N$4</c:f>
            </c:strRef>
          </c:cat>
          <c:val>
            <c:numRef>
              <c:f>'yearly breakdown'!$C$5:$N$5</c:f>
              <c:numCache/>
            </c:numRef>
          </c:val>
        </c:ser>
        <c:ser>
          <c:idx val="1"/>
          <c:order val="1"/>
          <c:tx>
            <c:strRef>
              <c:f>'yearly breakdown'!$B$6</c:f>
            </c:strRef>
          </c:tx>
          <c:cat>
            <c:strRef>
              <c:f>'yearly breakdown'!$C$4:$N$4</c:f>
            </c:strRef>
          </c:cat>
          <c:val>
            <c:numRef>
              <c:f>'yearly breakdown'!$C$6:$N$6</c:f>
              <c:numCache/>
            </c:numRef>
          </c:val>
        </c:ser>
        <c:ser>
          <c:idx val="2"/>
          <c:order val="2"/>
          <c:tx>
            <c:strRef>
              <c:f>'yearly breakdown'!$B$7</c:f>
            </c:strRef>
          </c:tx>
          <c:cat>
            <c:strRef>
              <c:f>'yearly breakdown'!$C$4:$N$4</c:f>
            </c:strRef>
          </c:cat>
          <c:val>
            <c:numRef>
              <c:f>'yearly breakdown'!$C$7:$N$7</c:f>
              <c:numCache/>
            </c:numRef>
          </c:val>
        </c:ser>
        <c:ser>
          <c:idx val="3"/>
          <c:order val="3"/>
          <c:tx>
            <c:strRef>
              <c:f>'yearly breakdown'!$B$8</c:f>
            </c:strRef>
          </c:tx>
          <c:cat>
            <c:strRef>
              <c:f>'yearly breakdown'!$C$4:$N$4</c:f>
            </c:strRef>
          </c:cat>
          <c:val>
            <c:numRef>
              <c:f>'yearly breakdown'!$C$8:$N$8</c:f>
              <c:numCache/>
            </c:numRef>
          </c:val>
        </c:ser>
        <c:ser>
          <c:idx val="4"/>
          <c:order val="4"/>
          <c:tx>
            <c:strRef>
              <c:f>'yearly breakdown'!$B$9</c:f>
            </c:strRef>
          </c:tx>
          <c:cat>
            <c:strRef>
              <c:f>'yearly breakdown'!$C$4:$N$4</c:f>
            </c:strRef>
          </c:cat>
          <c:val>
            <c:numRef>
              <c:f>'yearly breakdown'!$C$9:$N$9</c:f>
              <c:numCache/>
            </c:numRef>
          </c:val>
        </c:ser>
        <c:ser>
          <c:idx val="5"/>
          <c:order val="5"/>
          <c:tx>
            <c:strRef>
              <c:f>'yearly breakdown'!$B$10</c:f>
            </c:strRef>
          </c:tx>
          <c:cat>
            <c:strRef>
              <c:f>'yearly breakdown'!$C$4:$N$4</c:f>
            </c:strRef>
          </c:cat>
          <c:val>
            <c:numRef>
              <c:f>'yearly breakdown'!$C$10:$N$10</c:f>
              <c:numCache/>
            </c:numRef>
          </c:val>
        </c:ser>
        <c:ser>
          <c:idx val="6"/>
          <c:order val="6"/>
          <c:tx>
            <c:strRef>
              <c:f>'yearly breakdown'!$B$11</c:f>
            </c:strRef>
          </c:tx>
          <c:cat>
            <c:strRef>
              <c:f>'yearly breakdown'!$C$4:$N$4</c:f>
            </c:strRef>
          </c:cat>
          <c:val>
            <c:numRef>
              <c:f>'yearly breakdown'!$C$11:$N$11</c:f>
              <c:numCache/>
            </c:numRef>
          </c:val>
        </c:ser>
        <c:ser>
          <c:idx val="7"/>
          <c:order val="7"/>
          <c:tx>
            <c:strRef>
              <c:f>'yearly breakdown'!$B$12</c:f>
            </c:strRef>
          </c:tx>
          <c:cat>
            <c:strRef>
              <c:f>'yearly breakdown'!$C$4:$N$4</c:f>
            </c:strRef>
          </c:cat>
          <c:val>
            <c:numRef>
              <c:f>'yearly breakdown'!$C$12:$N$12</c:f>
              <c:numCache/>
            </c:numRef>
          </c:val>
        </c:ser>
        <c:ser>
          <c:idx val="8"/>
          <c:order val="8"/>
          <c:tx>
            <c:strRef>
              <c:f>'yearly breakdown'!$B$13</c:f>
            </c:strRef>
          </c:tx>
          <c:cat>
            <c:strRef>
              <c:f>'yearly breakdown'!$C$4:$N$4</c:f>
            </c:strRef>
          </c:cat>
          <c:val>
            <c:numRef>
              <c:f>'yearly breakdown'!$C$13:$N$13</c:f>
              <c:numCache/>
            </c:numRef>
          </c:val>
        </c:ser>
        <c:ser>
          <c:idx val="9"/>
          <c:order val="9"/>
          <c:tx>
            <c:strRef>
              <c:f>'yearly breakdown'!$B$14</c:f>
            </c:strRef>
          </c:tx>
          <c:cat>
            <c:strRef>
              <c:f>'yearly breakdown'!$C$4:$N$4</c:f>
            </c:strRef>
          </c:cat>
          <c:val>
            <c:numRef>
              <c:f>'yearly breakdown'!$C$14:$N$14</c:f>
              <c:numCache/>
            </c:numRef>
          </c:val>
        </c:ser>
        <c:ser>
          <c:idx val="10"/>
          <c:order val="10"/>
          <c:tx>
            <c:strRef>
              <c:f>'yearly breakdown'!$B$15</c:f>
            </c:strRef>
          </c:tx>
          <c:cat>
            <c:strRef>
              <c:f>'yearly breakdown'!$C$4:$N$4</c:f>
            </c:strRef>
          </c:cat>
          <c:val>
            <c:numRef>
              <c:f>'yearly breakdown'!$C$15:$N$15</c:f>
              <c:numCache/>
            </c:numRef>
          </c:val>
        </c:ser>
        <c:ser>
          <c:idx val="11"/>
          <c:order val="11"/>
          <c:tx>
            <c:strRef>
              <c:f>'yearly breakdown'!$B$16</c:f>
            </c:strRef>
          </c:tx>
          <c:cat>
            <c:strRef>
              <c:f>'yearly breakdown'!$C$4:$N$4</c:f>
            </c:strRef>
          </c:cat>
          <c:val>
            <c:numRef>
              <c:f>'yearly breakdown'!$C$16:$N$16</c:f>
              <c:numCache/>
            </c:numRef>
          </c:val>
        </c:ser>
        <c:ser>
          <c:idx val="12"/>
          <c:order val="12"/>
          <c:tx>
            <c:strRef>
              <c:f>'yearly breakdown'!$B$17</c:f>
            </c:strRef>
          </c:tx>
          <c:cat>
            <c:strRef>
              <c:f>'yearly breakdown'!$C$4:$N$4</c:f>
            </c:strRef>
          </c:cat>
          <c:val>
            <c:numRef>
              <c:f>'yearly breakdown'!$C$17:$N$17</c:f>
              <c:numCache/>
            </c:numRef>
          </c:val>
        </c:ser>
        <c:ser>
          <c:idx val="13"/>
          <c:order val="13"/>
          <c:tx>
            <c:strRef>
              <c:f>'yearly breakdown'!$B$18</c:f>
            </c:strRef>
          </c:tx>
          <c:cat>
            <c:strRef>
              <c:f>'yearly breakdown'!$C$4:$N$4</c:f>
            </c:strRef>
          </c:cat>
          <c:val>
            <c:numRef>
              <c:f>'yearly breakdown'!$C$18:$N$18</c:f>
              <c:numCache/>
            </c:numRef>
          </c:val>
        </c:ser>
        <c:ser>
          <c:idx val="14"/>
          <c:order val="14"/>
          <c:tx>
            <c:strRef>
              <c:f>'yearly breakdown'!$B$19</c:f>
            </c:strRef>
          </c:tx>
          <c:cat>
            <c:strRef>
              <c:f>'yearly breakdown'!$C$4:$N$4</c:f>
            </c:strRef>
          </c:cat>
          <c:val>
            <c:numRef>
              <c:f>'yearly breakdown'!$C$19:$N$19</c:f>
              <c:numCache/>
            </c:numRef>
          </c:val>
        </c:ser>
        <c:ser>
          <c:idx val="15"/>
          <c:order val="15"/>
          <c:tx>
            <c:strRef>
              <c:f>'yearly breakdown'!$B$20</c:f>
            </c:strRef>
          </c:tx>
          <c:cat>
            <c:strRef>
              <c:f>'yearly breakdown'!$C$4:$N$4</c:f>
            </c:strRef>
          </c:cat>
          <c:val>
            <c:numRef>
              <c:f>'yearly breakdown'!$C$20:$N$20</c:f>
              <c:numCache/>
            </c:numRef>
          </c:val>
        </c:ser>
        <c:ser>
          <c:idx val="16"/>
          <c:order val="16"/>
          <c:tx>
            <c:strRef>
              <c:f>'yearly breakdown'!$B$21</c:f>
            </c:strRef>
          </c:tx>
          <c:cat>
            <c:strRef>
              <c:f>'yearly breakdown'!$C$4:$N$4</c:f>
            </c:strRef>
          </c:cat>
          <c:val>
            <c:numRef>
              <c:f>'yearly breakdown'!$C$21:$N$21</c:f>
              <c:numCache/>
            </c:numRef>
          </c:val>
        </c:ser>
        <c:ser>
          <c:idx val="17"/>
          <c:order val="17"/>
          <c:tx>
            <c:strRef>
              <c:f>'yearly breakdown'!$B$22</c:f>
            </c:strRef>
          </c:tx>
          <c:cat>
            <c:strRef>
              <c:f>'yearly breakdown'!$C$4:$N$4</c:f>
            </c:strRef>
          </c:cat>
          <c:val>
            <c:numRef>
              <c:f>'yearly breakdown'!$C$22:$N$22</c:f>
              <c:numCache/>
            </c:numRef>
          </c:val>
        </c:ser>
        <c:ser>
          <c:idx val="18"/>
          <c:order val="18"/>
          <c:tx>
            <c:strRef>
              <c:f>'yearly breakdown'!$B$23</c:f>
            </c:strRef>
          </c:tx>
          <c:cat>
            <c:strRef>
              <c:f>'yearly breakdown'!$C$4:$N$4</c:f>
            </c:strRef>
          </c:cat>
          <c:val>
            <c:numRef>
              <c:f>'yearly breakdown'!$C$23:$N$23</c:f>
              <c:numCache/>
            </c:numRef>
          </c:val>
        </c:ser>
        <c:overlap val="100"/>
        <c:axId val="1817798407"/>
        <c:axId val="1542439972"/>
      </c:barChart>
      <c:catAx>
        <c:axId val="1817798407"/>
        <c:scaling>
          <c:orientation val="minMax"/>
        </c:scaling>
        <c:delete val="0"/>
        <c:axPos val="b"/>
        <c:title>
          <c:tx>
            <c:rich>
              <a:bodyPr/>
              <a:lstStyle/>
              <a:p>
                <a:pPr lvl="0">
                  <a:defRPr b="0">
                    <a:solidFill>
                      <a:srgbClr val="2C2C4D"/>
                    </a:solidFill>
                    <a:latin typeface="+mn-lt"/>
                  </a:defRPr>
                </a:pPr>
                <a:r>
                  <a:rPr b="0">
                    <a:solidFill>
                      <a:srgbClr val="2C2C4D"/>
                    </a:solidFill>
                    <a:latin typeface="+mn-lt"/>
                  </a:rPr>
                  <a:t/>
                </a:r>
              </a:p>
            </c:rich>
          </c:tx>
          <c:overlay val="0"/>
        </c:title>
        <c:numFmt formatCode="General" sourceLinked="1"/>
        <c:majorTickMark val="none"/>
        <c:minorTickMark val="none"/>
        <c:spPr/>
        <c:txPr>
          <a:bodyPr/>
          <a:lstStyle/>
          <a:p>
            <a:pPr lvl="0">
              <a:defRPr b="0">
                <a:solidFill>
                  <a:srgbClr val="2C2C4D"/>
                </a:solidFill>
                <a:latin typeface="+mn-lt"/>
              </a:defRPr>
            </a:pPr>
          </a:p>
        </c:txPr>
        <c:crossAx val="1542439972"/>
      </c:catAx>
      <c:valAx>
        <c:axId val="15424399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C2C4D"/>
                    </a:solidFill>
                    <a:latin typeface="+mn-lt"/>
                  </a:defRPr>
                </a:pPr>
                <a:r>
                  <a:rPr b="0">
                    <a:solidFill>
                      <a:srgbClr val="2C2C4D"/>
                    </a:solidFill>
                    <a:latin typeface="+mn-lt"/>
                  </a:rPr>
                  <a:t/>
                </a:r>
              </a:p>
            </c:rich>
          </c:tx>
          <c:overlay val="0"/>
        </c:title>
        <c:numFmt formatCode="General" sourceLinked="1"/>
        <c:majorTickMark val="none"/>
        <c:minorTickMark val="none"/>
        <c:tickLblPos val="nextTo"/>
        <c:spPr>
          <a:ln/>
        </c:spPr>
        <c:txPr>
          <a:bodyPr/>
          <a:lstStyle/>
          <a:p>
            <a:pPr lvl="0">
              <a:defRPr b="0">
                <a:solidFill>
                  <a:srgbClr val="2C2C4D"/>
                </a:solidFill>
                <a:latin typeface="+mn-lt"/>
              </a:defRPr>
            </a:pPr>
          </a:p>
        </c:txPr>
        <c:crossAx val="1817798407"/>
      </c:valAx>
    </c:plotArea>
    <c:legend>
      <c:legendPos val="r"/>
      <c:overlay val="0"/>
      <c:txPr>
        <a:bodyPr/>
        <a:lstStyle/>
        <a:p>
          <a:pPr lvl="0">
            <a:defRPr b="0">
              <a:solidFill>
                <a:srgbClr val="41415F"/>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'yearly breakdown'!$B$86</c:f>
            </c:strRef>
          </c:tx>
          <c:spPr>
            <a:solidFill>
              <a:schemeClr val="accent1"/>
            </a:solidFill>
            <a:ln cmpd="sng">
              <a:solidFill>
                <a:srgbClr val="000000"/>
              </a:solidFill>
            </a:ln>
          </c:spPr>
          <c:cat>
            <c:strRef>
              <c:f>'yearly breakdown'!$C$85:$N$85</c:f>
            </c:strRef>
          </c:cat>
          <c:val>
            <c:numRef>
              <c:f>'yearly breakdown'!$C$86:$N$86</c:f>
              <c:numCache/>
            </c:numRef>
          </c:val>
        </c:ser>
        <c:ser>
          <c:idx val="1"/>
          <c:order val="1"/>
          <c:tx>
            <c:strRef>
              <c:f>'yearly breakdown'!$B$87</c:f>
            </c:strRef>
          </c:tx>
          <c:cat>
            <c:strRef>
              <c:f>'yearly breakdown'!$C$85:$N$85</c:f>
            </c:strRef>
          </c:cat>
          <c:val>
            <c:numRef>
              <c:f>'yearly breakdown'!$C$87:$N$87</c:f>
              <c:numCache/>
            </c:numRef>
          </c:val>
        </c:ser>
        <c:ser>
          <c:idx val="2"/>
          <c:order val="2"/>
          <c:tx>
            <c:strRef>
              <c:f>'yearly breakdown'!$B$88</c:f>
            </c:strRef>
          </c:tx>
          <c:cat>
            <c:strRef>
              <c:f>'yearly breakdown'!$C$85:$N$85</c:f>
            </c:strRef>
          </c:cat>
          <c:val>
            <c:numRef>
              <c:f>'yearly breakdown'!$C$88:$N$88</c:f>
              <c:numCache/>
            </c:numRef>
          </c:val>
        </c:ser>
        <c:ser>
          <c:idx val="3"/>
          <c:order val="3"/>
          <c:tx>
            <c:strRef>
              <c:f>'yearly breakdown'!$B$89</c:f>
            </c:strRef>
          </c:tx>
          <c:cat>
            <c:strRef>
              <c:f>'yearly breakdown'!$C$85:$N$85</c:f>
            </c:strRef>
          </c:cat>
          <c:val>
            <c:numRef>
              <c:f>'yearly breakdown'!$C$89:$N$89</c:f>
              <c:numCache/>
            </c:numRef>
          </c:val>
        </c:ser>
        <c:ser>
          <c:idx val="4"/>
          <c:order val="4"/>
          <c:tx>
            <c:strRef>
              <c:f>'yearly breakdown'!$B$90</c:f>
            </c:strRef>
          </c:tx>
          <c:cat>
            <c:strRef>
              <c:f>'yearly breakdown'!$C$85:$N$85</c:f>
            </c:strRef>
          </c:cat>
          <c:val>
            <c:numRef>
              <c:f>'yearly breakdown'!$C$90:$N$90</c:f>
              <c:numCache/>
            </c:numRef>
          </c:val>
        </c:ser>
        <c:ser>
          <c:idx val="5"/>
          <c:order val="5"/>
          <c:tx>
            <c:strRef>
              <c:f>'yearly breakdown'!$B$91</c:f>
            </c:strRef>
          </c:tx>
          <c:cat>
            <c:strRef>
              <c:f>'yearly breakdown'!$C$85:$N$85</c:f>
            </c:strRef>
          </c:cat>
          <c:val>
            <c:numRef>
              <c:f>'yearly breakdown'!$C$91:$N$91</c:f>
              <c:numCache/>
            </c:numRef>
          </c:val>
        </c:ser>
        <c:overlap val="100"/>
        <c:axId val="1510564277"/>
        <c:axId val="1657140260"/>
      </c:barChart>
      <c:catAx>
        <c:axId val="1510564277"/>
        <c:scaling>
          <c:orientation val="minMax"/>
        </c:scaling>
        <c:delete val="0"/>
        <c:axPos val="b"/>
        <c:title>
          <c:tx>
            <c:rich>
              <a:bodyPr/>
              <a:lstStyle/>
              <a:p>
                <a:pPr lvl="0">
                  <a:defRPr b="0">
                    <a:solidFill>
                      <a:srgbClr val="2C2C4D"/>
                    </a:solidFill>
                    <a:latin typeface="+mn-lt"/>
                  </a:defRPr>
                </a:pPr>
                <a:r>
                  <a:rPr b="0">
                    <a:solidFill>
                      <a:srgbClr val="2C2C4D"/>
                    </a:solidFill>
                    <a:latin typeface="+mn-lt"/>
                  </a:rPr>
                  <a:t/>
                </a:r>
              </a:p>
            </c:rich>
          </c:tx>
          <c:overlay val="0"/>
        </c:title>
        <c:numFmt formatCode="General" sourceLinked="1"/>
        <c:majorTickMark val="none"/>
        <c:minorTickMark val="none"/>
        <c:spPr/>
        <c:txPr>
          <a:bodyPr/>
          <a:lstStyle/>
          <a:p>
            <a:pPr lvl="0">
              <a:defRPr b="0">
                <a:solidFill>
                  <a:srgbClr val="2C2C4D"/>
                </a:solidFill>
                <a:latin typeface="+mn-lt"/>
              </a:defRPr>
            </a:pPr>
          </a:p>
        </c:txPr>
        <c:crossAx val="1657140260"/>
      </c:catAx>
      <c:valAx>
        <c:axId val="16571402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C2C4D"/>
                    </a:solidFill>
                    <a:latin typeface="+mn-lt"/>
                  </a:defRPr>
                </a:pPr>
                <a:r>
                  <a:rPr b="0">
                    <a:solidFill>
                      <a:srgbClr val="2C2C4D"/>
                    </a:solidFill>
                    <a:latin typeface="+mn-lt"/>
                  </a:rPr>
                  <a:t/>
                </a:r>
              </a:p>
            </c:rich>
          </c:tx>
          <c:overlay val="0"/>
        </c:title>
        <c:numFmt formatCode="General" sourceLinked="1"/>
        <c:majorTickMark val="none"/>
        <c:minorTickMark val="none"/>
        <c:tickLblPos val="nextTo"/>
        <c:spPr>
          <a:ln/>
        </c:spPr>
        <c:txPr>
          <a:bodyPr/>
          <a:lstStyle/>
          <a:p>
            <a:pPr lvl="0">
              <a:defRPr b="0">
                <a:solidFill>
                  <a:srgbClr val="2C2C4D"/>
                </a:solidFill>
                <a:latin typeface="+mn-lt"/>
              </a:defRPr>
            </a:pPr>
          </a:p>
        </c:txPr>
        <c:crossAx val="1510564277"/>
      </c:valAx>
    </c:plotArea>
    <c:legend>
      <c:legendPos val="r"/>
      <c:overlay val="0"/>
      <c:txPr>
        <a:bodyPr/>
        <a:lstStyle/>
        <a:p>
          <a:pPr lvl="0">
            <a:defRPr b="0">
              <a:solidFill>
                <a:srgbClr val="41415F"/>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percentStacked"/>
        <c:ser>
          <c:idx val="0"/>
          <c:order val="0"/>
          <c:tx>
            <c:strRef>
              <c:f>compare!$C$4</c:f>
            </c:strRef>
          </c:tx>
          <c:spPr>
            <a:solidFill>
              <a:srgbClr val="3B28CC"/>
            </a:solidFill>
            <a:ln cmpd="sng">
              <a:solidFill>
                <a:srgbClr val="000000"/>
              </a:solidFill>
            </a:ln>
          </c:spPr>
          <c:cat>
            <c:strRef>
              <c:f>compare!$B$5:$B$25</c:f>
            </c:strRef>
          </c:cat>
          <c:val>
            <c:numRef>
              <c:f>compare!$C$5:$C$25</c:f>
              <c:numCache/>
            </c:numRef>
          </c:val>
        </c:ser>
        <c:ser>
          <c:idx val="1"/>
          <c:order val="1"/>
          <c:tx>
            <c:strRef>
              <c:f>compare!$D$4</c:f>
            </c:strRef>
          </c:tx>
          <c:spPr>
            <a:solidFill>
              <a:schemeClr val="accent6"/>
            </a:solidFill>
            <a:ln cmpd="sng">
              <a:solidFill>
                <a:srgbClr val="000000"/>
              </a:solidFill>
            </a:ln>
          </c:spPr>
          <c:cat>
            <c:strRef>
              <c:f>compare!$B$5:$B$25</c:f>
            </c:strRef>
          </c:cat>
          <c:val>
            <c:numRef>
              <c:f>compare!$D$5:$D$25</c:f>
              <c:numCache/>
            </c:numRef>
          </c:val>
        </c:ser>
        <c:overlap val="100"/>
        <c:axId val="801965763"/>
        <c:axId val="890981951"/>
      </c:barChart>
      <c:catAx>
        <c:axId val="801965763"/>
        <c:scaling>
          <c:orientation val="minMax"/>
        </c:scaling>
        <c:delete val="0"/>
        <c:axPos val="b"/>
        <c:title>
          <c:tx>
            <c:rich>
              <a:bodyPr/>
              <a:lstStyle/>
              <a:p>
                <a:pPr lvl="0">
                  <a:defRPr b="0">
                    <a:solidFill>
                      <a:srgbClr val="2C2C4D"/>
                    </a:solidFill>
                    <a:latin typeface="sans-serif"/>
                  </a:defRPr>
                </a:pPr>
                <a:r>
                  <a:rPr b="0">
                    <a:solidFill>
                      <a:srgbClr val="2C2C4D"/>
                    </a:solidFill>
                    <a:latin typeface="sans-serif"/>
                  </a:rPr>
                  <a:t/>
                </a:r>
              </a:p>
            </c:rich>
          </c:tx>
          <c:overlay val="0"/>
        </c:title>
        <c:numFmt formatCode="General" sourceLinked="1"/>
        <c:majorTickMark val="none"/>
        <c:minorTickMark val="none"/>
        <c:spPr/>
        <c:txPr>
          <a:bodyPr/>
          <a:lstStyle/>
          <a:p>
            <a:pPr lvl="0">
              <a:defRPr b="0">
                <a:solidFill>
                  <a:srgbClr val="2C2C4D"/>
                </a:solidFill>
                <a:latin typeface="sans-serif"/>
              </a:defRPr>
            </a:pPr>
          </a:p>
        </c:txPr>
        <c:crossAx val="890981951"/>
      </c:catAx>
      <c:valAx>
        <c:axId val="8909819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C2C4D"/>
                    </a:solidFill>
                    <a:latin typeface="sans-serif"/>
                  </a:defRPr>
                </a:pPr>
                <a:r>
                  <a:rPr b="0">
                    <a:solidFill>
                      <a:srgbClr val="2C2C4D"/>
                    </a:solidFill>
                    <a:latin typeface="sans-serif"/>
                  </a:rPr>
                  <a:t/>
                </a:r>
              </a:p>
            </c:rich>
          </c:tx>
          <c:overlay val="0"/>
        </c:title>
        <c:numFmt formatCode="General" sourceLinked="1"/>
        <c:majorTickMark val="cross"/>
        <c:minorTickMark val="none"/>
        <c:tickLblPos val="nextTo"/>
        <c:spPr>
          <a:ln/>
        </c:spPr>
        <c:txPr>
          <a:bodyPr/>
          <a:lstStyle/>
          <a:p>
            <a:pPr lvl="0">
              <a:defRPr b="0">
                <a:solidFill>
                  <a:srgbClr val="2C2C4D"/>
                </a:solidFill>
                <a:latin typeface="sans-serif"/>
              </a:defRPr>
            </a:pPr>
          </a:p>
        </c:txPr>
        <c:crossAx val="801965763"/>
      </c:valAx>
    </c:plotArea>
    <c:legend>
      <c:legendPos val="r"/>
      <c:overlay val="0"/>
      <c:txPr>
        <a:bodyPr/>
        <a:lstStyle/>
        <a:p>
          <a:pPr lvl="0">
            <a:defRPr b="0">
              <a:solidFill>
                <a:srgbClr val="41415F"/>
              </a:solidFill>
              <a:latin typeface="sans-serif"/>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compare!$C$4</c:f>
            </c:strRef>
          </c:tx>
          <c:dPt>
            <c:idx val="0"/>
            <c:spPr>
              <a:solidFill>
                <a:srgbClr val="3B28CC"/>
              </a:solidFill>
            </c:spPr>
          </c:dPt>
          <c:dPt>
            <c:idx val="1"/>
          </c:dPt>
          <c:dPt>
            <c:idx val="2"/>
          </c:dPt>
          <c:dPt>
            <c:idx val="3"/>
          </c:dPt>
          <c:dPt>
            <c:idx val="4"/>
          </c:dPt>
          <c:dPt>
            <c:idx val="5"/>
          </c:dPt>
          <c:dPt>
            <c:idx val="6"/>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Pt>
            <c:idx val="22"/>
          </c:dPt>
          <c:dPt>
            <c:idx val="23"/>
          </c:dPt>
          <c:dPt>
            <c:idx val="24"/>
          </c:dPt>
          <c:dPt>
            <c:idx val="25"/>
          </c:dPt>
          <c:dPt>
            <c:idx val="26"/>
          </c:dPt>
          <c:dPt>
            <c:idx val="27"/>
          </c:dPt>
          <c:dPt>
            <c:idx val="28"/>
          </c:dPt>
          <c:dLbls>
            <c:showLegendKey val="0"/>
            <c:showVal val="0"/>
            <c:showCatName val="0"/>
            <c:showSerName val="0"/>
            <c:showPercent val="0"/>
            <c:showBubbleSize val="0"/>
            <c:showLeaderLines val="1"/>
          </c:dLbls>
          <c:cat>
            <c:strRef>
              <c:f>compare!$B$5:$B$33</c:f>
            </c:strRef>
          </c:cat>
          <c:val>
            <c:numRef>
              <c:f>compare!$C$5:$C$33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41415F"/>
              </a:solidFill>
              <a:latin typeface="sans-serif"/>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compare!$D$4</c:f>
            </c:strRef>
          </c:tx>
          <c:dPt>
            <c:idx val="0"/>
            <c:spPr>
              <a:solidFill>
                <a:srgbClr val="3B28CC"/>
              </a:solidFill>
            </c:spPr>
          </c:dPt>
          <c:dPt>
            <c:idx val="1"/>
          </c:dPt>
          <c:dPt>
            <c:idx val="2"/>
          </c:dPt>
          <c:dPt>
            <c:idx val="3"/>
          </c:dPt>
          <c:dPt>
            <c:idx val="4"/>
          </c:dPt>
          <c:dPt>
            <c:idx val="5"/>
          </c:dPt>
          <c:dPt>
            <c:idx val="6"/>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Pt>
            <c:idx val="22"/>
          </c:dPt>
          <c:dPt>
            <c:idx val="23"/>
          </c:dPt>
          <c:dPt>
            <c:idx val="24"/>
          </c:dPt>
          <c:dPt>
            <c:idx val="25"/>
          </c:dPt>
          <c:dPt>
            <c:idx val="26"/>
          </c:dPt>
          <c:dPt>
            <c:idx val="27"/>
          </c:dPt>
          <c:dPt>
            <c:idx val="28"/>
          </c:dPt>
          <c:dLbls>
            <c:showLegendKey val="0"/>
            <c:showVal val="0"/>
            <c:showCatName val="0"/>
            <c:showSerName val="0"/>
            <c:showPercent val="0"/>
            <c:showBubbleSize val="0"/>
            <c:showLeaderLines val="1"/>
          </c:dLbls>
          <c:cat>
            <c:strRef>
              <c:f>compare!$B$5:$B$33</c:f>
            </c:strRef>
          </c:cat>
          <c:val>
            <c:numRef>
              <c:f>compare!$D$5:$D$33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41415F"/>
              </a:solidFill>
              <a:latin typeface="sans-serif"/>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summary!$C$3</c:f>
            </c:strRef>
          </c:tx>
          <c:spPr>
            <a:solidFill>
              <a:schemeClr val="accent2"/>
            </a:solidFill>
            <a:ln cmpd="sng">
              <a:solidFill>
                <a:srgbClr val="000000"/>
              </a:solidFill>
            </a:ln>
          </c:spPr>
          <c:cat>
            <c:strRef>
              <c:f>summary!$B$4:$B$15</c:f>
            </c:strRef>
          </c:cat>
          <c:val>
            <c:numRef>
              <c:f>summary!$C$4:$C$15</c:f>
              <c:numCache/>
            </c:numRef>
          </c:val>
        </c:ser>
        <c:ser>
          <c:idx val="1"/>
          <c:order val="1"/>
          <c:tx>
            <c:strRef>
              <c:f>summary!$D$3</c:f>
            </c:strRef>
          </c:tx>
          <c:spPr>
            <a:solidFill>
              <a:schemeClr val="accent1"/>
            </a:solidFill>
            <a:ln cmpd="sng">
              <a:solidFill>
                <a:srgbClr val="000000"/>
              </a:solidFill>
            </a:ln>
          </c:spPr>
          <c:cat>
            <c:strRef>
              <c:f>summary!$B$4:$B$15</c:f>
            </c:strRef>
          </c:cat>
          <c:val>
            <c:numRef>
              <c:f>summary!$D$4:$D$15</c:f>
              <c:numCache/>
            </c:numRef>
          </c:val>
        </c:ser>
        <c:ser>
          <c:idx val="2"/>
          <c:order val="2"/>
          <c:tx>
            <c:strRef>
              <c:f>summary!$E$3</c:f>
            </c:strRef>
          </c:tx>
          <c:spPr>
            <a:solidFill>
              <a:schemeClr val="accent3"/>
            </a:solidFill>
            <a:ln cmpd="sng">
              <a:solidFill>
                <a:srgbClr val="000000"/>
              </a:solidFill>
            </a:ln>
          </c:spPr>
          <c:cat>
            <c:strRef>
              <c:f>summary!$B$4:$B$15</c:f>
            </c:strRef>
          </c:cat>
          <c:val>
            <c:numRef>
              <c:f>summary!$E$4:$E$15</c:f>
              <c:numCache/>
            </c:numRef>
          </c:val>
        </c:ser>
        <c:ser>
          <c:idx val="3"/>
          <c:order val="3"/>
          <c:tx>
            <c:strRef>
              <c:f>summary!$F$3</c:f>
            </c:strRef>
          </c:tx>
          <c:spPr>
            <a:solidFill>
              <a:schemeClr val="accent4"/>
            </a:solidFill>
            <a:ln cmpd="sng">
              <a:solidFill>
                <a:srgbClr val="000000"/>
              </a:solidFill>
            </a:ln>
          </c:spPr>
          <c:cat>
            <c:strRef>
              <c:f>summary!$B$4:$B$15</c:f>
            </c:strRef>
          </c:cat>
          <c:val>
            <c:numRef>
              <c:f>summary!$F$4:$F$15</c:f>
              <c:numCache/>
            </c:numRef>
          </c:val>
        </c:ser>
        <c:axId val="722544714"/>
        <c:axId val="292139448"/>
      </c:barChart>
      <c:catAx>
        <c:axId val="722544714"/>
        <c:scaling>
          <c:orientation val="minMax"/>
        </c:scaling>
        <c:delete val="0"/>
        <c:axPos val="b"/>
        <c:title>
          <c:tx>
            <c:rich>
              <a:bodyPr/>
              <a:lstStyle/>
              <a:p>
                <a:pPr lvl="0">
                  <a:defRPr b="0">
                    <a:solidFill>
                      <a:srgbClr val="2C2C4D"/>
                    </a:solidFill>
                    <a:latin typeface="+mn-lt"/>
                  </a:defRPr>
                </a:pPr>
                <a:r>
                  <a:rPr b="0">
                    <a:solidFill>
                      <a:srgbClr val="2C2C4D"/>
                    </a:solidFill>
                    <a:latin typeface="+mn-lt"/>
                  </a:rPr>
                  <a:t/>
                </a:r>
              </a:p>
            </c:rich>
          </c:tx>
          <c:overlay val="0"/>
        </c:title>
        <c:numFmt formatCode="General" sourceLinked="1"/>
        <c:majorTickMark val="none"/>
        <c:minorTickMark val="none"/>
        <c:spPr/>
        <c:txPr>
          <a:bodyPr/>
          <a:lstStyle/>
          <a:p>
            <a:pPr lvl="0">
              <a:defRPr b="0">
                <a:solidFill>
                  <a:srgbClr val="2C2C4D"/>
                </a:solidFill>
                <a:latin typeface="+mn-lt"/>
              </a:defRPr>
            </a:pPr>
          </a:p>
        </c:txPr>
        <c:crossAx val="292139448"/>
      </c:catAx>
      <c:valAx>
        <c:axId val="2921394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C2C4D"/>
                    </a:solidFill>
                    <a:latin typeface="+mn-lt"/>
                  </a:defRPr>
                </a:pPr>
                <a:r>
                  <a:rPr b="0">
                    <a:solidFill>
                      <a:srgbClr val="2C2C4D"/>
                    </a:solidFill>
                    <a:latin typeface="+mn-lt"/>
                  </a:rPr>
                  <a:t/>
                </a:r>
              </a:p>
            </c:rich>
          </c:tx>
          <c:overlay val="0"/>
        </c:title>
        <c:numFmt formatCode="General" sourceLinked="1"/>
        <c:majorTickMark val="cross"/>
        <c:minorTickMark val="cross"/>
        <c:tickLblPos val="nextTo"/>
        <c:spPr>
          <a:ln/>
        </c:spPr>
        <c:txPr>
          <a:bodyPr/>
          <a:lstStyle/>
          <a:p>
            <a:pPr lvl="0">
              <a:defRPr b="0">
                <a:solidFill>
                  <a:srgbClr val="2C2C4D"/>
                </a:solidFill>
                <a:latin typeface="+mn-lt"/>
              </a:defRPr>
            </a:pPr>
          </a:p>
        </c:txPr>
        <c:crossAx val="722544714"/>
      </c:valAx>
    </c:plotArea>
    <c:legend>
      <c:legendPos val="r"/>
      <c:overlay val="0"/>
      <c:txPr>
        <a:bodyPr/>
        <a:lstStyle/>
        <a:p>
          <a:pPr lvl="0">
            <a:defRPr b="0">
              <a:solidFill>
                <a:srgbClr val="41415F"/>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3B28CC"/>
              </a:solidFill>
            </c:spPr>
          </c:dPt>
          <c:dPt>
            <c:idx val="1"/>
          </c:dPt>
          <c:dPt>
            <c:idx val="2"/>
          </c:dPt>
          <c:dPt>
            <c:idx val="3"/>
          </c:dPt>
          <c:dPt>
            <c:idx val="4"/>
          </c:dPt>
          <c:dPt>
            <c:idx val="5"/>
          </c:dPt>
          <c:dPt>
            <c:idx val="6"/>
          </c:dPt>
          <c:dPt>
            <c:idx val="7"/>
          </c:dPt>
          <c:dPt>
            <c:idx val="8"/>
          </c:dPt>
          <c:dPt>
            <c:idx val="9"/>
          </c:dPt>
          <c:dPt>
            <c:idx val="10"/>
          </c:dPt>
          <c:dPt>
            <c:idx val="11"/>
          </c:dPt>
          <c:dLbls>
            <c:showLegendKey val="0"/>
            <c:showVal val="0"/>
            <c:showCatName val="0"/>
            <c:showSerName val="0"/>
            <c:showPercent val="0"/>
            <c:showBubbleSize val="0"/>
            <c:showLeaderLines val="1"/>
          </c:dLbls>
          <c:cat>
            <c:strRef>
              <c:f>summary!$I$21:$I$32</c:f>
            </c:strRef>
          </c:cat>
          <c:val>
            <c:numRef>
              <c:f>summary!$J$21:$J$32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41415F"/>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3B28CC"/>
              </a:solidFill>
            </c:spPr>
          </c:dPt>
          <c:dPt>
            <c:idx val="1"/>
          </c:dPt>
          <c:dPt>
            <c:idx val="2"/>
          </c:dPt>
          <c:dPt>
            <c:idx val="3"/>
          </c:dPt>
          <c:dPt>
            <c:idx val="4"/>
          </c:dPt>
          <c:dPt>
            <c:idx val="5"/>
          </c:dPt>
          <c:dPt>
            <c:idx val="6"/>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Pt>
            <c:idx val="22"/>
          </c:dPt>
          <c:dPt>
            <c:idx val="23"/>
          </c:dPt>
          <c:dLbls>
            <c:showLegendKey val="0"/>
            <c:showVal val="0"/>
            <c:showCatName val="0"/>
            <c:showSerName val="0"/>
            <c:showPercent val="0"/>
            <c:showBubbleSize val="0"/>
            <c:showLeaderLines val="1"/>
          </c:dLbls>
          <c:cat>
            <c:strRef>
              <c:f>'Monthly breakdown'!$B$5:$B$28</c:f>
            </c:strRef>
          </c:cat>
          <c:val>
            <c:numRef>
              <c:f>'Monthly breakdown'!$C$5:$C$28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41415F"/>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3B28CC"/>
              </a:solidFill>
            </c:spPr>
          </c:dPt>
          <c:dPt>
            <c:idx val="1"/>
            <c:spPr>
              <a:solidFill>
                <a:srgbClr val="FF9900"/>
              </a:solidFill>
            </c:spPr>
          </c:dPt>
          <c:dPt>
            <c:idx val="2"/>
          </c:dPt>
          <c:dPt>
            <c:idx val="3"/>
          </c:dPt>
          <c:dPt>
            <c:idx val="4"/>
          </c:dPt>
          <c:dPt>
            <c:idx val="5"/>
          </c:dPt>
          <c:dPt>
            <c:idx val="6"/>
          </c:dPt>
          <c:dLbls>
            <c:showLegendKey val="0"/>
            <c:showVal val="0"/>
            <c:showCatName val="0"/>
            <c:showSerName val="0"/>
            <c:showPercent val="0"/>
            <c:showBubbleSize val="0"/>
            <c:showLeaderLines val="1"/>
          </c:dLbls>
          <c:cat>
            <c:strRef>
              <c:f>wantsneeds!$B$4:$B$10</c:f>
            </c:strRef>
          </c:cat>
          <c:val>
            <c:numRef>
              <c:f>wantsneeds!$C$4:$C$10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3B28CC"/>
              </a:solidFill>
            </c:spPr>
          </c:dPt>
          <c:dPt>
            <c:idx val="1"/>
            <c:spPr>
              <a:solidFill>
                <a:srgbClr val="FF9900"/>
              </a:solidFill>
            </c:spPr>
          </c:dPt>
          <c:dPt>
            <c:idx val="2"/>
          </c:dPt>
          <c:dPt>
            <c:idx val="3"/>
          </c:dPt>
          <c:dPt>
            <c:idx val="4"/>
          </c:dPt>
          <c:dPt>
            <c:idx val="5"/>
          </c:dPt>
          <c:dPt>
            <c:idx val="6"/>
          </c:dPt>
          <c:dLbls>
            <c:showLegendKey val="0"/>
            <c:showVal val="0"/>
            <c:showCatName val="0"/>
            <c:showSerName val="0"/>
            <c:showPercent val="0"/>
            <c:showBubbleSize val="0"/>
            <c:showLeaderLines val="1"/>
          </c:dLbls>
          <c:cat>
            <c:strRef>
              <c:f>wantsneeds!$B$4:$B$10</c:f>
            </c:strRef>
          </c:cat>
          <c:val>
            <c:numRef>
              <c:f>wantsneeds!$D$4:$D$10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41415F"/>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dPt>
          <c:dPt>
            <c:idx val="1"/>
          </c:dPt>
          <c:dPt>
            <c:idx val="2"/>
          </c:dPt>
          <c:dPt>
            <c:idx val="3"/>
          </c:dPt>
          <c:dLbls>
            <c:showLegendKey val="0"/>
            <c:showVal val="0"/>
            <c:showCatName val="0"/>
            <c:showSerName val="0"/>
            <c:showPercent val="0"/>
            <c:showBubbleSize val="0"/>
            <c:showLeaderLines val="1"/>
          </c:dLbls>
          <c:cat>
            <c:strRef>
              <c:f>wantsneeds!$K$5:$K$8</c:f>
            </c:strRef>
          </c:cat>
          <c:val>
            <c:numRef>
              <c:f>wantsneeds!$L$5:$L$8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41415F"/>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'yearly breakdown'!$O$4</c:f>
            </c:strRef>
          </c:tx>
          <c:dPt>
            <c:idx val="0"/>
            <c:spPr>
              <a:solidFill>
                <a:srgbClr val="3B28CC"/>
              </a:solidFill>
            </c:spPr>
          </c:dPt>
          <c:dPt>
            <c:idx val="1"/>
          </c:dPt>
          <c:dPt>
            <c:idx val="2"/>
          </c:dPt>
          <c:dPt>
            <c:idx val="3"/>
          </c:dPt>
          <c:dPt>
            <c:idx val="4"/>
          </c:dPt>
          <c:dPt>
            <c:idx val="5"/>
          </c:dPt>
          <c:dPt>
            <c:idx val="6"/>
          </c:dPt>
          <c:dPt>
            <c:idx val="7"/>
          </c:dPt>
          <c:dPt>
            <c:idx val="8"/>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Pt>
            <c:idx val="22"/>
          </c:dPt>
          <c:dPt>
            <c:idx val="23"/>
          </c:dPt>
          <c:dPt>
            <c:idx val="24"/>
          </c:dPt>
          <c:dPt>
            <c:idx val="25"/>
          </c:dPt>
          <c:dPt>
            <c:idx val="26"/>
          </c:dPt>
          <c:dPt>
            <c:idx val="27"/>
          </c:dPt>
          <c:dPt>
            <c:idx val="28"/>
          </c:dPt>
          <c:dPt>
            <c:idx val="29"/>
          </c:dPt>
          <c:dPt>
            <c:idx val="30"/>
          </c:dPt>
          <c:dPt>
            <c:idx val="31"/>
          </c:dPt>
          <c:dLbls>
            <c:showLegendKey val="0"/>
            <c:showVal val="0"/>
            <c:showCatName val="0"/>
            <c:showSerName val="0"/>
            <c:showPercent val="0"/>
            <c:showBubbleSize val="0"/>
            <c:showLeaderLines val="1"/>
          </c:dLbls>
          <c:cat>
            <c:strRef>
              <c:f>'yearly breakdown'!$B$5:$B$36</c:f>
            </c:strRef>
          </c:cat>
          <c:val>
            <c:numRef>
              <c:f>'yearly breakdown'!$O$5:$O$36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41415F"/>
              </a:solidFill>
              <a:latin typeface="sans-serif"/>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5"/>
            </a:solidFill>
            <a:ln cmpd="sng">
              <a:solidFill>
                <a:srgbClr val="000000"/>
              </a:solidFill>
            </a:ln>
          </c:spPr>
          <c:dPt>
            <c:idx val="11"/>
            <c:spPr>
              <a:solidFill>
                <a:srgbClr val="3B28CC"/>
              </a:solidFill>
              <a:ln cmpd="sng">
                <a:solidFill>
                  <a:srgbClr val="000000"/>
                </a:solidFill>
              </a:ln>
            </c:spPr>
          </c:dPt>
          <c:cat>
            <c:strRef>
              <c:f>'yearly breakdown'!$C$4:$N$4</c:f>
            </c:strRef>
          </c:cat>
          <c:val>
            <c:numRef>
              <c:f>'yearly breakdown'!$C$3:$N$3</c:f>
              <c:numCache/>
            </c:numRef>
          </c:val>
        </c:ser>
        <c:axId val="38587856"/>
        <c:axId val="2041983044"/>
      </c:barChart>
      <c:catAx>
        <c:axId val="38587856"/>
        <c:scaling>
          <c:orientation val="minMax"/>
        </c:scaling>
        <c:delete val="0"/>
        <c:axPos val="b"/>
        <c:title>
          <c:tx>
            <c:rich>
              <a:bodyPr/>
              <a:lstStyle/>
              <a:p>
                <a:pPr lvl="0">
                  <a:defRPr b="0">
                    <a:solidFill>
                      <a:srgbClr val="2C2C4D"/>
                    </a:solidFill>
                    <a:latin typeface="+mn-lt"/>
                  </a:defRPr>
                </a:pPr>
                <a:r>
                  <a:rPr b="0">
                    <a:solidFill>
                      <a:srgbClr val="2C2C4D"/>
                    </a:solidFill>
                    <a:latin typeface="+mn-lt"/>
                  </a:rPr>
                  <a:t/>
                </a:r>
              </a:p>
            </c:rich>
          </c:tx>
          <c:overlay val="0"/>
        </c:title>
        <c:numFmt formatCode="General" sourceLinked="1"/>
        <c:majorTickMark val="none"/>
        <c:minorTickMark val="none"/>
        <c:spPr/>
        <c:txPr>
          <a:bodyPr/>
          <a:lstStyle/>
          <a:p>
            <a:pPr lvl="0">
              <a:defRPr b="0">
                <a:solidFill>
                  <a:srgbClr val="2C2C4D"/>
                </a:solidFill>
                <a:latin typeface="+mn-lt"/>
              </a:defRPr>
            </a:pPr>
          </a:p>
        </c:txPr>
        <c:crossAx val="2041983044"/>
      </c:catAx>
      <c:valAx>
        <c:axId val="20419830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2C2C4D"/>
                    </a:solidFill>
                    <a:latin typeface="+mn-lt"/>
                  </a:defRPr>
                </a:pPr>
                <a:r>
                  <a:rPr b="0">
                    <a:solidFill>
                      <a:srgbClr val="2C2C4D"/>
                    </a:solidFill>
                    <a:latin typeface="+mn-lt"/>
                  </a:rPr>
                  <a:t/>
                </a:r>
              </a:p>
            </c:rich>
          </c:tx>
          <c:overlay val="0"/>
        </c:title>
        <c:numFmt formatCode="General" sourceLinked="1"/>
        <c:majorTickMark val="cross"/>
        <c:minorTickMark val="none"/>
        <c:tickLblPos val="nextTo"/>
        <c:spPr>
          <a:ln/>
        </c:spPr>
        <c:txPr>
          <a:bodyPr/>
          <a:lstStyle/>
          <a:p>
            <a:pPr lvl="0">
              <a:defRPr b="0">
                <a:solidFill>
                  <a:srgbClr val="2C2C4D"/>
                </a:solidFill>
                <a:latin typeface="+mn-lt"/>
              </a:defRPr>
            </a:pPr>
          </a:p>
        </c:txPr>
        <c:crossAx val="38587856"/>
      </c:valAx>
    </c:plotArea>
    <c:legend>
      <c:legendPos val="r"/>
      <c:overlay val="0"/>
      <c:txPr>
        <a:bodyPr/>
        <a:lstStyle/>
        <a:p>
          <a:pPr lvl="0">
            <a:defRPr b="0">
              <a:solidFill>
                <a:srgbClr val="41415F"/>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Relationship Id="rId6"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333375</xdr:colOff>
      <xdr:row>19</xdr:row>
      <xdr:rowOff>180975</xdr:rowOff>
    </xdr:from>
    <xdr:ext cx="3962400" cy="21050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9525</xdr:colOff>
      <xdr:row>2</xdr:row>
      <xdr:rowOff>19050</xdr:rowOff>
    </xdr:from>
    <xdr:ext cx="7334250" cy="31432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219075</xdr:colOff>
      <xdr:row>19</xdr:row>
      <xdr:rowOff>180975</xdr:rowOff>
    </xdr:from>
    <xdr:ext cx="3962400" cy="2105025"/>
    <xdr:graphicFrame>
      <xdr:nvGraphicFramePr>
        <xdr:cNvPr id="3" name="Chart 3" title="Graf"/>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171450</xdr:colOff>
      <xdr:row>2</xdr:row>
      <xdr:rowOff>209550</xdr:rowOff>
    </xdr:from>
    <xdr:ext cx="5314950" cy="3295650"/>
    <xdr:graphicFrame>
      <xdr:nvGraphicFramePr>
        <xdr:cNvPr id="4" name="Chart 4" title="Graf"/>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419100</xdr:colOff>
      <xdr:row>9</xdr:row>
      <xdr:rowOff>190500</xdr:rowOff>
    </xdr:from>
    <xdr:ext cx="3105150" cy="1933575"/>
    <xdr:graphicFrame>
      <xdr:nvGraphicFramePr>
        <xdr:cNvPr id="5" name="Chart 5" title="Graf"/>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419100</xdr:colOff>
      <xdr:row>21</xdr:row>
      <xdr:rowOff>0</xdr:rowOff>
    </xdr:from>
    <xdr:ext cx="3105150" cy="1933575"/>
    <xdr:graphicFrame>
      <xdr:nvGraphicFramePr>
        <xdr:cNvPr id="6" name="Chart 6" title="Graf"/>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257175</xdr:colOff>
      <xdr:row>4</xdr:row>
      <xdr:rowOff>19050</xdr:rowOff>
    </xdr:from>
    <xdr:ext cx="5715000" cy="3533775"/>
    <xdr:graphicFrame>
      <xdr:nvGraphicFramePr>
        <xdr:cNvPr id="7" name="Chart 7" title="Graf"/>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39</xdr:row>
      <xdr:rowOff>190500</xdr:rowOff>
    </xdr:from>
    <xdr:ext cx="5562600" cy="3124200"/>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47625</xdr:colOff>
      <xdr:row>39</xdr:row>
      <xdr:rowOff>190500</xdr:rowOff>
    </xdr:from>
    <xdr:ext cx="8077200" cy="3619500"/>
    <xdr:graphicFrame>
      <xdr:nvGraphicFramePr>
        <xdr:cNvPr id="9" name="Chart 9"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47625</xdr:colOff>
      <xdr:row>94</xdr:row>
      <xdr:rowOff>171450</xdr:rowOff>
    </xdr:from>
    <xdr:ext cx="8077200" cy="3705225"/>
    <xdr:graphicFrame>
      <xdr:nvGraphicFramePr>
        <xdr:cNvPr id="10" name="Chart 10"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0</xdr:colOff>
      <xdr:row>94</xdr:row>
      <xdr:rowOff>171450</xdr:rowOff>
    </xdr:from>
    <xdr:ext cx="5648325" cy="3124200"/>
    <xdr:graphicFrame>
      <xdr:nvGraphicFramePr>
        <xdr:cNvPr id="11" name="Chart 11"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38100</xdr:colOff>
      <xdr:row>57</xdr:row>
      <xdr:rowOff>190500</xdr:rowOff>
    </xdr:from>
    <xdr:ext cx="14049375" cy="4362450"/>
    <xdr:graphicFrame>
      <xdr:nvGraphicFramePr>
        <xdr:cNvPr id="12" name="Chart 12"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304800</xdr:colOff>
      <xdr:row>112</xdr:row>
      <xdr:rowOff>95250</xdr:rowOff>
    </xdr:from>
    <xdr:ext cx="14087475" cy="4362450"/>
    <xdr:graphicFrame>
      <xdr:nvGraphicFramePr>
        <xdr:cNvPr id="13" name="Chart 13"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352425</xdr:colOff>
      <xdr:row>1</xdr:row>
      <xdr:rowOff>95250</xdr:rowOff>
    </xdr:from>
    <xdr:ext cx="11353800" cy="3267075"/>
    <xdr:graphicFrame>
      <xdr:nvGraphicFramePr>
        <xdr:cNvPr id="14" name="Chart 1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352425</xdr:colOff>
      <xdr:row>21</xdr:row>
      <xdr:rowOff>95250</xdr:rowOff>
    </xdr:from>
    <xdr:ext cx="4838700" cy="2647950"/>
    <xdr:graphicFrame>
      <xdr:nvGraphicFramePr>
        <xdr:cNvPr id="15" name="Chart 1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1066800</xdr:colOff>
      <xdr:row>21</xdr:row>
      <xdr:rowOff>95250</xdr:rowOff>
    </xdr:from>
    <xdr:ext cx="4838700" cy="2647950"/>
    <xdr:graphicFrame>
      <xdr:nvGraphicFramePr>
        <xdr:cNvPr id="16" name="Chart 1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4:P36" displayName="Table_1" name="Table_1" id="1">
  <tableColumns count="15">
    <tableColumn name="EXPENSE" id="1"/>
    <tableColumn name="January" id="2"/>
    <tableColumn name="February" id="3"/>
    <tableColumn name="March" id="4"/>
    <tableColumn name="April" id="5"/>
    <tableColumn name="May" id="6"/>
    <tableColumn name="June" id="7"/>
    <tableColumn name="July" id="8"/>
    <tableColumn name="August" id="9"/>
    <tableColumn name="September" id="10"/>
    <tableColumn name="October" id="11"/>
    <tableColumn name="November" id="12"/>
    <tableColumn name="December" id="13"/>
    <tableColumn name="Year" id="14"/>
    <tableColumn name="Average / month" id="15"/>
  </tableColumns>
  <tableStyleInfo name="yearly breakdown-style" showColumnStripes="0" showFirstColumn="1" showLastColumn="1" showRowStripes="1"/>
</table>
</file>

<file path=xl/tables/table2.xml><?xml version="1.0" encoding="utf-8"?>
<table xmlns="http://schemas.openxmlformats.org/spreadsheetml/2006/main" ref="B85:P91" displayName="Table_2" name="Table_2" id="2">
  <tableColumns count="15">
    <tableColumn name="INCOME" id="1"/>
    <tableColumn name="January" id="2"/>
    <tableColumn name="February" id="3"/>
    <tableColumn name="March" id="4"/>
    <tableColumn name="April" id="5"/>
    <tableColumn name="May" id="6"/>
    <tableColumn name="June" id="7"/>
    <tableColumn name="July" id="8"/>
    <tableColumn name="August" id="9"/>
    <tableColumn name="September" id="10"/>
    <tableColumn name="October" id="11"/>
    <tableColumn name="November" id="12"/>
    <tableColumn name="December" id="13"/>
    <tableColumn name="Year" id="14"/>
    <tableColumn name="Average / month" id="15"/>
  </tableColumns>
  <tableStyleInfo name="yearly breakdow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2C2C4D"/>
      </a:dk1>
      <a:lt1>
        <a:srgbClr val="FFFFFF"/>
      </a:lt1>
      <a:dk2>
        <a:srgbClr val="2C2C4D"/>
      </a:dk2>
      <a:lt2>
        <a:srgbClr val="FFFFFF"/>
      </a:lt2>
      <a:accent1>
        <a:srgbClr val="3B28CC"/>
      </a:accent1>
      <a:accent2>
        <a:srgbClr val="FF9900"/>
      </a:accent2>
      <a:accent3>
        <a:srgbClr val="CFE2F3"/>
      </a:accent3>
      <a:accent4>
        <a:srgbClr val="F9CB9C"/>
      </a:accent4>
      <a:accent5>
        <a:srgbClr val="3B28CC"/>
      </a:accent5>
      <a:accent6>
        <a:srgbClr val="FF9900"/>
      </a:accent6>
      <a:hlink>
        <a:srgbClr val="CFE2F3"/>
      </a:hlink>
      <a:folHlink>
        <a:srgbClr val="CFE2F3"/>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1.xml"/><Relationship Id="rId5"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CCC"/>
    <outlinePr summaryBelow="0" summaryRight="0"/>
    <pageSetUpPr fitToPage="1"/>
  </sheetPr>
  <sheetViews>
    <sheetView showGridLines="0" workbookViewId="0">
      <pane ySplit="3.0" topLeftCell="A4" activePane="bottomLeft" state="frozen"/>
      <selection activeCell="B5" sqref="B5" pane="bottomLeft"/>
    </sheetView>
  </sheetViews>
  <sheetFormatPr customHeight="1" defaultColWidth="11.22" defaultRowHeight="15.75"/>
  <cols>
    <col customWidth="1" min="1" max="1" width="5.89"/>
    <col customWidth="1" min="2" max="2" width="14.0"/>
    <col customWidth="1" min="3" max="3" width="13.11"/>
    <col customWidth="1" min="4" max="4" width="19.44"/>
    <col customWidth="1" min="5" max="5" width="15.11"/>
    <col customWidth="1" min="6" max="6" width="12.0"/>
    <col customWidth="1" min="7" max="7" width="23.78"/>
    <col customWidth="1" min="8" max="8" width="10.78"/>
    <col customWidth="1" min="9" max="9" width="58.22"/>
    <col customWidth="1" min="10" max="10" width="18.89"/>
    <col customWidth="1" min="11" max="11" width="6.78"/>
  </cols>
  <sheetData>
    <row r="1" ht="27.75" customHeight="1">
      <c r="A1" s="1"/>
      <c r="B1" s="2" t="s">
        <v>0</v>
      </c>
      <c r="E1" s="3"/>
      <c r="F1" s="4"/>
      <c r="G1" s="1"/>
      <c r="H1" s="1"/>
      <c r="I1" s="1"/>
      <c r="J1" s="5"/>
      <c r="K1" s="1"/>
    </row>
    <row r="2" ht="28.5" customHeight="1">
      <c r="A2" s="6"/>
      <c r="B2" s="7" t="s">
        <v>1</v>
      </c>
      <c r="K2" s="6"/>
    </row>
    <row r="3">
      <c r="A3" s="6"/>
      <c r="B3" s="8" t="s">
        <v>2</v>
      </c>
      <c r="C3" s="9" t="s">
        <v>3</v>
      </c>
      <c r="D3" s="9" t="s">
        <v>4</v>
      </c>
      <c r="E3" s="9" t="s">
        <v>5</v>
      </c>
      <c r="F3" s="10" t="s">
        <v>6</v>
      </c>
      <c r="G3" s="9" t="s">
        <v>7</v>
      </c>
      <c r="H3" s="9" t="s">
        <v>8</v>
      </c>
      <c r="I3" s="9" t="s">
        <v>9</v>
      </c>
      <c r="J3" s="11" t="s">
        <v>10</v>
      </c>
      <c r="K3" s="6"/>
    </row>
    <row r="4">
      <c r="A4" s="6"/>
      <c r="B4" s="12"/>
      <c r="C4" s="13" t="str">
        <f>IF(ISBLANK($B4), "", TEXT(B4, "MMMM"))</f>
        <v/>
      </c>
      <c r="D4" s="14"/>
      <c r="E4" s="15"/>
      <c r="F4" s="16"/>
      <c r="G4" s="17"/>
      <c r="H4" s="18" t="str">
        <f>IF(ISBLANK($G4), "", VLOOKUP($G4, definitions!$D$2:$E$49, 2, "FALSE"))</f>
        <v/>
      </c>
      <c r="I4" s="19"/>
      <c r="J4" s="20"/>
      <c r="K4" s="6"/>
    </row>
    <row r="5">
      <c r="A5" s="6"/>
      <c r="B5" s="21"/>
      <c r="C5" s="13" t="str">
        <f t="shared" ref="C5:C500" si="1">IF(ISBLANK($B5), "", TEXT($B5, "mmmm"))</f>
        <v/>
      </c>
      <c r="D5" s="14"/>
      <c r="E5" s="15"/>
      <c r="F5" s="16"/>
      <c r="G5" s="17"/>
      <c r="H5" s="18" t="str">
        <f>IF(ISBLANK($G5), "", VLOOKUP($G5, definitions!$D$2:$E$49, 2, "FALSE"))</f>
        <v/>
      </c>
      <c r="I5" s="19"/>
      <c r="J5" s="20"/>
      <c r="K5" s="6"/>
    </row>
    <row r="6">
      <c r="A6" s="6"/>
      <c r="B6" s="21"/>
      <c r="C6" s="13" t="str">
        <f t="shared" si="1"/>
        <v/>
      </c>
      <c r="D6" s="14"/>
      <c r="E6" s="15"/>
      <c r="F6" s="16"/>
      <c r="G6" s="17"/>
      <c r="H6" s="18" t="str">
        <f>IF(ISBLANK($G6), "", VLOOKUP($G6, definitions!$D$2:$E$49, 2, "FALSE"))</f>
        <v/>
      </c>
      <c r="I6" s="19"/>
      <c r="J6" s="20"/>
      <c r="K6" s="6"/>
    </row>
    <row r="7">
      <c r="A7" s="6"/>
      <c r="B7" s="22"/>
      <c r="C7" s="13" t="str">
        <f t="shared" si="1"/>
        <v/>
      </c>
      <c r="D7" s="14"/>
      <c r="E7" s="15"/>
      <c r="F7" s="16"/>
      <c r="G7" s="17"/>
      <c r="H7" s="18" t="str">
        <f>IF(ISBLANK($G7), "", VLOOKUP($G7, definitions!$D$2:$E$49, 2, "FALSE"))</f>
        <v/>
      </c>
      <c r="I7" s="19"/>
      <c r="J7" s="15"/>
      <c r="K7" s="6"/>
    </row>
    <row r="8">
      <c r="A8" s="6"/>
      <c r="B8" s="23"/>
      <c r="C8" s="13" t="str">
        <f t="shared" si="1"/>
        <v/>
      </c>
      <c r="D8" s="14"/>
      <c r="E8" s="15"/>
      <c r="F8" s="16"/>
      <c r="G8" s="17"/>
      <c r="H8" s="18" t="str">
        <f>IF(ISBLANK($G8), "", VLOOKUP($G8, definitions!$D$2:$E$49, 2, "FALSE"))</f>
        <v/>
      </c>
      <c r="I8" s="24"/>
      <c r="J8" s="15"/>
      <c r="K8" s="6"/>
    </row>
    <row r="9">
      <c r="A9" s="6"/>
      <c r="B9" s="23"/>
      <c r="C9" s="13" t="str">
        <f t="shared" si="1"/>
        <v/>
      </c>
      <c r="D9" s="14"/>
      <c r="E9" s="15"/>
      <c r="F9" s="16"/>
      <c r="G9" s="17"/>
      <c r="H9" s="18" t="str">
        <f>IF(ISBLANK($G9), "", VLOOKUP($G9, definitions!$D$2:$E$49, 2, "FALSE"))</f>
        <v/>
      </c>
      <c r="I9" s="19"/>
      <c r="J9" s="15"/>
      <c r="K9" s="6"/>
    </row>
    <row r="10">
      <c r="A10" s="6"/>
      <c r="B10" s="22"/>
      <c r="C10" s="13" t="str">
        <f t="shared" si="1"/>
        <v/>
      </c>
      <c r="D10" s="14"/>
      <c r="E10" s="15"/>
      <c r="F10" s="16"/>
      <c r="G10" s="17"/>
      <c r="H10" s="18" t="str">
        <f>IF(ISBLANK($G10), "", VLOOKUP($G10, definitions!$D$2:$E$49, 2, "FALSE"))</f>
        <v/>
      </c>
      <c r="I10" s="24"/>
      <c r="J10" s="15"/>
      <c r="K10" s="6"/>
    </row>
    <row r="11">
      <c r="A11" s="6"/>
      <c r="B11" s="23"/>
      <c r="C11" s="13" t="str">
        <f t="shared" si="1"/>
        <v/>
      </c>
      <c r="D11" s="14"/>
      <c r="E11" s="15"/>
      <c r="F11" s="16"/>
      <c r="G11" s="17"/>
      <c r="H11" s="18" t="str">
        <f>IF(ISBLANK($G11), "", VLOOKUP($G11, definitions!$D$2:$E$49, 2, "FALSE"))</f>
        <v/>
      </c>
      <c r="I11" s="19"/>
      <c r="J11" s="15"/>
      <c r="K11" s="6"/>
    </row>
    <row r="12">
      <c r="A12" s="6"/>
      <c r="B12" s="23"/>
      <c r="C12" s="13" t="str">
        <f t="shared" si="1"/>
        <v/>
      </c>
      <c r="D12" s="14"/>
      <c r="E12" s="15"/>
      <c r="F12" s="16"/>
      <c r="G12" s="17"/>
      <c r="H12" s="18" t="str">
        <f>IF(ISBLANK($G12), "", VLOOKUP($G12, definitions!$D$2:$E$49, 2, "FALSE"))</f>
        <v/>
      </c>
      <c r="I12" s="19"/>
      <c r="J12" s="20"/>
      <c r="K12" s="6"/>
    </row>
    <row r="13">
      <c r="A13" s="6"/>
      <c r="B13" s="23"/>
      <c r="C13" s="13" t="str">
        <f t="shared" si="1"/>
        <v/>
      </c>
      <c r="D13" s="14"/>
      <c r="E13" s="15"/>
      <c r="F13" s="16"/>
      <c r="G13" s="17"/>
      <c r="H13" s="18" t="str">
        <f>IF(ISBLANK($G13), "", VLOOKUP($G13, definitions!$D$2:$E$49, 2, "FALSE"))</f>
        <v/>
      </c>
      <c r="I13" s="19"/>
      <c r="J13" s="20"/>
      <c r="K13" s="6"/>
    </row>
    <row r="14">
      <c r="A14" s="6"/>
      <c r="B14" s="23"/>
      <c r="C14" s="13" t="str">
        <f t="shared" si="1"/>
        <v/>
      </c>
      <c r="D14" s="14"/>
      <c r="E14" s="15"/>
      <c r="F14" s="16"/>
      <c r="G14" s="17"/>
      <c r="H14" s="18" t="str">
        <f>IF(ISBLANK($G14), "", VLOOKUP($G14, definitions!$D$2:$E$49, 2, "FALSE"))</f>
        <v/>
      </c>
      <c r="I14" s="19"/>
      <c r="J14" s="20"/>
      <c r="K14" s="6"/>
    </row>
    <row r="15">
      <c r="A15" s="6"/>
      <c r="B15" s="23"/>
      <c r="C15" s="13" t="str">
        <f t="shared" si="1"/>
        <v/>
      </c>
      <c r="D15" s="14"/>
      <c r="E15" s="15"/>
      <c r="F15" s="16"/>
      <c r="G15" s="17"/>
      <c r="H15" s="18" t="str">
        <f>IF(ISBLANK($G15), "", VLOOKUP($G15, definitions!$D$2:$E$49, 2, "FALSE"))</f>
        <v/>
      </c>
      <c r="I15" s="19"/>
      <c r="J15" s="20"/>
      <c r="K15" s="6"/>
    </row>
    <row r="16">
      <c r="A16" s="6"/>
      <c r="B16" s="23"/>
      <c r="C16" s="13" t="str">
        <f t="shared" si="1"/>
        <v/>
      </c>
      <c r="D16" s="14"/>
      <c r="E16" s="15"/>
      <c r="F16" s="16"/>
      <c r="G16" s="17"/>
      <c r="H16" s="18" t="str">
        <f>IF(ISBLANK($G16), "", VLOOKUP($G16, definitions!$D$2:$E$49, 2, "FALSE"))</f>
        <v/>
      </c>
      <c r="I16" s="24"/>
      <c r="J16" s="20"/>
      <c r="K16" s="6"/>
    </row>
    <row r="17">
      <c r="A17" s="6"/>
      <c r="B17" s="23"/>
      <c r="C17" s="13" t="str">
        <f t="shared" si="1"/>
        <v/>
      </c>
      <c r="D17" s="14"/>
      <c r="E17" s="15"/>
      <c r="F17" s="16"/>
      <c r="G17" s="17"/>
      <c r="H17" s="18" t="str">
        <f>IF(ISBLANK($G17), "", VLOOKUP($G17, definitions!$D$2:$E$49, 2, "FALSE"))</f>
        <v/>
      </c>
      <c r="I17" s="19"/>
      <c r="J17" s="20"/>
      <c r="K17" s="6"/>
    </row>
    <row r="18">
      <c r="A18" s="6"/>
      <c r="B18" s="23"/>
      <c r="C18" s="13" t="str">
        <f t="shared" si="1"/>
        <v/>
      </c>
      <c r="D18" s="14"/>
      <c r="E18" s="15"/>
      <c r="F18" s="16"/>
      <c r="G18" s="17"/>
      <c r="H18" s="18" t="str">
        <f>IF(ISBLANK($G18), "", VLOOKUP($G18, definitions!$D$2:$E$49, 2, "FALSE"))</f>
        <v/>
      </c>
      <c r="I18" s="24"/>
      <c r="J18" s="20"/>
      <c r="K18" s="6"/>
    </row>
    <row r="19">
      <c r="A19" s="6"/>
      <c r="B19" s="23"/>
      <c r="C19" s="13" t="str">
        <f t="shared" si="1"/>
        <v/>
      </c>
      <c r="D19" s="14"/>
      <c r="E19" s="15"/>
      <c r="F19" s="16"/>
      <c r="G19" s="17"/>
      <c r="H19" s="18" t="str">
        <f>IF(ISBLANK($G19), "", VLOOKUP($G19, definitions!$D$2:$E$49, 2, "FALSE"))</f>
        <v/>
      </c>
      <c r="I19" s="19"/>
      <c r="J19" s="20"/>
      <c r="K19" s="6"/>
    </row>
    <row r="20">
      <c r="A20" s="6"/>
      <c r="B20" s="23"/>
      <c r="C20" s="13" t="str">
        <f t="shared" si="1"/>
        <v/>
      </c>
      <c r="D20" s="14"/>
      <c r="E20" s="15"/>
      <c r="F20" s="16"/>
      <c r="G20" s="17"/>
      <c r="H20" s="18" t="str">
        <f>IF(ISBLANK($G20), "", VLOOKUP($G20, definitions!$D$2:$E$49, 2, "FALSE"))</f>
        <v/>
      </c>
      <c r="I20" s="19"/>
      <c r="J20" s="20"/>
      <c r="K20" s="6"/>
    </row>
    <row r="21">
      <c r="A21" s="6"/>
      <c r="B21" s="23"/>
      <c r="C21" s="13" t="str">
        <f t="shared" si="1"/>
        <v/>
      </c>
      <c r="D21" s="14"/>
      <c r="E21" s="15"/>
      <c r="F21" s="16"/>
      <c r="G21" s="17"/>
      <c r="H21" s="18" t="str">
        <f>IF(ISBLANK($G21), "", VLOOKUP($G21, definitions!$D$2:$E$49, 2, "FALSE"))</f>
        <v/>
      </c>
      <c r="I21" s="19"/>
      <c r="J21" s="20"/>
      <c r="K21" s="6"/>
    </row>
    <row r="22">
      <c r="A22" s="6"/>
      <c r="B22" s="23"/>
      <c r="C22" s="13" t="str">
        <f t="shared" si="1"/>
        <v/>
      </c>
      <c r="D22" s="14"/>
      <c r="E22" s="15"/>
      <c r="F22" s="16"/>
      <c r="G22" s="17"/>
      <c r="H22" s="18" t="str">
        <f>IF(ISBLANK($G22), "", VLOOKUP($G22, definitions!$D$2:$E$49, 2, "FALSE"))</f>
        <v/>
      </c>
      <c r="I22" s="19"/>
      <c r="J22" s="20"/>
      <c r="K22" s="6"/>
    </row>
    <row r="23">
      <c r="A23" s="6"/>
      <c r="B23" s="23"/>
      <c r="C23" s="13" t="str">
        <f t="shared" si="1"/>
        <v/>
      </c>
      <c r="D23" s="14"/>
      <c r="E23" s="15"/>
      <c r="F23" s="16"/>
      <c r="G23" s="17"/>
      <c r="H23" s="18" t="str">
        <f>IF(ISBLANK($G23), "", VLOOKUP($G23, definitions!$D$2:$E$49, 2, "FALSE"))</f>
        <v/>
      </c>
      <c r="I23" s="19"/>
      <c r="J23" s="20"/>
      <c r="K23" s="6"/>
    </row>
    <row r="24">
      <c r="A24" s="6"/>
      <c r="B24" s="23"/>
      <c r="C24" s="13" t="str">
        <f t="shared" si="1"/>
        <v/>
      </c>
      <c r="D24" s="14"/>
      <c r="E24" s="15"/>
      <c r="F24" s="16"/>
      <c r="G24" s="17"/>
      <c r="H24" s="18" t="str">
        <f>IF(ISBLANK($G24), "", VLOOKUP($G24, definitions!$D$2:$E$49, 2, "FALSE"))</f>
        <v/>
      </c>
      <c r="I24" s="24"/>
      <c r="J24" s="20"/>
      <c r="K24" s="6"/>
    </row>
    <row r="25">
      <c r="A25" s="6"/>
      <c r="B25" s="23"/>
      <c r="C25" s="13" t="str">
        <f t="shared" si="1"/>
        <v/>
      </c>
      <c r="D25" s="14"/>
      <c r="E25" s="15"/>
      <c r="F25" s="16"/>
      <c r="G25" s="17"/>
      <c r="H25" s="18" t="str">
        <f>IF(ISBLANK($G25), "", VLOOKUP($G25, definitions!$D$2:$E$49, 2, "FALSE"))</f>
        <v/>
      </c>
      <c r="I25" s="19"/>
      <c r="J25" s="20"/>
      <c r="K25" s="6"/>
    </row>
    <row r="26">
      <c r="A26" s="6"/>
      <c r="B26" s="23"/>
      <c r="C26" s="13" t="str">
        <f t="shared" si="1"/>
        <v/>
      </c>
      <c r="D26" s="14"/>
      <c r="E26" s="15"/>
      <c r="F26" s="16"/>
      <c r="G26" s="17"/>
      <c r="H26" s="18" t="str">
        <f>IF(ISBLANK($G26), "", VLOOKUP($G26, definitions!$D$2:$E$49, 2, "FALSE"))</f>
        <v/>
      </c>
      <c r="I26" s="19"/>
      <c r="J26" s="20"/>
      <c r="K26" s="6"/>
    </row>
    <row r="27">
      <c r="A27" s="6"/>
      <c r="B27" s="23"/>
      <c r="C27" s="13" t="str">
        <f t="shared" si="1"/>
        <v/>
      </c>
      <c r="D27" s="14"/>
      <c r="E27" s="15"/>
      <c r="F27" s="16"/>
      <c r="G27" s="17"/>
      <c r="H27" s="18" t="str">
        <f>IF(ISBLANK($G27), "", VLOOKUP($G27, definitions!$D$2:$E$49, 2, "FALSE"))</f>
        <v/>
      </c>
      <c r="I27" s="19"/>
      <c r="J27" s="20"/>
      <c r="K27" s="6"/>
    </row>
    <row r="28">
      <c r="A28" s="6"/>
      <c r="B28" s="23"/>
      <c r="C28" s="13" t="str">
        <f t="shared" si="1"/>
        <v/>
      </c>
      <c r="D28" s="14"/>
      <c r="E28" s="15"/>
      <c r="F28" s="16"/>
      <c r="G28" s="17"/>
      <c r="H28" s="18" t="str">
        <f>IF(ISBLANK($G28), "", VLOOKUP($G28, definitions!$D$2:$E$49, 2, "FALSE"))</f>
        <v/>
      </c>
      <c r="I28" s="19"/>
      <c r="J28" s="20"/>
      <c r="K28" s="6"/>
    </row>
    <row r="29">
      <c r="A29" s="6"/>
      <c r="B29" s="23"/>
      <c r="C29" s="13" t="str">
        <f t="shared" si="1"/>
        <v/>
      </c>
      <c r="D29" s="14"/>
      <c r="E29" s="15"/>
      <c r="F29" s="16"/>
      <c r="G29" s="17"/>
      <c r="H29" s="18" t="str">
        <f>IF(ISBLANK($G29), "", VLOOKUP($G29, definitions!$D$2:$E$49, 2, "FALSE"))</f>
        <v/>
      </c>
      <c r="I29" s="19"/>
      <c r="J29" s="20"/>
      <c r="K29" s="6"/>
    </row>
    <row r="30">
      <c r="A30" s="6"/>
      <c r="B30" s="23"/>
      <c r="C30" s="13" t="str">
        <f t="shared" si="1"/>
        <v/>
      </c>
      <c r="D30" s="14"/>
      <c r="E30" s="15"/>
      <c r="F30" s="16"/>
      <c r="G30" s="17"/>
      <c r="H30" s="18" t="str">
        <f>IF(ISBLANK($G30), "", VLOOKUP($G30, definitions!$D$2:$E$49, 2, "FALSE"))</f>
        <v/>
      </c>
      <c r="I30" s="19"/>
      <c r="J30" s="20"/>
      <c r="K30" s="6"/>
    </row>
    <row r="31">
      <c r="A31" s="6"/>
      <c r="B31" s="23"/>
      <c r="C31" s="13" t="str">
        <f t="shared" si="1"/>
        <v/>
      </c>
      <c r="D31" s="14"/>
      <c r="E31" s="15"/>
      <c r="F31" s="16"/>
      <c r="G31" s="17"/>
      <c r="H31" s="18" t="str">
        <f>IF(ISBLANK($G31), "", VLOOKUP($G31, definitions!$D$2:$E$49, 2, "FALSE"))</f>
        <v/>
      </c>
      <c r="I31" s="19"/>
      <c r="J31" s="20"/>
      <c r="K31" s="6"/>
    </row>
    <row r="32">
      <c r="A32" s="6"/>
      <c r="B32" s="23"/>
      <c r="C32" s="13" t="str">
        <f t="shared" si="1"/>
        <v/>
      </c>
      <c r="D32" s="14"/>
      <c r="E32" s="15"/>
      <c r="F32" s="16"/>
      <c r="G32" s="17"/>
      <c r="H32" s="18" t="str">
        <f>IF(ISBLANK($G32), "", VLOOKUP($G32, definitions!$D$2:$E$49, 2, "FALSE"))</f>
        <v/>
      </c>
      <c r="I32" s="24"/>
      <c r="J32" s="20"/>
      <c r="K32" s="6"/>
    </row>
    <row r="33">
      <c r="A33" s="6"/>
      <c r="B33" s="23"/>
      <c r="C33" s="13" t="str">
        <f t="shared" si="1"/>
        <v/>
      </c>
      <c r="D33" s="14"/>
      <c r="E33" s="15"/>
      <c r="F33" s="16"/>
      <c r="G33" s="17"/>
      <c r="H33" s="18" t="str">
        <f>IF(ISBLANK($G33), "", VLOOKUP($G33, definitions!$D$2:$E$49, 2, "FALSE"))</f>
        <v/>
      </c>
      <c r="I33" s="19"/>
      <c r="J33" s="20"/>
      <c r="K33" s="6"/>
    </row>
    <row r="34">
      <c r="A34" s="6"/>
      <c r="B34" s="23"/>
      <c r="C34" s="13" t="str">
        <f t="shared" si="1"/>
        <v/>
      </c>
      <c r="D34" s="14"/>
      <c r="E34" s="15"/>
      <c r="F34" s="16"/>
      <c r="G34" s="17"/>
      <c r="H34" s="18" t="str">
        <f>IF(ISBLANK($G34), "", VLOOKUP($G34, definitions!$D$2:$E$49, 2, "FALSE"))</f>
        <v/>
      </c>
      <c r="I34" s="19"/>
      <c r="J34" s="20"/>
      <c r="K34" s="6"/>
    </row>
    <row r="35">
      <c r="A35" s="6"/>
      <c r="B35" s="23"/>
      <c r="C35" s="13" t="str">
        <f t="shared" si="1"/>
        <v/>
      </c>
      <c r="D35" s="14"/>
      <c r="E35" s="15"/>
      <c r="F35" s="16"/>
      <c r="G35" s="17"/>
      <c r="H35" s="18" t="str">
        <f>IF(ISBLANK($G35), "", VLOOKUP($G35, definitions!$D$2:$E$49, 2, "FALSE"))</f>
        <v/>
      </c>
      <c r="I35" s="24"/>
      <c r="J35" s="20"/>
      <c r="K35" s="6"/>
    </row>
    <row r="36">
      <c r="A36" s="6"/>
      <c r="B36" s="23"/>
      <c r="C36" s="13" t="str">
        <f t="shared" si="1"/>
        <v/>
      </c>
      <c r="D36" s="14"/>
      <c r="E36" s="15"/>
      <c r="F36" s="16"/>
      <c r="G36" s="17"/>
      <c r="H36" s="18" t="str">
        <f>IF(ISBLANK($G36), "", VLOOKUP($G36, definitions!$D$2:$E$49, 2, "FALSE"))</f>
        <v/>
      </c>
      <c r="I36" s="24"/>
      <c r="J36" s="20"/>
      <c r="K36" s="6"/>
    </row>
    <row r="37">
      <c r="A37" s="6"/>
      <c r="B37" s="23"/>
      <c r="C37" s="13" t="str">
        <f t="shared" si="1"/>
        <v/>
      </c>
      <c r="D37" s="14"/>
      <c r="E37" s="15"/>
      <c r="F37" s="16"/>
      <c r="G37" s="17"/>
      <c r="H37" s="18" t="str">
        <f>IF(ISBLANK($G37), "", VLOOKUP($G37, definitions!$D$2:$E$49, 2, "FALSE"))</f>
        <v/>
      </c>
      <c r="I37" s="24"/>
      <c r="J37" s="20"/>
      <c r="K37" s="6"/>
    </row>
    <row r="38">
      <c r="A38" s="6"/>
      <c r="B38" s="23"/>
      <c r="C38" s="13" t="str">
        <f t="shared" si="1"/>
        <v/>
      </c>
      <c r="D38" s="14"/>
      <c r="E38" s="15"/>
      <c r="F38" s="16"/>
      <c r="G38" s="17"/>
      <c r="H38" s="18" t="str">
        <f>IF(ISBLANK($G38), "", VLOOKUP($G38, definitions!$D$2:$E$49, 2, "FALSE"))</f>
        <v/>
      </c>
      <c r="I38" s="19"/>
      <c r="J38" s="20"/>
      <c r="K38" s="6"/>
    </row>
    <row r="39">
      <c r="A39" s="6"/>
      <c r="B39" s="23"/>
      <c r="C39" s="13" t="str">
        <f t="shared" si="1"/>
        <v/>
      </c>
      <c r="D39" s="14"/>
      <c r="E39" s="15"/>
      <c r="F39" s="16"/>
      <c r="G39" s="17"/>
      <c r="H39" s="18" t="str">
        <f>IF(ISBLANK($G39), "", VLOOKUP($G39, definitions!$D$2:$E$49, 2, "FALSE"))</f>
        <v/>
      </c>
      <c r="I39" s="19"/>
      <c r="J39" s="20"/>
      <c r="K39" s="6"/>
    </row>
    <row r="40">
      <c r="A40" s="6"/>
      <c r="B40" s="23"/>
      <c r="C40" s="13" t="str">
        <f t="shared" si="1"/>
        <v/>
      </c>
      <c r="D40" s="14"/>
      <c r="E40" s="15"/>
      <c r="F40" s="16"/>
      <c r="G40" s="17"/>
      <c r="H40" s="18" t="str">
        <f>IF(ISBLANK($G40), "", VLOOKUP($G40, definitions!$D$2:$E$49, 2, "FALSE"))</f>
        <v/>
      </c>
      <c r="I40" s="24"/>
      <c r="J40" s="20"/>
      <c r="K40" s="6"/>
    </row>
    <row r="41">
      <c r="A41" s="6"/>
      <c r="B41" s="23"/>
      <c r="C41" s="13" t="str">
        <f t="shared" si="1"/>
        <v/>
      </c>
      <c r="D41" s="14"/>
      <c r="E41" s="15"/>
      <c r="F41" s="16"/>
      <c r="G41" s="17"/>
      <c r="H41" s="18" t="str">
        <f>IF(ISBLANK($G41), "", VLOOKUP($G41, definitions!$D$2:$E$49, 2, "FALSE"))</f>
        <v/>
      </c>
      <c r="I41" s="24"/>
      <c r="J41" s="20"/>
      <c r="K41" s="6"/>
    </row>
    <row r="42">
      <c r="A42" s="6"/>
      <c r="B42" s="23"/>
      <c r="C42" s="13" t="str">
        <f t="shared" si="1"/>
        <v/>
      </c>
      <c r="D42" s="14"/>
      <c r="E42" s="15"/>
      <c r="F42" s="16"/>
      <c r="G42" s="17"/>
      <c r="H42" s="18" t="str">
        <f>IF(ISBLANK($G42), "", VLOOKUP($G42, definitions!$D$2:$E$49, 2, "FALSE"))</f>
        <v/>
      </c>
      <c r="I42" s="19"/>
      <c r="J42" s="20"/>
      <c r="K42" s="6"/>
    </row>
    <row r="43">
      <c r="A43" s="6"/>
      <c r="B43" s="23"/>
      <c r="C43" s="13" t="str">
        <f t="shared" si="1"/>
        <v/>
      </c>
      <c r="D43" s="14"/>
      <c r="E43" s="15"/>
      <c r="F43" s="16"/>
      <c r="G43" s="17"/>
      <c r="H43" s="18" t="str">
        <f>IF(ISBLANK($G43), "", VLOOKUP($G43, definitions!$D$2:$E$49, 2, "FALSE"))</f>
        <v/>
      </c>
      <c r="I43" s="19"/>
      <c r="J43" s="15"/>
      <c r="K43" s="6"/>
    </row>
    <row r="44">
      <c r="A44" s="6"/>
      <c r="B44" s="23"/>
      <c r="C44" s="13" t="str">
        <f t="shared" si="1"/>
        <v/>
      </c>
      <c r="D44" s="14"/>
      <c r="E44" s="15"/>
      <c r="F44" s="16"/>
      <c r="G44" s="17"/>
      <c r="H44" s="18" t="str">
        <f>IF(ISBLANK($G44), "", VLOOKUP($G44, definitions!$D$2:$E$49, 2, "FALSE"))</f>
        <v/>
      </c>
      <c r="I44" s="19"/>
      <c r="J44" s="15"/>
      <c r="K44" s="6"/>
    </row>
    <row r="45">
      <c r="A45" s="6"/>
      <c r="B45" s="23"/>
      <c r="C45" s="13" t="str">
        <f t="shared" si="1"/>
        <v/>
      </c>
      <c r="D45" s="14"/>
      <c r="E45" s="15"/>
      <c r="F45" s="16"/>
      <c r="G45" s="17"/>
      <c r="H45" s="18" t="str">
        <f>IF(ISBLANK($G45), "", VLOOKUP($G45, definitions!$D$2:$E$49, 2, "FALSE"))</f>
        <v/>
      </c>
      <c r="I45" s="24"/>
      <c r="J45" s="15"/>
      <c r="K45" s="6"/>
    </row>
    <row r="46">
      <c r="A46" s="6"/>
      <c r="B46" s="23"/>
      <c r="C46" s="13" t="str">
        <f t="shared" si="1"/>
        <v/>
      </c>
      <c r="D46" s="14"/>
      <c r="E46" s="15"/>
      <c r="F46" s="16"/>
      <c r="G46" s="17"/>
      <c r="H46" s="18" t="str">
        <f>IF(ISBLANK($G46), "", VLOOKUP($G46, definitions!$D$2:$E$49, 2, "FALSE"))</f>
        <v/>
      </c>
      <c r="I46" s="19"/>
      <c r="J46" s="15"/>
      <c r="K46" s="6"/>
    </row>
    <row r="47">
      <c r="A47" s="6"/>
      <c r="B47" s="23"/>
      <c r="C47" s="13" t="str">
        <f t="shared" si="1"/>
        <v/>
      </c>
      <c r="D47" s="14"/>
      <c r="E47" s="15"/>
      <c r="F47" s="16"/>
      <c r="G47" s="17"/>
      <c r="H47" s="18" t="str">
        <f>IF(ISBLANK($G47), "", VLOOKUP($G47, definitions!$D$2:$E$49, 2, "FALSE"))</f>
        <v/>
      </c>
      <c r="I47" s="19"/>
      <c r="J47" s="20"/>
      <c r="K47" s="6"/>
    </row>
    <row r="48">
      <c r="A48" s="6"/>
      <c r="B48" s="23"/>
      <c r="C48" s="13" t="str">
        <f t="shared" si="1"/>
        <v/>
      </c>
      <c r="D48" s="14"/>
      <c r="E48" s="15"/>
      <c r="F48" s="16"/>
      <c r="G48" s="17"/>
      <c r="H48" s="18" t="str">
        <f>IF(ISBLANK($G48), "", VLOOKUP($G48, definitions!$D$2:$E$49, 2, "FALSE"))</f>
        <v/>
      </c>
      <c r="I48" s="19"/>
      <c r="J48" s="20"/>
      <c r="K48" s="6"/>
    </row>
    <row r="49">
      <c r="A49" s="6"/>
      <c r="B49" s="23"/>
      <c r="C49" s="13" t="str">
        <f t="shared" si="1"/>
        <v/>
      </c>
      <c r="D49" s="14"/>
      <c r="E49" s="15"/>
      <c r="F49" s="16"/>
      <c r="G49" s="17"/>
      <c r="H49" s="18" t="str">
        <f>IF(ISBLANK($G49), "", VLOOKUP($G49, definitions!$D$2:$E$49, 2, "FALSE"))</f>
        <v/>
      </c>
      <c r="I49" s="24"/>
      <c r="J49" s="20"/>
      <c r="K49" s="6"/>
    </row>
    <row r="50">
      <c r="A50" s="6"/>
      <c r="B50" s="23"/>
      <c r="C50" s="13" t="str">
        <f t="shared" si="1"/>
        <v/>
      </c>
      <c r="D50" s="14"/>
      <c r="E50" s="15"/>
      <c r="F50" s="16"/>
      <c r="G50" s="17"/>
      <c r="H50" s="18" t="str">
        <f>IF(ISBLANK($G50), "", VLOOKUP($G50, definitions!$D$2:$E$49, 2, "FALSE"))</f>
        <v/>
      </c>
      <c r="I50" s="24"/>
      <c r="J50" s="20"/>
      <c r="K50" s="6"/>
    </row>
    <row r="51">
      <c r="A51" s="6"/>
      <c r="B51" s="23"/>
      <c r="C51" s="13" t="str">
        <f t="shared" si="1"/>
        <v/>
      </c>
      <c r="D51" s="14"/>
      <c r="E51" s="15"/>
      <c r="F51" s="16"/>
      <c r="G51" s="17"/>
      <c r="H51" s="18" t="str">
        <f>IF(ISBLANK($G51), "", VLOOKUP($G51, definitions!$D$2:$E$49, 2, "FALSE"))</f>
        <v/>
      </c>
      <c r="I51" s="19"/>
      <c r="J51" s="20"/>
      <c r="K51" s="6"/>
    </row>
    <row r="52">
      <c r="A52" s="6"/>
      <c r="B52" s="23"/>
      <c r="C52" s="13" t="str">
        <f t="shared" si="1"/>
        <v/>
      </c>
      <c r="D52" s="14"/>
      <c r="E52" s="15"/>
      <c r="F52" s="16"/>
      <c r="G52" s="17"/>
      <c r="H52" s="18" t="str">
        <f>IF(ISBLANK($G52), "", VLOOKUP($G52, definitions!$D$2:$E$49, 2, "FALSE"))</f>
        <v/>
      </c>
      <c r="I52" s="24"/>
      <c r="J52" s="20"/>
      <c r="K52" s="6"/>
    </row>
    <row r="53">
      <c r="A53" s="6"/>
      <c r="B53" s="23"/>
      <c r="C53" s="13" t="str">
        <f t="shared" si="1"/>
        <v/>
      </c>
      <c r="D53" s="14"/>
      <c r="E53" s="15"/>
      <c r="F53" s="16"/>
      <c r="G53" s="17"/>
      <c r="H53" s="18" t="str">
        <f>IF(ISBLANK($G53), "", VLOOKUP($G53, definitions!$D$2:$E$49, 2, "FALSE"))</f>
        <v/>
      </c>
      <c r="I53" s="19"/>
      <c r="J53" s="20"/>
      <c r="K53" s="6"/>
    </row>
    <row r="54">
      <c r="A54" s="6"/>
      <c r="B54" s="23"/>
      <c r="C54" s="13" t="str">
        <f t="shared" si="1"/>
        <v/>
      </c>
      <c r="D54" s="14"/>
      <c r="E54" s="15"/>
      <c r="F54" s="16"/>
      <c r="G54" s="17"/>
      <c r="H54" s="18" t="str">
        <f>IF(ISBLANK($G54), "", VLOOKUP($G54, definitions!$D$2:$E$49, 2, "FALSE"))</f>
        <v/>
      </c>
      <c r="I54" s="19"/>
      <c r="J54" s="20"/>
      <c r="K54" s="6"/>
    </row>
    <row r="55">
      <c r="A55" s="6"/>
      <c r="B55" s="23"/>
      <c r="C55" s="13" t="str">
        <f t="shared" si="1"/>
        <v/>
      </c>
      <c r="D55" s="14"/>
      <c r="E55" s="15"/>
      <c r="F55" s="16"/>
      <c r="G55" s="17"/>
      <c r="H55" s="18" t="str">
        <f>IF(ISBLANK($G55), "", VLOOKUP($G55, definitions!$D$2:$E$49, 2, "FALSE"))</f>
        <v/>
      </c>
      <c r="I55" s="24"/>
      <c r="J55" s="20"/>
      <c r="K55" s="6"/>
    </row>
    <row r="56">
      <c r="A56" s="6"/>
      <c r="B56" s="23"/>
      <c r="C56" s="13" t="str">
        <f t="shared" si="1"/>
        <v/>
      </c>
      <c r="D56" s="14"/>
      <c r="E56" s="15"/>
      <c r="F56" s="16"/>
      <c r="G56" s="17"/>
      <c r="H56" s="18" t="str">
        <f>IF(ISBLANK($G56), "", VLOOKUP($G56, definitions!$D$2:$E$49, 2, "FALSE"))</f>
        <v/>
      </c>
      <c r="I56" s="24"/>
      <c r="J56" s="20"/>
      <c r="K56" s="6"/>
    </row>
    <row r="57">
      <c r="A57" s="6"/>
      <c r="B57" s="23"/>
      <c r="C57" s="13" t="str">
        <f t="shared" si="1"/>
        <v/>
      </c>
      <c r="D57" s="14"/>
      <c r="E57" s="15"/>
      <c r="F57" s="16"/>
      <c r="G57" s="17"/>
      <c r="H57" s="18" t="str">
        <f>IF(ISBLANK($G57), "", VLOOKUP($G57, definitions!$D$2:$E$49, 2, "FALSE"))</f>
        <v/>
      </c>
      <c r="I57" s="19"/>
      <c r="J57" s="20"/>
      <c r="K57" s="6"/>
    </row>
    <row r="58">
      <c r="A58" s="6"/>
      <c r="B58" s="23"/>
      <c r="C58" s="13" t="str">
        <f t="shared" si="1"/>
        <v/>
      </c>
      <c r="D58" s="14"/>
      <c r="E58" s="15"/>
      <c r="F58" s="16"/>
      <c r="G58" s="17"/>
      <c r="H58" s="18" t="str">
        <f>IF(ISBLANK($G58), "", VLOOKUP($G58, definitions!$D$2:$E$49, 2, "FALSE"))</f>
        <v/>
      </c>
      <c r="I58" s="24"/>
      <c r="J58" s="20"/>
      <c r="K58" s="6"/>
    </row>
    <row r="59">
      <c r="A59" s="6"/>
      <c r="B59" s="23"/>
      <c r="C59" s="13" t="str">
        <f t="shared" si="1"/>
        <v/>
      </c>
      <c r="D59" s="14"/>
      <c r="E59" s="15"/>
      <c r="F59" s="16"/>
      <c r="G59" s="17"/>
      <c r="H59" s="18" t="str">
        <f>IF(ISBLANK($G59), "", VLOOKUP($G59, definitions!$D$2:$E$49, 2, "FALSE"))</f>
        <v/>
      </c>
      <c r="I59" s="24"/>
      <c r="J59" s="20"/>
      <c r="K59" s="6"/>
    </row>
    <row r="60">
      <c r="A60" s="6"/>
      <c r="B60" s="23"/>
      <c r="C60" s="13" t="str">
        <f t="shared" si="1"/>
        <v/>
      </c>
      <c r="D60" s="14"/>
      <c r="E60" s="15"/>
      <c r="F60" s="16"/>
      <c r="G60" s="17"/>
      <c r="H60" s="18" t="str">
        <f>IF(ISBLANK($G60), "", VLOOKUP($G60, definitions!$D$2:$E$49, 2, "FALSE"))</f>
        <v/>
      </c>
      <c r="I60" s="24"/>
      <c r="J60" s="20"/>
      <c r="K60" s="6"/>
    </row>
    <row r="61">
      <c r="A61" s="6"/>
      <c r="B61" s="23"/>
      <c r="C61" s="13" t="str">
        <f t="shared" si="1"/>
        <v/>
      </c>
      <c r="D61" s="14"/>
      <c r="E61" s="15"/>
      <c r="F61" s="16"/>
      <c r="G61" s="17"/>
      <c r="H61" s="18" t="str">
        <f>IF(ISBLANK($G61), "", VLOOKUP($G61, definitions!$D$2:$E$49, 2, "FALSE"))</f>
        <v/>
      </c>
      <c r="I61" s="24"/>
      <c r="J61" s="20"/>
      <c r="K61" s="6"/>
    </row>
    <row r="62">
      <c r="A62" s="6"/>
      <c r="B62" s="23"/>
      <c r="C62" s="13" t="str">
        <f t="shared" si="1"/>
        <v/>
      </c>
      <c r="D62" s="14"/>
      <c r="E62" s="15"/>
      <c r="F62" s="16"/>
      <c r="G62" s="17"/>
      <c r="H62" s="18" t="str">
        <f>IF(ISBLANK($G62), "", VLOOKUP($G62, definitions!$D$2:$E$49, 2, "FALSE"))</f>
        <v/>
      </c>
      <c r="I62" s="24"/>
      <c r="J62" s="20"/>
      <c r="K62" s="6"/>
    </row>
    <row r="63">
      <c r="A63" s="6"/>
      <c r="B63" s="23"/>
      <c r="C63" s="13" t="str">
        <f t="shared" si="1"/>
        <v/>
      </c>
      <c r="D63" s="23"/>
      <c r="E63" s="20"/>
      <c r="F63" s="16"/>
      <c r="G63" s="25"/>
      <c r="H63" s="18" t="str">
        <f>IF(ISBLANK($G63), "", VLOOKUP($G63, definitions!$D$2:$E$49, 2, "FALSE"))</f>
        <v/>
      </c>
      <c r="I63" s="24"/>
      <c r="J63" s="20"/>
      <c r="K63" s="6"/>
    </row>
    <row r="64">
      <c r="A64" s="6"/>
      <c r="B64" s="23"/>
      <c r="C64" s="13" t="str">
        <f t="shared" si="1"/>
        <v/>
      </c>
      <c r="D64" s="23"/>
      <c r="E64" s="20"/>
      <c r="F64" s="16"/>
      <c r="G64" s="25"/>
      <c r="H64" s="18" t="str">
        <f>IF(ISBLANK($G64), "", VLOOKUP($G64, definitions!$D$2:$E$49, 2, "FALSE"))</f>
        <v/>
      </c>
      <c r="I64" s="24"/>
      <c r="J64" s="20"/>
      <c r="K64" s="6"/>
    </row>
    <row r="65">
      <c r="A65" s="6"/>
      <c r="B65" s="23"/>
      <c r="C65" s="13" t="str">
        <f t="shared" si="1"/>
        <v/>
      </c>
      <c r="D65" s="14"/>
      <c r="E65" s="20"/>
      <c r="F65" s="16"/>
      <c r="G65" s="25"/>
      <c r="H65" s="18" t="str">
        <f>IF(ISBLANK($G65), "", VLOOKUP($G65, definitions!$D$2:$E$49, 2, "FALSE"))</f>
        <v/>
      </c>
      <c r="I65" s="24"/>
      <c r="J65" s="20"/>
      <c r="K65" s="6"/>
    </row>
    <row r="66">
      <c r="A66" s="6"/>
      <c r="B66" s="23"/>
      <c r="C66" s="13" t="str">
        <f t="shared" si="1"/>
        <v/>
      </c>
      <c r="D66" s="23"/>
      <c r="E66" s="20"/>
      <c r="F66" s="16"/>
      <c r="G66" s="25"/>
      <c r="H66" s="18" t="str">
        <f>IF(ISBLANK($G66), "", VLOOKUP($G66, definitions!$D$2:$E$49, 2, "FALSE"))</f>
        <v/>
      </c>
      <c r="I66" s="24"/>
      <c r="J66" s="20"/>
      <c r="K66" s="6"/>
    </row>
    <row r="67">
      <c r="A67" s="6"/>
      <c r="B67" s="23"/>
      <c r="C67" s="13" t="str">
        <f t="shared" si="1"/>
        <v/>
      </c>
      <c r="D67" s="23"/>
      <c r="E67" s="20"/>
      <c r="F67" s="16"/>
      <c r="G67" s="25"/>
      <c r="H67" s="18" t="str">
        <f>IF(ISBLANK($G67), "", VLOOKUP($G67, definitions!$D$2:$E$49, 2, "FALSE"))</f>
        <v/>
      </c>
      <c r="I67" s="24"/>
      <c r="J67" s="20"/>
      <c r="K67" s="6"/>
    </row>
    <row r="68">
      <c r="A68" s="6"/>
      <c r="B68" s="23"/>
      <c r="C68" s="13" t="str">
        <f t="shared" si="1"/>
        <v/>
      </c>
      <c r="D68" s="23"/>
      <c r="E68" s="20"/>
      <c r="F68" s="16"/>
      <c r="G68" s="25"/>
      <c r="H68" s="18" t="str">
        <f>IF(ISBLANK($G68), "", VLOOKUP($G68, definitions!$D$2:$E$49, 2, "FALSE"))</f>
        <v/>
      </c>
      <c r="I68" s="24"/>
      <c r="J68" s="20"/>
      <c r="K68" s="6"/>
    </row>
    <row r="69">
      <c r="A69" s="6"/>
      <c r="B69" s="23"/>
      <c r="C69" s="13" t="str">
        <f t="shared" si="1"/>
        <v/>
      </c>
      <c r="D69" s="23"/>
      <c r="E69" s="20"/>
      <c r="F69" s="16"/>
      <c r="G69" s="25"/>
      <c r="H69" s="18" t="str">
        <f>IF(ISBLANK($G69), "", VLOOKUP($G69, definitions!$D$2:$E$49, 2, "FALSE"))</f>
        <v/>
      </c>
      <c r="I69" s="24"/>
      <c r="J69" s="20"/>
      <c r="K69" s="6"/>
    </row>
    <row r="70">
      <c r="A70" s="6"/>
      <c r="B70" s="23"/>
      <c r="C70" s="13" t="str">
        <f t="shared" si="1"/>
        <v/>
      </c>
      <c r="D70" s="23"/>
      <c r="E70" s="20"/>
      <c r="F70" s="16"/>
      <c r="G70" s="25"/>
      <c r="H70" s="18" t="str">
        <f>IF(ISBLANK($G70), "", VLOOKUP($G70, definitions!$D$2:$E$49, 2, "FALSE"))</f>
        <v/>
      </c>
      <c r="I70" s="24"/>
      <c r="J70" s="20"/>
      <c r="K70" s="6"/>
    </row>
    <row r="71">
      <c r="A71" s="6"/>
      <c r="B71" s="23"/>
      <c r="C71" s="13" t="str">
        <f t="shared" si="1"/>
        <v/>
      </c>
      <c r="D71" s="23"/>
      <c r="E71" s="20"/>
      <c r="F71" s="16"/>
      <c r="G71" s="25"/>
      <c r="H71" s="18" t="str">
        <f>IF(ISBLANK($G71), "", VLOOKUP($G71, definitions!$D$2:$E$49, 2, "FALSE"))</f>
        <v/>
      </c>
      <c r="I71" s="24"/>
      <c r="J71" s="20"/>
      <c r="K71" s="6"/>
    </row>
    <row r="72">
      <c r="A72" s="6"/>
      <c r="B72" s="23"/>
      <c r="C72" s="13" t="str">
        <f t="shared" si="1"/>
        <v/>
      </c>
      <c r="D72" s="23"/>
      <c r="E72" s="20"/>
      <c r="F72" s="16"/>
      <c r="G72" s="25"/>
      <c r="H72" s="18" t="str">
        <f>IF(ISBLANK($G72), "", VLOOKUP($G72, definitions!$D$2:$E$49, 2, "FALSE"))</f>
        <v/>
      </c>
      <c r="I72" s="24"/>
      <c r="J72" s="20"/>
      <c r="K72" s="6"/>
    </row>
    <row r="73">
      <c r="A73" s="6"/>
      <c r="B73" s="23"/>
      <c r="C73" s="13" t="str">
        <f t="shared" si="1"/>
        <v/>
      </c>
      <c r="D73" s="23"/>
      <c r="E73" s="20"/>
      <c r="F73" s="16"/>
      <c r="G73" s="25"/>
      <c r="H73" s="18" t="str">
        <f>IF(ISBLANK($G73), "", VLOOKUP($G73, definitions!$D$2:$E$49, 2, "FALSE"))</f>
        <v/>
      </c>
      <c r="I73" s="24"/>
      <c r="J73" s="20"/>
      <c r="K73" s="6"/>
    </row>
    <row r="74">
      <c r="A74" s="6"/>
      <c r="B74" s="23"/>
      <c r="C74" s="13" t="str">
        <f t="shared" si="1"/>
        <v/>
      </c>
      <c r="D74" s="23"/>
      <c r="E74" s="20"/>
      <c r="F74" s="16"/>
      <c r="G74" s="25"/>
      <c r="H74" s="18" t="str">
        <f>IF(ISBLANK($G74), "", VLOOKUP($G74, definitions!$D$2:$E$49, 2, "FALSE"))</f>
        <v/>
      </c>
      <c r="I74" s="24"/>
      <c r="J74" s="20"/>
      <c r="K74" s="6"/>
    </row>
    <row r="75">
      <c r="A75" s="6"/>
      <c r="B75" s="23"/>
      <c r="C75" s="13" t="str">
        <f t="shared" si="1"/>
        <v/>
      </c>
      <c r="D75" s="23"/>
      <c r="E75" s="20"/>
      <c r="F75" s="16"/>
      <c r="G75" s="25"/>
      <c r="H75" s="18" t="str">
        <f>IF(ISBLANK($G75), "", VLOOKUP($G75, definitions!$D$2:$E$49, 2, "FALSE"))</f>
        <v/>
      </c>
      <c r="I75" s="24"/>
      <c r="J75" s="20"/>
      <c r="K75" s="6"/>
    </row>
    <row r="76">
      <c r="A76" s="6"/>
      <c r="B76" s="23"/>
      <c r="C76" s="13" t="str">
        <f t="shared" si="1"/>
        <v/>
      </c>
      <c r="D76" s="23"/>
      <c r="E76" s="20"/>
      <c r="F76" s="16"/>
      <c r="G76" s="25"/>
      <c r="H76" s="18" t="str">
        <f>IF(ISBLANK($G76), "", VLOOKUP($G76, definitions!$D$2:$E$49, 2, "FALSE"))</f>
        <v/>
      </c>
      <c r="I76" s="24"/>
      <c r="J76" s="20"/>
      <c r="K76" s="6"/>
    </row>
    <row r="77">
      <c r="A77" s="6"/>
      <c r="B77" s="23"/>
      <c r="C77" s="13" t="str">
        <f t="shared" si="1"/>
        <v/>
      </c>
      <c r="D77" s="23"/>
      <c r="E77" s="20"/>
      <c r="F77" s="16"/>
      <c r="G77" s="25"/>
      <c r="H77" s="18" t="str">
        <f>IF(ISBLANK($G77), "", VLOOKUP($G77, definitions!$D$2:$E$49, 2, "FALSE"))</f>
        <v/>
      </c>
      <c r="I77" s="24"/>
      <c r="J77" s="20"/>
      <c r="K77" s="6"/>
    </row>
    <row r="78">
      <c r="A78" s="6"/>
      <c r="B78" s="23"/>
      <c r="C78" s="13" t="str">
        <f t="shared" si="1"/>
        <v/>
      </c>
      <c r="D78" s="23"/>
      <c r="E78" s="20"/>
      <c r="F78" s="16"/>
      <c r="G78" s="25"/>
      <c r="H78" s="18" t="str">
        <f>IF(ISBLANK($G78), "", VLOOKUP($G78, definitions!$D$2:$E$49, 2, "FALSE"))</f>
        <v/>
      </c>
      <c r="I78" s="24"/>
      <c r="J78" s="20"/>
      <c r="K78" s="6"/>
    </row>
    <row r="79">
      <c r="A79" s="6"/>
      <c r="B79" s="23"/>
      <c r="C79" s="13" t="str">
        <f t="shared" si="1"/>
        <v/>
      </c>
      <c r="D79" s="23"/>
      <c r="E79" s="20"/>
      <c r="F79" s="16"/>
      <c r="G79" s="25"/>
      <c r="H79" s="18" t="str">
        <f>IF(ISBLANK($G79), "", VLOOKUP($G79, definitions!$D$2:$E$49, 2, "FALSE"))</f>
        <v/>
      </c>
      <c r="I79" s="24"/>
      <c r="J79" s="20"/>
      <c r="K79" s="6"/>
    </row>
    <row r="80">
      <c r="A80" s="6"/>
      <c r="B80" s="23"/>
      <c r="C80" s="13" t="str">
        <f t="shared" si="1"/>
        <v/>
      </c>
      <c r="D80" s="23"/>
      <c r="E80" s="20"/>
      <c r="F80" s="16"/>
      <c r="G80" s="25"/>
      <c r="H80" s="18" t="str">
        <f>IF(ISBLANK($G80), "", VLOOKUP($G80, definitions!$D$2:$E$49, 2, "FALSE"))</f>
        <v/>
      </c>
      <c r="I80" s="24"/>
      <c r="J80" s="20"/>
      <c r="K80" s="6"/>
    </row>
    <row r="81">
      <c r="A81" s="6"/>
      <c r="B81" s="23"/>
      <c r="C81" s="13" t="str">
        <f t="shared" si="1"/>
        <v/>
      </c>
      <c r="D81" s="23"/>
      <c r="E81" s="20"/>
      <c r="F81" s="16"/>
      <c r="G81" s="25"/>
      <c r="H81" s="18" t="str">
        <f>IF(ISBLANK($G81), "", VLOOKUP($G81, definitions!$D$2:$E$49, 2, "FALSE"))</f>
        <v/>
      </c>
      <c r="I81" s="24"/>
      <c r="J81" s="20"/>
      <c r="K81" s="6"/>
    </row>
    <row r="82">
      <c r="A82" s="6"/>
      <c r="B82" s="23"/>
      <c r="C82" s="13" t="str">
        <f t="shared" si="1"/>
        <v/>
      </c>
      <c r="D82" s="23"/>
      <c r="E82" s="20"/>
      <c r="F82" s="16"/>
      <c r="G82" s="25"/>
      <c r="H82" s="18" t="str">
        <f>IF(ISBLANK($G82), "", VLOOKUP($G82, definitions!$D$2:$E$49, 2, "FALSE"))</f>
        <v/>
      </c>
      <c r="I82" s="24"/>
      <c r="J82" s="20"/>
      <c r="K82" s="6"/>
    </row>
    <row r="83">
      <c r="A83" s="6"/>
      <c r="B83" s="23"/>
      <c r="C83" s="13" t="str">
        <f t="shared" si="1"/>
        <v/>
      </c>
      <c r="D83" s="23"/>
      <c r="E83" s="20"/>
      <c r="F83" s="16"/>
      <c r="G83" s="25"/>
      <c r="H83" s="18" t="str">
        <f>IF(ISBLANK($G83), "", VLOOKUP($G83, definitions!$D$2:$E$49, 2, "FALSE"))</f>
        <v/>
      </c>
      <c r="I83" s="24"/>
      <c r="J83" s="20"/>
      <c r="K83" s="6"/>
    </row>
    <row r="84">
      <c r="A84" s="6"/>
      <c r="B84" s="23"/>
      <c r="C84" s="13" t="str">
        <f t="shared" si="1"/>
        <v/>
      </c>
      <c r="D84" s="23"/>
      <c r="E84" s="20"/>
      <c r="F84" s="16"/>
      <c r="G84" s="25"/>
      <c r="H84" s="18" t="str">
        <f>IF(ISBLANK($G84), "", VLOOKUP($G84, definitions!$D$2:$E$49, 2, "FALSE"))</f>
        <v/>
      </c>
      <c r="I84" s="24"/>
      <c r="J84" s="20"/>
      <c r="K84" s="6"/>
    </row>
    <row r="85">
      <c r="A85" s="6"/>
      <c r="B85" s="23"/>
      <c r="C85" s="13" t="str">
        <f t="shared" si="1"/>
        <v/>
      </c>
      <c r="D85" s="23"/>
      <c r="E85" s="20"/>
      <c r="F85" s="16"/>
      <c r="G85" s="25"/>
      <c r="H85" s="18" t="str">
        <f>IF(ISBLANK($G85), "", VLOOKUP($G85, definitions!$D$2:$E$49, 2, "FALSE"))</f>
        <v/>
      </c>
      <c r="I85" s="24"/>
      <c r="J85" s="20"/>
      <c r="K85" s="6"/>
    </row>
    <row r="86">
      <c r="A86" s="6"/>
      <c r="B86" s="23"/>
      <c r="C86" s="13" t="str">
        <f t="shared" si="1"/>
        <v/>
      </c>
      <c r="D86" s="23"/>
      <c r="E86" s="20"/>
      <c r="F86" s="16"/>
      <c r="G86" s="25"/>
      <c r="H86" s="18" t="str">
        <f>IF(ISBLANK($G86), "", VLOOKUP($G86, definitions!$D$2:$E$49, 2, "FALSE"))</f>
        <v/>
      </c>
      <c r="I86" s="24"/>
      <c r="J86" s="20"/>
      <c r="K86" s="6"/>
    </row>
    <row r="87">
      <c r="A87" s="6"/>
      <c r="B87" s="23"/>
      <c r="C87" s="13" t="str">
        <f t="shared" si="1"/>
        <v/>
      </c>
      <c r="D87" s="23"/>
      <c r="E87" s="20"/>
      <c r="F87" s="16"/>
      <c r="G87" s="25"/>
      <c r="H87" s="18" t="str">
        <f>IF(ISBLANK($G87), "", VLOOKUP($G87, definitions!$D$2:$E$49, 2, "FALSE"))</f>
        <v/>
      </c>
      <c r="I87" s="24"/>
      <c r="J87" s="20"/>
      <c r="K87" s="6"/>
    </row>
    <row r="88">
      <c r="A88" s="6"/>
      <c r="B88" s="23"/>
      <c r="C88" s="13" t="str">
        <f t="shared" si="1"/>
        <v/>
      </c>
      <c r="D88" s="23"/>
      <c r="E88" s="20"/>
      <c r="F88" s="16"/>
      <c r="G88" s="25"/>
      <c r="H88" s="18" t="str">
        <f>IF(ISBLANK($G88), "", VLOOKUP($G88, definitions!$D$2:$E$49, 2, "FALSE"))</f>
        <v/>
      </c>
      <c r="I88" s="24"/>
      <c r="J88" s="20"/>
      <c r="K88" s="6"/>
    </row>
    <row r="89">
      <c r="A89" s="6"/>
      <c r="B89" s="23"/>
      <c r="C89" s="13" t="str">
        <f t="shared" si="1"/>
        <v/>
      </c>
      <c r="D89" s="23"/>
      <c r="E89" s="20"/>
      <c r="F89" s="16"/>
      <c r="G89" s="25"/>
      <c r="H89" s="18" t="str">
        <f>IF(ISBLANK($G89), "", VLOOKUP($G89, definitions!$D$2:$E$49, 2, "FALSE"))</f>
        <v/>
      </c>
      <c r="I89" s="24"/>
      <c r="J89" s="20"/>
      <c r="K89" s="6"/>
    </row>
    <row r="90">
      <c r="A90" s="6"/>
      <c r="B90" s="23"/>
      <c r="C90" s="13" t="str">
        <f t="shared" si="1"/>
        <v/>
      </c>
      <c r="D90" s="23"/>
      <c r="E90" s="20"/>
      <c r="F90" s="16"/>
      <c r="G90" s="25"/>
      <c r="H90" s="18" t="str">
        <f>IF(ISBLANK($G90), "", VLOOKUP($G90, definitions!$D$2:$E$49, 2, "FALSE"))</f>
        <v/>
      </c>
      <c r="I90" s="24"/>
      <c r="J90" s="20"/>
      <c r="K90" s="6"/>
    </row>
    <row r="91">
      <c r="A91" s="6"/>
      <c r="B91" s="23"/>
      <c r="C91" s="13" t="str">
        <f t="shared" si="1"/>
        <v/>
      </c>
      <c r="D91" s="23"/>
      <c r="E91" s="20"/>
      <c r="F91" s="16"/>
      <c r="G91" s="25"/>
      <c r="H91" s="18" t="str">
        <f>IF(ISBLANK($G91), "", VLOOKUP($G91, definitions!$D$2:$E$49, 2, "FALSE"))</f>
        <v/>
      </c>
      <c r="I91" s="24"/>
      <c r="J91" s="20"/>
      <c r="K91" s="6"/>
    </row>
    <row r="92">
      <c r="A92" s="6"/>
      <c r="B92" s="23"/>
      <c r="C92" s="13" t="str">
        <f t="shared" si="1"/>
        <v/>
      </c>
      <c r="D92" s="23"/>
      <c r="E92" s="20"/>
      <c r="F92" s="16"/>
      <c r="G92" s="25"/>
      <c r="H92" s="18" t="str">
        <f>IF(ISBLANK($G92), "", VLOOKUP($G92, definitions!$D$2:$E$49, 2, "FALSE"))</f>
        <v/>
      </c>
      <c r="I92" s="24"/>
      <c r="J92" s="20"/>
      <c r="K92" s="6"/>
    </row>
    <row r="93">
      <c r="A93" s="6"/>
      <c r="B93" s="23"/>
      <c r="C93" s="13" t="str">
        <f t="shared" si="1"/>
        <v/>
      </c>
      <c r="D93" s="23"/>
      <c r="E93" s="20"/>
      <c r="F93" s="16"/>
      <c r="G93" s="25"/>
      <c r="H93" s="18" t="str">
        <f>IF(ISBLANK($G93), "", VLOOKUP($G93, definitions!$D$2:$E$49, 2, "FALSE"))</f>
        <v/>
      </c>
      <c r="I93" s="24"/>
      <c r="J93" s="20"/>
      <c r="K93" s="6"/>
    </row>
    <row r="94">
      <c r="A94" s="6"/>
      <c r="B94" s="23"/>
      <c r="C94" s="13" t="str">
        <f t="shared" si="1"/>
        <v/>
      </c>
      <c r="D94" s="23"/>
      <c r="E94" s="20"/>
      <c r="F94" s="16"/>
      <c r="G94" s="25"/>
      <c r="H94" s="18" t="str">
        <f>IF(ISBLANK($G94), "", VLOOKUP($G94, definitions!$D$2:$E$49, 2, "FALSE"))</f>
        <v/>
      </c>
      <c r="I94" s="24"/>
      <c r="J94" s="20"/>
      <c r="K94" s="6"/>
    </row>
    <row r="95">
      <c r="A95" s="6"/>
      <c r="B95" s="23"/>
      <c r="C95" s="13" t="str">
        <f t="shared" si="1"/>
        <v/>
      </c>
      <c r="D95" s="23"/>
      <c r="E95" s="20"/>
      <c r="F95" s="16"/>
      <c r="G95" s="25"/>
      <c r="H95" s="18" t="str">
        <f>IF(ISBLANK($G95), "", VLOOKUP($G95, definitions!$D$2:$E$49, 2, "FALSE"))</f>
        <v/>
      </c>
      <c r="I95" s="24"/>
      <c r="J95" s="20"/>
      <c r="K95" s="6"/>
    </row>
    <row r="96">
      <c r="A96" s="6"/>
      <c r="B96" s="23"/>
      <c r="C96" s="13" t="str">
        <f t="shared" si="1"/>
        <v/>
      </c>
      <c r="D96" s="23"/>
      <c r="E96" s="20"/>
      <c r="F96" s="16"/>
      <c r="G96" s="25"/>
      <c r="H96" s="18" t="str">
        <f>IF(ISBLANK($G96), "", VLOOKUP($G96, definitions!$D$2:$E$49, 2, "FALSE"))</f>
        <v/>
      </c>
      <c r="I96" s="24"/>
      <c r="J96" s="20"/>
      <c r="K96" s="6"/>
    </row>
    <row r="97">
      <c r="A97" s="6"/>
      <c r="B97" s="23"/>
      <c r="C97" s="13" t="str">
        <f t="shared" si="1"/>
        <v/>
      </c>
      <c r="D97" s="23"/>
      <c r="E97" s="20"/>
      <c r="F97" s="16"/>
      <c r="G97" s="25"/>
      <c r="H97" s="18" t="str">
        <f>IF(ISBLANK($G97), "", VLOOKUP($G97, definitions!$D$2:$E$49, 2, "FALSE"))</f>
        <v/>
      </c>
      <c r="I97" s="24"/>
      <c r="J97" s="20"/>
      <c r="K97" s="6"/>
    </row>
    <row r="98">
      <c r="A98" s="6"/>
      <c r="B98" s="23"/>
      <c r="C98" s="13" t="str">
        <f t="shared" si="1"/>
        <v/>
      </c>
      <c r="D98" s="23"/>
      <c r="E98" s="20"/>
      <c r="F98" s="16"/>
      <c r="G98" s="25"/>
      <c r="H98" s="18" t="str">
        <f>IF(ISBLANK($G98), "", VLOOKUP($G98, definitions!$D$2:$E$49, 2, "FALSE"))</f>
        <v/>
      </c>
      <c r="I98" s="24"/>
      <c r="J98" s="20"/>
      <c r="K98" s="6"/>
    </row>
    <row r="99">
      <c r="A99" s="6"/>
      <c r="B99" s="23"/>
      <c r="C99" s="13" t="str">
        <f t="shared" si="1"/>
        <v/>
      </c>
      <c r="D99" s="23"/>
      <c r="E99" s="20"/>
      <c r="F99" s="16"/>
      <c r="G99" s="25"/>
      <c r="H99" s="18" t="str">
        <f>IF(ISBLANK($G99), "", VLOOKUP($G99, definitions!$D$2:$E$49, 2, "FALSE"))</f>
        <v/>
      </c>
      <c r="I99" s="24"/>
      <c r="J99" s="20"/>
      <c r="K99" s="6"/>
    </row>
    <row r="100">
      <c r="A100" s="6"/>
      <c r="B100" s="23"/>
      <c r="C100" s="13" t="str">
        <f t="shared" si="1"/>
        <v/>
      </c>
      <c r="D100" s="23"/>
      <c r="E100" s="20"/>
      <c r="F100" s="16"/>
      <c r="G100" s="25"/>
      <c r="H100" s="18" t="str">
        <f>IF(ISBLANK($G100), "", VLOOKUP($G100, definitions!$D$2:$E$49, 2, "FALSE"))</f>
        <v/>
      </c>
      <c r="I100" s="24"/>
      <c r="J100" s="20"/>
      <c r="K100" s="6"/>
    </row>
    <row r="101">
      <c r="A101" s="6"/>
      <c r="B101" s="23"/>
      <c r="C101" s="13" t="str">
        <f t="shared" si="1"/>
        <v/>
      </c>
      <c r="D101" s="23"/>
      <c r="E101" s="20"/>
      <c r="F101" s="16"/>
      <c r="G101" s="25"/>
      <c r="H101" s="18" t="str">
        <f>IF(ISBLANK($G101), "", VLOOKUP($G101, definitions!$D$2:$E$49, 2, "FALSE"))</f>
        <v/>
      </c>
      <c r="I101" s="24"/>
      <c r="J101" s="20"/>
      <c r="K101" s="6"/>
    </row>
    <row r="102">
      <c r="A102" s="6"/>
      <c r="B102" s="23"/>
      <c r="C102" s="13" t="str">
        <f t="shared" si="1"/>
        <v/>
      </c>
      <c r="D102" s="23"/>
      <c r="E102" s="20"/>
      <c r="F102" s="16"/>
      <c r="G102" s="25"/>
      <c r="H102" s="18" t="str">
        <f>IF(ISBLANK($G102), "", VLOOKUP($G102, definitions!$D$2:$E$49, 2, "FALSE"))</f>
        <v/>
      </c>
      <c r="I102" s="24"/>
      <c r="J102" s="20"/>
      <c r="K102" s="6"/>
    </row>
    <row r="103">
      <c r="A103" s="6"/>
      <c r="B103" s="23"/>
      <c r="C103" s="13" t="str">
        <f t="shared" si="1"/>
        <v/>
      </c>
      <c r="D103" s="23"/>
      <c r="E103" s="20"/>
      <c r="F103" s="16"/>
      <c r="G103" s="25"/>
      <c r="H103" s="18" t="str">
        <f>IF(ISBLANK($G103), "", VLOOKUP($G103, definitions!$D$2:$E$49, 2, "FALSE"))</f>
        <v/>
      </c>
      <c r="I103" s="24"/>
      <c r="J103" s="20"/>
      <c r="K103" s="6"/>
    </row>
    <row r="104">
      <c r="A104" s="6"/>
      <c r="B104" s="23"/>
      <c r="C104" s="13" t="str">
        <f t="shared" si="1"/>
        <v/>
      </c>
      <c r="D104" s="23"/>
      <c r="E104" s="20"/>
      <c r="F104" s="16"/>
      <c r="G104" s="25"/>
      <c r="H104" s="18" t="str">
        <f>IF(ISBLANK($G104), "", VLOOKUP($G104, definitions!$D$2:$E$49, 2, "FALSE"))</f>
        <v/>
      </c>
      <c r="I104" s="24"/>
      <c r="J104" s="20"/>
      <c r="K104" s="6"/>
    </row>
    <row r="105">
      <c r="A105" s="6"/>
      <c r="B105" s="23"/>
      <c r="C105" s="13" t="str">
        <f t="shared" si="1"/>
        <v/>
      </c>
      <c r="D105" s="23"/>
      <c r="E105" s="20"/>
      <c r="F105" s="16"/>
      <c r="G105" s="25"/>
      <c r="H105" s="18" t="str">
        <f>IF(ISBLANK($G105), "", VLOOKUP($G105, definitions!$D$2:$E$49, 2, "FALSE"))</f>
        <v/>
      </c>
      <c r="I105" s="24"/>
      <c r="J105" s="20"/>
      <c r="K105" s="6"/>
    </row>
    <row r="106">
      <c r="A106" s="6"/>
      <c r="B106" s="23"/>
      <c r="C106" s="13" t="str">
        <f t="shared" si="1"/>
        <v/>
      </c>
      <c r="D106" s="23"/>
      <c r="E106" s="20"/>
      <c r="F106" s="16"/>
      <c r="G106" s="25"/>
      <c r="H106" s="18" t="str">
        <f>IF(ISBLANK($G106), "", VLOOKUP($G106, definitions!$D$2:$E$49, 2, "FALSE"))</f>
        <v/>
      </c>
      <c r="I106" s="24"/>
      <c r="J106" s="20"/>
      <c r="K106" s="6"/>
    </row>
    <row r="107">
      <c r="A107" s="6"/>
      <c r="B107" s="23"/>
      <c r="C107" s="13" t="str">
        <f t="shared" si="1"/>
        <v/>
      </c>
      <c r="D107" s="23"/>
      <c r="E107" s="20"/>
      <c r="F107" s="16"/>
      <c r="G107" s="25"/>
      <c r="H107" s="18" t="str">
        <f>IF(ISBLANK($G107), "", VLOOKUP($G107, definitions!$D$2:$E$49, 2, "FALSE"))</f>
        <v/>
      </c>
      <c r="I107" s="24"/>
      <c r="J107" s="20"/>
      <c r="K107" s="6"/>
    </row>
    <row r="108">
      <c r="A108" s="6"/>
      <c r="B108" s="23"/>
      <c r="C108" s="13" t="str">
        <f t="shared" si="1"/>
        <v/>
      </c>
      <c r="D108" s="23"/>
      <c r="E108" s="20"/>
      <c r="F108" s="16"/>
      <c r="G108" s="25"/>
      <c r="H108" s="18" t="str">
        <f>IF(ISBLANK($G108), "", VLOOKUP($G108, definitions!$D$2:$E$49, 2, "FALSE"))</f>
        <v/>
      </c>
      <c r="I108" s="24"/>
      <c r="J108" s="20"/>
      <c r="K108" s="6"/>
    </row>
    <row r="109">
      <c r="A109" s="6"/>
      <c r="B109" s="23"/>
      <c r="C109" s="13" t="str">
        <f t="shared" si="1"/>
        <v/>
      </c>
      <c r="D109" s="23"/>
      <c r="E109" s="20"/>
      <c r="F109" s="16"/>
      <c r="G109" s="25"/>
      <c r="H109" s="18" t="str">
        <f>IF(ISBLANK($G109), "", VLOOKUP($G109, definitions!$D$2:$E$49, 2, "FALSE"))</f>
        <v/>
      </c>
      <c r="I109" s="24"/>
      <c r="J109" s="20"/>
      <c r="K109" s="6"/>
    </row>
    <row r="110">
      <c r="A110" s="6"/>
      <c r="B110" s="23"/>
      <c r="C110" s="13" t="str">
        <f t="shared" si="1"/>
        <v/>
      </c>
      <c r="D110" s="23"/>
      <c r="E110" s="20"/>
      <c r="F110" s="16"/>
      <c r="G110" s="25"/>
      <c r="H110" s="18" t="str">
        <f>IF(ISBLANK($G110), "", VLOOKUP($G110, definitions!$D$2:$E$49, 2, "FALSE"))</f>
        <v/>
      </c>
      <c r="I110" s="24"/>
      <c r="J110" s="20"/>
      <c r="K110" s="6"/>
    </row>
    <row r="111">
      <c r="A111" s="6"/>
      <c r="B111" s="23"/>
      <c r="C111" s="13" t="str">
        <f t="shared" si="1"/>
        <v/>
      </c>
      <c r="D111" s="23"/>
      <c r="E111" s="20"/>
      <c r="F111" s="16"/>
      <c r="G111" s="25"/>
      <c r="H111" s="18" t="str">
        <f>IF(ISBLANK($G111), "", VLOOKUP($G111, definitions!$D$2:$E$49, 2, "FALSE"))</f>
        <v/>
      </c>
      <c r="I111" s="24"/>
      <c r="J111" s="20"/>
      <c r="K111" s="6"/>
    </row>
    <row r="112">
      <c r="A112" s="6"/>
      <c r="B112" s="23"/>
      <c r="C112" s="13" t="str">
        <f t="shared" si="1"/>
        <v/>
      </c>
      <c r="D112" s="23"/>
      <c r="E112" s="20"/>
      <c r="F112" s="16"/>
      <c r="G112" s="25"/>
      <c r="H112" s="18" t="str">
        <f>IF(ISBLANK($G112), "", VLOOKUP($G112, definitions!$D$2:$E$49, 2, "FALSE"))</f>
        <v/>
      </c>
      <c r="I112" s="24"/>
      <c r="J112" s="20"/>
      <c r="K112" s="6"/>
    </row>
    <row r="113">
      <c r="A113" s="6"/>
      <c r="B113" s="23"/>
      <c r="C113" s="13" t="str">
        <f t="shared" si="1"/>
        <v/>
      </c>
      <c r="D113" s="23"/>
      <c r="E113" s="20"/>
      <c r="F113" s="16"/>
      <c r="G113" s="25"/>
      <c r="H113" s="18" t="str">
        <f>IF(ISBLANK($G113), "", VLOOKUP($G113, definitions!$D$2:$E$49, 2, "FALSE"))</f>
        <v/>
      </c>
      <c r="I113" s="24"/>
      <c r="J113" s="20"/>
      <c r="K113" s="6"/>
    </row>
    <row r="114">
      <c r="A114" s="6"/>
      <c r="B114" s="23"/>
      <c r="C114" s="13" t="str">
        <f t="shared" si="1"/>
        <v/>
      </c>
      <c r="D114" s="23"/>
      <c r="E114" s="20"/>
      <c r="F114" s="16"/>
      <c r="G114" s="25"/>
      <c r="H114" s="18" t="str">
        <f>IF(ISBLANK($G114), "", VLOOKUP($G114, definitions!$D$2:$E$49, 2, "FALSE"))</f>
        <v/>
      </c>
      <c r="I114" s="24"/>
      <c r="J114" s="20"/>
      <c r="K114" s="6"/>
    </row>
    <row r="115">
      <c r="A115" s="6"/>
      <c r="B115" s="23"/>
      <c r="C115" s="13" t="str">
        <f t="shared" si="1"/>
        <v/>
      </c>
      <c r="D115" s="23"/>
      <c r="E115" s="20"/>
      <c r="F115" s="16"/>
      <c r="G115" s="25"/>
      <c r="H115" s="18" t="str">
        <f>IF(ISBLANK($G115), "", VLOOKUP($G115, definitions!$D$2:$E$49, 2, "FALSE"))</f>
        <v/>
      </c>
      <c r="I115" s="24"/>
      <c r="J115" s="20"/>
      <c r="K115" s="6"/>
    </row>
    <row r="116">
      <c r="A116" s="6"/>
      <c r="B116" s="23"/>
      <c r="C116" s="13" t="str">
        <f t="shared" si="1"/>
        <v/>
      </c>
      <c r="D116" s="23"/>
      <c r="E116" s="20"/>
      <c r="F116" s="16"/>
      <c r="G116" s="25"/>
      <c r="H116" s="18" t="str">
        <f>IF(ISBLANK($G116), "", VLOOKUP($G116, definitions!$D$2:$E$49, 2, "FALSE"))</f>
        <v/>
      </c>
      <c r="I116" s="24"/>
      <c r="J116" s="20"/>
      <c r="K116" s="6"/>
    </row>
    <row r="117">
      <c r="A117" s="6"/>
      <c r="B117" s="23"/>
      <c r="C117" s="13" t="str">
        <f t="shared" si="1"/>
        <v/>
      </c>
      <c r="D117" s="23"/>
      <c r="E117" s="20"/>
      <c r="F117" s="16"/>
      <c r="G117" s="25"/>
      <c r="H117" s="18" t="str">
        <f>IF(ISBLANK($G117), "", VLOOKUP($G117, definitions!$D$2:$E$49, 2, "FALSE"))</f>
        <v/>
      </c>
      <c r="I117" s="24"/>
      <c r="J117" s="20"/>
      <c r="K117" s="6"/>
    </row>
    <row r="118">
      <c r="A118" s="6"/>
      <c r="B118" s="23"/>
      <c r="C118" s="13" t="str">
        <f t="shared" si="1"/>
        <v/>
      </c>
      <c r="D118" s="23"/>
      <c r="E118" s="20"/>
      <c r="F118" s="16"/>
      <c r="G118" s="25"/>
      <c r="H118" s="18" t="str">
        <f>IF(ISBLANK($G118), "", VLOOKUP($G118, definitions!$D$2:$E$49, 2, "FALSE"))</f>
        <v/>
      </c>
      <c r="I118" s="24"/>
      <c r="J118" s="20"/>
      <c r="K118" s="6"/>
    </row>
    <row r="119">
      <c r="A119" s="6"/>
      <c r="B119" s="23"/>
      <c r="C119" s="13" t="str">
        <f t="shared" si="1"/>
        <v/>
      </c>
      <c r="D119" s="23"/>
      <c r="E119" s="20"/>
      <c r="F119" s="16"/>
      <c r="G119" s="25"/>
      <c r="H119" s="18" t="str">
        <f>IF(ISBLANK($G119), "", VLOOKUP($G119, definitions!$D$2:$E$49, 2, "FALSE"))</f>
        <v/>
      </c>
      <c r="I119" s="24"/>
      <c r="J119" s="20"/>
      <c r="K119" s="6"/>
    </row>
    <row r="120">
      <c r="A120" s="6"/>
      <c r="B120" s="23"/>
      <c r="C120" s="13" t="str">
        <f t="shared" si="1"/>
        <v/>
      </c>
      <c r="D120" s="23"/>
      <c r="E120" s="20"/>
      <c r="F120" s="16"/>
      <c r="G120" s="25"/>
      <c r="H120" s="18" t="str">
        <f>IF(ISBLANK($G120), "", VLOOKUP($G120, definitions!$D$2:$E$49, 2, "FALSE"))</f>
        <v/>
      </c>
      <c r="I120" s="24"/>
      <c r="J120" s="20"/>
      <c r="K120" s="6"/>
    </row>
    <row r="121">
      <c r="A121" s="6"/>
      <c r="B121" s="23"/>
      <c r="C121" s="13" t="str">
        <f t="shared" si="1"/>
        <v/>
      </c>
      <c r="D121" s="23"/>
      <c r="E121" s="20"/>
      <c r="F121" s="16"/>
      <c r="G121" s="25"/>
      <c r="H121" s="18" t="str">
        <f>IF(ISBLANK($G121), "", VLOOKUP($G121, definitions!$D$2:$E$49, 2, "FALSE"))</f>
        <v/>
      </c>
      <c r="I121" s="24"/>
      <c r="J121" s="20"/>
      <c r="K121" s="6"/>
    </row>
    <row r="122">
      <c r="A122" s="6"/>
      <c r="B122" s="23"/>
      <c r="C122" s="13" t="str">
        <f t="shared" si="1"/>
        <v/>
      </c>
      <c r="D122" s="23"/>
      <c r="E122" s="20"/>
      <c r="F122" s="16"/>
      <c r="G122" s="25"/>
      <c r="H122" s="18" t="str">
        <f>IF(ISBLANK($G122), "", VLOOKUP($G122, definitions!$D$2:$E$49, 2, "FALSE"))</f>
        <v/>
      </c>
      <c r="I122" s="24"/>
      <c r="J122" s="20"/>
      <c r="K122" s="6"/>
    </row>
    <row r="123">
      <c r="A123" s="6"/>
      <c r="B123" s="23"/>
      <c r="C123" s="13" t="str">
        <f t="shared" si="1"/>
        <v/>
      </c>
      <c r="D123" s="23"/>
      <c r="E123" s="20"/>
      <c r="F123" s="16"/>
      <c r="G123" s="25"/>
      <c r="H123" s="18" t="str">
        <f>IF(ISBLANK($G123), "", VLOOKUP($G123, definitions!$D$2:$E$49, 2, "FALSE"))</f>
        <v/>
      </c>
      <c r="I123" s="24"/>
      <c r="J123" s="20"/>
      <c r="K123" s="6"/>
    </row>
    <row r="124">
      <c r="A124" s="6"/>
      <c r="B124" s="23"/>
      <c r="C124" s="13" t="str">
        <f t="shared" si="1"/>
        <v/>
      </c>
      <c r="D124" s="23"/>
      <c r="E124" s="20"/>
      <c r="F124" s="16"/>
      <c r="G124" s="25"/>
      <c r="H124" s="18" t="str">
        <f>IF(ISBLANK($G124), "", VLOOKUP($G124, definitions!$D$2:$E$49, 2, "FALSE"))</f>
        <v/>
      </c>
      <c r="I124" s="24"/>
      <c r="J124" s="20"/>
      <c r="K124" s="6"/>
    </row>
    <row r="125">
      <c r="A125" s="6"/>
      <c r="B125" s="23"/>
      <c r="C125" s="13" t="str">
        <f t="shared" si="1"/>
        <v/>
      </c>
      <c r="D125" s="23"/>
      <c r="E125" s="20"/>
      <c r="F125" s="16"/>
      <c r="G125" s="25"/>
      <c r="H125" s="18" t="str">
        <f>IF(ISBLANK($G125), "", VLOOKUP($G125, definitions!$D$2:$E$49, 2, "FALSE"))</f>
        <v/>
      </c>
      <c r="I125" s="24"/>
      <c r="J125" s="20"/>
      <c r="K125" s="6"/>
    </row>
    <row r="126">
      <c r="A126" s="6"/>
      <c r="B126" s="23"/>
      <c r="C126" s="13" t="str">
        <f t="shared" si="1"/>
        <v/>
      </c>
      <c r="D126" s="23"/>
      <c r="E126" s="20"/>
      <c r="F126" s="16"/>
      <c r="G126" s="25"/>
      <c r="H126" s="18" t="str">
        <f>IF(ISBLANK($G126), "", VLOOKUP($G126, definitions!$D$2:$E$49, 2, "FALSE"))</f>
        <v/>
      </c>
      <c r="I126" s="24"/>
      <c r="J126" s="20"/>
      <c r="K126" s="6"/>
    </row>
    <row r="127">
      <c r="A127" s="6"/>
      <c r="B127" s="23"/>
      <c r="C127" s="13" t="str">
        <f t="shared" si="1"/>
        <v/>
      </c>
      <c r="D127" s="23"/>
      <c r="E127" s="20"/>
      <c r="F127" s="16"/>
      <c r="G127" s="25"/>
      <c r="H127" s="18" t="str">
        <f>IF(ISBLANK($G127), "", VLOOKUP($G127, definitions!$D$2:$E$49, 2, "FALSE"))</f>
        <v/>
      </c>
      <c r="I127" s="24"/>
      <c r="J127" s="20"/>
      <c r="K127" s="6"/>
    </row>
    <row r="128">
      <c r="A128" s="6"/>
      <c r="B128" s="23"/>
      <c r="C128" s="13" t="str">
        <f t="shared" si="1"/>
        <v/>
      </c>
      <c r="D128" s="23"/>
      <c r="E128" s="20"/>
      <c r="F128" s="16"/>
      <c r="G128" s="25"/>
      <c r="H128" s="18" t="str">
        <f>IF(ISBLANK($G128), "", VLOOKUP($G128, definitions!$D$2:$E$49, 2, "FALSE"))</f>
        <v/>
      </c>
      <c r="I128" s="24"/>
      <c r="J128" s="20"/>
      <c r="K128" s="6"/>
    </row>
    <row r="129">
      <c r="A129" s="6"/>
      <c r="B129" s="23"/>
      <c r="C129" s="13" t="str">
        <f t="shared" si="1"/>
        <v/>
      </c>
      <c r="D129" s="23"/>
      <c r="E129" s="20"/>
      <c r="F129" s="16"/>
      <c r="G129" s="25"/>
      <c r="H129" s="18" t="str">
        <f>IF(ISBLANK($G129), "", VLOOKUP($G129, definitions!$D$2:$E$49, 2, "FALSE"))</f>
        <v/>
      </c>
      <c r="I129" s="24"/>
      <c r="J129" s="20"/>
      <c r="K129" s="6"/>
    </row>
    <row r="130">
      <c r="A130" s="6"/>
      <c r="B130" s="23"/>
      <c r="C130" s="13" t="str">
        <f t="shared" si="1"/>
        <v/>
      </c>
      <c r="D130" s="23"/>
      <c r="E130" s="20"/>
      <c r="F130" s="16"/>
      <c r="G130" s="25"/>
      <c r="H130" s="18" t="str">
        <f>IF(ISBLANK($G130), "", VLOOKUP($G130, definitions!$D$2:$E$49, 2, "FALSE"))</f>
        <v/>
      </c>
      <c r="I130" s="24"/>
      <c r="J130" s="20"/>
      <c r="K130" s="6"/>
    </row>
    <row r="131">
      <c r="A131" s="6"/>
      <c r="B131" s="23"/>
      <c r="C131" s="13" t="str">
        <f t="shared" si="1"/>
        <v/>
      </c>
      <c r="D131" s="23"/>
      <c r="E131" s="20"/>
      <c r="F131" s="16"/>
      <c r="G131" s="25"/>
      <c r="H131" s="18" t="str">
        <f>IF(ISBLANK($G131), "", VLOOKUP($G131, definitions!$D$2:$E$49, 2, "FALSE"))</f>
        <v/>
      </c>
      <c r="I131" s="24"/>
      <c r="J131" s="20"/>
      <c r="K131" s="6"/>
    </row>
    <row r="132">
      <c r="A132" s="6"/>
      <c r="B132" s="23"/>
      <c r="C132" s="13" t="str">
        <f t="shared" si="1"/>
        <v/>
      </c>
      <c r="D132" s="23"/>
      <c r="E132" s="20"/>
      <c r="F132" s="16"/>
      <c r="G132" s="25"/>
      <c r="H132" s="18" t="str">
        <f>IF(ISBLANK($G132), "", VLOOKUP($G132, definitions!$D$2:$E$49, 2, "FALSE"))</f>
        <v/>
      </c>
      <c r="I132" s="24"/>
      <c r="J132" s="20"/>
      <c r="K132" s="6"/>
    </row>
    <row r="133">
      <c r="A133" s="6"/>
      <c r="B133" s="23"/>
      <c r="C133" s="13" t="str">
        <f t="shared" si="1"/>
        <v/>
      </c>
      <c r="D133" s="23"/>
      <c r="E133" s="20"/>
      <c r="F133" s="16"/>
      <c r="G133" s="25"/>
      <c r="H133" s="18" t="str">
        <f>IF(ISBLANK($G133), "", VLOOKUP($G133, definitions!$D$2:$E$49, 2, "FALSE"))</f>
        <v/>
      </c>
      <c r="I133" s="24"/>
      <c r="J133" s="20"/>
      <c r="K133" s="6"/>
    </row>
    <row r="134">
      <c r="A134" s="6"/>
      <c r="B134" s="23"/>
      <c r="C134" s="13" t="str">
        <f t="shared" si="1"/>
        <v/>
      </c>
      <c r="D134" s="23"/>
      <c r="E134" s="20"/>
      <c r="F134" s="16"/>
      <c r="G134" s="25"/>
      <c r="H134" s="18" t="str">
        <f>IF(ISBLANK($G134), "", VLOOKUP($G134, definitions!$D$2:$E$49, 2, "FALSE"))</f>
        <v/>
      </c>
      <c r="I134" s="24"/>
      <c r="J134" s="20"/>
      <c r="K134" s="6"/>
    </row>
    <row r="135">
      <c r="A135" s="6"/>
      <c r="B135" s="23"/>
      <c r="C135" s="13" t="str">
        <f t="shared" si="1"/>
        <v/>
      </c>
      <c r="D135" s="23"/>
      <c r="E135" s="20"/>
      <c r="F135" s="16"/>
      <c r="G135" s="25"/>
      <c r="H135" s="18" t="str">
        <f>IF(ISBLANK($G135), "", VLOOKUP($G135, definitions!$D$2:$E$49, 2, "FALSE"))</f>
        <v/>
      </c>
      <c r="I135" s="24"/>
      <c r="J135" s="20"/>
      <c r="K135" s="6"/>
    </row>
    <row r="136">
      <c r="A136" s="6"/>
      <c r="B136" s="23"/>
      <c r="C136" s="13" t="str">
        <f t="shared" si="1"/>
        <v/>
      </c>
      <c r="D136" s="23"/>
      <c r="E136" s="20"/>
      <c r="F136" s="16"/>
      <c r="G136" s="25"/>
      <c r="H136" s="18" t="str">
        <f>IF(ISBLANK($G136), "", VLOOKUP($G136, definitions!$D$2:$E$49, 2, "FALSE"))</f>
        <v/>
      </c>
      <c r="I136" s="24"/>
      <c r="J136" s="20"/>
      <c r="K136" s="6"/>
    </row>
    <row r="137">
      <c r="A137" s="6"/>
      <c r="B137" s="23"/>
      <c r="C137" s="13" t="str">
        <f t="shared" si="1"/>
        <v/>
      </c>
      <c r="D137" s="23"/>
      <c r="E137" s="20"/>
      <c r="F137" s="16"/>
      <c r="G137" s="25"/>
      <c r="H137" s="18" t="str">
        <f>IF(ISBLANK($G137), "", VLOOKUP($G137, definitions!$D$2:$E$49, 2, "FALSE"))</f>
        <v/>
      </c>
      <c r="I137" s="24"/>
      <c r="J137" s="20"/>
      <c r="K137" s="6"/>
    </row>
    <row r="138">
      <c r="A138" s="6"/>
      <c r="B138" s="23"/>
      <c r="C138" s="13" t="str">
        <f t="shared" si="1"/>
        <v/>
      </c>
      <c r="D138" s="23"/>
      <c r="E138" s="20"/>
      <c r="F138" s="16"/>
      <c r="G138" s="25"/>
      <c r="H138" s="18" t="str">
        <f>IF(ISBLANK($G138), "", VLOOKUP($G138, definitions!$D$2:$E$49, 2, "FALSE"))</f>
        <v/>
      </c>
      <c r="I138" s="24"/>
      <c r="J138" s="20"/>
      <c r="K138" s="6"/>
    </row>
    <row r="139">
      <c r="A139" s="6"/>
      <c r="B139" s="23"/>
      <c r="C139" s="13" t="str">
        <f t="shared" si="1"/>
        <v/>
      </c>
      <c r="D139" s="23"/>
      <c r="E139" s="20"/>
      <c r="F139" s="16"/>
      <c r="G139" s="25"/>
      <c r="H139" s="18" t="str">
        <f>IF(ISBLANK($G139), "", VLOOKUP($G139, definitions!$D$2:$E$49, 2, "FALSE"))</f>
        <v/>
      </c>
      <c r="I139" s="24"/>
      <c r="J139" s="20"/>
      <c r="K139" s="6"/>
    </row>
    <row r="140">
      <c r="A140" s="6"/>
      <c r="B140" s="23"/>
      <c r="C140" s="13" t="str">
        <f t="shared" si="1"/>
        <v/>
      </c>
      <c r="D140" s="23"/>
      <c r="E140" s="20"/>
      <c r="F140" s="16"/>
      <c r="G140" s="25"/>
      <c r="H140" s="18" t="str">
        <f>IF(ISBLANK($G140), "", VLOOKUP($G140, definitions!$D$2:$E$49, 2, "FALSE"))</f>
        <v/>
      </c>
      <c r="I140" s="24"/>
      <c r="J140" s="20"/>
      <c r="K140" s="6"/>
    </row>
    <row r="141">
      <c r="A141" s="6"/>
      <c r="B141" s="23"/>
      <c r="C141" s="13" t="str">
        <f t="shared" si="1"/>
        <v/>
      </c>
      <c r="D141" s="23"/>
      <c r="E141" s="20"/>
      <c r="F141" s="16"/>
      <c r="G141" s="25"/>
      <c r="H141" s="18" t="str">
        <f>IF(ISBLANK($G141), "", VLOOKUP($G141, definitions!$D$2:$E$49, 2, "FALSE"))</f>
        <v/>
      </c>
      <c r="I141" s="24"/>
      <c r="J141" s="20"/>
      <c r="K141" s="6"/>
    </row>
    <row r="142">
      <c r="A142" s="6"/>
      <c r="B142" s="23"/>
      <c r="C142" s="13" t="str">
        <f t="shared" si="1"/>
        <v/>
      </c>
      <c r="D142" s="23"/>
      <c r="E142" s="20"/>
      <c r="F142" s="16"/>
      <c r="G142" s="25"/>
      <c r="H142" s="18" t="str">
        <f>IF(ISBLANK($G142), "", VLOOKUP($G142, definitions!$D$2:$E$49, 2, "FALSE"))</f>
        <v/>
      </c>
      <c r="I142" s="24"/>
      <c r="J142" s="20"/>
      <c r="K142" s="6"/>
    </row>
    <row r="143">
      <c r="A143" s="6"/>
      <c r="B143" s="23"/>
      <c r="C143" s="13" t="str">
        <f t="shared" si="1"/>
        <v/>
      </c>
      <c r="D143" s="23"/>
      <c r="E143" s="20"/>
      <c r="F143" s="16"/>
      <c r="G143" s="25"/>
      <c r="H143" s="18" t="str">
        <f>IF(ISBLANK($G143), "", VLOOKUP($G143, definitions!$D$2:$E$49, 2, "FALSE"))</f>
        <v/>
      </c>
      <c r="I143" s="24"/>
      <c r="J143" s="20"/>
      <c r="K143" s="6"/>
    </row>
    <row r="144">
      <c r="A144" s="6"/>
      <c r="B144" s="23"/>
      <c r="C144" s="13" t="str">
        <f t="shared" si="1"/>
        <v/>
      </c>
      <c r="D144" s="23"/>
      <c r="E144" s="20"/>
      <c r="F144" s="16"/>
      <c r="G144" s="25"/>
      <c r="H144" s="18" t="str">
        <f>IF(ISBLANK($G144), "", VLOOKUP($G144, definitions!$D$2:$E$49, 2, "FALSE"))</f>
        <v/>
      </c>
      <c r="I144" s="24"/>
      <c r="J144" s="20"/>
      <c r="K144" s="6"/>
    </row>
    <row r="145">
      <c r="A145" s="6"/>
      <c r="B145" s="23"/>
      <c r="C145" s="13" t="str">
        <f t="shared" si="1"/>
        <v/>
      </c>
      <c r="D145" s="23"/>
      <c r="E145" s="20"/>
      <c r="F145" s="16"/>
      <c r="G145" s="25"/>
      <c r="H145" s="18" t="str">
        <f>IF(ISBLANK($G145), "", VLOOKUP($G145, definitions!$D$2:$E$49, 2, "FALSE"))</f>
        <v/>
      </c>
      <c r="I145" s="24"/>
      <c r="J145" s="20"/>
      <c r="K145" s="6"/>
    </row>
    <row r="146">
      <c r="A146" s="6"/>
      <c r="B146" s="23"/>
      <c r="C146" s="13" t="str">
        <f t="shared" si="1"/>
        <v/>
      </c>
      <c r="D146" s="23"/>
      <c r="E146" s="20"/>
      <c r="F146" s="16"/>
      <c r="G146" s="25"/>
      <c r="H146" s="18" t="str">
        <f>IF(ISBLANK($G146), "", VLOOKUP($G146, definitions!$D$2:$E$49, 2, "FALSE"))</f>
        <v/>
      </c>
      <c r="I146" s="24"/>
      <c r="J146" s="20"/>
      <c r="K146" s="6"/>
    </row>
    <row r="147">
      <c r="A147" s="6"/>
      <c r="B147" s="23"/>
      <c r="C147" s="13" t="str">
        <f t="shared" si="1"/>
        <v/>
      </c>
      <c r="D147" s="23"/>
      <c r="E147" s="20"/>
      <c r="F147" s="16"/>
      <c r="G147" s="25"/>
      <c r="H147" s="18" t="str">
        <f>IF(ISBLANK($G147), "", VLOOKUP($G147, definitions!$D$2:$E$49, 2, "FALSE"))</f>
        <v/>
      </c>
      <c r="I147" s="24"/>
      <c r="J147" s="20"/>
      <c r="K147" s="6"/>
    </row>
    <row r="148">
      <c r="A148" s="6"/>
      <c r="B148" s="23"/>
      <c r="C148" s="13" t="str">
        <f t="shared" si="1"/>
        <v/>
      </c>
      <c r="D148" s="23"/>
      <c r="E148" s="20"/>
      <c r="F148" s="16"/>
      <c r="G148" s="25"/>
      <c r="H148" s="18" t="str">
        <f>IF(ISBLANK($G148), "", VLOOKUP($G148, definitions!$D$2:$E$49, 2, "FALSE"))</f>
        <v/>
      </c>
      <c r="I148" s="24"/>
      <c r="J148" s="20"/>
      <c r="K148" s="6"/>
    </row>
    <row r="149">
      <c r="A149" s="6"/>
      <c r="B149" s="23"/>
      <c r="C149" s="13" t="str">
        <f t="shared" si="1"/>
        <v/>
      </c>
      <c r="D149" s="23"/>
      <c r="E149" s="20"/>
      <c r="F149" s="16"/>
      <c r="G149" s="25"/>
      <c r="H149" s="18" t="str">
        <f>IF(ISBLANK($G149), "", VLOOKUP($G149, definitions!$D$2:$E$49, 2, "FALSE"))</f>
        <v/>
      </c>
      <c r="I149" s="24"/>
      <c r="J149" s="20"/>
      <c r="K149" s="6"/>
    </row>
    <row r="150">
      <c r="A150" s="6"/>
      <c r="B150" s="23"/>
      <c r="C150" s="13" t="str">
        <f t="shared" si="1"/>
        <v/>
      </c>
      <c r="D150" s="23"/>
      <c r="E150" s="20"/>
      <c r="F150" s="16"/>
      <c r="G150" s="25"/>
      <c r="H150" s="18" t="str">
        <f>IF(ISBLANK($G150), "", VLOOKUP($G150, definitions!$D$2:$E$49, 2, "FALSE"))</f>
        <v/>
      </c>
      <c r="I150" s="24"/>
      <c r="J150" s="20"/>
      <c r="K150" s="6"/>
    </row>
    <row r="151">
      <c r="A151" s="6"/>
      <c r="B151" s="23"/>
      <c r="C151" s="13" t="str">
        <f t="shared" si="1"/>
        <v/>
      </c>
      <c r="D151" s="23"/>
      <c r="E151" s="20"/>
      <c r="F151" s="16"/>
      <c r="G151" s="25"/>
      <c r="H151" s="18" t="str">
        <f>IF(ISBLANK($G151), "", VLOOKUP($G151, definitions!$D$2:$E$49, 2, "FALSE"))</f>
        <v/>
      </c>
      <c r="I151" s="24"/>
      <c r="J151" s="20"/>
      <c r="K151" s="6"/>
    </row>
    <row r="152">
      <c r="A152" s="6"/>
      <c r="B152" s="23"/>
      <c r="C152" s="13" t="str">
        <f t="shared" si="1"/>
        <v/>
      </c>
      <c r="D152" s="23"/>
      <c r="E152" s="20"/>
      <c r="F152" s="16"/>
      <c r="G152" s="25"/>
      <c r="H152" s="18" t="str">
        <f>IF(ISBLANK($G152), "", VLOOKUP($G152, definitions!$D$2:$E$49, 2, "FALSE"))</f>
        <v/>
      </c>
      <c r="I152" s="24"/>
      <c r="J152" s="20"/>
      <c r="K152" s="6"/>
    </row>
    <row r="153">
      <c r="A153" s="6"/>
      <c r="B153" s="23"/>
      <c r="C153" s="13" t="str">
        <f t="shared" si="1"/>
        <v/>
      </c>
      <c r="D153" s="23"/>
      <c r="E153" s="20"/>
      <c r="F153" s="16"/>
      <c r="G153" s="25"/>
      <c r="H153" s="18" t="str">
        <f>IF(ISBLANK($G153), "", VLOOKUP($G153, definitions!$D$2:$E$49, 2, "FALSE"))</f>
        <v/>
      </c>
      <c r="I153" s="24"/>
      <c r="J153" s="20"/>
      <c r="K153" s="6"/>
    </row>
    <row r="154">
      <c r="A154" s="6"/>
      <c r="B154" s="23"/>
      <c r="C154" s="13" t="str">
        <f t="shared" si="1"/>
        <v/>
      </c>
      <c r="D154" s="23"/>
      <c r="E154" s="20"/>
      <c r="F154" s="16"/>
      <c r="G154" s="25"/>
      <c r="H154" s="18" t="str">
        <f>IF(ISBLANK($G154), "", VLOOKUP($G154, definitions!$D$2:$E$49, 2, "FALSE"))</f>
        <v/>
      </c>
      <c r="I154" s="24"/>
      <c r="J154" s="20"/>
      <c r="K154" s="6"/>
    </row>
    <row r="155">
      <c r="A155" s="6"/>
      <c r="B155" s="23"/>
      <c r="C155" s="13" t="str">
        <f t="shared" si="1"/>
        <v/>
      </c>
      <c r="D155" s="23"/>
      <c r="E155" s="20"/>
      <c r="F155" s="16"/>
      <c r="G155" s="25"/>
      <c r="H155" s="18" t="str">
        <f>IF(ISBLANK($G155), "", VLOOKUP($G155, definitions!$D$2:$E$49, 2, "FALSE"))</f>
        <v/>
      </c>
      <c r="I155" s="24"/>
      <c r="J155" s="20"/>
      <c r="K155" s="6"/>
    </row>
    <row r="156">
      <c r="A156" s="6"/>
      <c r="B156" s="23"/>
      <c r="C156" s="13" t="str">
        <f t="shared" si="1"/>
        <v/>
      </c>
      <c r="D156" s="23"/>
      <c r="E156" s="20"/>
      <c r="F156" s="16"/>
      <c r="G156" s="25"/>
      <c r="H156" s="18" t="str">
        <f>IF(ISBLANK($G156), "", VLOOKUP($G156, definitions!$D$2:$E$49, 2, "FALSE"))</f>
        <v/>
      </c>
      <c r="I156" s="24"/>
      <c r="J156" s="20"/>
      <c r="K156" s="6"/>
    </row>
    <row r="157">
      <c r="A157" s="6"/>
      <c r="B157" s="23"/>
      <c r="C157" s="13" t="str">
        <f t="shared" si="1"/>
        <v/>
      </c>
      <c r="D157" s="23"/>
      <c r="E157" s="20"/>
      <c r="F157" s="16"/>
      <c r="G157" s="25"/>
      <c r="H157" s="18" t="str">
        <f>IF(ISBLANK($G157), "", VLOOKUP($G157, definitions!$D$2:$E$49, 2, "FALSE"))</f>
        <v/>
      </c>
      <c r="I157" s="24"/>
      <c r="J157" s="20"/>
      <c r="K157" s="6"/>
    </row>
    <row r="158">
      <c r="A158" s="6"/>
      <c r="B158" s="23"/>
      <c r="C158" s="13" t="str">
        <f t="shared" si="1"/>
        <v/>
      </c>
      <c r="D158" s="23"/>
      <c r="E158" s="20"/>
      <c r="F158" s="16"/>
      <c r="G158" s="25"/>
      <c r="H158" s="18" t="str">
        <f>IF(ISBLANK($G158), "", VLOOKUP($G158, definitions!$D$2:$E$49, 2, "FALSE"))</f>
        <v/>
      </c>
      <c r="I158" s="24"/>
      <c r="J158" s="20"/>
      <c r="K158" s="6"/>
    </row>
    <row r="159">
      <c r="A159" s="6"/>
      <c r="B159" s="23"/>
      <c r="C159" s="13" t="str">
        <f t="shared" si="1"/>
        <v/>
      </c>
      <c r="D159" s="23"/>
      <c r="E159" s="20"/>
      <c r="F159" s="16"/>
      <c r="G159" s="25"/>
      <c r="H159" s="18" t="str">
        <f>IF(ISBLANK($G159), "", VLOOKUP($G159, definitions!$D$2:$E$49, 2, "FALSE"))</f>
        <v/>
      </c>
      <c r="I159" s="24"/>
      <c r="J159" s="20"/>
      <c r="K159" s="6"/>
    </row>
    <row r="160">
      <c r="A160" s="6"/>
      <c r="B160" s="23"/>
      <c r="C160" s="13" t="str">
        <f t="shared" si="1"/>
        <v/>
      </c>
      <c r="D160" s="23"/>
      <c r="E160" s="20"/>
      <c r="F160" s="16"/>
      <c r="G160" s="25"/>
      <c r="H160" s="18" t="str">
        <f>IF(ISBLANK($G160), "", VLOOKUP($G160, definitions!$D$2:$E$49, 2, "FALSE"))</f>
        <v/>
      </c>
      <c r="I160" s="24"/>
      <c r="J160" s="20"/>
      <c r="K160" s="6"/>
    </row>
    <row r="161">
      <c r="A161" s="6"/>
      <c r="B161" s="23"/>
      <c r="C161" s="13" t="str">
        <f t="shared" si="1"/>
        <v/>
      </c>
      <c r="D161" s="23"/>
      <c r="E161" s="20"/>
      <c r="F161" s="16"/>
      <c r="G161" s="25"/>
      <c r="H161" s="18" t="str">
        <f>IF(ISBLANK($G161), "", VLOOKUP($G161, definitions!$D$2:$E$49, 2, "FALSE"))</f>
        <v/>
      </c>
      <c r="I161" s="24"/>
      <c r="J161" s="20"/>
      <c r="K161" s="6"/>
    </row>
    <row r="162">
      <c r="A162" s="6"/>
      <c r="B162" s="23"/>
      <c r="C162" s="13" t="str">
        <f t="shared" si="1"/>
        <v/>
      </c>
      <c r="D162" s="23"/>
      <c r="E162" s="20"/>
      <c r="F162" s="16"/>
      <c r="G162" s="25"/>
      <c r="H162" s="18" t="str">
        <f>IF(ISBLANK($G162), "", VLOOKUP($G162, definitions!$D$2:$E$49, 2, "FALSE"))</f>
        <v/>
      </c>
      <c r="I162" s="24"/>
      <c r="J162" s="20"/>
      <c r="K162" s="6"/>
    </row>
    <row r="163">
      <c r="A163" s="6"/>
      <c r="B163" s="23"/>
      <c r="C163" s="13" t="str">
        <f t="shared" si="1"/>
        <v/>
      </c>
      <c r="D163" s="23"/>
      <c r="E163" s="20"/>
      <c r="F163" s="16"/>
      <c r="G163" s="25"/>
      <c r="H163" s="18" t="str">
        <f>IF(ISBLANK($G163), "", VLOOKUP($G163, definitions!$D$2:$E$49, 2, "FALSE"))</f>
        <v/>
      </c>
      <c r="I163" s="24"/>
      <c r="J163" s="20"/>
      <c r="K163" s="6"/>
    </row>
    <row r="164">
      <c r="A164" s="6"/>
      <c r="B164" s="23"/>
      <c r="C164" s="13" t="str">
        <f t="shared" si="1"/>
        <v/>
      </c>
      <c r="D164" s="23"/>
      <c r="E164" s="20"/>
      <c r="F164" s="16"/>
      <c r="G164" s="25"/>
      <c r="H164" s="18" t="str">
        <f>IF(ISBLANK($G164), "", VLOOKUP($G164, definitions!$D$2:$E$49, 2, "FALSE"))</f>
        <v/>
      </c>
      <c r="I164" s="24"/>
      <c r="J164" s="20"/>
      <c r="K164" s="6"/>
    </row>
    <row r="165">
      <c r="A165" s="6"/>
      <c r="B165" s="23"/>
      <c r="C165" s="13" t="str">
        <f t="shared" si="1"/>
        <v/>
      </c>
      <c r="D165" s="23"/>
      <c r="E165" s="20"/>
      <c r="F165" s="16"/>
      <c r="G165" s="25"/>
      <c r="H165" s="18" t="str">
        <f>IF(ISBLANK($G165), "", VLOOKUP($G165, definitions!$D$2:$E$49, 2, "FALSE"))</f>
        <v/>
      </c>
      <c r="I165" s="24"/>
      <c r="J165" s="20"/>
      <c r="K165" s="6"/>
    </row>
    <row r="166">
      <c r="A166" s="6"/>
      <c r="B166" s="23"/>
      <c r="C166" s="13" t="str">
        <f t="shared" si="1"/>
        <v/>
      </c>
      <c r="D166" s="23"/>
      <c r="E166" s="20"/>
      <c r="F166" s="16"/>
      <c r="G166" s="25"/>
      <c r="H166" s="18" t="str">
        <f>IF(ISBLANK($G166), "", VLOOKUP($G166, definitions!$D$2:$E$49, 2, "FALSE"))</f>
        <v/>
      </c>
      <c r="I166" s="24"/>
      <c r="J166" s="20"/>
      <c r="K166" s="6"/>
    </row>
    <row r="167">
      <c r="A167" s="6"/>
      <c r="B167" s="23"/>
      <c r="C167" s="13" t="str">
        <f t="shared" si="1"/>
        <v/>
      </c>
      <c r="D167" s="23"/>
      <c r="E167" s="20"/>
      <c r="F167" s="16"/>
      <c r="G167" s="25"/>
      <c r="H167" s="18" t="str">
        <f>IF(ISBLANK($G167), "", VLOOKUP($G167, definitions!$D$2:$E$49, 2, "FALSE"))</f>
        <v/>
      </c>
      <c r="I167" s="24"/>
      <c r="J167" s="20"/>
      <c r="K167" s="6"/>
    </row>
    <row r="168">
      <c r="A168" s="6"/>
      <c r="B168" s="23"/>
      <c r="C168" s="13" t="str">
        <f t="shared" si="1"/>
        <v/>
      </c>
      <c r="D168" s="23"/>
      <c r="E168" s="20"/>
      <c r="F168" s="16"/>
      <c r="G168" s="25"/>
      <c r="H168" s="18" t="str">
        <f>IF(ISBLANK($G168), "", VLOOKUP($G168, definitions!$D$2:$E$49, 2, "FALSE"))</f>
        <v/>
      </c>
      <c r="I168" s="24"/>
      <c r="J168" s="20"/>
      <c r="K168" s="6"/>
    </row>
    <row r="169">
      <c r="A169" s="6"/>
      <c r="B169" s="23"/>
      <c r="C169" s="13" t="str">
        <f t="shared" si="1"/>
        <v/>
      </c>
      <c r="D169" s="23"/>
      <c r="E169" s="20"/>
      <c r="F169" s="16"/>
      <c r="G169" s="25"/>
      <c r="H169" s="18" t="str">
        <f>IF(ISBLANK($G169), "", VLOOKUP($G169, definitions!$D$2:$E$49, 2, "FALSE"))</f>
        <v/>
      </c>
      <c r="I169" s="24"/>
      <c r="J169" s="20"/>
      <c r="K169" s="6"/>
    </row>
    <row r="170">
      <c r="A170" s="6"/>
      <c r="B170" s="23"/>
      <c r="C170" s="13" t="str">
        <f t="shared" si="1"/>
        <v/>
      </c>
      <c r="D170" s="23"/>
      <c r="E170" s="20"/>
      <c r="F170" s="16"/>
      <c r="G170" s="25"/>
      <c r="H170" s="18" t="str">
        <f>IF(ISBLANK($G170), "", VLOOKUP($G170, definitions!$D$2:$E$49, 2, "FALSE"))</f>
        <v/>
      </c>
      <c r="I170" s="24"/>
      <c r="J170" s="20"/>
      <c r="K170" s="6"/>
    </row>
    <row r="171">
      <c r="A171" s="6"/>
      <c r="B171" s="23"/>
      <c r="C171" s="13" t="str">
        <f t="shared" si="1"/>
        <v/>
      </c>
      <c r="D171" s="23"/>
      <c r="E171" s="20"/>
      <c r="F171" s="16"/>
      <c r="G171" s="25"/>
      <c r="H171" s="18" t="str">
        <f>IF(ISBLANK($G171), "", VLOOKUP($G171, definitions!$D$2:$E$49, 2, "FALSE"))</f>
        <v/>
      </c>
      <c r="I171" s="24"/>
      <c r="J171" s="20"/>
      <c r="K171" s="6"/>
    </row>
    <row r="172">
      <c r="A172" s="6"/>
      <c r="B172" s="23"/>
      <c r="C172" s="13" t="str">
        <f t="shared" si="1"/>
        <v/>
      </c>
      <c r="D172" s="23"/>
      <c r="E172" s="20"/>
      <c r="F172" s="16"/>
      <c r="G172" s="25"/>
      <c r="H172" s="18" t="str">
        <f>IF(ISBLANK($G172), "", VLOOKUP($G172, definitions!$D$2:$E$49, 2, "FALSE"))</f>
        <v/>
      </c>
      <c r="I172" s="24"/>
      <c r="J172" s="20"/>
      <c r="K172" s="6"/>
    </row>
    <row r="173">
      <c r="A173" s="6"/>
      <c r="B173" s="23"/>
      <c r="C173" s="13" t="str">
        <f t="shared" si="1"/>
        <v/>
      </c>
      <c r="D173" s="23"/>
      <c r="E173" s="20"/>
      <c r="F173" s="16"/>
      <c r="G173" s="25"/>
      <c r="H173" s="18" t="str">
        <f>IF(ISBLANK($G173), "", VLOOKUP($G173, definitions!$D$2:$E$49, 2, "FALSE"))</f>
        <v/>
      </c>
      <c r="I173" s="24"/>
      <c r="J173" s="20"/>
      <c r="K173" s="6"/>
    </row>
    <row r="174">
      <c r="A174" s="6"/>
      <c r="B174" s="23"/>
      <c r="C174" s="13" t="str">
        <f t="shared" si="1"/>
        <v/>
      </c>
      <c r="D174" s="23"/>
      <c r="E174" s="20"/>
      <c r="F174" s="16"/>
      <c r="G174" s="25"/>
      <c r="H174" s="18" t="str">
        <f>IF(ISBLANK($G174), "", VLOOKUP($G174, definitions!$D$2:$E$49, 2, "FALSE"))</f>
        <v/>
      </c>
      <c r="I174" s="24"/>
      <c r="J174" s="20"/>
      <c r="K174" s="6"/>
    </row>
    <row r="175">
      <c r="A175" s="6"/>
      <c r="B175" s="23"/>
      <c r="C175" s="13" t="str">
        <f t="shared" si="1"/>
        <v/>
      </c>
      <c r="D175" s="23"/>
      <c r="E175" s="20"/>
      <c r="F175" s="16"/>
      <c r="G175" s="25"/>
      <c r="H175" s="18" t="str">
        <f>IF(ISBLANK($G175), "", VLOOKUP($G175, definitions!$D$2:$E$49, 2, "FALSE"))</f>
        <v/>
      </c>
      <c r="I175" s="24"/>
      <c r="J175" s="20"/>
      <c r="K175" s="6"/>
    </row>
    <row r="176">
      <c r="A176" s="6"/>
      <c r="B176" s="23"/>
      <c r="C176" s="13" t="str">
        <f t="shared" si="1"/>
        <v/>
      </c>
      <c r="D176" s="23"/>
      <c r="E176" s="20"/>
      <c r="F176" s="16"/>
      <c r="G176" s="25"/>
      <c r="H176" s="18" t="str">
        <f>IF(ISBLANK($G176), "", VLOOKUP($G176, definitions!$D$2:$E$49, 2, "FALSE"))</f>
        <v/>
      </c>
      <c r="I176" s="24"/>
      <c r="J176" s="20"/>
      <c r="K176" s="6"/>
    </row>
    <row r="177">
      <c r="A177" s="6"/>
      <c r="B177" s="23"/>
      <c r="C177" s="13" t="str">
        <f t="shared" si="1"/>
        <v/>
      </c>
      <c r="D177" s="23"/>
      <c r="E177" s="20"/>
      <c r="F177" s="16"/>
      <c r="G177" s="25"/>
      <c r="H177" s="18" t="str">
        <f>IF(ISBLANK($G177), "", VLOOKUP($G177, definitions!$D$2:$E$49, 2, "FALSE"))</f>
        <v/>
      </c>
      <c r="I177" s="24"/>
      <c r="J177" s="20"/>
      <c r="K177" s="6"/>
    </row>
    <row r="178">
      <c r="A178" s="6"/>
      <c r="B178" s="23"/>
      <c r="C178" s="13" t="str">
        <f t="shared" si="1"/>
        <v/>
      </c>
      <c r="D178" s="23"/>
      <c r="E178" s="20"/>
      <c r="F178" s="16"/>
      <c r="G178" s="25"/>
      <c r="H178" s="18" t="str">
        <f>IF(ISBLANK($G178), "", VLOOKUP($G178, definitions!$D$2:$E$49, 2, "FALSE"))</f>
        <v/>
      </c>
      <c r="I178" s="24"/>
      <c r="J178" s="20"/>
      <c r="K178" s="6"/>
    </row>
    <row r="179">
      <c r="A179" s="6"/>
      <c r="B179" s="23"/>
      <c r="C179" s="13" t="str">
        <f t="shared" si="1"/>
        <v/>
      </c>
      <c r="D179" s="23"/>
      <c r="E179" s="20"/>
      <c r="F179" s="16"/>
      <c r="G179" s="25"/>
      <c r="H179" s="18" t="str">
        <f>IF(ISBLANK($G179), "", VLOOKUP($G179, definitions!$D$2:$E$49, 2, "FALSE"))</f>
        <v/>
      </c>
      <c r="I179" s="24"/>
      <c r="J179" s="20"/>
      <c r="K179" s="6"/>
    </row>
    <row r="180">
      <c r="A180" s="6"/>
      <c r="B180" s="23"/>
      <c r="C180" s="13" t="str">
        <f t="shared" si="1"/>
        <v/>
      </c>
      <c r="D180" s="23"/>
      <c r="E180" s="20"/>
      <c r="F180" s="16"/>
      <c r="G180" s="25"/>
      <c r="H180" s="18" t="str">
        <f>IF(ISBLANK($G180), "", VLOOKUP($G180, definitions!$D$2:$E$49, 2, "FALSE"))</f>
        <v/>
      </c>
      <c r="I180" s="24"/>
      <c r="J180" s="20"/>
      <c r="K180" s="6"/>
    </row>
    <row r="181">
      <c r="A181" s="6"/>
      <c r="B181" s="23"/>
      <c r="C181" s="13" t="str">
        <f t="shared" si="1"/>
        <v/>
      </c>
      <c r="D181" s="23"/>
      <c r="E181" s="20"/>
      <c r="F181" s="16"/>
      <c r="G181" s="25"/>
      <c r="H181" s="18" t="str">
        <f>IF(ISBLANK($G181), "", VLOOKUP($G181, definitions!$D$2:$E$49, 2, "FALSE"))</f>
        <v/>
      </c>
      <c r="I181" s="24"/>
      <c r="J181" s="20"/>
      <c r="K181" s="6"/>
    </row>
    <row r="182">
      <c r="A182" s="6"/>
      <c r="B182" s="23"/>
      <c r="C182" s="13" t="str">
        <f t="shared" si="1"/>
        <v/>
      </c>
      <c r="D182" s="23"/>
      <c r="E182" s="20"/>
      <c r="F182" s="16"/>
      <c r="G182" s="25"/>
      <c r="H182" s="18" t="str">
        <f>IF(ISBLANK($G182), "", VLOOKUP($G182, definitions!$D$2:$E$49, 2, "FALSE"))</f>
        <v/>
      </c>
      <c r="I182" s="24"/>
      <c r="J182" s="20"/>
      <c r="K182" s="6"/>
    </row>
    <row r="183">
      <c r="A183" s="6"/>
      <c r="B183" s="23"/>
      <c r="C183" s="13" t="str">
        <f t="shared" si="1"/>
        <v/>
      </c>
      <c r="D183" s="23"/>
      <c r="E183" s="20"/>
      <c r="F183" s="16"/>
      <c r="G183" s="25"/>
      <c r="H183" s="18" t="str">
        <f>IF(ISBLANK($G183), "", VLOOKUP($G183, definitions!$D$2:$E$49, 2, "FALSE"))</f>
        <v/>
      </c>
      <c r="I183" s="24"/>
      <c r="J183" s="20"/>
      <c r="K183" s="6"/>
    </row>
    <row r="184">
      <c r="A184" s="6"/>
      <c r="B184" s="23"/>
      <c r="C184" s="13" t="str">
        <f t="shared" si="1"/>
        <v/>
      </c>
      <c r="D184" s="23"/>
      <c r="E184" s="20"/>
      <c r="F184" s="16"/>
      <c r="G184" s="25"/>
      <c r="H184" s="18" t="str">
        <f>IF(ISBLANK($G184), "", VLOOKUP($G184, definitions!$D$2:$E$49, 2, "FALSE"))</f>
        <v/>
      </c>
      <c r="I184" s="24"/>
      <c r="J184" s="20"/>
      <c r="K184" s="6"/>
    </row>
    <row r="185">
      <c r="A185" s="6"/>
      <c r="B185" s="23"/>
      <c r="C185" s="13" t="str">
        <f t="shared" si="1"/>
        <v/>
      </c>
      <c r="D185" s="23"/>
      <c r="E185" s="20"/>
      <c r="F185" s="16"/>
      <c r="G185" s="25"/>
      <c r="H185" s="18" t="str">
        <f>IF(ISBLANK($G185), "", VLOOKUP($G185, definitions!$D$2:$E$49, 2, "FALSE"))</f>
        <v/>
      </c>
      <c r="I185" s="24"/>
      <c r="J185" s="20"/>
      <c r="K185" s="6"/>
    </row>
    <row r="186">
      <c r="A186" s="6"/>
      <c r="B186" s="23"/>
      <c r="C186" s="13" t="str">
        <f t="shared" si="1"/>
        <v/>
      </c>
      <c r="D186" s="23"/>
      <c r="E186" s="20"/>
      <c r="F186" s="16"/>
      <c r="G186" s="25"/>
      <c r="H186" s="18" t="str">
        <f>IF(ISBLANK($G186), "", VLOOKUP($G186, definitions!$D$2:$E$49, 2, "FALSE"))</f>
        <v/>
      </c>
      <c r="I186" s="24"/>
      <c r="J186" s="20"/>
      <c r="K186" s="6"/>
    </row>
    <row r="187">
      <c r="A187" s="6"/>
      <c r="B187" s="23"/>
      <c r="C187" s="13" t="str">
        <f t="shared" si="1"/>
        <v/>
      </c>
      <c r="D187" s="23"/>
      <c r="E187" s="20"/>
      <c r="F187" s="16"/>
      <c r="G187" s="25"/>
      <c r="H187" s="18" t="str">
        <f>IF(ISBLANK($G187), "", VLOOKUP($G187, definitions!$D$2:$E$49, 2, "FALSE"))</f>
        <v/>
      </c>
      <c r="I187" s="24"/>
      <c r="J187" s="20"/>
      <c r="K187" s="6"/>
    </row>
    <row r="188">
      <c r="A188" s="6"/>
      <c r="B188" s="23"/>
      <c r="C188" s="13" t="str">
        <f t="shared" si="1"/>
        <v/>
      </c>
      <c r="D188" s="23"/>
      <c r="E188" s="20"/>
      <c r="F188" s="16"/>
      <c r="G188" s="25"/>
      <c r="H188" s="18" t="str">
        <f>IF(ISBLANK($G188), "", VLOOKUP($G188, definitions!$D$2:$E$49, 2, "FALSE"))</f>
        <v/>
      </c>
      <c r="I188" s="24"/>
      <c r="J188" s="20"/>
      <c r="K188" s="6"/>
    </row>
    <row r="189">
      <c r="A189" s="6"/>
      <c r="B189" s="23"/>
      <c r="C189" s="13" t="str">
        <f t="shared" si="1"/>
        <v/>
      </c>
      <c r="D189" s="23"/>
      <c r="E189" s="20"/>
      <c r="F189" s="16"/>
      <c r="G189" s="25"/>
      <c r="H189" s="18" t="str">
        <f>IF(ISBLANK($G189), "", VLOOKUP($G189, definitions!$D$2:$E$49, 2, "FALSE"))</f>
        <v/>
      </c>
      <c r="I189" s="24"/>
      <c r="J189" s="20"/>
      <c r="K189" s="6"/>
    </row>
    <row r="190">
      <c r="A190" s="6"/>
      <c r="B190" s="23"/>
      <c r="C190" s="13" t="str">
        <f t="shared" si="1"/>
        <v/>
      </c>
      <c r="D190" s="23"/>
      <c r="E190" s="20"/>
      <c r="F190" s="16"/>
      <c r="G190" s="25"/>
      <c r="H190" s="18" t="str">
        <f>IF(ISBLANK($G190), "", VLOOKUP($G190, definitions!$D$2:$E$49, 2, "FALSE"))</f>
        <v/>
      </c>
      <c r="I190" s="24"/>
      <c r="J190" s="20"/>
      <c r="K190" s="6"/>
    </row>
    <row r="191">
      <c r="A191" s="6"/>
      <c r="B191" s="23"/>
      <c r="C191" s="13" t="str">
        <f t="shared" si="1"/>
        <v/>
      </c>
      <c r="D191" s="23"/>
      <c r="E191" s="20"/>
      <c r="F191" s="16"/>
      <c r="G191" s="25"/>
      <c r="H191" s="18" t="str">
        <f>IF(ISBLANK($G191), "", VLOOKUP($G191, definitions!$D$2:$E$49, 2, "FALSE"))</f>
        <v/>
      </c>
      <c r="I191" s="24"/>
      <c r="J191" s="20"/>
      <c r="K191" s="6"/>
    </row>
    <row r="192">
      <c r="A192" s="6"/>
      <c r="B192" s="23"/>
      <c r="C192" s="13" t="str">
        <f t="shared" si="1"/>
        <v/>
      </c>
      <c r="D192" s="23"/>
      <c r="E192" s="20"/>
      <c r="F192" s="16"/>
      <c r="G192" s="25"/>
      <c r="H192" s="18" t="str">
        <f>IF(ISBLANK($G192), "", VLOOKUP($G192, definitions!$D$2:$E$49, 2, "FALSE"))</f>
        <v/>
      </c>
      <c r="I192" s="24"/>
      <c r="J192" s="20"/>
      <c r="K192" s="6"/>
    </row>
    <row r="193">
      <c r="A193" s="6"/>
      <c r="B193" s="23"/>
      <c r="C193" s="13" t="str">
        <f t="shared" si="1"/>
        <v/>
      </c>
      <c r="D193" s="23"/>
      <c r="E193" s="20"/>
      <c r="F193" s="16"/>
      <c r="G193" s="25"/>
      <c r="H193" s="18" t="str">
        <f>IF(ISBLANK($G193), "", VLOOKUP($G193, definitions!$D$2:$E$49, 2, "FALSE"))</f>
        <v/>
      </c>
      <c r="I193" s="24"/>
      <c r="J193" s="20"/>
      <c r="K193" s="6"/>
    </row>
    <row r="194">
      <c r="A194" s="6"/>
      <c r="B194" s="23"/>
      <c r="C194" s="13" t="str">
        <f t="shared" si="1"/>
        <v/>
      </c>
      <c r="D194" s="23"/>
      <c r="E194" s="20"/>
      <c r="F194" s="16"/>
      <c r="G194" s="25"/>
      <c r="H194" s="18" t="str">
        <f>IF(ISBLANK($G194), "", VLOOKUP($G194, definitions!$D$2:$E$49, 2, "FALSE"))</f>
        <v/>
      </c>
      <c r="I194" s="24"/>
      <c r="J194" s="20"/>
      <c r="K194" s="6"/>
    </row>
    <row r="195">
      <c r="A195" s="6"/>
      <c r="B195" s="23"/>
      <c r="C195" s="13" t="str">
        <f t="shared" si="1"/>
        <v/>
      </c>
      <c r="D195" s="23"/>
      <c r="E195" s="20"/>
      <c r="F195" s="16"/>
      <c r="G195" s="25"/>
      <c r="H195" s="18" t="str">
        <f>IF(ISBLANK($G195), "", VLOOKUP($G195, definitions!$D$2:$E$49, 2, "FALSE"))</f>
        <v/>
      </c>
      <c r="I195" s="24"/>
      <c r="J195" s="20"/>
      <c r="K195" s="6"/>
    </row>
    <row r="196">
      <c r="A196" s="6"/>
      <c r="B196" s="23"/>
      <c r="C196" s="13" t="str">
        <f t="shared" si="1"/>
        <v/>
      </c>
      <c r="D196" s="23"/>
      <c r="E196" s="20"/>
      <c r="F196" s="16"/>
      <c r="G196" s="25"/>
      <c r="H196" s="18" t="str">
        <f>IF(ISBLANK($G196), "", VLOOKUP($G196, definitions!$D$2:$E$49, 2, "FALSE"))</f>
        <v/>
      </c>
      <c r="I196" s="24"/>
      <c r="J196" s="20"/>
      <c r="K196" s="6"/>
    </row>
    <row r="197">
      <c r="A197" s="6"/>
      <c r="B197" s="23"/>
      <c r="C197" s="13" t="str">
        <f t="shared" si="1"/>
        <v/>
      </c>
      <c r="D197" s="23"/>
      <c r="E197" s="20"/>
      <c r="F197" s="16"/>
      <c r="G197" s="25"/>
      <c r="H197" s="18" t="str">
        <f>IF(ISBLANK($G197), "", VLOOKUP($G197, definitions!$D$2:$E$49, 2, "FALSE"))</f>
        <v/>
      </c>
      <c r="I197" s="24"/>
      <c r="J197" s="20"/>
      <c r="K197" s="6"/>
    </row>
    <row r="198">
      <c r="A198" s="6"/>
      <c r="B198" s="23"/>
      <c r="C198" s="13" t="str">
        <f t="shared" si="1"/>
        <v/>
      </c>
      <c r="D198" s="23"/>
      <c r="E198" s="20"/>
      <c r="F198" s="16"/>
      <c r="G198" s="25"/>
      <c r="H198" s="18" t="str">
        <f>IF(ISBLANK($G198), "", VLOOKUP($G198, definitions!$D$2:$E$49, 2, "FALSE"))</f>
        <v/>
      </c>
      <c r="I198" s="24"/>
      <c r="J198" s="20"/>
      <c r="K198" s="6"/>
    </row>
    <row r="199">
      <c r="A199" s="6"/>
      <c r="B199" s="23"/>
      <c r="C199" s="13" t="str">
        <f t="shared" si="1"/>
        <v/>
      </c>
      <c r="D199" s="23"/>
      <c r="E199" s="20"/>
      <c r="F199" s="16"/>
      <c r="G199" s="25"/>
      <c r="H199" s="18" t="str">
        <f>IF(ISBLANK($G199), "", VLOOKUP($G199, definitions!$D$2:$E$49, 2, "FALSE"))</f>
        <v/>
      </c>
      <c r="I199" s="24"/>
      <c r="J199" s="20"/>
      <c r="K199" s="6"/>
    </row>
    <row r="200">
      <c r="A200" s="6"/>
      <c r="B200" s="23"/>
      <c r="C200" s="13" t="str">
        <f t="shared" si="1"/>
        <v/>
      </c>
      <c r="D200" s="23"/>
      <c r="E200" s="20"/>
      <c r="F200" s="16"/>
      <c r="G200" s="25"/>
      <c r="H200" s="18" t="str">
        <f>IF(ISBLANK($G200), "", VLOOKUP($G200, definitions!$D$2:$E$49, 2, "FALSE"))</f>
        <v/>
      </c>
      <c r="I200" s="24"/>
      <c r="J200" s="20"/>
      <c r="K200" s="6"/>
    </row>
    <row r="201">
      <c r="A201" s="6"/>
      <c r="B201" s="23"/>
      <c r="C201" s="13" t="str">
        <f t="shared" si="1"/>
        <v/>
      </c>
      <c r="D201" s="23"/>
      <c r="E201" s="20"/>
      <c r="F201" s="16"/>
      <c r="G201" s="25"/>
      <c r="H201" s="18" t="str">
        <f>IF(ISBLANK($G201), "", VLOOKUP($G201, definitions!$D$2:$E$49, 2, "FALSE"))</f>
        <v/>
      </c>
      <c r="I201" s="24"/>
      <c r="J201" s="20"/>
      <c r="K201" s="6"/>
    </row>
    <row r="202">
      <c r="A202" s="6"/>
      <c r="B202" s="23"/>
      <c r="C202" s="13" t="str">
        <f t="shared" si="1"/>
        <v/>
      </c>
      <c r="D202" s="23"/>
      <c r="E202" s="20"/>
      <c r="F202" s="16"/>
      <c r="G202" s="25"/>
      <c r="H202" s="18" t="str">
        <f>IF(ISBLANK($G202), "", VLOOKUP($G202, definitions!$D$2:$E$49, 2, "FALSE"))</f>
        <v/>
      </c>
      <c r="I202" s="24"/>
      <c r="J202" s="20"/>
      <c r="K202" s="6"/>
    </row>
    <row r="203">
      <c r="A203" s="6"/>
      <c r="B203" s="23"/>
      <c r="C203" s="13" t="str">
        <f t="shared" si="1"/>
        <v/>
      </c>
      <c r="D203" s="23"/>
      <c r="E203" s="20"/>
      <c r="F203" s="16"/>
      <c r="G203" s="25"/>
      <c r="H203" s="18" t="str">
        <f>IF(ISBLANK($G203), "", VLOOKUP($G203, definitions!$D$2:$E$49, 2, "FALSE"))</f>
        <v/>
      </c>
      <c r="I203" s="24"/>
      <c r="J203" s="20"/>
      <c r="K203" s="6"/>
    </row>
    <row r="204">
      <c r="A204" s="6"/>
      <c r="B204" s="23"/>
      <c r="C204" s="13" t="str">
        <f t="shared" si="1"/>
        <v/>
      </c>
      <c r="D204" s="23"/>
      <c r="E204" s="20"/>
      <c r="F204" s="16"/>
      <c r="G204" s="25"/>
      <c r="H204" s="18" t="str">
        <f>IF(ISBLANK($G204), "", VLOOKUP($G204, definitions!$D$2:$E$49, 2, "FALSE"))</f>
        <v/>
      </c>
      <c r="I204" s="24"/>
      <c r="J204" s="20"/>
      <c r="K204" s="6"/>
    </row>
    <row r="205">
      <c r="A205" s="6"/>
      <c r="B205" s="23"/>
      <c r="C205" s="13" t="str">
        <f t="shared" si="1"/>
        <v/>
      </c>
      <c r="D205" s="23"/>
      <c r="E205" s="20"/>
      <c r="F205" s="16"/>
      <c r="G205" s="25"/>
      <c r="H205" s="18" t="str">
        <f>IF(ISBLANK($G205), "", VLOOKUP($G205, definitions!$D$2:$E$49, 2, "FALSE"))</f>
        <v/>
      </c>
      <c r="I205" s="24"/>
      <c r="J205" s="20"/>
      <c r="K205" s="6"/>
    </row>
    <row r="206">
      <c r="A206" s="6"/>
      <c r="B206" s="23"/>
      <c r="C206" s="13" t="str">
        <f t="shared" si="1"/>
        <v/>
      </c>
      <c r="D206" s="23"/>
      <c r="E206" s="20"/>
      <c r="F206" s="16"/>
      <c r="G206" s="25"/>
      <c r="H206" s="18" t="str">
        <f>IF(ISBLANK($G206), "", VLOOKUP($G206, definitions!$D$2:$E$49, 2, "FALSE"))</f>
        <v/>
      </c>
      <c r="I206" s="24"/>
      <c r="J206" s="20"/>
      <c r="K206" s="6"/>
    </row>
    <row r="207">
      <c r="A207" s="6"/>
      <c r="B207" s="23"/>
      <c r="C207" s="13" t="str">
        <f t="shared" si="1"/>
        <v/>
      </c>
      <c r="D207" s="23"/>
      <c r="E207" s="20"/>
      <c r="F207" s="16"/>
      <c r="G207" s="25"/>
      <c r="H207" s="18" t="str">
        <f>IF(ISBLANK($G207), "", VLOOKUP($G207, definitions!$D$2:$E$49, 2, "FALSE"))</f>
        <v/>
      </c>
      <c r="I207" s="24"/>
      <c r="J207" s="20"/>
      <c r="K207" s="6"/>
    </row>
    <row r="208">
      <c r="A208" s="6"/>
      <c r="B208" s="23"/>
      <c r="C208" s="13" t="str">
        <f t="shared" si="1"/>
        <v/>
      </c>
      <c r="D208" s="23"/>
      <c r="E208" s="20"/>
      <c r="F208" s="16"/>
      <c r="G208" s="25"/>
      <c r="H208" s="18" t="str">
        <f>IF(ISBLANK($G208), "", VLOOKUP($G208, definitions!$D$2:$E$49, 2, "FALSE"))</f>
        <v/>
      </c>
      <c r="I208" s="24"/>
      <c r="J208" s="20"/>
      <c r="K208" s="6"/>
    </row>
    <row r="209">
      <c r="A209" s="6"/>
      <c r="B209" s="23"/>
      <c r="C209" s="13" t="str">
        <f t="shared" si="1"/>
        <v/>
      </c>
      <c r="D209" s="23"/>
      <c r="E209" s="20"/>
      <c r="F209" s="16"/>
      <c r="G209" s="25"/>
      <c r="H209" s="18" t="str">
        <f>IF(ISBLANK($G209), "", VLOOKUP($G209, definitions!$D$2:$E$49, 2, "FALSE"))</f>
        <v/>
      </c>
      <c r="I209" s="24"/>
      <c r="J209" s="20"/>
      <c r="K209" s="6"/>
    </row>
    <row r="210">
      <c r="A210" s="6"/>
      <c r="B210" s="23"/>
      <c r="C210" s="13" t="str">
        <f t="shared" si="1"/>
        <v/>
      </c>
      <c r="D210" s="23"/>
      <c r="E210" s="20"/>
      <c r="F210" s="16"/>
      <c r="G210" s="25"/>
      <c r="H210" s="18" t="str">
        <f>IF(ISBLANK($G210), "", VLOOKUP($G210, definitions!$D$2:$E$49, 2, "FALSE"))</f>
        <v/>
      </c>
      <c r="I210" s="24"/>
      <c r="J210" s="20"/>
      <c r="K210" s="6"/>
    </row>
    <row r="211">
      <c r="A211" s="6"/>
      <c r="B211" s="23"/>
      <c r="C211" s="13" t="str">
        <f t="shared" si="1"/>
        <v/>
      </c>
      <c r="D211" s="23"/>
      <c r="E211" s="20"/>
      <c r="F211" s="16"/>
      <c r="G211" s="25"/>
      <c r="H211" s="18" t="str">
        <f>IF(ISBLANK($G211), "", VLOOKUP($G211, definitions!$D$2:$E$49, 2, "FALSE"))</f>
        <v/>
      </c>
      <c r="I211" s="24"/>
      <c r="J211" s="20"/>
      <c r="K211" s="6"/>
    </row>
    <row r="212">
      <c r="A212" s="6"/>
      <c r="B212" s="23"/>
      <c r="C212" s="13" t="str">
        <f t="shared" si="1"/>
        <v/>
      </c>
      <c r="D212" s="23"/>
      <c r="E212" s="20"/>
      <c r="F212" s="16"/>
      <c r="G212" s="25"/>
      <c r="H212" s="18" t="str">
        <f>IF(ISBLANK($G212), "", VLOOKUP($G212, definitions!$D$2:$E$49, 2, "FALSE"))</f>
        <v/>
      </c>
      <c r="I212" s="24"/>
      <c r="J212" s="20"/>
      <c r="K212" s="6"/>
    </row>
    <row r="213">
      <c r="A213" s="6"/>
      <c r="B213" s="23"/>
      <c r="C213" s="13" t="str">
        <f t="shared" si="1"/>
        <v/>
      </c>
      <c r="D213" s="23"/>
      <c r="E213" s="20"/>
      <c r="F213" s="16"/>
      <c r="G213" s="25"/>
      <c r="H213" s="18" t="str">
        <f>IF(ISBLANK($G213), "", VLOOKUP($G213, definitions!$D$2:$E$49, 2, "FALSE"))</f>
        <v/>
      </c>
      <c r="I213" s="24"/>
      <c r="J213" s="20"/>
      <c r="K213" s="6"/>
    </row>
    <row r="214">
      <c r="A214" s="6"/>
      <c r="B214" s="23"/>
      <c r="C214" s="13" t="str">
        <f t="shared" si="1"/>
        <v/>
      </c>
      <c r="D214" s="23"/>
      <c r="E214" s="20"/>
      <c r="F214" s="16"/>
      <c r="G214" s="25"/>
      <c r="H214" s="18" t="str">
        <f>IF(ISBLANK($G214), "", VLOOKUP($G214, definitions!$D$2:$E$49, 2, "FALSE"))</f>
        <v/>
      </c>
      <c r="I214" s="24"/>
      <c r="J214" s="20"/>
      <c r="K214" s="6"/>
    </row>
    <row r="215">
      <c r="A215" s="6"/>
      <c r="B215" s="23"/>
      <c r="C215" s="13" t="str">
        <f t="shared" si="1"/>
        <v/>
      </c>
      <c r="D215" s="23"/>
      <c r="E215" s="20"/>
      <c r="F215" s="16"/>
      <c r="G215" s="25"/>
      <c r="H215" s="18" t="str">
        <f>IF(ISBLANK($G215), "", VLOOKUP($G215, definitions!$D$2:$E$49, 2, "FALSE"))</f>
        <v/>
      </c>
      <c r="I215" s="24"/>
      <c r="J215" s="20"/>
      <c r="K215" s="6"/>
    </row>
    <row r="216">
      <c r="A216" s="6"/>
      <c r="B216" s="23"/>
      <c r="C216" s="13" t="str">
        <f t="shared" si="1"/>
        <v/>
      </c>
      <c r="D216" s="23"/>
      <c r="E216" s="20"/>
      <c r="F216" s="16"/>
      <c r="G216" s="25"/>
      <c r="H216" s="18" t="str">
        <f>IF(ISBLANK($G216), "", VLOOKUP($G216, definitions!$D$2:$E$49, 2, "FALSE"))</f>
        <v/>
      </c>
      <c r="I216" s="24"/>
      <c r="J216" s="20"/>
      <c r="K216" s="6"/>
    </row>
    <row r="217">
      <c r="A217" s="6"/>
      <c r="B217" s="23"/>
      <c r="C217" s="13" t="str">
        <f t="shared" si="1"/>
        <v/>
      </c>
      <c r="D217" s="23"/>
      <c r="E217" s="20"/>
      <c r="F217" s="16"/>
      <c r="G217" s="25"/>
      <c r="H217" s="18" t="str">
        <f>IF(ISBLANK($G217), "", VLOOKUP($G217, definitions!$D$2:$E$49, 2, "FALSE"))</f>
        <v/>
      </c>
      <c r="I217" s="24"/>
      <c r="J217" s="20"/>
      <c r="K217" s="6"/>
    </row>
    <row r="218">
      <c r="A218" s="6"/>
      <c r="B218" s="23"/>
      <c r="C218" s="13" t="str">
        <f t="shared" si="1"/>
        <v/>
      </c>
      <c r="D218" s="23"/>
      <c r="E218" s="20"/>
      <c r="F218" s="16"/>
      <c r="G218" s="25"/>
      <c r="H218" s="18" t="str">
        <f>IF(ISBLANK($G218), "", VLOOKUP($G218, definitions!$D$2:$E$49, 2, "FALSE"))</f>
        <v/>
      </c>
      <c r="I218" s="24"/>
      <c r="J218" s="20"/>
      <c r="K218" s="6"/>
    </row>
    <row r="219">
      <c r="A219" s="6"/>
      <c r="B219" s="23"/>
      <c r="C219" s="13" t="str">
        <f t="shared" si="1"/>
        <v/>
      </c>
      <c r="D219" s="23"/>
      <c r="E219" s="20"/>
      <c r="F219" s="16"/>
      <c r="G219" s="25"/>
      <c r="H219" s="18" t="str">
        <f>IF(ISBLANK($G219), "", VLOOKUP($G219, definitions!$D$2:$E$49, 2, "FALSE"))</f>
        <v/>
      </c>
      <c r="I219" s="24"/>
      <c r="J219" s="20"/>
      <c r="K219" s="6"/>
    </row>
    <row r="220">
      <c r="A220" s="6"/>
      <c r="B220" s="23"/>
      <c r="C220" s="13" t="str">
        <f t="shared" si="1"/>
        <v/>
      </c>
      <c r="D220" s="23"/>
      <c r="E220" s="20"/>
      <c r="F220" s="16"/>
      <c r="G220" s="25"/>
      <c r="H220" s="18" t="str">
        <f>IF(ISBLANK($G220), "", VLOOKUP($G220, definitions!$D$2:$E$49, 2, "FALSE"))</f>
        <v/>
      </c>
      <c r="I220" s="24"/>
      <c r="J220" s="20"/>
      <c r="K220" s="6"/>
    </row>
    <row r="221">
      <c r="A221" s="6"/>
      <c r="B221" s="23"/>
      <c r="C221" s="13" t="str">
        <f t="shared" si="1"/>
        <v/>
      </c>
      <c r="D221" s="23"/>
      <c r="E221" s="20"/>
      <c r="F221" s="16"/>
      <c r="G221" s="25"/>
      <c r="H221" s="18" t="str">
        <f>IF(ISBLANK($G221), "", VLOOKUP($G221, definitions!$D$2:$E$49, 2, "FALSE"))</f>
        <v/>
      </c>
      <c r="I221" s="24"/>
      <c r="J221" s="20"/>
      <c r="K221" s="6"/>
    </row>
    <row r="222">
      <c r="A222" s="6"/>
      <c r="B222" s="23"/>
      <c r="C222" s="13" t="str">
        <f t="shared" si="1"/>
        <v/>
      </c>
      <c r="D222" s="23"/>
      <c r="E222" s="20"/>
      <c r="F222" s="16"/>
      <c r="G222" s="25"/>
      <c r="H222" s="18" t="str">
        <f>IF(ISBLANK($G222), "", VLOOKUP($G222, definitions!$D$2:$E$49, 2, "FALSE"))</f>
        <v/>
      </c>
      <c r="I222" s="24"/>
      <c r="J222" s="20"/>
      <c r="K222" s="6"/>
    </row>
    <row r="223">
      <c r="A223" s="6"/>
      <c r="B223" s="23"/>
      <c r="C223" s="13" t="str">
        <f t="shared" si="1"/>
        <v/>
      </c>
      <c r="D223" s="23"/>
      <c r="E223" s="20"/>
      <c r="F223" s="16"/>
      <c r="G223" s="25"/>
      <c r="H223" s="18" t="str">
        <f>IF(ISBLANK($G223), "", VLOOKUP($G223, definitions!$D$2:$E$49, 2, "FALSE"))</f>
        <v/>
      </c>
      <c r="I223" s="24"/>
      <c r="J223" s="20"/>
      <c r="K223" s="6"/>
    </row>
    <row r="224">
      <c r="A224" s="6"/>
      <c r="B224" s="23"/>
      <c r="C224" s="13" t="str">
        <f t="shared" si="1"/>
        <v/>
      </c>
      <c r="D224" s="23"/>
      <c r="E224" s="20"/>
      <c r="F224" s="16"/>
      <c r="G224" s="25"/>
      <c r="H224" s="18" t="str">
        <f>IF(ISBLANK($G224), "", VLOOKUP($G224, definitions!$D$2:$E$49, 2, "FALSE"))</f>
        <v/>
      </c>
      <c r="I224" s="24"/>
      <c r="J224" s="20"/>
      <c r="K224" s="6"/>
    </row>
    <row r="225">
      <c r="A225" s="6"/>
      <c r="B225" s="23"/>
      <c r="C225" s="13" t="str">
        <f t="shared" si="1"/>
        <v/>
      </c>
      <c r="D225" s="23"/>
      <c r="E225" s="20"/>
      <c r="F225" s="16"/>
      <c r="G225" s="25"/>
      <c r="H225" s="18" t="str">
        <f>IF(ISBLANK($G225), "", VLOOKUP($G225, definitions!$D$2:$E$49, 2, "FALSE"))</f>
        <v/>
      </c>
      <c r="I225" s="24"/>
      <c r="J225" s="20"/>
      <c r="K225" s="6"/>
    </row>
    <row r="226">
      <c r="A226" s="6"/>
      <c r="B226" s="23"/>
      <c r="C226" s="13" t="str">
        <f t="shared" si="1"/>
        <v/>
      </c>
      <c r="D226" s="23"/>
      <c r="E226" s="20"/>
      <c r="F226" s="16"/>
      <c r="G226" s="25"/>
      <c r="H226" s="18" t="str">
        <f>IF(ISBLANK($G226), "", VLOOKUP($G226, definitions!$D$2:$E$49, 2, "FALSE"))</f>
        <v/>
      </c>
      <c r="I226" s="24"/>
      <c r="J226" s="20"/>
      <c r="K226" s="6"/>
    </row>
    <row r="227">
      <c r="A227" s="6"/>
      <c r="B227" s="23"/>
      <c r="C227" s="13" t="str">
        <f t="shared" si="1"/>
        <v/>
      </c>
      <c r="D227" s="23"/>
      <c r="E227" s="20"/>
      <c r="F227" s="16"/>
      <c r="G227" s="25"/>
      <c r="H227" s="18" t="str">
        <f>IF(ISBLANK($G227), "", VLOOKUP($G227, definitions!$D$2:$E$49, 2, "FALSE"))</f>
        <v/>
      </c>
      <c r="I227" s="24"/>
      <c r="J227" s="20"/>
      <c r="K227" s="6"/>
    </row>
    <row r="228">
      <c r="A228" s="6"/>
      <c r="B228" s="23"/>
      <c r="C228" s="13" t="str">
        <f t="shared" si="1"/>
        <v/>
      </c>
      <c r="D228" s="23"/>
      <c r="E228" s="20"/>
      <c r="F228" s="16"/>
      <c r="G228" s="25"/>
      <c r="H228" s="18" t="str">
        <f>IF(ISBLANK($G228), "", VLOOKUP($G228, definitions!$D$2:$E$49, 2, "FALSE"))</f>
        <v/>
      </c>
      <c r="I228" s="24"/>
      <c r="J228" s="20"/>
      <c r="K228" s="6"/>
    </row>
    <row r="229">
      <c r="A229" s="6"/>
      <c r="B229" s="23"/>
      <c r="C229" s="13" t="str">
        <f t="shared" si="1"/>
        <v/>
      </c>
      <c r="D229" s="23"/>
      <c r="E229" s="20"/>
      <c r="F229" s="16"/>
      <c r="G229" s="25"/>
      <c r="H229" s="18" t="str">
        <f>IF(ISBLANK($G229), "", VLOOKUP($G229, definitions!$D$2:$E$49, 2, "FALSE"))</f>
        <v/>
      </c>
      <c r="I229" s="24"/>
      <c r="J229" s="20"/>
      <c r="K229" s="6"/>
    </row>
    <row r="230">
      <c r="A230" s="6"/>
      <c r="B230" s="23"/>
      <c r="C230" s="13" t="str">
        <f t="shared" si="1"/>
        <v/>
      </c>
      <c r="D230" s="23"/>
      <c r="E230" s="20"/>
      <c r="F230" s="16"/>
      <c r="G230" s="25"/>
      <c r="H230" s="18" t="str">
        <f>IF(ISBLANK($G230), "", VLOOKUP($G230, definitions!$D$2:$E$49, 2, "FALSE"))</f>
        <v/>
      </c>
      <c r="I230" s="24"/>
      <c r="J230" s="20"/>
      <c r="K230" s="6"/>
    </row>
    <row r="231">
      <c r="A231" s="6"/>
      <c r="B231" s="23"/>
      <c r="C231" s="13" t="str">
        <f t="shared" si="1"/>
        <v/>
      </c>
      <c r="D231" s="23"/>
      <c r="E231" s="20"/>
      <c r="F231" s="16"/>
      <c r="G231" s="25"/>
      <c r="H231" s="18" t="str">
        <f>IF(ISBLANK($G231), "", VLOOKUP($G231, definitions!$D$2:$E$49, 2, "FALSE"))</f>
        <v/>
      </c>
      <c r="I231" s="24"/>
      <c r="J231" s="20"/>
      <c r="K231" s="6"/>
    </row>
    <row r="232">
      <c r="A232" s="6"/>
      <c r="B232" s="23"/>
      <c r="C232" s="13" t="str">
        <f t="shared" si="1"/>
        <v/>
      </c>
      <c r="D232" s="23"/>
      <c r="E232" s="20"/>
      <c r="F232" s="16"/>
      <c r="G232" s="25"/>
      <c r="H232" s="18" t="str">
        <f>IF(ISBLANK($G232), "", VLOOKUP($G232, definitions!$D$2:$E$49, 2, "FALSE"))</f>
        <v/>
      </c>
      <c r="I232" s="24"/>
      <c r="J232" s="20"/>
      <c r="K232" s="6"/>
    </row>
    <row r="233">
      <c r="A233" s="6"/>
      <c r="B233" s="23"/>
      <c r="C233" s="13" t="str">
        <f t="shared" si="1"/>
        <v/>
      </c>
      <c r="D233" s="23"/>
      <c r="E233" s="20"/>
      <c r="F233" s="16"/>
      <c r="G233" s="25"/>
      <c r="H233" s="18" t="str">
        <f>IF(ISBLANK($G233), "", VLOOKUP($G233, definitions!$D$2:$E$49, 2, "FALSE"))</f>
        <v/>
      </c>
      <c r="I233" s="24"/>
      <c r="J233" s="20"/>
      <c r="K233" s="6"/>
    </row>
    <row r="234">
      <c r="A234" s="6"/>
      <c r="B234" s="23"/>
      <c r="C234" s="13" t="str">
        <f t="shared" si="1"/>
        <v/>
      </c>
      <c r="D234" s="23"/>
      <c r="E234" s="20"/>
      <c r="F234" s="16"/>
      <c r="G234" s="25"/>
      <c r="H234" s="18" t="str">
        <f>IF(ISBLANK($G234), "", VLOOKUP($G234, definitions!$D$2:$E$49, 2, "FALSE"))</f>
        <v/>
      </c>
      <c r="I234" s="24"/>
      <c r="J234" s="20"/>
      <c r="K234" s="6"/>
    </row>
    <row r="235">
      <c r="A235" s="6"/>
      <c r="B235" s="23"/>
      <c r="C235" s="13" t="str">
        <f t="shared" si="1"/>
        <v/>
      </c>
      <c r="D235" s="23"/>
      <c r="E235" s="20"/>
      <c r="F235" s="16"/>
      <c r="G235" s="25"/>
      <c r="H235" s="18" t="str">
        <f>IF(ISBLANK($G235), "", VLOOKUP($G235, definitions!$D$2:$E$49, 2, "FALSE"))</f>
        <v/>
      </c>
      <c r="I235" s="24"/>
      <c r="J235" s="20"/>
      <c r="K235" s="6"/>
    </row>
    <row r="236">
      <c r="A236" s="6"/>
      <c r="B236" s="23"/>
      <c r="C236" s="13" t="str">
        <f t="shared" si="1"/>
        <v/>
      </c>
      <c r="D236" s="23"/>
      <c r="E236" s="20"/>
      <c r="F236" s="16"/>
      <c r="G236" s="25"/>
      <c r="H236" s="18" t="str">
        <f>IF(ISBLANK($G236), "", VLOOKUP($G236, definitions!$D$2:$E$49, 2, "FALSE"))</f>
        <v/>
      </c>
      <c r="I236" s="24"/>
      <c r="J236" s="20"/>
      <c r="K236" s="6"/>
    </row>
    <row r="237">
      <c r="A237" s="6"/>
      <c r="B237" s="23"/>
      <c r="C237" s="13" t="str">
        <f t="shared" si="1"/>
        <v/>
      </c>
      <c r="D237" s="23"/>
      <c r="E237" s="20"/>
      <c r="F237" s="16"/>
      <c r="G237" s="25"/>
      <c r="H237" s="18" t="str">
        <f>IF(ISBLANK($G237), "", VLOOKUP($G237, definitions!$D$2:$E$49, 2, "FALSE"))</f>
        <v/>
      </c>
      <c r="I237" s="24"/>
      <c r="J237" s="20"/>
      <c r="K237" s="6"/>
    </row>
    <row r="238">
      <c r="A238" s="6"/>
      <c r="B238" s="23"/>
      <c r="C238" s="13" t="str">
        <f t="shared" si="1"/>
        <v/>
      </c>
      <c r="D238" s="23"/>
      <c r="E238" s="20"/>
      <c r="F238" s="16"/>
      <c r="G238" s="25"/>
      <c r="H238" s="18" t="str">
        <f>IF(ISBLANK($G238), "", VLOOKUP($G238, definitions!$D$2:$E$49, 2, "FALSE"))</f>
        <v/>
      </c>
      <c r="I238" s="24"/>
      <c r="J238" s="20"/>
      <c r="K238" s="6"/>
    </row>
    <row r="239">
      <c r="A239" s="6"/>
      <c r="B239" s="23"/>
      <c r="C239" s="13" t="str">
        <f t="shared" si="1"/>
        <v/>
      </c>
      <c r="D239" s="23"/>
      <c r="E239" s="20"/>
      <c r="F239" s="16"/>
      <c r="G239" s="25"/>
      <c r="H239" s="18" t="str">
        <f>IF(ISBLANK($G239), "", VLOOKUP($G239, definitions!$D$2:$E$49, 2, "FALSE"))</f>
        <v/>
      </c>
      <c r="I239" s="24"/>
      <c r="J239" s="20"/>
      <c r="K239" s="6"/>
    </row>
    <row r="240">
      <c r="A240" s="6"/>
      <c r="B240" s="23"/>
      <c r="C240" s="13" t="str">
        <f t="shared" si="1"/>
        <v/>
      </c>
      <c r="D240" s="23"/>
      <c r="E240" s="20"/>
      <c r="F240" s="16"/>
      <c r="G240" s="25"/>
      <c r="H240" s="18" t="str">
        <f>IF(ISBLANK($G240), "", VLOOKUP($G240, definitions!$D$2:$E$49, 2, "FALSE"))</f>
        <v/>
      </c>
      <c r="I240" s="24"/>
      <c r="J240" s="20"/>
      <c r="K240" s="6"/>
    </row>
    <row r="241">
      <c r="A241" s="6"/>
      <c r="B241" s="23"/>
      <c r="C241" s="13" t="str">
        <f t="shared" si="1"/>
        <v/>
      </c>
      <c r="D241" s="23"/>
      <c r="E241" s="20"/>
      <c r="F241" s="16"/>
      <c r="G241" s="25"/>
      <c r="H241" s="18" t="str">
        <f>IF(ISBLANK($G241), "", VLOOKUP($G241, definitions!$D$2:$E$49, 2, "FALSE"))</f>
        <v/>
      </c>
      <c r="I241" s="24"/>
      <c r="J241" s="20"/>
      <c r="K241" s="6"/>
    </row>
    <row r="242">
      <c r="A242" s="6"/>
      <c r="B242" s="23"/>
      <c r="C242" s="13" t="str">
        <f t="shared" si="1"/>
        <v/>
      </c>
      <c r="D242" s="23"/>
      <c r="E242" s="20"/>
      <c r="F242" s="16"/>
      <c r="G242" s="25"/>
      <c r="H242" s="18" t="str">
        <f>IF(ISBLANK($G242), "", VLOOKUP($G242, definitions!$D$2:$E$49, 2, "FALSE"))</f>
        <v/>
      </c>
      <c r="I242" s="24"/>
      <c r="J242" s="20"/>
      <c r="K242" s="6"/>
    </row>
    <row r="243">
      <c r="A243" s="6"/>
      <c r="B243" s="23"/>
      <c r="C243" s="13" t="str">
        <f t="shared" si="1"/>
        <v/>
      </c>
      <c r="D243" s="23"/>
      <c r="E243" s="20"/>
      <c r="F243" s="16"/>
      <c r="G243" s="25"/>
      <c r="H243" s="18" t="str">
        <f>IF(ISBLANK($G243), "", VLOOKUP($G243, definitions!$D$2:$E$49, 2, "FALSE"))</f>
        <v/>
      </c>
      <c r="I243" s="24"/>
      <c r="J243" s="20"/>
      <c r="K243" s="6"/>
    </row>
    <row r="244">
      <c r="A244" s="6"/>
      <c r="B244" s="23"/>
      <c r="C244" s="13" t="str">
        <f t="shared" si="1"/>
        <v/>
      </c>
      <c r="D244" s="23"/>
      <c r="E244" s="20"/>
      <c r="F244" s="16"/>
      <c r="G244" s="25"/>
      <c r="H244" s="18" t="str">
        <f>IF(ISBLANK($G244), "", VLOOKUP($G244, definitions!$D$2:$E$49, 2, "FALSE"))</f>
        <v/>
      </c>
      <c r="I244" s="24"/>
      <c r="J244" s="20"/>
      <c r="K244" s="6"/>
    </row>
    <row r="245">
      <c r="A245" s="6"/>
      <c r="B245" s="23"/>
      <c r="C245" s="13" t="str">
        <f t="shared" si="1"/>
        <v/>
      </c>
      <c r="D245" s="23"/>
      <c r="E245" s="20"/>
      <c r="F245" s="16"/>
      <c r="G245" s="25"/>
      <c r="H245" s="18" t="str">
        <f>IF(ISBLANK($G245), "", VLOOKUP($G245, definitions!$D$2:$E$49, 2, "FALSE"))</f>
        <v/>
      </c>
      <c r="I245" s="24"/>
      <c r="J245" s="20"/>
      <c r="K245" s="6"/>
    </row>
    <row r="246">
      <c r="A246" s="6"/>
      <c r="B246" s="23"/>
      <c r="C246" s="13" t="str">
        <f t="shared" si="1"/>
        <v/>
      </c>
      <c r="D246" s="23"/>
      <c r="E246" s="20"/>
      <c r="F246" s="16"/>
      <c r="G246" s="25"/>
      <c r="H246" s="18" t="str">
        <f>IF(ISBLANK($G246), "", VLOOKUP($G246, definitions!$D$2:$E$49, 2, "FALSE"))</f>
        <v/>
      </c>
      <c r="I246" s="24"/>
      <c r="J246" s="20"/>
      <c r="K246" s="6"/>
    </row>
    <row r="247">
      <c r="A247" s="6"/>
      <c r="B247" s="23"/>
      <c r="C247" s="13" t="str">
        <f t="shared" si="1"/>
        <v/>
      </c>
      <c r="D247" s="23"/>
      <c r="E247" s="20"/>
      <c r="F247" s="16"/>
      <c r="G247" s="25"/>
      <c r="H247" s="18" t="str">
        <f>IF(ISBLANK($G247), "", VLOOKUP($G247, definitions!$D$2:$E$49, 2, "FALSE"))</f>
        <v/>
      </c>
      <c r="I247" s="24"/>
      <c r="J247" s="20"/>
      <c r="K247" s="6"/>
    </row>
    <row r="248">
      <c r="A248" s="6"/>
      <c r="B248" s="23"/>
      <c r="C248" s="13" t="str">
        <f t="shared" si="1"/>
        <v/>
      </c>
      <c r="D248" s="23"/>
      <c r="E248" s="20"/>
      <c r="F248" s="16"/>
      <c r="G248" s="25"/>
      <c r="H248" s="18" t="str">
        <f>IF(ISBLANK($G248), "", VLOOKUP($G248, definitions!$D$2:$E$49, 2, "FALSE"))</f>
        <v/>
      </c>
      <c r="I248" s="24"/>
      <c r="J248" s="20"/>
      <c r="K248" s="6"/>
    </row>
    <row r="249">
      <c r="A249" s="6"/>
      <c r="B249" s="23"/>
      <c r="C249" s="13" t="str">
        <f t="shared" si="1"/>
        <v/>
      </c>
      <c r="D249" s="23"/>
      <c r="E249" s="20"/>
      <c r="F249" s="16"/>
      <c r="G249" s="25"/>
      <c r="H249" s="18" t="str">
        <f>IF(ISBLANK($G249), "", VLOOKUP($G249, definitions!$D$2:$E$49, 2, "FALSE"))</f>
        <v/>
      </c>
      <c r="I249" s="24"/>
      <c r="J249" s="20"/>
      <c r="K249" s="6"/>
    </row>
    <row r="250">
      <c r="A250" s="6"/>
      <c r="B250" s="23"/>
      <c r="C250" s="13" t="str">
        <f t="shared" si="1"/>
        <v/>
      </c>
      <c r="D250" s="23"/>
      <c r="E250" s="20"/>
      <c r="F250" s="16"/>
      <c r="G250" s="25"/>
      <c r="H250" s="18" t="str">
        <f>IF(ISBLANK($G250), "", VLOOKUP($G250, definitions!$D$2:$E$49, 2, "FALSE"))</f>
        <v/>
      </c>
      <c r="I250" s="24"/>
      <c r="J250" s="20"/>
      <c r="K250" s="6"/>
    </row>
    <row r="251">
      <c r="A251" s="6"/>
      <c r="B251" s="23"/>
      <c r="C251" s="13" t="str">
        <f t="shared" si="1"/>
        <v/>
      </c>
      <c r="D251" s="23"/>
      <c r="E251" s="20"/>
      <c r="F251" s="16"/>
      <c r="G251" s="25"/>
      <c r="H251" s="18" t="str">
        <f>IF(ISBLANK($G251), "", VLOOKUP($G251, definitions!$D$2:$E$49, 2, "FALSE"))</f>
        <v/>
      </c>
      <c r="I251" s="24"/>
      <c r="J251" s="20"/>
      <c r="K251" s="6"/>
    </row>
    <row r="252">
      <c r="A252" s="6"/>
      <c r="B252" s="23"/>
      <c r="C252" s="13" t="str">
        <f t="shared" si="1"/>
        <v/>
      </c>
      <c r="D252" s="23"/>
      <c r="E252" s="20"/>
      <c r="F252" s="16"/>
      <c r="G252" s="25"/>
      <c r="H252" s="18" t="str">
        <f>IF(ISBLANK($G252), "", VLOOKUP($G252, definitions!$D$2:$E$49, 2, "FALSE"))</f>
        <v/>
      </c>
      <c r="I252" s="24"/>
      <c r="J252" s="20"/>
      <c r="K252" s="6"/>
    </row>
    <row r="253">
      <c r="A253" s="6"/>
      <c r="B253" s="23"/>
      <c r="C253" s="13" t="str">
        <f t="shared" si="1"/>
        <v/>
      </c>
      <c r="D253" s="23"/>
      <c r="E253" s="20"/>
      <c r="F253" s="16"/>
      <c r="G253" s="25"/>
      <c r="H253" s="18" t="str">
        <f>IF(ISBLANK($G253), "", VLOOKUP($G253, definitions!$D$2:$E$49, 2, "FALSE"))</f>
        <v/>
      </c>
      <c r="I253" s="24"/>
      <c r="J253" s="20"/>
      <c r="K253" s="6"/>
    </row>
    <row r="254">
      <c r="A254" s="6"/>
      <c r="B254" s="23"/>
      <c r="C254" s="13" t="str">
        <f t="shared" si="1"/>
        <v/>
      </c>
      <c r="D254" s="23"/>
      <c r="E254" s="20"/>
      <c r="F254" s="16"/>
      <c r="G254" s="25"/>
      <c r="H254" s="18" t="str">
        <f>IF(ISBLANK($G254), "", VLOOKUP($G254, definitions!$D$2:$E$49, 2, "FALSE"))</f>
        <v/>
      </c>
      <c r="I254" s="24"/>
      <c r="J254" s="20"/>
      <c r="K254" s="6"/>
    </row>
    <row r="255">
      <c r="A255" s="6"/>
      <c r="B255" s="23"/>
      <c r="C255" s="13" t="str">
        <f t="shared" si="1"/>
        <v/>
      </c>
      <c r="D255" s="23"/>
      <c r="E255" s="20"/>
      <c r="F255" s="16"/>
      <c r="G255" s="25"/>
      <c r="H255" s="18" t="str">
        <f>IF(ISBLANK($G255), "", VLOOKUP($G255, definitions!$D$2:$E$49, 2, "FALSE"))</f>
        <v/>
      </c>
      <c r="I255" s="24"/>
      <c r="J255" s="20"/>
      <c r="K255" s="6"/>
    </row>
    <row r="256">
      <c r="A256" s="6"/>
      <c r="B256" s="23"/>
      <c r="C256" s="13" t="str">
        <f t="shared" si="1"/>
        <v/>
      </c>
      <c r="D256" s="23"/>
      <c r="E256" s="20"/>
      <c r="F256" s="16"/>
      <c r="G256" s="25"/>
      <c r="H256" s="18" t="str">
        <f>IF(ISBLANK($G256), "", VLOOKUP($G256, definitions!$D$2:$E$49, 2, "FALSE"))</f>
        <v/>
      </c>
      <c r="I256" s="24"/>
      <c r="J256" s="20"/>
      <c r="K256" s="6"/>
    </row>
    <row r="257">
      <c r="A257" s="6"/>
      <c r="B257" s="23"/>
      <c r="C257" s="13" t="str">
        <f t="shared" si="1"/>
        <v/>
      </c>
      <c r="D257" s="23"/>
      <c r="E257" s="20"/>
      <c r="F257" s="16"/>
      <c r="G257" s="25"/>
      <c r="H257" s="18" t="str">
        <f>IF(ISBLANK($G257), "", VLOOKUP($G257, definitions!$D$2:$E$49, 2, "FALSE"))</f>
        <v/>
      </c>
      <c r="I257" s="24"/>
      <c r="J257" s="20"/>
      <c r="K257" s="6"/>
    </row>
    <row r="258">
      <c r="A258" s="6"/>
      <c r="B258" s="23"/>
      <c r="C258" s="13" t="str">
        <f t="shared" si="1"/>
        <v/>
      </c>
      <c r="D258" s="23"/>
      <c r="E258" s="20"/>
      <c r="F258" s="16"/>
      <c r="G258" s="25"/>
      <c r="H258" s="18" t="str">
        <f>IF(ISBLANK($G258), "", VLOOKUP($G258, definitions!$D$2:$E$49, 2, "FALSE"))</f>
        <v/>
      </c>
      <c r="I258" s="24"/>
      <c r="J258" s="20"/>
      <c r="K258" s="6"/>
    </row>
    <row r="259">
      <c r="A259" s="6"/>
      <c r="B259" s="23"/>
      <c r="C259" s="13" t="str">
        <f t="shared" si="1"/>
        <v/>
      </c>
      <c r="D259" s="23"/>
      <c r="E259" s="20"/>
      <c r="F259" s="16"/>
      <c r="G259" s="25"/>
      <c r="H259" s="18" t="str">
        <f>IF(ISBLANK($G259), "", VLOOKUP($G259, definitions!$D$2:$E$49, 2, "FALSE"))</f>
        <v/>
      </c>
      <c r="I259" s="24"/>
      <c r="J259" s="20"/>
      <c r="K259" s="6"/>
    </row>
    <row r="260">
      <c r="A260" s="6"/>
      <c r="B260" s="23"/>
      <c r="C260" s="13" t="str">
        <f t="shared" si="1"/>
        <v/>
      </c>
      <c r="D260" s="23"/>
      <c r="E260" s="20"/>
      <c r="F260" s="16"/>
      <c r="G260" s="25"/>
      <c r="H260" s="18" t="str">
        <f>IF(ISBLANK($G260), "", VLOOKUP($G260, definitions!$D$2:$E$49, 2, "FALSE"))</f>
        <v/>
      </c>
      <c r="I260" s="24"/>
      <c r="J260" s="20"/>
      <c r="K260" s="6"/>
    </row>
    <row r="261">
      <c r="A261" s="6"/>
      <c r="B261" s="23"/>
      <c r="C261" s="13" t="str">
        <f t="shared" si="1"/>
        <v/>
      </c>
      <c r="D261" s="23"/>
      <c r="E261" s="20"/>
      <c r="F261" s="16"/>
      <c r="G261" s="25"/>
      <c r="H261" s="18" t="str">
        <f>IF(ISBLANK($G261), "", VLOOKUP($G261, definitions!$D$2:$E$49, 2, "FALSE"))</f>
        <v/>
      </c>
      <c r="I261" s="24"/>
      <c r="J261" s="20"/>
      <c r="K261" s="6"/>
    </row>
    <row r="262">
      <c r="A262" s="6"/>
      <c r="B262" s="23"/>
      <c r="C262" s="13" t="str">
        <f t="shared" si="1"/>
        <v/>
      </c>
      <c r="D262" s="23"/>
      <c r="E262" s="20"/>
      <c r="F262" s="16"/>
      <c r="G262" s="25"/>
      <c r="H262" s="18" t="str">
        <f>IF(ISBLANK($G262), "", VLOOKUP($G262, definitions!$D$2:$E$49, 2, "FALSE"))</f>
        <v/>
      </c>
      <c r="I262" s="24"/>
      <c r="J262" s="20"/>
      <c r="K262" s="6"/>
    </row>
    <row r="263">
      <c r="A263" s="6"/>
      <c r="B263" s="23"/>
      <c r="C263" s="13" t="str">
        <f t="shared" si="1"/>
        <v/>
      </c>
      <c r="D263" s="23"/>
      <c r="E263" s="20"/>
      <c r="F263" s="16"/>
      <c r="G263" s="25"/>
      <c r="H263" s="18" t="str">
        <f>IF(ISBLANK($G263), "", VLOOKUP($G263, definitions!$D$2:$E$49, 2, "FALSE"))</f>
        <v/>
      </c>
      <c r="I263" s="24"/>
      <c r="J263" s="20"/>
      <c r="K263" s="6"/>
    </row>
    <row r="264">
      <c r="A264" s="6"/>
      <c r="B264" s="23"/>
      <c r="C264" s="13" t="str">
        <f t="shared" si="1"/>
        <v/>
      </c>
      <c r="D264" s="23"/>
      <c r="E264" s="20"/>
      <c r="F264" s="16"/>
      <c r="G264" s="25"/>
      <c r="H264" s="18" t="str">
        <f>IF(ISBLANK($G264), "", VLOOKUP($G264, definitions!$D$2:$E$49, 2, "FALSE"))</f>
        <v/>
      </c>
      <c r="I264" s="24"/>
      <c r="J264" s="20"/>
      <c r="K264" s="6"/>
    </row>
    <row r="265">
      <c r="A265" s="6"/>
      <c r="B265" s="23"/>
      <c r="C265" s="13" t="str">
        <f t="shared" si="1"/>
        <v/>
      </c>
      <c r="D265" s="23"/>
      <c r="E265" s="20"/>
      <c r="F265" s="16"/>
      <c r="G265" s="25"/>
      <c r="H265" s="18" t="str">
        <f>IF(ISBLANK($G265), "", VLOOKUP($G265, definitions!$D$2:$E$49, 2, "FALSE"))</f>
        <v/>
      </c>
      <c r="I265" s="24"/>
      <c r="J265" s="20"/>
      <c r="K265" s="6"/>
    </row>
    <row r="266">
      <c r="A266" s="6"/>
      <c r="B266" s="23"/>
      <c r="C266" s="13" t="str">
        <f t="shared" si="1"/>
        <v/>
      </c>
      <c r="D266" s="23"/>
      <c r="E266" s="20"/>
      <c r="F266" s="16"/>
      <c r="G266" s="25"/>
      <c r="H266" s="18" t="str">
        <f>IF(ISBLANK($G266), "", VLOOKUP($G266, definitions!$D$2:$E$49, 2, "FALSE"))</f>
        <v/>
      </c>
      <c r="I266" s="24"/>
      <c r="J266" s="20"/>
      <c r="K266" s="6"/>
    </row>
    <row r="267">
      <c r="A267" s="6"/>
      <c r="B267" s="23"/>
      <c r="C267" s="13" t="str">
        <f t="shared" si="1"/>
        <v/>
      </c>
      <c r="D267" s="23"/>
      <c r="E267" s="20"/>
      <c r="F267" s="16"/>
      <c r="G267" s="25"/>
      <c r="H267" s="18" t="str">
        <f>IF(ISBLANK($G267), "", VLOOKUP($G267, definitions!$D$2:$E$49, 2, "FALSE"))</f>
        <v/>
      </c>
      <c r="I267" s="24"/>
      <c r="J267" s="20"/>
      <c r="K267" s="6"/>
    </row>
    <row r="268">
      <c r="A268" s="6"/>
      <c r="B268" s="23"/>
      <c r="C268" s="13" t="str">
        <f t="shared" si="1"/>
        <v/>
      </c>
      <c r="D268" s="23"/>
      <c r="E268" s="20"/>
      <c r="F268" s="16"/>
      <c r="G268" s="25"/>
      <c r="H268" s="18" t="str">
        <f>IF(ISBLANK($G268), "", VLOOKUP($G268, definitions!$D$2:$E$49, 2, "FALSE"))</f>
        <v/>
      </c>
      <c r="I268" s="24"/>
      <c r="J268" s="20"/>
      <c r="K268" s="6"/>
    </row>
    <row r="269">
      <c r="A269" s="6"/>
      <c r="B269" s="23"/>
      <c r="C269" s="13" t="str">
        <f t="shared" si="1"/>
        <v/>
      </c>
      <c r="D269" s="23"/>
      <c r="E269" s="20"/>
      <c r="F269" s="16"/>
      <c r="G269" s="25"/>
      <c r="H269" s="18" t="str">
        <f>IF(ISBLANK($G269), "", VLOOKUP($G269, definitions!$D$2:$E$49, 2, "FALSE"))</f>
        <v/>
      </c>
      <c r="I269" s="24"/>
      <c r="J269" s="20"/>
      <c r="K269" s="6"/>
    </row>
    <row r="270">
      <c r="A270" s="6"/>
      <c r="B270" s="23"/>
      <c r="C270" s="13" t="str">
        <f t="shared" si="1"/>
        <v/>
      </c>
      <c r="D270" s="23"/>
      <c r="E270" s="20"/>
      <c r="F270" s="16"/>
      <c r="G270" s="25"/>
      <c r="H270" s="18" t="str">
        <f>IF(ISBLANK($G270), "", VLOOKUP($G270, definitions!$D$2:$E$49, 2, "FALSE"))</f>
        <v/>
      </c>
      <c r="I270" s="24"/>
      <c r="J270" s="20"/>
      <c r="K270" s="6"/>
    </row>
    <row r="271">
      <c r="A271" s="6"/>
      <c r="B271" s="23"/>
      <c r="C271" s="13" t="str">
        <f t="shared" si="1"/>
        <v/>
      </c>
      <c r="D271" s="23"/>
      <c r="E271" s="20"/>
      <c r="F271" s="16"/>
      <c r="G271" s="25"/>
      <c r="H271" s="18" t="str">
        <f>IF(ISBLANK($G271), "", VLOOKUP($G271, definitions!$D$2:$E$49, 2, "FALSE"))</f>
        <v/>
      </c>
      <c r="I271" s="24"/>
      <c r="J271" s="20"/>
      <c r="K271" s="6"/>
    </row>
    <row r="272">
      <c r="A272" s="6"/>
      <c r="B272" s="23"/>
      <c r="C272" s="13" t="str">
        <f t="shared" si="1"/>
        <v/>
      </c>
      <c r="D272" s="23"/>
      <c r="E272" s="20"/>
      <c r="F272" s="16"/>
      <c r="G272" s="25"/>
      <c r="H272" s="18" t="str">
        <f>IF(ISBLANK($G272), "", VLOOKUP($G272, definitions!$D$2:$E$49, 2, "FALSE"))</f>
        <v/>
      </c>
      <c r="I272" s="24"/>
      <c r="J272" s="20"/>
      <c r="K272" s="6"/>
    </row>
    <row r="273">
      <c r="A273" s="6"/>
      <c r="B273" s="23"/>
      <c r="C273" s="13" t="str">
        <f t="shared" si="1"/>
        <v/>
      </c>
      <c r="D273" s="23"/>
      <c r="E273" s="20"/>
      <c r="F273" s="16"/>
      <c r="G273" s="25"/>
      <c r="H273" s="18" t="str">
        <f>IF(ISBLANK($G273), "", VLOOKUP($G273, definitions!$D$2:$E$49, 2, "FALSE"))</f>
        <v/>
      </c>
      <c r="I273" s="24"/>
      <c r="J273" s="20"/>
      <c r="K273" s="6"/>
    </row>
    <row r="274">
      <c r="A274" s="6"/>
      <c r="B274" s="23"/>
      <c r="C274" s="13" t="str">
        <f t="shared" si="1"/>
        <v/>
      </c>
      <c r="D274" s="23"/>
      <c r="E274" s="20"/>
      <c r="F274" s="16"/>
      <c r="G274" s="25"/>
      <c r="H274" s="18" t="str">
        <f>IF(ISBLANK($G274), "", VLOOKUP($G274, definitions!$D$2:$E$49, 2, "FALSE"))</f>
        <v/>
      </c>
      <c r="I274" s="24"/>
      <c r="J274" s="20"/>
      <c r="K274" s="6"/>
    </row>
    <row r="275">
      <c r="A275" s="6"/>
      <c r="B275" s="23"/>
      <c r="C275" s="13" t="str">
        <f t="shared" si="1"/>
        <v/>
      </c>
      <c r="D275" s="23"/>
      <c r="E275" s="20"/>
      <c r="F275" s="16"/>
      <c r="G275" s="25"/>
      <c r="H275" s="18" t="str">
        <f>IF(ISBLANK($G275), "", VLOOKUP($G275, definitions!$D$2:$E$49, 2, "FALSE"))</f>
        <v/>
      </c>
      <c r="I275" s="24"/>
      <c r="J275" s="20"/>
      <c r="K275" s="6"/>
    </row>
    <row r="276">
      <c r="A276" s="6"/>
      <c r="B276" s="23"/>
      <c r="C276" s="13" t="str">
        <f t="shared" si="1"/>
        <v/>
      </c>
      <c r="D276" s="23"/>
      <c r="E276" s="20"/>
      <c r="F276" s="16"/>
      <c r="G276" s="25"/>
      <c r="H276" s="18" t="str">
        <f>IF(ISBLANK($G276), "", VLOOKUP($G276, definitions!$D$2:$E$49, 2, "FALSE"))</f>
        <v/>
      </c>
      <c r="I276" s="24"/>
      <c r="J276" s="20"/>
      <c r="K276" s="6"/>
    </row>
    <row r="277">
      <c r="A277" s="6"/>
      <c r="B277" s="23"/>
      <c r="C277" s="13" t="str">
        <f t="shared" si="1"/>
        <v/>
      </c>
      <c r="D277" s="23"/>
      <c r="E277" s="20"/>
      <c r="F277" s="16"/>
      <c r="G277" s="25"/>
      <c r="H277" s="18" t="str">
        <f>IF(ISBLANK($G277), "", VLOOKUP($G277, definitions!$D$2:$E$49, 2, "FALSE"))</f>
        <v/>
      </c>
      <c r="I277" s="24"/>
      <c r="J277" s="20"/>
      <c r="K277" s="6"/>
    </row>
    <row r="278">
      <c r="A278" s="6"/>
      <c r="B278" s="23"/>
      <c r="C278" s="13" t="str">
        <f t="shared" si="1"/>
        <v/>
      </c>
      <c r="D278" s="23"/>
      <c r="E278" s="20"/>
      <c r="F278" s="16"/>
      <c r="G278" s="25"/>
      <c r="H278" s="18" t="str">
        <f>IF(ISBLANK($G278), "", VLOOKUP($G278, definitions!$D$2:$E$49, 2, "FALSE"))</f>
        <v/>
      </c>
      <c r="I278" s="24"/>
      <c r="J278" s="20"/>
      <c r="K278" s="6"/>
    </row>
    <row r="279">
      <c r="A279" s="6"/>
      <c r="B279" s="23"/>
      <c r="C279" s="13" t="str">
        <f t="shared" si="1"/>
        <v/>
      </c>
      <c r="D279" s="23"/>
      <c r="E279" s="20"/>
      <c r="F279" s="16"/>
      <c r="G279" s="25"/>
      <c r="H279" s="18" t="str">
        <f>IF(ISBLANK($G279), "", VLOOKUP($G279, definitions!$D$2:$E$49, 2, "FALSE"))</f>
        <v/>
      </c>
      <c r="I279" s="24"/>
      <c r="J279" s="20"/>
      <c r="K279" s="6"/>
    </row>
    <row r="280">
      <c r="A280" s="6"/>
      <c r="B280" s="23"/>
      <c r="C280" s="13" t="str">
        <f t="shared" si="1"/>
        <v/>
      </c>
      <c r="D280" s="23"/>
      <c r="E280" s="20"/>
      <c r="F280" s="16"/>
      <c r="G280" s="25"/>
      <c r="H280" s="18" t="str">
        <f>IF(ISBLANK($G280), "", VLOOKUP($G280, definitions!$D$2:$E$49, 2, "FALSE"))</f>
        <v/>
      </c>
      <c r="I280" s="24"/>
      <c r="J280" s="20"/>
      <c r="K280" s="6"/>
    </row>
    <row r="281">
      <c r="A281" s="6"/>
      <c r="B281" s="23"/>
      <c r="C281" s="13" t="str">
        <f t="shared" si="1"/>
        <v/>
      </c>
      <c r="D281" s="23"/>
      <c r="E281" s="20"/>
      <c r="F281" s="16"/>
      <c r="G281" s="25"/>
      <c r="H281" s="18" t="str">
        <f>IF(ISBLANK($G281), "", VLOOKUP($G281, definitions!$D$2:$E$49, 2, "FALSE"))</f>
        <v/>
      </c>
      <c r="I281" s="24"/>
      <c r="J281" s="20"/>
      <c r="K281" s="6"/>
    </row>
    <row r="282">
      <c r="A282" s="6"/>
      <c r="B282" s="23"/>
      <c r="C282" s="13" t="str">
        <f t="shared" si="1"/>
        <v/>
      </c>
      <c r="D282" s="23"/>
      <c r="E282" s="20"/>
      <c r="F282" s="16"/>
      <c r="G282" s="25"/>
      <c r="H282" s="18" t="str">
        <f>IF(ISBLANK($G282), "", VLOOKUP($G282, definitions!$D$2:$E$49, 2, "FALSE"))</f>
        <v/>
      </c>
      <c r="I282" s="24"/>
      <c r="J282" s="20"/>
      <c r="K282" s="6"/>
    </row>
    <row r="283">
      <c r="A283" s="6"/>
      <c r="B283" s="23"/>
      <c r="C283" s="13" t="str">
        <f t="shared" si="1"/>
        <v/>
      </c>
      <c r="D283" s="23"/>
      <c r="E283" s="20"/>
      <c r="F283" s="16"/>
      <c r="G283" s="25"/>
      <c r="H283" s="18" t="str">
        <f>IF(ISBLANK($G283), "", VLOOKUP($G283, definitions!$D$2:$E$49, 2, "FALSE"))</f>
        <v/>
      </c>
      <c r="I283" s="24"/>
      <c r="J283" s="20"/>
      <c r="K283" s="6"/>
    </row>
    <row r="284">
      <c r="A284" s="6"/>
      <c r="B284" s="23"/>
      <c r="C284" s="13" t="str">
        <f t="shared" si="1"/>
        <v/>
      </c>
      <c r="D284" s="23"/>
      <c r="E284" s="20"/>
      <c r="F284" s="16"/>
      <c r="G284" s="25"/>
      <c r="H284" s="18" t="str">
        <f>IF(ISBLANK($G284), "", VLOOKUP($G284, definitions!$D$2:$E$49, 2, "FALSE"))</f>
        <v/>
      </c>
      <c r="I284" s="24"/>
      <c r="J284" s="20"/>
      <c r="K284" s="6"/>
    </row>
    <row r="285">
      <c r="A285" s="6"/>
      <c r="B285" s="23"/>
      <c r="C285" s="13" t="str">
        <f t="shared" si="1"/>
        <v/>
      </c>
      <c r="D285" s="23"/>
      <c r="E285" s="20"/>
      <c r="F285" s="16"/>
      <c r="G285" s="25"/>
      <c r="H285" s="18" t="str">
        <f>IF(ISBLANK($G285), "", VLOOKUP($G285, definitions!$D$2:$E$49, 2, "FALSE"))</f>
        <v/>
      </c>
      <c r="I285" s="24"/>
      <c r="J285" s="20"/>
      <c r="K285" s="6"/>
    </row>
    <row r="286">
      <c r="A286" s="6"/>
      <c r="B286" s="23"/>
      <c r="C286" s="13" t="str">
        <f t="shared" si="1"/>
        <v/>
      </c>
      <c r="D286" s="23"/>
      <c r="E286" s="20"/>
      <c r="F286" s="16"/>
      <c r="G286" s="25"/>
      <c r="H286" s="18" t="str">
        <f>IF(ISBLANK($G286), "", VLOOKUP($G286, definitions!$D$2:$E$49, 2, "FALSE"))</f>
        <v/>
      </c>
      <c r="I286" s="24"/>
      <c r="J286" s="20"/>
      <c r="K286" s="6"/>
    </row>
    <row r="287">
      <c r="A287" s="6"/>
      <c r="B287" s="23"/>
      <c r="C287" s="13" t="str">
        <f t="shared" si="1"/>
        <v/>
      </c>
      <c r="D287" s="23"/>
      <c r="E287" s="20"/>
      <c r="F287" s="16"/>
      <c r="G287" s="25"/>
      <c r="H287" s="18" t="str">
        <f>IF(ISBLANK($G287), "", VLOOKUP($G287, definitions!$D$2:$E$49, 2, "FALSE"))</f>
        <v/>
      </c>
      <c r="I287" s="24"/>
      <c r="J287" s="20"/>
      <c r="K287" s="6"/>
    </row>
    <row r="288">
      <c r="A288" s="6"/>
      <c r="B288" s="23"/>
      <c r="C288" s="13" t="str">
        <f t="shared" si="1"/>
        <v/>
      </c>
      <c r="D288" s="23"/>
      <c r="E288" s="20"/>
      <c r="F288" s="16"/>
      <c r="G288" s="25"/>
      <c r="H288" s="18" t="str">
        <f>IF(ISBLANK($G288), "", VLOOKUP($G288, definitions!$D$2:$E$49, 2, "FALSE"))</f>
        <v/>
      </c>
      <c r="I288" s="24"/>
      <c r="J288" s="20"/>
      <c r="K288" s="6"/>
    </row>
    <row r="289">
      <c r="A289" s="6"/>
      <c r="B289" s="23"/>
      <c r="C289" s="13" t="str">
        <f t="shared" si="1"/>
        <v/>
      </c>
      <c r="D289" s="23"/>
      <c r="E289" s="20"/>
      <c r="F289" s="16"/>
      <c r="G289" s="25"/>
      <c r="H289" s="18" t="str">
        <f>IF(ISBLANK($G289), "", VLOOKUP($G289, definitions!$D$2:$E$49, 2, "FALSE"))</f>
        <v/>
      </c>
      <c r="I289" s="24"/>
      <c r="J289" s="20"/>
      <c r="K289" s="6"/>
    </row>
    <row r="290">
      <c r="A290" s="6"/>
      <c r="B290" s="23"/>
      <c r="C290" s="13" t="str">
        <f t="shared" si="1"/>
        <v/>
      </c>
      <c r="D290" s="23"/>
      <c r="E290" s="20"/>
      <c r="F290" s="16"/>
      <c r="G290" s="25"/>
      <c r="H290" s="18" t="str">
        <f>IF(ISBLANK($G290), "", VLOOKUP($G290, definitions!$D$2:$E$49, 2, "FALSE"))</f>
        <v/>
      </c>
      <c r="I290" s="24"/>
      <c r="J290" s="20"/>
      <c r="K290" s="6"/>
    </row>
    <row r="291">
      <c r="A291" s="6"/>
      <c r="B291" s="23"/>
      <c r="C291" s="13" t="str">
        <f t="shared" si="1"/>
        <v/>
      </c>
      <c r="D291" s="23"/>
      <c r="E291" s="20"/>
      <c r="F291" s="16"/>
      <c r="G291" s="25"/>
      <c r="H291" s="18" t="str">
        <f>IF(ISBLANK($G291), "", VLOOKUP($G291, definitions!$D$2:$E$49, 2, "FALSE"))</f>
        <v/>
      </c>
      <c r="I291" s="24"/>
      <c r="J291" s="20"/>
      <c r="K291" s="6"/>
    </row>
    <row r="292">
      <c r="A292" s="6"/>
      <c r="B292" s="23"/>
      <c r="C292" s="13" t="str">
        <f t="shared" si="1"/>
        <v/>
      </c>
      <c r="D292" s="23"/>
      <c r="E292" s="20"/>
      <c r="F292" s="16"/>
      <c r="G292" s="25"/>
      <c r="H292" s="18" t="str">
        <f>IF(ISBLANK($G292), "", VLOOKUP($G292, definitions!$D$2:$E$49, 2, "FALSE"))</f>
        <v/>
      </c>
      <c r="I292" s="24"/>
      <c r="J292" s="20"/>
      <c r="K292" s="6"/>
    </row>
    <row r="293">
      <c r="A293" s="6"/>
      <c r="B293" s="23"/>
      <c r="C293" s="13" t="str">
        <f t="shared" si="1"/>
        <v/>
      </c>
      <c r="D293" s="23"/>
      <c r="E293" s="20"/>
      <c r="F293" s="16"/>
      <c r="G293" s="25"/>
      <c r="H293" s="18" t="str">
        <f>IF(ISBLANK($G293), "", VLOOKUP($G293, definitions!$D$2:$E$49, 2, "FALSE"))</f>
        <v/>
      </c>
      <c r="I293" s="24"/>
      <c r="J293" s="20"/>
      <c r="K293" s="6"/>
    </row>
    <row r="294">
      <c r="A294" s="6"/>
      <c r="B294" s="23"/>
      <c r="C294" s="13" t="str">
        <f t="shared" si="1"/>
        <v/>
      </c>
      <c r="D294" s="23"/>
      <c r="E294" s="20"/>
      <c r="F294" s="16"/>
      <c r="G294" s="25"/>
      <c r="H294" s="18" t="str">
        <f>IF(ISBLANK($G294), "", VLOOKUP($G294, definitions!$D$2:$E$49, 2, "FALSE"))</f>
        <v/>
      </c>
      <c r="I294" s="24"/>
      <c r="J294" s="20"/>
      <c r="K294" s="6"/>
    </row>
    <row r="295">
      <c r="A295" s="6"/>
      <c r="B295" s="23"/>
      <c r="C295" s="13" t="str">
        <f t="shared" si="1"/>
        <v/>
      </c>
      <c r="D295" s="23"/>
      <c r="E295" s="20"/>
      <c r="F295" s="16"/>
      <c r="G295" s="25"/>
      <c r="H295" s="18" t="str">
        <f>IF(ISBLANK($G295), "", VLOOKUP($G295, definitions!$D$2:$E$49, 2, "FALSE"))</f>
        <v/>
      </c>
      <c r="I295" s="24"/>
      <c r="J295" s="20"/>
      <c r="K295" s="6"/>
    </row>
    <row r="296">
      <c r="A296" s="6"/>
      <c r="B296" s="23"/>
      <c r="C296" s="13" t="str">
        <f t="shared" si="1"/>
        <v/>
      </c>
      <c r="D296" s="23"/>
      <c r="E296" s="20"/>
      <c r="F296" s="16"/>
      <c r="G296" s="25"/>
      <c r="H296" s="18" t="str">
        <f>IF(ISBLANK($G296), "", VLOOKUP($G296, definitions!$D$2:$E$49, 2, "FALSE"))</f>
        <v/>
      </c>
      <c r="I296" s="24"/>
      <c r="J296" s="20"/>
      <c r="K296" s="6"/>
    </row>
    <row r="297">
      <c r="A297" s="6"/>
      <c r="B297" s="23"/>
      <c r="C297" s="13" t="str">
        <f t="shared" si="1"/>
        <v/>
      </c>
      <c r="D297" s="23"/>
      <c r="E297" s="20"/>
      <c r="F297" s="16"/>
      <c r="G297" s="25"/>
      <c r="H297" s="18" t="str">
        <f>IF(ISBLANK($G297), "", VLOOKUP($G297, definitions!$D$2:$E$49, 2, "FALSE"))</f>
        <v/>
      </c>
      <c r="I297" s="24"/>
      <c r="J297" s="20"/>
      <c r="K297" s="6"/>
    </row>
    <row r="298">
      <c r="A298" s="6"/>
      <c r="B298" s="23"/>
      <c r="C298" s="13" t="str">
        <f t="shared" si="1"/>
        <v/>
      </c>
      <c r="D298" s="23"/>
      <c r="E298" s="20"/>
      <c r="F298" s="16"/>
      <c r="G298" s="25"/>
      <c r="H298" s="18" t="str">
        <f>IF(ISBLANK($G298), "", VLOOKUP($G298, definitions!$D$2:$E$49, 2, "FALSE"))</f>
        <v/>
      </c>
      <c r="I298" s="24"/>
      <c r="J298" s="20"/>
      <c r="K298" s="6"/>
    </row>
    <row r="299">
      <c r="A299" s="6"/>
      <c r="B299" s="23"/>
      <c r="C299" s="13" t="str">
        <f t="shared" si="1"/>
        <v/>
      </c>
      <c r="D299" s="23"/>
      <c r="E299" s="20"/>
      <c r="F299" s="16"/>
      <c r="G299" s="25"/>
      <c r="H299" s="18" t="str">
        <f>IF(ISBLANK($G299), "", VLOOKUP($G299, definitions!$D$2:$E$49, 2, "FALSE"))</f>
        <v/>
      </c>
      <c r="I299" s="24"/>
      <c r="J299" s="20"/>
      <c r="K299" s="6"/>
    </row>
    <row r="300">
      <c r="A300" s="6"/>
      <c r="B300" s="23"/>
      <c r="C300" s="13" t="str">
        <f t="shared" si="1"/>
        <v/>
      </c>
      <c r="D300" s="23"/>
      <c r="E300" s="20"/>
      <c r="F300" s="16"/>
      <c r="G300" s="25"/>
      <c r="H300" s="18" t="str">
        <f>IF(ISBLANK($G300), "", VLOOKUP($G300, definitions!$D$2:$E$49, 2, "FALSE"))</f>
        <v/>
      </c>
      <c r="I300" s="24"/>
      <c r="J300" s="20"/>
      <c r="K300" s="6"/>
    </row>
    <row r="301">
      <c r="A301" s="6"/>
      <c r="B301" s="23"/>
      <c r="C301" s="13" t="str">
        <f t="shared" si="1"/>
        <v/>
      </c>
      <c r="D301" s="23"/>
      <c r="E301" s="20"/>
      <c r="F301" s="16"/>
      <c r="G301" s="25"/>
      <c r="H301" s="18" t="str">
        <f>IF(ISBLANK($G301), "", VLOOKUP($G301, definitions!$D$2:$E$49, 2, "FALSE"))</f>
        <v/>
      </c>
      <c r="I301" s="24"/>
      <c r="J301" s="20"/>
      <c r="K301" s="6"/>
    </row>
    <row r="302">
      <c r="A302" s="6"/>
      <c r="B302" s="23"/>
      <c r="C302" s="13" t="str">
        <f t="shared" si="1"/>
        <v/>
      </c>
      <c r="D302" s="23"/>
      <c r="E302" s="20"/>
      <c r="F302" s="16"/>
      <c r="G302" s="25"/>
      <c r="H302" s="18" t="str">
        <f>IF(ISBLANK($G302), "", VLOOKUP($G302, definitions!$D$2:$E$49, 2, "FALSE"))</f>
        <v/>
      </c>
      <c r="I302" s="24"/>
      <c r="J302" s="20"/>
      <c r="K302" s="6"/>
    </row>
    <row r="303">
      <c r="A303" s="6"/>
      <c r="B303" s="23"/>
      <c r="C303" s="13" t="str">
        <f t="shared" si="1"/>
        <v/>
      </c>
      <c r="D303" s="23"/>
      <c r="E303" s="20"/>
      <c r="F303" s="16"/>
      <c r="G303" s="25"/>
      <c r="H303" s="18" t="str">
        <f>IF(ISBLANK($G303), "", VLOOKUP($G303, definitions!$D$2:$E$49, 2, "FALSE"))</f>
        <v/>
      </c>
      <c r="I303" s="24"/>
      <c r="J303" s="20"/>
      <c r="K303" s="6"/>
    </row>
    <row r="304">
      <c r="A304" s="6"/>
      <c r="B304" s="23"/>
      <c r="C304" s="13" t="str">
        <f t="shared" si="1"/>
        <v/>
      </c>
      <c r="D304" s="23"/>
      <c r="E304" s="20"/>
      <c r="F304" s="16"/>
      <c r="G304" s="25"/>
      <c r="H304" s="18" t="str">
        <f>IF(ISBLANK($G304), "", VLOOKUP($G304, definitions!$D$2:$E$49, 2, "FALSE"))</f>
        <v/>
      </c>
      <c r="I304" s="24"/>
      <c r="J304" s="20"/>
      <c r="K304" s="6"/>
    </row>
    <row r="305">
      <c r="A305" s="6"/>
      <c r="B305" s="23"/>
      <c r="C305" s="13" t="str">
        <f t="shared" si="1"/>
        <v/>
      </c>
      <c r="D305" s="23"/>
      <c r="E305" s="20"/>
      <c r="F305" s="16"/>
      <c r="G305" s="25"/>
      <c r="H305" s="18" t="str">
        <f>IF(ISBLANK($G305), "", VLOOKUP($G305, definitions!$D$2:$E$49, 2, "FALSE"))</f>
        <v/>
      </c>
      <c r="I305" s="24"/>
      <c r="J305" s="20"/>
      <c r="K305" s="6"/>
    </row>
    <row r="306">
      <c r="A306" s="6"/>
      <c r="B306" s="23"/>
      <c r="C306" s="13" t="str">
        <f t="shared" si="1"/>
        <v/>
      </c>
      <c r="D306" s="23"/>
      <c r="E306" s="20"/>
      <c r="F306" s="16"/>
      <c r="G306" s="25"/>
      <c r="H306" s="18" t="str">
        <f>IF(ISBLANK($G306), "", VLOOKUP($G306, definitions!$D$2:$E$49, 2, "FALSE"))</f>
        <v/>
      </c>
      <c r="I306" s="24"/>
      <c r="J306" s="20"/>
      <c r="K306" s="6"/>
    </row>
    <row r="307">
      <c r="A307" s="6"/>
      <c r="B307" s="23"/>
      <c r="C307" s="13" t="str">
        <f t="shared" si="1"/>
        <v/>
      </c>
      <c r="D307" s="23"/>
      <c r="E307" s="20"/>
      <c r="F307" s="16"/>
      <c r="G307" s="25"/>
      <c r="H307" s="18" t="str">
        <f>IF(ISBLANK($G307), "", VLOOKUP($G307, definitions!$D$2:$E$49, 2, "FALSE"))</f>
        <v/>
      </c>
      <c r="I307" s="24"/>
      <c r="J307" s="20"/>
      <c r="K307" s="6"/>
    </row>
    <row r="308">
      <c r="A308" s="6"/>
      <c r="B308" s="23"/>
      <c r="C308" s="13" t="str">
        <f t="shared" si="1"/>
        <v/>
      </c>
      <c r="D308" s="23"/>
      <c r="E308" s="20"/>
      <c r="F308" s="16"/>
      <c r="G308" s="25"/>
      <c r="H308" s="18" t="str">
        <f>IF(ISBLANK($G308), "", VLOOKUP($G308, definitions!$D$2:$E$49, 2, "FALSE"))</f>
        <v/>
      </c>
      <c r="I308" s="24"/>
      <c r="J308" s="20"/>
      <c r="K308" s="6"/>
    </row>
    <row r="309">
      <c r="A309" s="6"/>
      <c r="B309" s="23"/>
      <c r="C309" s="13" t="str">
        <f t="shared" si="1"/>
        <v/>
      </c>
      <c r="D309" s="23"/>
      <c r="E309" s="20"/>
      <c r="F309" s="16"/>
      <c r="G309" s="25"/>
      <c r="H309" s="18" t="str">
        <f>IF(ISBLANK($G309), "", VLOOKUP($G309, definitions!$D$2:$E$49, 2, "FALSE"))</f>
        <v/>
      </c>
      <c r="I309" s="24"/>
      <c r="J309" s="20"/>
      <c r="K309" s="6"/>
    </row>
    <row r="310">
      <c r="A310" s="6"/>
      <c r="B310" s="23"/>
      <c r="C310" s="13" t="str">
        <f t="shared" si="1"/>
        <v/>
      </c>
      <c r="D310" s="23"/>
      <c r="E310" s="20"/>
      <c r="F310" s="16"/>
      <c r="G310" s="25"/>
      <c r="H310" s="18" t="str">
        <f>IF(ISBLANK($G310), "", VLOOKUP($G310, definitions!$D$2:$E$49, 2, "FALSE"))</f>
        <v/>
      </c>
      <c r="I310" s="24"/>
      <c r="J310" s="20"/>
      <c r="K310" s="6"/>
    </row>
    <row r="311">
      <c r="A311" s="6"/>
      <c r="B311" s="23"/>
      <c r="C311" s="13" t="str">
        <f t="shared" si="1"/>
        <v/>
      </c>
      <c r="D311" s="23"/>
      <c r="E311" s="20"/>
      <c r="F311" s="16"/>
      <c r="G311" s="25"/>
      <c r="H311" s="18" t="str">
        <f>IF(ISBLANK($G311), "", VLOOKUP($G311, definitions!$D$2:$E$49, 2, "FALSE"))</f>
        <v/>
      </c>
      <c r="I311" s="24"/>
      <c r="J311" s="20"/>
      <c r="K311" s="6"/>
    </row>
    <row r="312">
      <c r="A312" s="6"/>
      <c r="B312" s="23"/>
      <c r="C312" s="13" t="str">
        <f t="shared" si="1"/>
        <v/>
      </c>
      <c r="D312" s="23"/>
      <c r="E312" s="20"/>
      <c r="F312" s="16"/>
      <c r="G312" s="25"/>
      <c r="H312" s="18" t="str">
        <f>IF(ISBLANK($G312), "", VLOOKUP($G312, definitions!$D$2:$E$49, 2, "FALSE"))</f>
        <v/>
      </c>
      <c r="I312" s="24"/>
      <c r="J312" s="20"/>
      <c r="K312" s="6"/>
    </row>
    <row r="313">
      <c r="A313" s="6"/>
      <c r="B313" s="23"/>
      <c r="C313" s="13" t="str">
        <f t="shared" si="1"/>
        <v/>
      </c>
      <c r="D313" s="23"/>
      <c r="E313" s="20"/>
      <c r="F313" s="16"/>
      <c r="G313" s="25"/>
      <c r="H313" s="18" t="str">
        <f>IF(ISBLANK($G313), "", VLOOKUP($G313, definitions!$D$2:$E$49, 2, "FALSE"))</f>
        <v/>
      </c>
      <c r="I313" s="24"/>
      <c r="J313" s="20"/>
      <c r="K313" s="6"/>
    </row>
    <row r="314">
      <c r="A314" s="6"/>
      <c r="B314" s="23"/>
      <c r="C314" s="13" t="str">
        <f t="shared" si="1"/>
        <v/>
      </c>
      <c r="D314" s="23"/>
      <c r="E314" s="20"/>
      <c r="F314" s="16"/>
      <c r="G314" s="25"/>
      <c r="H314" s="18" t="str">
        <f>IF(ISBLANK($G314), "", VLOOKUP($G314, definitions!$D$2:$E$49, 2, "FALSE"))</f>
        <v/>
      </c>
      <c r="I314" s="24"/>
      <c r="J314" s="20"/>
      <c r="K314" s="6"/>
    </row>
    <row r="315">
      <c r="A315" s="6"/>
      <c r="B315" s="23"/>
      <c r="C315" s="13" t="str">
        <f t="shared" si="1"/>
        <v/>
      </c>
      <c r="D315" s="23"/>
      <c r="E315" s="20"/>
      <c r="F315" s="16"/>
      <c r="G315" s="25"/>
      <c r="H315" s="18" t="str">
        <f>IF(ISBLANK($G315), "", VLOOKUP($G315, definitions!$D$2:$E$49, 2, "FALSE"))</f>
        <v/>
      </c>
      <c r="I315" s="24"/>
      <c r="J315" s="20"/>
      <c r="K315" s="6"/>
    </row>
    <row r="316">
      <c r="A316" s="6"/>
      <c r="B316" s="23"/>
      <c r="C316" s="13" t="str">
        <f t="shared" si="1"/>
        <v/>
      </c>
      <c r="D316" s="23"/>
      <c r="E316" s="20"/>
      <c r="F316" s="16"/>
      <c r="G316" s="25"/>
      <c r="H316" s="18" t="str">
        <f>IF(ISBLANK($G316), "", VLOOKUP($G316, definitions!$D$2:$E$49, 2, "FALSE"))</f>
        <v/>
      </c>
      <c r="I316" s="24"/>
      <c r="J316" s="20"/>
      <c r="K316" s="6"/>
    </row>
    <row r="317">
      <c r="A317" s="6"/>
      <c r="B317" s="23"/>
      <c r="C317" s="13" t="str">
        <f t="shared" si="1"/>
        <v/>
      </c>
      <c r="D317" s="23"/>
      <c r="E317" s="20"/>
      <c r="F317" s="16"/>
      <c r="G317" s="25"/>
      <c r="H317" s="18" t="str">
        <f>IF(ISBLANK($G317), "", VLOOKUP($G317, definitions!$D$2:$E$49, 2, "FALSE"))</f>
        <v/>
      </c>
      <c r="I317" s="24"/>
      <c r="J317" s="20"/>
      <c r="K317" s="6"/>
    </row>
    <row r="318">
      <c r="A318" s="6"/>
      <c r="B318" s="23"/>
      <c r="C318" s="13" t="str">
        <f t="shared" si="1"/>
        <v/>
      </c>
      <c r="D318" s="23"/>
      <c r="E318" s="20"/>
      <c r="F318" s="16"/>
      <c r="G318" s="25"/>
      <c r="H318" s="18" t="str">
        <f>IF(ISBLANK($G318), "", VLOOKUP($G318, definitions!$D$2:$E$49, 2, "FALSE"))</f>
        <v/>
      </c>
      <c r="I318" s="24"/>
      <c r="J318" s="20"/>
      <c r="K318" s="6"/>
    </row>
    <row r="319">
      <c r="A319" s="6"/>
      <c r="B319" s="23"/>
      <c r="C319" s="13" t="str">
        <f t="shared" si="1"/>
        <v/>
      </c>
      <c r="D319" s="23"/>
      <c r="E319" s="20"/>
      <c r="F319" s="16"/>
      <c r="G319" s="25"/>
      <c r="H319" s="18" t="str">
        <f>IF(ISBLANK($G319), "", VLOOKUP($G319, definitions!$D$2:$E$49, 2, "FALSE"))</f>
        <v/>
      </c>
      <c r="I319" s="24"/>
      <c r="J319" s="20"/>
      <c r="K319" s="6"/>
    </row>
    <row r="320">
      <c r="A320" s="6"/>
      <c r="B320" s="23"/>
      <c r="C320" s="13" t="str">
        <f t="shared" si="1"/>
        <v/>
      </c>
      <c r="D320" s="23"/>
      <c r="E320" s="20"/>
      <c r="F320" s="16"/>
      <c r="G320" s="25"/>
      <c r="H320" s="18" t="str">
        <f>IF(ISBLANK($G320), "", VLOOKUP($G320, definitions!$D$2:$E$49, 2, "FALSE"))</f>
        <v/>
      </c>
      <c r="I320" s="24"/>
      <c r="J320" s="20"/>
      <c r="K320" s="6"/>
    </row>
    <row r="321">
      <c r="A321" s="6"/>
      <c r="B321" s="23"/>
      <c r="C321" s="13" t="str">
        <f t="shared" si="1"/>
        <v/>
      </c>
      <c r="D321" s="23"/>
      <c r="E321" s="20"/>
      <c r="F321" s="16"/>
      <c r="G321" s="25"/>
      <c r="H321" s="18" t="str">
        <f>IF(ISBLANK($G321), "", VLOOKUP($G321, definitions!$D$2:$E$49, 2, "FALSE"))</f>
        <v/>
      </c>
      <c r="I321" s="24"/>
      <c r="J321" s="20"/>
      <c r="K321" s="6"/>
    </row>
    <row r="322">
      <c r="A322" s="6"/>
      <c r="B322" s="23"/>
      <c r="C322" s="13" t="str">
        <f t="shared" si="1"/>
        <v/>
      </c>
      <c r="D322" s="23"/>
      <c r="E322" s="20"/>
      <c r="F322" s="16"/>
      <c r="G322" s="25"/>
      <c r="H322" s="18" t="str">
        <f>IF(ISBLANK($G322), "", VLOOKUP($G322, definitions!$D$2:$E$49, 2, "FALSE"))</f>
        <v/>
      </c>
      <c r="I322" s="24"/>
      <c r="J322" s="20"/>
      <c r="K322" s="6"/>
    </row>
    <row r="323">
      <c r="A323" s="6"/>
      <c r="B323" s="23"/>
      <c r="C323" s="13" t="str">
        <f t="shared" si="1"/>
        <v/>
      </c>
      <c r="D323" s="23"/>
      <c r="E323" s="20"/>
      <c r="F323" s="16"/>
      <c r="G323" s="25"/>
      <c r="H323" s="18" t="str">
        <f>IF(ISBLANK($G323), "", VLOOKUP($G323, definitions!$D$2:$E$49, 2, "FALSE"))</f>
        <v/>
      </c>
      <c r="I323" s="24"/>
      <c r="J323" s="20"/>
      <c r="K323" s="6"/>
    </row>
    <row r="324">
      <c r="A324" s="6"/>
      <c r="B324" s="23"/>
      <c r="C324" s="13" t="str">
        <f t="shared" si="1"/>
        <v/>
      </c>
      <c r="D324" s="23"/>
      <c r="E324" s="20"/>
      <c r="F324" s="16"/>
      <c r="G324" s="25"/>
      <c r="H324" s="18" t="str">
        <f>IF(ISBLANK($G324), "", VLOOKUP($G324, definitions!$D$2:$E$49, 2, "FALSE"))</f>
        <v/>
      </c>
      <c r="I324" s="24"/>
      <c r="J324" s="20"/>
      <c r="K324" s="6"/>
    </row>
    <row r="325">
      <c r="A325" s="6"/>
      <c r="B325" s="23"/>
      <c r="C325" s="13" t="str">
        <f t="shared" si="1"/>
        <v/>
      </c>
      <c r="D325" s="23"/>
      <c r="E325" s="20"/>
      <c r="F325" s="16"/>
      <c r="G325" s="25"/>
      <c r="H325" s="18" t="str">
        <f>IF(ISBLANK($G325), "", VLOOKUP($G325, definitions!$D$2:$E$49, 2, "FALSE"))</f>
        <v/>
      </c>
      <c r="I325" s="24"/>
      <c r="J325" s="20"/>
      <c r="K325" s="6"/>
    </row>
    <row r="326">
      <c r="A326" s="6"/>
      <c r="B326" s="23"/>
      <c r="C326" s="13" t="str">
        <f t="shared" si="1"/>
        <v/>
      </c>
      <c r="D326" s="23"/>
      <c r="E326" s="20"/>
      <c r="F326" s="16"/>
      <c r="G326" s="25"/>
      <c r="H326" s="18" t="str">
        <f>IF(ISBLANK($G326), "", VLOOKUP($G326, definitions!$D$2:$E$49, 2, "FALSE"))</f>
        <v/>
      </c>
      <c r="I326" s="24"/>
      <c r="J326" s="20"/>
      <c r="K326" s="6"/>
    </row>
    <row r="327">
      <c r="A327" s="6"/>
      <c r="B327" s="23"/>
      <c r="C327" s="13" t="str">
        <f t="shared" si="1"/>
        <v/>
      </c>
      <c r="D327" s="23"/>
      <c r="E327" s="20"/>
      <c r="F327" s="16"/>
      <c r="G327" s="25"/>
      <c r="H327" s="18" t="str">
        <f>IF(ISBLANK($G327), "", VLOOKUP($G327, definitions!$D$2:$E$49, 2, "FALSE"))</f>
        <v/>
      </c>
      <c r="I327" s="24"/>
      <c r="J327" s="20"/>
      <c r="K327" s="6"/>
    </row>
    <row r="328">
      <c r="A328" s="6"/>
      <c r="B328" s="23"/>
      <c r="C328" s="13" t="str">
        <f t="shared" si="1"/>
        <v/>
      </c>
      <c r="D328" s="23"/>
      <c r="E328" s="20"/>
      <c r="F328" s="16"/>
      <c r="G328" s="25"/>
      <c r="H328" s="18" t="str">
        <f>IF(ISBLANK($G328), "", VLOOKUP($G328, definitions!$D$2:$E$49, 2, "FALSE"))</f>
        <v/>
      </c>
      <c r="I328" s="24"/>
      <c r="J328" s="20"/>
      <c r="K328" s="6"/>
    </row>
    <row r="329">
      <c r="A329" s="6"/>
      <c r="B329" s="23"/>
      <c r="C329" s="13" t="str">
        <f t="shared" si="1"/>
        <v/>
      </c>
      <c r="D329" s="23"/>
      <c r="E329" s="20"/>
      <c r="F329" s="16"/>
      <c r="G329" s="25"/>
      <c r="H329" s="18" t="str">
        <f>IF(ISBLANK($G329), "", VLOOKUP($G329, definitions!$D$2:$E$49, 2, "FALSE"))</f>
        <v/>
      </c>
      <c r="I329" s="24"/>
      <c r="J329" s="20"/>
      <c r="K329" s="6"/>
    </row>
    <row r="330">
      <c r="A330" s="6"/>
      <c r="B330" s="23"/>
      <c r="C330" s="13" t="str">
        <f t="shared" si="1"/>
        <v/>
      </c>
      <c r="D330" s="23"/>
      <c r="E330" s="20"/>
      <c r="F330" s="16"/>
      <c r="G330" s="25"/>
      <c r="H330" s="18" t="str">
        <f>IF(ISBLANK($G330), "", VLOOKUP($G330, definitions!$D$2:$E$49, 2, "FALSE"))</f>
        <v/>
      </c>
      <c r="I330" s="24"/>
      <c r="J330" s="20"/>
      <c r="K330" s="6"/>
    </row>
    <row r="331">
      <c r="A331" s="6"/>
      <c r="B331" s="23"/>
      <c r="C331" s="13" t="str">
        <f t="shared" si="1"/>
        <v/>
      </c>
      <c r="D331" s="23"/>
      <c r="E331" s="20"/>
      <c r="F331" s="16"/>
      <c r="G331" s="25"/>
      <c r="H331" s="18" t="str">
        <f>IF(ISBLANK($G331), "", VLOOKUP($G331, definitions!$D$2:$E$49, 2, "FALSE"))</f>
        <v/>
      </c>
      <c r="I331" s="24"/>
      <c r="J331" s="20"/>
      <c r="K331" s="6"/>
    </row>
    <row r="332">
      <c r="A332" s="6"/>
      <c r="B332" s="23"/>
      <c r="C332" s="13" t="str">
        <f t="shared" si="1"/>
        <v/>
      </c>
      <c r="D332" s="23"/>
      <c r="E332" s="20"/>
      <c r="F332" s="16"/>
      <c r="G332" s="25"/>
      <c r="H332" s="18" t="str">
        <f>IF(ISBLANK($G332), "", VLOOKUP($G332, definitions!$D$2:$E$49, 2, "FALSE"))</f>
        <v/>
      </c>
      <c r="I332" s="24"/>
      <c r="J332" s="20"/>
      <c r="K332" s="6"/>
    </row>
    <row r="333">
      <c r="A333" s="6"/>
      <c r="B333" s="23"/>
      <c r="C333" s="13" t="str">
        <f t="shared" si="1"/>
        <v/>
      </c>
      <c r="D333" s="23"/>
      <c r="E333" s="20"/>
      <c r="F333" s="16"/>
      <c r="G333" s="25"/>
      <c r="H333" s="18" t="str">
        <f>IF(ISBLANK($G333), "", VLOOKUP($G333, definitions!$D$2:$E$49, 2, "FALSE"))</f>
        <v/>
      </c>
      <c r="I333" s="24"/>
      <c r="J333" s="20"/>
      <c r="K333" s="6"/>
    </row>
    <row r="334">
      <c r="A334" s="6"/>
      <c r="B334" s="23"/>
      <c r="C334" s="13" t="str">
        <f t="shared" si="1"/>
        <v/>
      </c>
      <c r="D334" s="23"/>
      <c r="E334" s="20"/>
      <c r="F334" s="16"/>
      <c r="G334" s="25"/>
      <c r="H334" s="18" t="str">
        <f>IF(ISBLANK($G334), "", VLOOKUP($G334, definitions!$D$2:$E$49, 2, "FALSE"))</f>
        <v/>
      </c>
      <c r="I334" s="24"/>
      <c r="J334" s="20"/>
      <c r="K334" s="6"/>
    </row>
    <row r="335">
      <c r="A335" s="6"/>
      <c r="B335" s="23"/>
      <c r="C335" s="13" t="str">
        <f t="shared" si="1"/>
        <v/>
      </c>
      <c r="D335" s="23"/>
      <c r="E335" s="20"/>
      <c r="F335" s="16"/>
      <c r="G335" s="25"/>
      <c r="H335" s="18" t="str">
        <f>IF(ISBLANK($G335), "", VLOOKUP($G335, definitions!$D$2:$E$49, 2, "FALSE"))</f>
        <v/>
      </c>
      <c r="I335" s="24"/>
      <c r="J335" s="20"/>
      <c r="K335" s="6"/>
    </row>
    <row r="336">
      <c r="A336" s="6"/>
      <c r="B336" s="23"/>
      <c r="C336" s="13" t="str">
        <f t="shared" si="1"/>
        <v/>
      </c>
      <c r="D336" s="23"/>
      <c r="E336" s="20"/>
      <c r="F336" s="16"/>
      <c r="G336" s="25"/>
      <c r="H336" s="18" t="str">
        <f>IF(ISBLANK($G336), "", VLOOKUP($G336, definitions!$D$2:$E$49, 2, "FALSE"))</f>
        <v/>
      </c>
      <c r="I336" s="24"/>
      <c r="J336" s="20"/>
      <c r="K336" s="6"/>
    </row>
    <row r="337">
      <c r="A337" s="6"/>
      <c r="B337" s="23"/>
      <c r="C337" s="13" t="str">
        <f t="shared" si="1"/>
        <v/>
      </c>
      <c r="D337" s="23"/>
      <c r="E337" s="20"/>
      <c r="F337" s="16"/>
      <c r="G337" s="25"/>
      <c r="H337" s="18" t="str">
        <f>IF(ISBLANK($G337), "", VLOOKUP($G337, definitions!$D$2:$E$49, 2, "FALSE"))</f>
        <v/>
      </c>
      <c r="I337" s="24"/>
      <c r="J337" s="20"/>
      <c r="K337" s="6"/>
    </row>
    <row r="338">
      <c r="A338" s="6"/>
      <c r="B338" s="23"/>
      <c r="C338" s="13" t="str">
        <f t="shared" si="1"/>
        <v/>
      </c>
      <c r="D338" s="23"/>
      <c r="E338" s="20"/>
      <c r="F338" s="16"/>
      <c r="G338" s="25"/>
      <c r="H338" s="18" t="str">
        <f>IF(ISBLANK($G338), "", VLOOKUP($G338, definitions!$D$2:$E$49, 2, "FALSE"))</f>
        <v/>
      </c>
      <c r="I338" s="24"/>
      <c r="J338" s="20"/>
      <c r="K338" s="6"/>
    </row>
    <row r="339">
      <c r="A339" s="6"/>
      <c r="B339" s="23"/>
      <c r="C339" s="13" t="str">
        <f t="shared" si="1"/>
        <v/>
      </c>
      <c r="D339" s="23"/>
      <c r="E339" s="20"/>
      <c r="F339" s="16"/>
      <c r="G339" s="25"/>
      <c r="H339" s="18" t="str">
        <f>IF(ISBLANK($G339), "", VLOOKUP($G339, definitions!$D$2:$E$49, 2, "FALSE"))</f>
        <v/>
      </c>
      <c r="I339" s="24"/>
      <c r="J339" s="20"/>
      <c r="K339" s="6"/>
    </row>
    <row r="340">
      <c r="A340" s="6"/>
      <c r="B340" s="23"/>
      <c r="C340" s="13" t="str">
        <f t="shared" si="1"/>
        <v/>
      </c>
      <c r="D340" s="23"/>
      <c r="E340" s="20"/>
      <c r="F340" s="16"/>
      <c r="G340" s="25"/>
      <c r="H340" s="18" t="str">
        <f>IF(ISBLANK($G340), "", VLOOKUP($G340, definitions!$D$2:$E$49, 2, "FALSE"))</f>
        <v/>
      </c>
      <c r="I340" s="24"/>
      <c r="J340" s="20"/>
      <c r="K340" s="6"/>
    </row>
    <row r="341">
      <c r="A341" s="6"/>
      <c r="B341" s="23"/>
      <c r="C341" s="13" t="str">
        <f t="shared" si="1"/>
        <v/>
      </c>
      <c r="D341" s="23"/>
      <c r="E341" s="20"/>
      <c r="F341" s="16"/>
      <c r="G341" s="25"/>
      <c r="H341" s="18" t="str">
        <f>IF(ISBLANK($G341), "", VLOOKUP($G341, definitions!$D$2:$E$49, 2, "FALSE"))</f>
        <v/>
      </c>
      <c r="I341" s="24"/>
      <c r="J341" s="20"/>
      <c r="K341" s="6"/>
    </row>
    <row r="342">
      <c r="A342" s="6"/>
      <c r="B342" s="23"/>
      <c r="C342" s="13" t="str">
        <f t="shared" si="1"/>
        <v/>
      </c>
      <c r="D342" s="23"/>
      <c r="E342" s="20"/>
      <c r="F342" s="16"/>
      <c r="G342" s="25"/>
      <c r="H342" s="18" t="str">
        <f>IF(ISBLANK($G342), "", VLOOKUP($G342, definitions!$D$2:$E$49, 2, "FALSE"))</f>
        <v/>
      </c>
      <c r="I342" s="24"/>
      <c r="J342" s="20"/>
      <c r="K342" s="6"/>
    </row>
    <row r="343">
      <c r="A343" s="6"/>
      <c r="B343" s="23"/>
      <c r="C343" s="13" t="str">
        <f t="shared" si="1"/>
        <v/>
      </c>
      <c r="D343" s="23"/>
      <c r="E343" s="20"/>
      <c r="F343" s="16"/>
      <c r="G343" s="25"/>
      <c r="H343" s="18" t="str">
        <f>IF(ISBLANK($G343), "", VLOOKUP($G343, definitions!$D$2:$E$49, 2, "FALSE"))</f>
        <v/>
      </c>
      <c r="I343" s="24"/>
      <c r="J343" s="20"/>
      <c r="K343" s="6"/>
    </row>
    <row r="344">
      <c r="A344" s="6"/>
      <c r="B344" s="23"/>
      <c r="C344" s="13" t="str">
        <f t="shared" si="1"/>
        <v/>
      </c>
      <c r="D344" s="23"/>
      <c r="E344" s="20"/>
      <c r="F344" s="16"/>
      <c r="G344" s="25"/>
      <c r="H344" s="18" t="str">
        <f>IF(ISBLANK($G344), "", VLOOKUP($G344, definitions!$D$2:$E$49, 2, "FALSE"))</f>
        <v/>
      </c>
      <c r="I344" s="24"/>
      <c r="J344" s="20"/>
      <c r="K344" s="6"/>
    </row>
    <row r="345">
      <c r="A345" s="6"/>
      <c r="B345" s="23"/>
      <c r="C345" s="13" t="str">
        <f t="shared" si="1"/>
        <v/>
      </c>
      <c r="D345" s="23"/>
      <c r="E345" s="20"/>
      <c r="F345" s="16"/>
      <c r="G345" s="25"/>
      <c r="H345" s="18" t="str">
        <f>IF(ISBLANK($G345), "", VLOOKUP($G345, definitions!$D$2:$E$49, 2, "FALSE"))</f>
        <v/>
      </c>
      <c r="I345" s="24"/>
      <c r="J345" s="20"/>
      <c r="K345" s="6"/>
    </row>
    <row r="346">
      <c r="A346" s="6"/>
      <c r="B346" s="23"/>
      <c r="C346" s="13" t="str">
        <f t="shared" si="1"/>
        <v/>
      </c>
      <c r="D346" s="23"/>
      <c r="E346" s="20"/>
      <c r="F346" s="16"/>
      <c r="G346" s="25"/>
      <c r="H346" s="18" t="str">
        <f>IF(ISBLANK($G346), "", VLOOKUP($G346, definitions!$D$2:$E$49, 2, "FALSE"))</f>
        <v/>
      </c>
      <c r="I346" s="24"/>
      <c r="J346" s="20"/>
      <c r="K346" s="6"/>
    </row>
    <row r="347">
      <c r="A347" s="6"/>
      <c r="B347" s="23"/>
      <c r="C347" s="13" t="str">
        <f t="shared" si="1"/>
        <v/>
      </c>
      <c r="D347" s="23"/>
      <c r="E347" s="20"/>
      <c r="F347" s="16"/>
      <c r="G347" s="25"/>
      <c r="H347" s="18" t="str">
        <f>IF(ISBLANK($G347), "", VLOOKUP($G347, definitions!$D$2:$E$49, 2, "FALSE"))</f>
        <v/>
      </c>
      <c r="I347" s="24"/>
      <c r="J347" s="20"/>
      <c r="K347" s="6"/>
    </row>
    <row r="348">
      <c r="A348" s="6"/>
      <c r="B348" s="23"/>
      <c r="C348" s="13" t="str">
        <f t="shared" si="1"/>
        <v/>
      </c>
      <c r="D348" s="23"/>
      <c r="E348" s="20"/>
      <c r="F348" s="16"/>
      <c r="G348" s="25"/>
      <c r="H348" s="18" t="str">
        <f>IF(ISBLANK($G348), "", VLOOKUP($G348, definitions!$D$2:$E$49, 2, "FALSE"))</f>
        <v/>
      </c>
      <c r="I348" s="24"/>
      <c r="J348" s="20"/>
      <c r="K348" s="6"/>
    </row>
    <row r="349">
      <c r="A349" s="6"/>
      <c r="B349" s="23"/>
      <c r="C349" s="13" t="str">
        <f t="shared" si="1"/>
        <v/>
      </c>
      <c r="D349" s="23"/>
      <c r="E349" s="20"/>
      <c r="F349" s="16"/>
      <c r="G349" s="25"/>
      <c r="H349" s="18" t="str">
        <f>IF(ISBLANK($G349), "", VLOOKUP($G349, definitions!$D$2:$E$49, 2, "FALSE"))</f>
        <v/>
      </c>
      <c r="I349" s="24"/>
      <c r="J349" s="20"/>
      <c r="K349" s="6"/>
    </row>
    <row r="350">
      <c r="A350" s="6"/>
      <c r="B350" s="23"/>
      <c r="C350" s="13" t="str">
        <f t="shared" si="1"/>
        <v/>
      </c>
      <c r="D350" s="23"/>
      <c r="E350" s="20"/>
      <c r="F350" s="16"/>
      <c r="G350" s="25"/>
      <c r="H350" s="18" t="str">
        <f>IF(ISBLANK($G350), "", VLOOKUP($G350, definitions!$D$2:$E$49, 2, "FALSE"))</f>
        <v/>
      </c>
      <c r="I350" s="24"/>
      <c r="J350" s="20"/>
      <c r="K350" s="6"/>
    </row>
    <row r="351">
      <c r="A351" s="6"/>
      <c r="B351" s="23"/>
      <c r="C351" s="13" t="str">
        <f t="shared" si="1"/>
        <v/>
      </c>
      <c r="D351" s="23"/>
      <c r="E351" s="20"/>
      <c r="F351" s="16"/>
      <c r="G351" s="25"/>
      <c r="H351" s="18" t="str">
        <f>IF(ISBLANK($G351), "", VLOOKUP($G351, definitions!$D$2:$E$49, 2, "FALSE"))</f>
        <v/>
      </c>
      <c r="I351" s="24"/>
      <c r="J351" s="20"/>
      <c r="K351" s="6"/>
    </row>
    <row r="352">
      <c r="A352" s="6"/>
      <c r="B352" s="23"/>
      <c r="C352" s="13" t="str">
        <f t="shared" si="1"/>
        <v/>
      </c>
      <c r="D352" s="23"/>
      <c r="E352" s="20"/>
      <c r="F352" s="16"/>
      <c r="G352" s="25"/>
      <c r="H352" s="18" t="str">
        <f>IF(ISBLANK($G352), "", VLOOKUP($G352, definitions!$D$2:$E$49, 2, "FALSE"))</f>
        <v/>
      </c>
      <c r="I352" s="24"/>
      <c r="J352" s="20"/>
      <c r="K352" s="6"/>
    </row>
    <row r="353">
      <c r="A353" s="6"/>
      <c r="B353" s="23"/>
      <c r="C353" s="13" t="str">
        <f t="shared" si="1"/>
        <v/>
      </c>
      <c r="D353" s="23"/>
      <c r="E353" s="20"/>
      <c r="F353" s="16"/>
      <c r="G353" s="25"/>
      <c r="H353" s="18" t="str">
        <f>IF(ISBLANK($G353), "", VLOOKUP($G353, definitions!$D$2:$E$49, 2, "FALSE"))</f>
        <v/>
      </c>
      <c r="I353" s="24"/>
      <c r="J353" s="20"/>
      <c r="K353" s="6"/>
    </row>
    <row r="354">
      <c r="A354" s="6"/>
      <c r="B354" s="23"/>
      <c r="C354" s="13" t="str">
        <f t="shared" si="1"/>
        <v/>
      </c>
      <c r="D354" s="23"/>
      <c r="E354" s="20"/>
      <c r="F354" s="16"/>
      <c r="G354" s="25"/>
      <c r="H354" s="18" t="str">
        <f>IF(ISBLANK($G354), "", VLOOKUP($G354, definitions!$D$2:$E$49, 2, "FALSE"))</f>
        <v/>
      </c>
      <c r="I354" s="24"/>
      <c r="J354" s="20"/>
      <c r="K354" s="6"/>
    </row>
    <row r="355">
      <c r="A355" s="6"/>
      <c r="B355" s="23"/>
      <c r="C355" s="13" t="str">
        <f t="shared" si="1"/>
        <v/>
      </c>
      <c r="D355" s="23"/>
      <c r="E355" s="20"/>
      <c r="F355" s="16"/>
      <c r="G355" s="25"/>
      <c r="H355" s="18" t="str">
        <f>IF(ISBLANK($G355), "", VLOOKUP($G355, definitions!$D$2:$E$49, 2, "FALSE"))</f>
        <v/>
      </c>
      <c r="I355" s="24"/>
      <c r="J355" s="20"/>
      <c r="K355" s="6"/>
    </row>
    <row r="356">
      <c r="A356" s="6"/>
      <c r="B356" s="23"/>
      <c r="C356" s="13" t="str">
        <f t="shared" si="1"/>
        <v/>
      </c>
      <c r="D356" s="23"/>
      <c r="E356" s="20"/>
      <c r="F356" s="16"/>
      <c r="G356" s="25"/>
      <c r="H356" s="18" t="str">
        <f>IF(ISBLANK($G356), "", VLOOKUP($G356, definitions!$D$2:$E$49, 2, "FALSE"))</f>
        <v/>
      </c>
      <c r="I356" s="24"/>
      <c r="J356" s="20"/>
      <c r="K356" s="6"/>
    </row>
    <row r="357">
      <c r="A357" s="6"/>
      <c r="B357" s="23"/>
      <c r="C357" s="13" t="str">
        <f t="shared" si="1"/>
        <v/>
      </c>
      <c r="D357" s="23"/>
      <c r="E357" s="20"/>
      <c r="F357" s="16"/>
      <c r="G357" s="25"/>
      <c r="H357" s="18" t="str">
        <f>IF(ISBLANK($G357), "", VLOOKUP($G357, definitions!$D$2:$E$49, 2, "FALSE"))</f>
        <v/>
      </c>
      <c r="I357" s="24"/>
      <c r="J357" s="20"/>
      <c r="K357" s="6"/>
    </row>
    <row r="358">
      <c r="A358" s="6"/>
      <c r="B358" s="23"/>
      <c r="C358" s="13" t="str">
        <f t="shared" si="1"/>
        <v/>
      </c>
      <c r="D358" s="23"/>
      <c r="E358" s="20"/>
      <c r="F358" s="16"/>
      <c r="G358" s="25"/>
      <c r="H358" s="18" t="str">
        <f>IF(ISBLANK($G358), "", VLOOKUP($G358, definitions!$D$2:$E$49, 2, "FALSE"))</f>
        <v/>
      </c>
      <c r="I358" s="24"/>
      <c r="J358" s="20"/>
      <c r="K358" s="6"/>
    </row>
    <row r="359">
      <c r="A359" s="6"/>
      <c r="B359" s="23"/>
      <c r="C359" s="13" t="str">
        <f t="shared" si="1"/>
        <v/>
      </c>
      <c r="D359" s="23"/>
      <c r="E359" s="20"/>
      <c r="F359" s="16"/>
      <c r="G359" s="25"/>
      <c r="H359" s="18" t="str">
        <f>IF(ISBLANK($G359), "", VLOOKUP($G359, definitions!$D$2:$E$49, 2, "FALSE"))</f>
        <v/>
      </c>
      <c r="I359" s="24"/>
      <c r="J359" s="20"/>
      <c r="K359" s="6"/>
    </row>
    <row r="360">
      <c r="A360" s="6"/>
      <c r="B360" s="23"/>
      <c r="C360" s="13" t="str">
        <f t="shared" si="1"/>
        <v/>
      </c>
      <c r="D360" s="23"/>
      <c r="E360" s="20"/>
      <c r="F360" s="16"/>
      <c r="G360" s="25"/>
      <c r="H360" s="18" t="str">
        <f>IF(ISBLANK($G360), "", VLOOKUP($G360, definitions!$D$2:$E$49, 2, "FALSE"))</f>
        <v/>
      </c>
      <c r="I360" s="24"/>
      <c r="J360" s="20"/>
      <c r="K360" s="6"/>
    </row>
    <row r="361">
      <c r="A361" s="6"/>
      <c r="B361" s="23"/>
      <c r="C361" s="13" t="str">
        <f t="shared" si="1"/>
        <v/>
      </c>
      <c r="D361" s="23"/>
      <c r="E361" s="20"/>
      <c r="F361" s="16"/>
      <c r="G361" s="25"/>
      <c r="H361" s="18" t="str">
        <f>IF(ISBLANK($G361), "", VLOOKUP($G361, definitions!$D$2:$E$49, 2, "FALSE"))</f>
        <v/>
      </c>
      <c r="I361" s="24"/>
      <c r="J361" s="20"/>
      <c r="K361" s="6"/>
    </row>
    <row r="362">
      <c r="A362" s="6"/>
      <c r="B362" s="23"/>
      <c r="C362" s="13" t="str">
        <f t="shared" si="1"/>
        <v/>
      </c>
      <c r="D362" s="23"/>
      <c r="E362" s="20"/>
      <c r="F362" s="16"/>
      <c r="G362" s="25"/>
      <c r="H362" s="18" t="str">
        <f>IF(ISBLANK($G362), "", VLOOKUP($G362, definitions!$D$2:$E$49, 2, "FALSE"))</f>
        <v/>
      </c>
      <c r="I362" s="24"/>
      <c r="J362" s="20"/>
      <c r="K362" s="6"/>
    </row>
    <row r="363">
      <c r="A363" s="6"/>
      <c r="B363" s="23"/>
      <c r="C363" s="13" t="str">
        <f t="shared" si="1"/>
        <v/>
      </c>
      <c r="D363" s="23"/>
      <c r="E363" s="20"/>
      <c r="F363" s="16"/>
      <c r="G363" s="25"/>
      <c r="H363" s="18" t="str">
        <f>IF(ISBLANK($G363), "", VLOOKUP($G363, definitions!$D$2:$E$49, 2, "FALSE"))</f>
        <v/>
      </c>
      <c r="I363" s="24"/>
      <c r="J363" s="20"/>
      <c r="K363" s="6"/>
    </row>
    <row r="364">
      <c r="A364" s="6"/>
      <c r="B364" s="23"/>
      <c r="C364" s="13" t="str">
        <f t="shared" si="1"/>
        <v/>
      </c>
      <c r="D364" s="23"/>
      <c r="E364" s="20"/>
      <c r="F364" s="16"/>
      <c r="G364" s="25"/>
      <c r="H364" s="18" t="str">
        <f>IF(ISBLANK($G364), "", VLOOKUP($G364, definitions!$D$2:$E$49, 2, "FALSE"))</f>
        <v/>
      </c>
      <c r="I364" s="24"/>
      <c r="J364" s="20"/>
      <c r="K364" s="6"/>
    </row>
    <row r="365">
      <c r="A365" s="6"/>
      <c r="B365" s="23"/>
      <c r="C365" s="13" t="str">
        <f t="shared" si="1"/>
        <v/>
      </c>
      <c r="D365" s="23"/>
      <c r="E365" s="20"/>
      <c r="F365" s="16"/>
      <c r="G365" s="25"/>
      <c r="H365" s="18" t="str">
        <f>IF(ISBLANK($G365), "", VLOOKUP($G365, definitions!$D$2:$E$49, 2, "FALSE"))</f>
        <v/>
      </c>
      <c r="I365" s="24"/>
      <c r="J365" s="20"/>
      <c r="K365" s="6"/>
    </row>
    <row r="366">
      <c r="A366" s="6"/>
      <c r="B366" s="23"/>
      <c r="C366" s="13" t="str">
        <f t="shared" si="1"/>
        <v/>
      </c>
      <c r="D366" s="23"/>
      <c r="E366" s="20"/>
      <c r="F366" s="16"/>
      <c r="G366" s="25"/>
      <c r="H366" s="18" t="str">
        <f>IF(ISBLANK($G366), "", VLOOKUP($G366, definitions!$D$2:$E$49, 2, "FALSE"))</f>
        <v/>
      </c>
      <c r="I366" s="24"/>
      <c r="J366" s="20"/>
      <c r="K366" s="6"/>
    </row>
    <row r="367">
      <c r="A367" s="6"/>
      <c r="B367" s="23"/>
      <c r="C367" s="13" t="str">
        <f t="shared" si="1"/>
        <v/>
      </c>
      <c r="D367" s="23"/>
      <c r="E367" s="20"/>
      <c r="F367" s="16"/>
      <c r="G367" s="25"/>
      <c r="H367" s="18" t="str">
        <f>IF(ISBLANK($G367), "", VLOOKUP($G367, definitions!$D$2:$E$49, 2, "FALSE"))</f>
        <v/>
      </c>
      <c r="I367" s="24"/>
      <c r="J367" s="20"/>
      <c r="K367" s="6"/>
    </row>
    <row r="368">
      <c r="A368" s="6"/>
      <c r="B368" s="23"/>
      <c r="C368" s="13" t="str">
        <f t="shared" si="1"/>
        <v/>
      </c>
      <c r="D368" s="23"/>
      <c r="E368" s="20"/>
      <c r="F368" s="16"/>
      <c r="G368" s="25"/>
      <c r="H368" s="18" t="str">
        <f>IF(ISBLANK($G368), "", VLOOKUP($G368, definitions!$D$2:$E$49, 2, "FALSE"))</f>
        <v/>
      </c>
      <c r="I368" s="24"/>
      <c r="J368" s="20"/>
      <c r="K368" s="6"/>
    </row>
    <row r="369">
      <c r="A369" s="6"/>
      <c r="B369" s="23"/>
      <c r="C369" s="13" t="str">
        <f t="shared" si="1"/>
        <v/>
      </c>
      <c r="D369" s="23"/>
      <c r="E369" s="20"/>
      <c r="F369" s="16"/>
      <c r="G369" s="25"/>
      <c r="H369" s="18" t="str">
        <f>IF(ISBLANK($G369), "", VLOOKUP($G369, definitions!$D$2:$E$49, 2, "FALSE"))</f>
        <v/>
      </c>
      <c r="I369" s="24"/>
      <c r="J369" s="20"/>
      <c r="K369" s="6"/>
    </row>
    <row r="370">
      <c r="A370" s="6"/>
      <c r="B370" s="23"/>
      <c r="C370" s="13" t="str">
        <f t="shared" si="1"/>
        <v/>
      </c>
      <c r="D370" s="23"/>
      <c r="E370" s="20"/>
      <c r="F370" s="16"/>
      <c r="G370" s="25"/>
      <c r="H370" s="18" t="str">
        <f>IF(ISBLANK($G370), "", VLOOKUP($G370, definitions!$D$2:$E$49, 2, "FALSE"))</f>
        <v/>
      </c>
      <c r="I370" s="24"/>
      <c r="J370" s="20"/>
      <c r="K370" s="6"/>
    </row>
    <row r="371">
      <c r="A371" s="6"/>
      <c r="B371" s="23"/>
      <c r="C371" s="13" t="str">
        <f t="shared" si="1"/>
        <v/>
      </c>
      <c r="D371" s="23"/>
      <c r="E371" s="20"/>
      <c r="F371" s="16"/>
      <c r="G371" s="25"/>
      <c r="H371" s="18" t="str">
        <f>IF(ISBLANK($G371), "", VLOOKUP($G371, definitions!$D$2:$E$49, 2, "FALSE"))</f>
        <v/>
      </c>
      <c r="I371" s="24"/>
      <c r="J371" s="20"/>
      <c r="K371" s="6"/>
    </row>
    <row r="372">
      <c r="A372" s="6"/>
      <c r="B372" s="23"/>
      <c r="C372" s="13" t="str">
        <f t="shared" si="1"/>
        <v/>
      </c>
      <c r="D372" s="23"/>
      <c r="E372" s="20"/>
      <c r="F372" s="16"/>
      <c r="G372" s="25"/>
      <c r="H372" s="18" t="str">
        <f>IF(ISBLANK($G372), "", VLOOKUP($G372, definitions!$D$2:$E$49, 2, "FALSE"))</f>
        <v/>
      </c>
      <c r="I372" s="24"/>
      <c r="J372" s="20"/>
      <c r="K372" s="6"/>
    </row>
    <row r="373">
      <c r="A373" s="6"/>
      <c r="B373" s="23"/>
      <c r="C373" s="13" t="str">
        <f t="shared" si="1"/>
        <v/>
      </c>
      <c r="D373" s="23"/>
      <c r="E373" s="20"/>
      <c r="F373" s="16"/>
      <c r="G373" s="25"/>
      <c r="H373" s="18" t="str">
        <f>IF(ISBLANK($G373), "", VLOOKUP($G373, definitions!$D$2:$E$49, 2, "FALSE"))</f>
        <v/>
      </c>
      <c r="I373" s="24"/>
      <c r="J373" s="20"/>
      <c r="K373" s="6"/>
    </row>
    <row r="374">
      <c r="A374" s="6"/>
      <c r="B374" s="23"/>
      <c r="C374" s="13" t="str">
        <f t="shared" si="1"/>
        <v/>
      </c>
      <c r="D374" s="23"/>
      <c r="E374" s="20"/>
      <c r="F374" s="16"/>
      <c r="G374" s="25"/>
      <c r="H374" s="18" t="str">
        <f>IF(ISBLANK($G374), "", VLOOKUP($G374, definitions!$D$2:$E$49, 2, "FALSE"))</f>
        <v/>
      </c>
      <c r="I374" s="24"/>
      <c r="J374" s="20"/>
      <c r="K374" s="6"/>
    </row>
    <row r="375">
      <c r="A375" s="6"/>
      <c r="B375" s="23"/>
      <c r="C375" s="13" t="str">
        <f t="shared" si="1"/>
        <v/>
      </c>
      <c r="D375" s="23"/>
      <c r="E375" s="20"/>
      <c r="F375" s="16"/>
      <c r="G375" s="25"/>
      <c r="H375" s="18" t="str">
        <f>IF(ISBLANK($G375), "", VLOOKUP($G375, definitions!$D$2:$E$49, 2, "FALSE"))</f>
        <v/>
      </c>
      <c r="I375" s="24"/>
      <c r="J375" s="20"/>
      <c r="K375" s="6"/>
    </row>
    <row r="376">
      <c r="A376" s="6"/>
      <c r="B376" s="23"/>
      <c r="C376" s="13" t="str">
        <f t="shared" si="1"/>
        <v/>
      </c>
      <c r="D376" s="23"/>
      <c r="E376" s="20"/>
      <c r="F376" s="16"/>
      <c r="G376" s="25"/>
      <c r="H376" s="18" t="str">
        <f>IF(ISBLANK($G376), "", VLOOKUP($G376, definitions!$D$2:$E$49, 2, "FALSE"))</f>
        <v/>
      </c>
      <c r="I376" s="24"/>
      <c r="J376" s="20"/>
      <c r="K376" s="6"/>
    </row>
    <row r="377">
      <c r="A377" s="6"/>
      <c r="B377" s="23"/>
      <c r="C377" s="13" t="str">
        <f t="shared" si="1"/>
        <v/>
      </c>
      <c r="D377" s="23"/>
      <c r="E377" s="20"/>
      <c r="F377" s="16"/>
      <c r="G377" s="25"/>
      <c r="H377" s="18" t="str">
        <f>IF(ISBLANK($G377), "", VLOOKUP($G377, definitions!$D$2:$E$49, 2, "FALSE"))</f>
        <v/>
      </c>
      <c r="I377" s="24"/>
      <c r="J377" s="20"/>
      <c r="K377" s="6"/>
    </row>
    <row r="378">
      <c r="A378" s="6"/>
      <c r="B378" s="23"/>
      <c r="C378" s="13" t="str">
        <f t="shared" si="1"/>
        <v/>
      </c>
      <c r="D378" s="23"/>
      <c r="E378" s="20"/>
      <c r="F378" s="16"/>
      <c r="G378" s="25"/>
      <c r="H378" s="18" t="str">
        <f>IF(ISBLANK($G378), "", VLOOKUP($G378, definitions!$D$2:$E$49, 2, "FALSE"))</f>
        <v/>
      </c>
      <c r="I378" s="24"/>
      <c r="J378" s="20"/>
      <c r="K378" s="6"/>
    </row>
    <row r="379">
      <c r="A379" s="6"/>
      <c r="B379" s="23"/>
      <c r="C379" s="13" t="str">
        <f t="shared" si="1"/>
        <v/>
      </c>
      <c r="D379" s="23"/>
      <c r="E379" s="20"/>
      <c r="F379" s="16"/>
      <c r="G379" s="25"/>
      <c r="H379" s="18" t="str">
        <f>IF(ISBLANK($G379), "", VLOOKUP($G379, definitions!$D$2:$E$49, 2, "FALSE"))</f>
        <v/>
      </c>
      <c r="I379" s="24"/>
      <c r="J379" s="20"/>
      <c r="K379" s="6"/>
    </row>
    <row r="380">
      <c r="A380" s="6"/>
      <c r="B380" s="23"/>
      <c r="C380" s="13" t="str">
        <f t="shared" si="1"/>
        <v/>
      </c>
      <c r="D380" s="23"/>
      <c r="E380" s="20"/>
      <c r="F380" s="16"/>
      <c r="G380" s="25"/>
      <c r="H380" s="18" t="str">
        <f>IF(ISBLANK($G380), "", VLOOKUP($G380, definitions!$D$2:$E$49, 2, "FALSE"))</f>
        <v/>
      </c>
      <c r="I380" s="24"/>
      <c r="J380" s="20"/>
      <c r="K380" s="6"/>
    </row>
    <row r="381">
      <c r="A381" s="6"/>
      <c r="B381" s="23"/>
      <c r="C381" s="13" t="str">
        <f t="shared" si="1"/>
        <v/>
      </c>
      <c r="D381" s="23"/>
      <c r="E381" s="20"/>
      <c r="F381" s="16"/>
      <c r="G381" s="25"/>
      <c r="H381" s="18" t="str">
        <f>IF(ISBLANK($G381), "", VLOOKUP($G381, definitions!$D$2:$E$49, 2, "FALSE"))</f>
        <v/>
      </c>
      <c r="I381" s="24"/>
      <c r="J381" s="20"/>
      <c r="K381" s="6"/>
    </row>
    <row r="382">
      <c r="A382" s="6"/>
      <c r="B382" s="23"/>
      <c r="C382" s="13" t="str">
        <f t="shared" si="1"/>
        <v/>
      </c>
      <c r="D382" s="23"/>
      <c r="E382" s="20"/>
      <c r="F382" s="16"/>
      <c r="G382" s="25"/>
      <c r="H382" s="18" t="str">
        <f>IF(ISBLANK($G382), "", VLOOKUP($G382, definitions!$D$2:$E$49, 2, "FALSE"))</f>
        <v/>
      </c>
      <c r="I382" s="24"/>
      <c r="J382" s="20"/>
      <c r="K382" s="6"/>
    </row>
    <row r="383">
      <c r="A383" s="6"/>
      <c r="B383" s="23"/>
      <c r="C383" s="13" t="str">
        <f t="shared" si="1"/>
        <v/>
      </c>
      <c r="D383" s="23"/>
      <c r="E383" s="20"/>
      <c r="F383" s="16"/>
      <c r="G383" s="25"/>
      <c r="H383" s="18" t="str">
        <f>IF(ISBLANK($G383), "", VLOOKUP($G383, definitions!$D$2:$E$49, 2, "FALSE"))</f>
        <v/>
      </c>
      <c r="I383" s="24"/>
      <c r="J383" s="20"/>
      <c r="K383" s="6"/>
    </row>
    <row r="384">
      <c r="A384" s="6"/>
      <c r="B384" s="23"/>
      <c r="C384" s="13" t="str">
        <f t="shared" si="1"/>
        <v/>
      </c>
      <c r="D384" s="23"/>
      <c r="E384" s="20"/>
      <c r="F384" s="16"/>
      <c r="G384" s="25"/>
      <c r="H384" s="18" t="str">
        <f>IF(ISBLANK($G384), "", VLOOKUP($G384, definitions!$D$2:$E$49, 2, "FALSE"))</f>
        <v/>
      </c>
      <c r="I384" s="24"/>
      <c r="J384" s="20"/>
      <c r="K384" s="6"/>
    </row>
    <row r="385">
      <c r="A385" s="6"/>
      <c r="B385" s="23"/>
      <c r="C385" s="13" t="str">
        <f t="shared" si="1"/>
        <v/>
      </c>
      <c r="D385" s="23"/>
      <c r="E385" s="20"/>
      <c r="F385" s="16"/>
      <c r="G385" s="25"/>
      <c r="H385" s="18" t="str">
        <f>IF(ISBLANK($G385), "", VLOOKUP($G385, definitions!$D$2:$E$49, 2, "FALSE"))</f>
        <v/>
      </c>
      <c r="I385" s="24"/>
      <c r="J385" s="20"/>
      <c r="K385" s="6"/>
    </row>
    <row r="386">
      <c r="A386" s="6"/>
      <c r="B386" s="23"/>
      <c r="C386" s="13" t="str">
        <f t="shared" si="1"/>
        <v/>
      </c>
      <c r="D386" s="23"/>
      <c r="E386" s="20"/>
      <c r="F386" s="16"/>
      <c r="G386" s="25"/>
      <c r="H386" s="18" t="str">
        <f>IF(ISBLANK($G386), "", VLOOKUP($G386, definitions!$D$2:$E$49, 2, "FALSE"))</f>
        <v/>
      </c>
      <c r="I386" s="24"/>
      <c r="J386" s="20"/>
      <c r="K386" s="6"/>
    </row>
    <row r="387">
      <c r="A387" s="6"/>
      <c r="B387" s="23"/>
      <c r="C387" s="13" t="str">
        <f t="shared" si="1"/>
        <v/>
      </c>
      <c r="D387" s="23"/>
      <c r="E387" s="20"/>
      <c r="F387" s="16"/>
      <c r="G387" s="25"/>
      <c r="H387" s="18" t="str">
        <f>IF(ISBLANK($G387), "", VLOOKUP($G387, definitions!$D$2:$E$49, 2, "FALSE"))</f>
        <v/>
      </c>
      <c r="I387" s="24"/>
      <c r="J387" s="20"/>
      <c r="K387" s="6"/>
    </row>
    <row r="388">
      <c r="A388" s="6"/>
      <c r="B388" s="23"/>
      <c r="C388" s="13" t="str">
        <f t="shared" si="1"/>
        <v/>
      </c>
      <c r="D388" s="23"/>
      <c r="E388" s="20"/>
      <c r="F388" s="16"/>
      <c r="G388" s="25"/>
      <c r="H388" s="18" t="str">
        <f>IF(ISBLANK($G388), "", VLOOKUP($G388, definitions!$D$2:$E$49, 2, "FALSE"))</f>
        <v/>
      </c>
      <c r="I388" s="24"/>
      <c r="J388" s="20"/>
      <c r="K388" s="6"/>
    </row>
    <row r="389">
      <c r="A389" s="6"/>
      <c r="B389" s="23"/>
      <c r="C389" s="13" t="str">
        <f t="shared" si="1"/>
        <v/>
      </c>
      <c r="D389" s="23"/>
      <c r="E389" s="20"/>
      <c r="F389" s="16"/>
      <c r="G389" s="25"/>
      <c r="H389" s="18" t="str">
        <f>IF(ISBLANK($G389), "", VLOOKUP($G389, definitions!$D$2:$E$49, 2, "FALSE"))</f>
        <v/>
      </c>
      <c r="I389" s="24"/>
      <c r="J389" s="20"/>
      <c r="K389" s="6"/>
    </row>
    <row r="390">
      <c r="A390" s="6"/>
      <c r="B390" s="23"/>
      <c r="C390" s="13" t="str">
        <f t="shared" si="1"/>
        <v/>
      </c>
      <c r="D390" s="23"/>
      <c r="E390" s="20"/>
      <c r="F390" s="16"/>
      <c r="G390" s="25"/>
      <c r="H390" s="18" t="str">
        <f>IF(ISBLANK($G390), "", VLOOKUP($G390, definitions!$D$2:$E$49, 2, "FALSE"))</f>
        <v/>
      </c>
      <c r="I390" s="24"/>
      <c r="J390" s="20"/>
      <c r="K390" s="6"/>
    </row>
    <row r="391">
      <c r="A391" s="6"/>
      <c r="B391" s="23"/>
      <c r="C391" s="13" t="str">
        <f t="shared" si="1"/>
        <v/>
      </c>
      <c r="D391" s="23"/>
      <c r="E391" s="20"/>
      <c r="F391" s="16"/>
      <c r="G391" s="25"/>
      <c r="H391" s="18" t="str">
        <f>IF(ISBLANK($G391), "", VLOOKUP($G391, definitions!$D$2:$E$49, 2, "FALSE"))</f>
        <v/>
      </c>
      <c r="I391" s="24"/>
      <c r="J391" s="20"/>
      <c r="K391" s="6"/>
    </row>
    <row r="392">
      <c r="A392" s="6"/>
      <c r="B392" s="23"/>
      <c r="C392" s="13" t="str">
        <f t="shared" si="1"/>
        <v/>
      </c>
      <c r="D392" s="23"/>
      <c r="E392" s="20"/>
      <c r="F392" s="16"/>
      <c r="G392" s="25"/>
      <c r="H392" s="18" t="str">
        <f>IF(ISBLANK($G392), "", VLOOKUP($G392, definitions!$D$2:$E$49, 2, "FALSE"))</f>
        <v/>
      </c>
      <c r="I392" s="24"/>
      <c r="J392" s="20"/>
      <c r="K392" s="6"/>
    </row>
    <row r="393">
      <c r="A393" s="6"/>
      <c r="B393" s="23"/>
      <c r="C393" s="13" t="str">
        <f t="shared" si="1"/>
        <v/>
      </c>
      <c r="D393" s="23"/>
      <c r="E393" s="20"/>
      <c r="F393" s="16"/>
      <c r="G393" s="25"/>
      <c r="H393" s="18" t="str">
        <f>IF(ISBLANK($G393), "", VLOOKUP($G393, definitions!$D$2:$E$49, 2, "FALSE"))</f>
        <v/>
      </c>
      <c r="I393" s="24"/>
      <c r="J393" s="20"/>
      <c r="K393" s="6"/>
    </row>
    <row r="394">
      <c r="A394" s="6"/>
      <c r="B394" s="23"/>
      <c r="C394" s="13" t="str">
        <f t="shared" si="1"/>
        <v/>
      </c>
      <c r="D394" s="23"/>
      <c r="E394" s="20"/>
      <c r="F394" s="16"/>
      <c r="G394" s="25"/>
      <c r="H394" s="18" t="str">
        <f>IF(ISBLANK($G394), "", VLOOKUP($G394, definitions!$D$2:$E$49, 2, "FALSE"))</f>
        <v/>
      </c>
      <c r="I394" s="24"/>
      <c r="J394" s="20"/>
      <c r="K394" s="6"/>
    </row>
    <row r="395">
      <c r="A395" s="6"/>
      <c r="B395" s="23"/>
      <c r="C395" s="13" t="str">
        <f t="shared" si="1"/>
        <v/>
      </c>
      <c r="D395" s="23"/>
      <c r="E395" s="20"/>
      <c r="F395" s="16"/>
      <c r="G395" s="25"/>
      <c r="H395" s="18" t="str">
        <f>IF(ISBLANK($G395), "", VLOOKUP($G395, definitions!$D$2:$E$49, 2, "FALSE"))</f>
        <v/>
      </c>
      <c r="I395" s="24"/>
      <c r="J395" s="20"/>
      <c r="K395" s="6"/>
    </row>
    <row r="396">
      <c r="A396" s="6"/>
      <c r="B396" s="23"/>
      <c r="C396" s="13" t="str">
        <f t="shared" si="1"/>
        <v/>
      </c>
      <c r="D396" s="23"/>
      <c r="E396" s="20"/>
      <c r="F396" s="16"/>
      <c r="G396" s="25"/>
      <c r="H396" s="18" t="str">
        <f>IF(ISBLANK($G396), "", VLOOKUP($G396, definitions!$D$2:$E$49, 2, "FALSE"))</f>
        <v/>
      </c>
      <c r="I396" s="24"/>
      <c r="J396" s="20"/>
      <c r="K396" s="6"/>
    </row>
    <row r="397">
      <c r="A397" s="6"/>
      <c r="B397" s="23"/>
      <c r="C397" s="13" t="str">
        <f t="shared" si="1"/>
        <v/>
      </c>
      <c r="D397" s="23"/>
      <c r="E397" s="20"/>
      <c r="F397" s="16"/>
      <c r="G397" s="25"/>
      <c r="H397" s="18" t="str">
        <f>IF(ISBLANK($G397), "", VLOOKUP($G397, definitions!$D$2:$E$49, 2, "FALSE"))</f>
        <v/>
      </c>
      <c r="I397" s="24"/>
      <c r="J397" s="20"/>
      <c r="K397" s="6"/>
    </row>
    <row r="398">
      <c r="A398" s="6"/>
      <c r="B398" s="23"/>
      <c r="C398" s="13" t="str">
        <f t="shared" si="1"/>
        <v/>
      </c>
      <c r="D398" s="23"/>
      <c r="E398" s="20"/>
      <c r="F398" s="16"/>
      <c r="G398" s="25"/>
      <c r="H398" s="18" t="str">
        <f>IF(ISBLANK($G398), "", VLOOKUP($G398, definitions!$D$2:$E$49, 2, "FALSE"))</f>
        <v/>
      </c>
      <c r="I398" s="24"/>
      <c r="J398" s="20"/>
      <c r="K398" s="6"/>
    </row>
    <row r="399">
      <c r="A399" s="6"/>
      <c r="B399" s="23"/>
      <c r="C399" s="13" t="str">
        <f t="shared" si="1"/>
        <v/>
      </c>
      <c r="D399" s="23"/>
      <c r="E399" s="20"/>
      <c r="F399" s="16"/>
      <c r="G399" s="25"/>
      <c r="H399" s="18" t="str">
        <f>IF(ISBLANK($G399), "", VLOOKUP($G399, definitions!$D$2:$E$49, 2, "FALSE"))</f>
        <v/>
      </c>
      <c r="I399" s="24"/>
      <c r="J399" s="20"/>
      <c r="K399" s="6"/>
    </row>
    <row r="400">
      <c r="A400" s="6"/>
      <c r="B400" s="23"/>
      <c r="C400" s="13" t="str">
        <f t="shared" si="1"/>
        <v/>
      </c>
      <c r="D400" s="23"/>
      <c r="E400" s="20"/>
      <c r="F400" s="16"/>
      <c r="G400" s="25"/>
      <c r="H400" s="18" t="str">
        <f>IF(ISBLANK($G400), "", VLOOKUP($G400, definitions!$D$2:$E$49, 2, "FALSE"))</f>
        <v/>
      </c>
      <c r="I400" s="24"/>
      <c r="J400" s="20"/>
      <c r="K400" s="6"/>
    </row>
    <row r="401">
      <c r="A401" s="6"/>
      <c r="B401" s="23"/>
      <c r="C401" s="13" t="str">
        <f t="shared" si="1"/>
        <v/>
      </c>
      <c r="D401" s="23"/>
      <c r="E401" s="20"/>
      <c r="F401" s="16"/>
      <c r="G401" s="25"/>
      <c r="H401" s="18" t="str">
        <f>IF(ISBLANK($G401), "", VLOOKUP($G401, definitions!$D$2:$E$49, 2, "FALSE"))</f>
        <v/>
      </c>
      <c r="I401" s="24"/>
      <c r="J401" s="20"/>
      <c r="K401" s="6"/>
    </row>
    <row r="402">
      <c r="A402" s="6"/>
      <c r="B402" s="23"/>
      <c r="C402" s="13" t="str">
        <f t="shared" si="1"/>
        <v/>
      </c>
      <c r="D402" s="23"/>
      <c r="E402" s="20"/>
      <c r="F402" s="16"/>
      <c r="G402" s="25"/>
      <c r="H402" s="18" t="str">
        <f>IF(ISBLANK($G402), "", VLOOKUP($G402, definitions!$D$2:$E$49, 2, "FALSE"))</f>
        <v/>
      </c>
      <c r="I402" s="24"/>
      <c r="J402" s="20"/>
      <c r="K402" s="6"/>
    </row>
    <row r="403">
      <c r="A403" s="6"/>
      <c r="B403" s="23"/>
      <c r="C403" s="13" t="str">
        <f t="shared" si="1"/>
        <v/>
      </c>
      <c r="D403" s="23"/>
      <c r="E403" s="20"/>
      <c r="F403" s="16"/>
      <c r="G403" s="25"/>
      <c r="H403" s="18" t="str">
        <f>IF(ISBLANK($G403), "", VLOOKUP($G403, definitions!$D$2:$E$49, 2, "FALSE"))</f>
        <v/>
      </c>
      <c r="I403" s="24"/>
      <c r="J403" s="20"/>
      <c r="K403" s="6"/>
    </row>
    <row r="404">
      <c r="A404" s="6"/>
      <c r="B404" s="23"/>
      <c r="C404" s="13" t="str">
        <f t="shared" si="1"/>
        <v/>
      </c>
      <c r="D404" s="23"/>
      <c r="E404" s="20"/>
      <c r="F404" s="16"/>
      <c r="G404" s="25"/>
      <c r="H404" s="18" t="str">
        <f>IF(ISBLANK($G404), "", VLOOKUP($G404, definitions!$D$2:$E$49, 2, "FALSE"))</f>
        <v/>
      </c>
      <c r="I404" s="24"/>
      <c r="J404" s="20"/>
      <c r="K404" s="6"/>
    </row>
    <row r="405">
      <c r="A405" s="6"/>
      <c r="B405" s="23"/>
      <c r="C405" s="13" t="str">
        <f t="shared" si="1"/>
        <v/>
      </c>
      <c r="D405" s="23"/>
      <c r="E405" s="20"/>
      <c r="F405" s="16"/>
      <c r="G405" s="25"/>
      <c r="H405" s="18" t="str">
        <f>IF(ISBLANK($G405), "", VLOOKUP($G405, definitions!$D$2:$E$49, 2, "FALSE"))</f>
        <v/>
      </c>
      <c r="I405" s="24"/>
      <c r="J405" s="20"/>
      <c r="K405" s="6"/>
    </row>
    <row r="406">
      <c r="A406" s="6"/>
      <c r="B406" s="23"/>
      <c r="C406" s="13" t="str">
        <f t="shared" si="1"/>
        <v/>
      </c>
      <c r="D406" s="23"/>
      <c r="E406" s="20"/>
      <c r="F406" s="16"/>
      <c r="G406" s="25"/>
      <c r="H406" s="18" t="str">
        <f>IF(ISBLANK($G406), "", VLOOKUP($G406, definitions!$D$2:$E$49, 2, "FALSE"))</f>
        <v/>
      </c>
      <c r="I406" s="24"/>
      <c r="J406" s="20"/>
      <c r="K406" s="6"/>
    </row>
    <row r="407">
      <c r="A407" s="6"/>
      <c r="B407" s="23"/>
      <c r="C407" s="13" t="str">
        <f t="shared" si="1"/>
        <v/>
      </c>
      <c r="D407" s="23"/>
      <c r="E407" s="20"/>
      <c r="F407" s="16"/>
      <c r="G407" s="25"/>
      <c r="H407" s="18" t="str">
        <f>IF(ISBLANK($G407), "", VLOOKUP($G407, definitions!$D$2:$E$49, 2, "FALSE"))</f>
        <v/>
      </c>
      <c r="I407" s="24"/>
      <c r="J407" s="20"/>
      <c r="K407" s="6"/>
    </row>
    <row r="408">
      <c r="A408" s="6"/>
      <c r="B408" s="23"/>
      <c r="C408" s="13" t="str">
        <f t="shared" si="1"/>
        <v/>
      </c>
      <c r="D408" s="23"/>
      <c r="E408" s="20"/>
      <c r="F408" s="16"/>
      <c r="G408" s="25"/>
      <c r="H408" s="18" t="str">
        <f>IF(ISBLANK($G408), "", VLOOKUP($G408, definitions!$D$2:$E$49, 2, "FALSE"))</f>
        <v/>
      </c>
      <c r="I408" s="24"/>
      <c r="J408" s="20"/>
      <c r="K408" s="6"/>
    </row>
    <row r="409">
      <c r="A409" s="6"/>
      <c r="B409" s="23"/>
      <c r="C409" s="13" t="str">
        <f t="shared" si="1"/>
        <v/>
      </c>
      <c r="D409" s="23"/>
      <c r="E409" s="20"/>
      <c r="F409" s="16"/>
      <c r="G409" s="25"/>
      <c r="H409" s="18" t="str">
        <f>IF(ISBLANK($G409), "", VLOOKUP($G409, definitions!$D$2:$E$49, 2, "FALSE"))</f>
        <v/>
      </c>
      <c r="I409" s="24"/>
      <c r="J409" s="20"/>
      <c r="K409" s="6"/>
    </row>
    <row r="410">
      <c r="A410" s="6"/>
      <c r="B410" s="23"/>
      <c r="C410" s="13" t="str">
        <f t="shared" si="1"/>
        <v/>
      </c>
      <c r="D410" s="23"/>
      <c r="E410" s="20"/>
      <c r="F410" s="16"/>
      <c r="G410" s="25"/>
      <c r="H410" s="18" t="str">
        <f>IF(ISBLANK($G410), "", VLOOKUP($G410, definitions!$D$2:$E$49, 2, "FALSE"))</f>
        <v/>
      </c>
      <c r="I410" s="24"/>
      <c r="J410" s="20"/>
      <c r="K410" s="6"/>
    </row>
    <row r="411">
      <c r="A411" s="6"/>
      <c r="B411" s="23"/>
      <c r="C411" s="13" t="str">
        <f t="shared" si="1"/>
        <v/>
      </c>
      <c r="D411" s="23"/>
      <c r="E411" s="20"/>
      <c r="F411" s="16"/>
      <c r="G411" s="25"/>
      <c r="H411" s="18" t="str">
        <f>IF(ISBLANK($G411), "", VLOOKUP($G411, definitions!$D$2:$E$49, 2, "FALSE"))</f>
        <v/>
      </c>
      <c r="I411" s="24"/>
      <c r="J411" s="20"/>
      <c r="K411" s="6"/>
    </row>
    <row r="412">
      <c r="A412" s="6"/>
      <c r="B412" s="23"/>
      <c r="C412" s="13" t="str">
        <f t="shared" si="1"/>
        <v/>
      </c>
      <c r="D412" s="23"/>
      <c r="E412" s="20"/>
      <c r="F412" s="16"/>
      <c r="G412" s="25"/>
      <c r="H412" s="18" t="str">
        <f>IF(ISBLANK($G412), "", VLOOKUP($G412, definitions!$D$2:$E$49, 2, "FALSE"))</f>
        <v/>
      </c>
      <c r="I412" s="24"/>
      <c r="J412" s="20"/>
      <c r="K412" s="6"/>
    </row>
    <row r="413">
      <c r="A413" s="6"/>
      <c r="B413" s="23"/>
      <c r="C413" s="13" t="str">
        <f t="shared" si="1"/>
        <v/>
      </c>
      <c r="D413" s="23"/>
      <c r="E413" s="20"/>
      <c r="F413" s="16"/>
      <c r="G413" s="25"/>
      <c r="H413" s="18" t="str">
        <f>IF(ISBLANK($G413), "", VLOOKUP($G413, definitions!$D$2:$E$49, 2, "FALSE"))</f>
        <v/>
      </c>
      <c r="I413" s="24"/>
      <c r="J413" s="20"/>
      <c r="K413" s="6"/>
    </row>
    <row r="414">
      <c r="A414" s="6"/>
      <c r="B414" s="23"/>
      <c r="C414" s="13" t="str">
        <f t="shared" si="1"/>
        <v/>
      </c>
      <c r="D414" s="23"/>
      <c r="E414" s="20"/>
      <c r="F414" s="16"/>
      <c r="G414" s="25"/>
      <c r="H414" s="18" t="str">
        <f>IF(ISBLANK($G414), "", VLOOKUP($G414, definitions!$D$2:$E$49, 2, "FALSE"))</f>
        <v/>
      </c>
      <c r="I414" s="24"/>
      <c r="J414" s="20"/>
      <c r="K414" s="6"/>
    </row>
    <row r="415">
      <c r="A415" s="6"/>
      <c r="B415" s="23"/>
      <c r="C415" s="13" t="str">
        <f t="shared" si="1"/>
        <v/>
      </c>
      <c r="D415" s="23"/>
      <c r="E415" s="20"/>
      <c r="F415" s="16"/>
      <c r="G415" s="25"/>
      <c r="H415" s="18" t="str">
        <f>IF(ISBLANK($G415), "", VLOOKUP($G415, definitions!$D$2:$E$49, 2, "FALSE"))</f>
        <v/>
      </c>
      <c r="I415" s="24"/>
      <c r="J415" s="20"/>
      <c r="K415" s="6"/>
    </row>
    <row r="416">
      <c r="A416" s="6"/>
      <c r="B416" s="23"/>
      <c r="C416" s="13" t="str">
        <f t="shared" si="1"/>
        <v/>
      </c>
      <c r="D416" s="23"/>
      <c r="E416" s="20"/>
      <c r="F416" s="16"/>
      <c r="G416" s="25"/>
      <c r="H416" s="18" t="str">
        <f>IF(ISBLANK($G416), "", VLOOKUP($G416, definitions!$D$2:$E$49, 2, "FALSE"))</f>
        <v/>
      </c>
      <c r="I416" s="24"/>
      <c r="J416" s="20"/>
      <c r="K416" s="6"/>
    </row>
    <row r="417">
      <c r="A417" s="6"/>
      <c r="B417" s="23"/>
      <c r="C417" s="13" t="str">
        <f t="shared" si="1"/>
        <v/>
      </c>
      <c r="D417" s="23"/>
      <c r="E417" s="20"/>
      <c r="F417" s="16"/>
      <c r="G417" s="25"/>
      <c r="H417" s="18" t="str">
        <f>IF(ISBLANK($G417), "", VLOOKUP($G417, definitions!$D$2:$E$49, 2, "FALSE"))</f>
        <v/>
      </c>
      <c r="I417" s="24"/>
      <c r="J417" s="20"/>
      <c r="K417" s="6"/>
    </row>
    <row r="418">
      <c r="A418" s="6"/>
      <c r="B418" s="23"/>
      <c r="C418" s="13" t="str">
        <f t="shared" si="1"/>
        <v/>
      </c>
      <c r="D418" s="23"/>
      <c r="E418" s="20"/>
      <c r="F418" s="16"/>
      <c r="G418" s="25"/>
      <c r="H418" s="18" t="str">
        <f>IF(ISBLANK($G418), "", VLOOKUP($G418, definitions!$D$2:$E$49, 2, "FALSE"))</f>
        <v/>
      </c>
      <c r="I418" s="24"/>
      <c r="J418" s="20"/>
      <c r="K418" s="6"/>
    </row>
    <row r="419">
      <c r="A419" s="6"/>
      <c r="B419" s="23"/>
      <c r="C419" s="13" t="str">
        <f t="shared" si="1"/>
        <v/>
      </c>
      <c r="D419" s="23"/>
      <c r="E419" s="20"/>
      <c r="F419" s="16"/>
      <c r="G419" s="25"/>
      <c r="H419" s="18" t="str">
        <f>IF(ISBLANK($G419), "", VLOOKUP($G419, definitions!$D$2:$E$49, 2, "FALSE"))</f>
        <v/>
      </c>
      <c r="I419" s="24"/>
      <c r="J419" s="20"/>
      <c r="K419" s="6"/>
    </row>
    <row r="420">
      <c r="A420" s="6"/>
      <c r="B420" s="23"/>
      <c r="C420" s="13" t="str">
        <f t="shared" si="1"/>
        <v/>
      </c>
      <c r="D420" s="23"/>
      <c r="E420" s="20"/>
      <c r="F420" s="16"/>
      <c r="G420" s="25"/>
      <c r="H420" s="18" t="str">
        <f>IF(ISBLANK($G420), "", VLOOKUP($G420, definitions!$D$2:$E$49, 2, "FALSE"))</f>
        <v/>
      </c>
      <c r="I420" s="24"/>
      <c r="J420" s="20"/>
      <c r="K420" s="6"/>
    </row>
    <row r="421">
      <c r="A421" s="6"/>
      <c r="B421" s="23"/>
      <c r="C421" s="13" t="str">
        <f t="shared" si="1"/>
        <v/>
      </c>
      <c r="D421" s="23"/>
      <c r="E421" s="20"/>
      <c r="F421" s="16"/>
      <c r="G421" s="25"/>
      <c r="H421" s="18" t="str">
        <f>IF(ISBLANK($G421), "", VLOOKUP($G421, definitions!$D$2:$E$49, 2, "FALSE"))</f>
        <v/>
      </c>
      <c r="I421" s="24"/>
      <c r="J421" s="20"/>
      <c r="K421" s="6"/>
    </row>
    <row r="422">
      <c r="A422" s="6"/>
      <c r="B422" s="23"/>
      <c r="C422" s="13" t="str">
        <f t="shared" si="1"/>
        <v/>
      </c>
      <c r="D422" s="23"/>
      <c r="E422" s="20"/>
      <c r="F422" s="16"/>
      <c r="G422" s="25"/>
      <c r="H422" s="18" t="str">
        <f>IF(ISBLANK($G422), "", VLOOKUP($G422, definitions!$D$2:$E$49, 2, "FALSE"))</f>
        <v/>
      </c>
      <c r="I422" s="24"/>
      <c r="J422" s="20"/>
      <c r="K422" s="6"/>
    </row>
    <row r="423">
      <c r="A423" s="6"/>
      <c r="B423" s="23"/>
      <c r="C423" s="13" t="str">
        <f t="shared" si="1"/>
        <v/>
      </c>
      <c r="D423" s="23"/>
      <c r="E423" s="20"/>
      <c r="F423" s="16"/>
      <c r="G423" s="25"/>
      <c r="H423" s="18" t="str">
        <f>IF(ISBLANK($G423), "", VLOOKUP($G423, definitions!$D$2:$E$49, 2, "FALSE"))</f>
        <v/>
      </c>
      <c r="I423" s="24"/>
      <c r="J423" s="20"/>
      <c r="K423" s="6"/>
    </row>
    <row r="424">
      <c r="A424" s="6"/>
      <c r="B424" s="23"/>
      <c r="C424" s="13" t="str">
        <f t="shared" si="1"/>
        <v/>
      </c>
      <c r="D424" s="23"/>
      <c r="E424" s="20"/>
      <c r="F424" s="16"/>
      <c r="G424" s="25"/>
      <c r="H424" s="18" t="str">
        <f>IF(ISBLANK($G424), "", VLOOKUP($G424, definitions!$D$2:$E$49, 2, "FALSE"))</f>
        <v/>
      </c>
      <c r="I424" s="24"/>
      <c r="J424" s="20"/>
      <c r="K424" s="6"/>
    </row>
    <row r="425">
      <c r="A425" s="6"/>
      <c r="B425" s="23"/>
      <c r="C425" s="13" t="str">
        <f t="shared" si="1"/>
        <v/>
      </c>
      <c r="D425" s="23"/>
      <c r="E425" s="20"/>
      <c r="F425" s="16"/>
      <c r="G425" s="25"/>
      <c r="H425" s="18" t="str">
        <f>IF(ISBLANK($G425), "", VLOOKUP($G425, definitions!$D$2:$E$49, 2, "FALSE"))</f>
        <v/>
      </c>
      <c r="I425" s="24"/>
      <c r="J425" s="20"/>
      <c r="K425" s="6"/>
    </row>
    <row r="426">
      <c r="A426" s="6"/>
      <c r="B426" s="23"/>
      <c r="C426" s="13" t="str">
        <f t="shared" si="1"/>
        <v/>
      </c>
      <c r="D426" s="23"/>
      <c r="E426" s="20"/>
      <c r="F426" s="16"/>
      <c r="G426" s="25"/>
      <c r="H426" s="18" t="str">
        <f>IF(ISBLANK($G426), "", VLOOKUP($G426, definitions!$D$2:$E$49, 2, "FALSE"))</f>
        <v/>
      </c>
      <c r="I426" s="24"/>
      <c r="J426" s="20"/>
      <c r="K426" s="6"/>
    </row>
    <row r="427">
      <c r="A427" s="6"/>
      <c r="B427" s="23"/>
      <c r="C427" s="13" t="str">
        <f t="shared" si="1"/>
        <v/>
      </c>
      <c r="D427" s="23"/>
      <c r="E427" s="20"/>
      <c r="F427" s="16"/>
      <c r="G427" s="25"/>
      <c r="H427" s="18" t="str">
        <f>IF(ISBLANK($G427), "", VLOOKUP($G427, definitions!$D$2:$E$49, 2, "FALSE"))</f>
        <v/>
      </c>
      <c r="I427" s="24"/>
      <c r="J427" s="20"/>
      <c r="K427" s="6"/>
    </row>
    <row r="428">
      <c r="A428" s="6"/>
      <c r="B428" s="23"/>
      <c r="C428" s="13" t="str">
        <f t="shared" si="1"/>
        <v/>
      </c>
      <c r="D428" s="23"/>
      <c r="E428" s="20"/>
      <c r="F428" s="16"/>
      <c r="G428" s="25"/>
      <c r="H428" s="18" t="str">
        <f>IF(ISBLANK($G428), "", VLOOKUP($G428, definitions!$D$2:$E$49, 2, "FALSE"))</f>
        <v/>
      </c>
      <c r="I428" s="24"/>
      <c r="J428" s="20"/>
      <c r="K428" s="6"/>
    </row>
    <row r="429">
      <c r="A429" s="6"/>
      <c r="B429" s="23"/>
      <c r="C429" s="13" t="str">
        <f t="shared" si="1"/>
        <v/>
      </c>
      <c r="D429" s="23"/>
      <c r="E429" s="20"/>
      <c r="F429" s="16"/>
      <c r="G429" s="25"/>
      <c r="H429" s="18" t="str">
        <f>IF(ISBLANK($G429), "", VLOOKUP($G429, definitions!$D$2:$E$49, 2, "FALSE"))</f>
        <v/>
      </c>
      <c r="I429" s="24"/>
      <c r="J429" s="20"/>
      <c r="K429" s="6"/>
    </row>
    <row r="430">
      <c r="A430" s="6"/>
      <c r="B430" s="23"/>
      <c r="C430" s="13" t="str">
        <f t="shared" si="1"/>
        <v/>
      </c>
      <c r="D430" s="23"/>
      <c r="E430" s="20"/>
      <c r="F430" s="16"/>
      <c r="G430" s="25"/>
      <c r="H430" s="18" t="str">
        <f>IF(ISBLANK($G430), "", VLOOKUP($G430, definitions!$D$2:$E$49, 2, "FALSE"))</f>
        <v/>
      </c>
      <c r="I430" s="24"/>
      <c r="J430" s="20"/>
      <c r="K430" s="6"/>
    </row>
    <row r="431">
      <c r="A431" s="6"/>
      <c r="B431" s="23"/>
      <c r="C431" s="13" t="str">
        <f t="shared" si="1"/>
        <v/>
      </c>
      <c r="D431" s="23"/>
      <c r="E431" s="20"/>
      <c r="F431" s="16"/>
      <c r="G431" s="25"/>
      <c r="H431" s="18" t="str">
        <f>IF(ISBLANK($G431), "", VLOOKUP($G431, definitions!$D$2:$E$49, 2, "FALSE"))</f>
        <v/>
      </c>
      <c r="I431" s="24"/>
      <c r="J431" s="20"/>
      <c r="K431" s="6"/>
    </row>
    <row r="432">
      <c r="A432" s="6"/>
      <c r="B432" s="23"/>
      <c r="C432" s="13" t="str">
        <f t="shared" si="1"/>
        <v/>
      </c>
      <c r="D432" s="23"/>
      <c r="E432" s="20"/>
      <c r="F432" s="16"/>
      <c r="G432" s="25"/>
      <c r="H432" s="18" t="str">
        <f>IF(ISBLANK($G432), "", VLOOKUP($G432, definitions!$D$2:$E$49, 2, "FALSE"))</f>
        <v/>
      </c>
      <c r="I432" s="24"/>
      <c r="J432" s="20"/>
      <c r="K432" s="6"/>
    </row>
    <row r="433">
      <c r="A433" s="6"/>
      <c r="B433" s="23"/>
      <c r="C433" s="13" t="str">
        <f t="shared" si="1"/>
        <v/>
      </c>
      <c r="D433" s="23"/>
      <c r="E433" s="20"/>
      <c r="F433" s="16"/>
      <c r="G433" s="25"/>
      <c r="H433" s="18" t="str">
        <f>IF(ISBLANK($G433), "", VLOOKUP($G433, definitions!$D$2:$E$49, 2, "FALSE"))</f>
        <v/>
      </c>
      <c r="I433" s="24"/>
      <c r="J433" s="20"/>
      <c r="K433" s="6"/>
    </row>
    <row r="434">
      <c r="A434" s="6"/>
      <c r="B434" s="23"/>
      <c r="C434" s="13" t="str">
        <f t="shared" si="1"/>
        <v/>
      </c>
      <c r="D434" s="23"/>
      <c r="E434" s="20"/>
      <c r="F434" s="16"/>
      <c r="G434" s="25"/>
      <c r="H434" s="18" t="str">
        <f>IF(ISBLANK($G434), "", VLOOKUP($G434, definitions!$D$2:$E$49, 2, "FALSE"))</f>
        <v/>
      </c>
      <c r="I434" s="24"/>
      <c r="J434" s="20"/>
      <c r="K434" s="6"/>
    </row>
    <row r="435">
      <c r="A435" s="6"/>
      <c r="B435" s="23"/>
      <c r="C435" s="13" t="str">
        <f t="shared" si="1"/>
        <v/>
      </c>
      <c r="D435" s="23"/>
      <c r="E435" s="20"/>
      <c r="F435" s="16"/>
      <c r="G435" s="25"/>
      <c r="H435" s="18" t="str">
        <f>IF(ISBLANK($G435), "", VLOOKUP($G435, definitions!$D$2:$E$49, 2, "FALSE"))</f>
        <v/>
      </c>
      <c r="I435" s="24"/>
      <c r="J435" s="20"/>
      <c r="K435" s="6"/>
    </row>
    <row r="436">
      <c r="A436" s="6"/>
      <c r="B436" s="23"/>
      <c r="C436" s="13" t="str">
        <f t="shared" si="1"/>
        <v/>
      </c>
      <c r="D436" s="23"/>
      <c r="E436" s="20"/>
      <c r="F436" s="16"/>
      <c r="G436" s="25"/>
      <c r="H436" s="18" t="str">
        <f>IF(ISBLANK($G436), "", VLOOKUP($G436, definitions!$D$2:$E$49, 2, "FALSE"))</f>
        <v/>
      </c>
      <c r="I436" s="24"/>
      <c r="J436" s="20"/>
      <c r="K436" s="6"/>
    </row>
    <row r="437">
      <c r="A437" s="6"/>
      <c r="B437" s="23"/>
      <c r="C437" s="13" t="str">
        <f t="shared" si="1"/>
        <v/>
      </c>
      <c r="D437" s="23"/>
      <c r="E437" s="20"/>
      <c r="F437" s="16"/>
      <c r="G437" s="25"/>
      <c r="H437" s="18" t="str">
        <f>IF(ISBLANK($G437), "", VLOOKUP($G437, definitions!$D$2:$E$49, 2, "FALSE"))</f>
        <v/>
      </c>
      <c r="I437" s="24"/>
      <c r="J437" s="20"/>
      <c r="K437" s="6"/>
    </row>
    <row r="438">
      <c r="A438" s="6"/>
      <c r="B438" s="23"/>
      <c r="C438" s="13" t="str">
        <f t="shared" si="1"/>
        <v/>
      </c>
      <c r="D438" s="23"/>
      <c r="E438" s="20"/>
      <c r="F438" s="16"/>
      <c r="G438" s="25"/>
      <c r="H438" s="18" t="str">
        <f>IF(ISBLANK($G438), "", VLOOKUP($G438, definitions!$D$2:$E$49, 2, "FALSE"))</f>
        <v/>
      </c>
      <c r="I438" s="24"/>
      <c r="J438" s="20"/>
      <c r="K438" s="6"/>
    </row>
    <row r="439">
      <c r="A439" s="6"/>
      <c r="B439" s="23"/>
      <c r="C439" s="13" t="str">
        <f t="shared" si="1"/>
        <v/>
      </c>
      <c r="D439" s="23"/>
      <c r="E439" s="20"/>
      <c r="F439" s="16"/>
      <c r="G439" s="25"/>
      <c r="H439" s="18" t="str">
        <f>IF(ISBLANK($G439), "", VLOOKUP($G439, definitions!$D$2:$E$49, 2, "FALSE"))</f>
        <v/>
      </c>
      <c r="I439" s="24"/>
      <c r="J439" s="20"/>
      <c r="K439" s="6"/>
    </row>
    <row r="440">
      <c r="A440" s="6"/>
      <c r="B440" s="23"/>
      <c r="C440" s="13" t="str">
        <f t="shared" si="1"/>
        <v/>
      </c>
      <c r="D440" s="23"/>
      <c r="E440" s="20"/>
      <c r="F440" s="16"/>
      <c r="G440" s="25"/>
      <c r="H440" s="18" t="str">
        <f>IF(ISBLANK($G440), "", VLOOKUP($G440, definitions!$D$2:$E$49, 2, "FALSE"))</f>
        <v/>
      </c>
      <c r="I440" s="24"/>
      <c r="J440" s="20"/>
      <c r="K440" s="6"/>
    </row>
    <row r="441">
      <c r="A441" s="6"/>
      <c r="B441" s="23"/>
      <c r="C441" s="13" t="str">
        <f t="shared" si="1"/>
        <v/>
      </c>
      <c r="D441" s="23"/>
      <c r="E441" s="20"/>
      <c r="F441" s="16"/>
      <c r="G441" s="25"/>
      <c r="H441" s="18" t="str">
        <f>IF(ISBLANK($G441), "", VLOOKUP($G441, definitions!$D$2:$E$49, 2, "FALSE"))</f>
        <v/>
      </c>
      <c r="I441" s="24"/>
      <c r="J441" s="20"/>
      <c r="K441" s="6"/>
    </row>
    <row r="442">
      <c r="A442" s="6"/>
      <c r="B442" s="23"/>
      <c r="C442" s="13" t="str">
        <f t="shared" si="1"/>
        <v/>
      </c>
      <c r="D442" s="23"/>
      <c r="E442" s="20"/>
      <c r="F442" s="16"/>
      <c r="G442" s="25"/>
      <c r="H442" s="18" t="str">
        <f>IF(ISBLANK($G442), "", VLOOKUP($G442, definitions!$D$2:$E$49, 2, "FALSE"))</f>
        <v/>
      </c>
      <c r="I442" s="24"/>
      <c r="J442" s="20"/>
      <c r="K442" s="6"/>
    </row>
    <row r="443">
      <c r="A443" s="6"/>
      <c r="B443" s="23"/>
      <c r="C443" s="13" t="str">
        <f t="shared" si="1"/>
        <v/>
      </c>
      <c r="D443" s="23"/>
      <c r="E443" s="20"/>
      <c r="F443" s="16"/>
      <c r="G443" s="25"/>
      <c r="H443" s="18" t="str">
        <f>IF(ISBLANK($G443), "", VLOOKUP($G443, definitions!$D$2:$E$49, 2, "FALSE"))</f>
        <v/>
      </c>
      <c r="I443" s="24"/>
      <c r="J443" s="20"/>
      <c r="K443" s="6"/>
    </row>
    <row r="444">
      <c r="A444" s="6"/>
      <c r="B444" s="23"/>
      <c r="C444" s="13" t="str">
        <f t="shared" si="1"/>
        <v/>
      </c>
      <c r="D444" s="23"/>
      <c r="E444" s="20"/>
      <c r="F444" s="16"/>
      <c r="G444" s="25"/>
      <c r="H444" s="18" t="str">
        <f>IF(ISBLANK($G444), "", VLOOKUP($G444, definitions!$D$2:$E$49, 2, "FALSE"))</f>
        <v/>
      </c>
      <c r="I444" s="24"/>
      <c r="J444" s="20"/>
      <c r="K444" s="6"/>
    </row>
    <row r="445">
      <c r="A445" s="6"/>
      <c r="B445" s="23"/>
      <c r="C445" s="13" t="str">
        <f t="shared" si="1"/>
        <v/>
      </c>
      <c r="D445" s="23"/>
      <c r="E445" s="20"/>
      <c r="F445" s="16"/>
      <c r="G445" s="25"/>
      <c r="H445" s="18" t="str">
        <f>IF(ISBLANK($G445), "", VLOOKUP($G445, definitions!$D$2:$E$49, 2, "FALSE"))</f>
        <v/>
      </c>
      <c r="I445" s="24"/>
      <c r="J445" s="20"/>
      <c r="K445" s="6"/>
    </row>
    <row r="446">
      <c r="A446" s="6"/>
      <c r="B446" s="23"/>
      <c r="C446" s="13" t="str">
        <f t="shared" si="1"/>
        <v/>
      </c>
      <c r="D446" s="23"/>
      <c r="E446" s="20"/>
      <c r="F446" s="16"/>
      <c r="G446" s="25"/>
      <c r="H446" s="18" t="str">
        <f>IF(ISBLANK($G446), "", VLOOKUP($G446, definitions!$D$2:$E$49, 2, "FALSE"))</f>
        <v/>
      </c>
      <c r="I446" s="24"/>
      <c r="J446" s="20"/>
      <c r="K446" s="6"/>
    </row>
    <row r="447">
      <c r="A447" s="6"/>
      <c r="B447" s="23"/>
      <c r="C447" s="13" t="str">
        <f t="shared" si="1"/>
        <v/>
      </c>
      <c r="D447" s="23"/>
      <c r="E447" s="20"/>
      <c r="F447" s="16"/>
      <c r="G447" s="25"/>
      <c r="H447" s="18" t="str">
        <f>IF(ISBLANK($G447), "", VLOOKUP($G447, definitions!$D$2:$E$49, 2, "FALSE"))</f>
        <v/>
      </c>
      <c r="I447" s="24"/>
      <c r="J447" s="20"/>
      <c r="K447" s="6"/>
    </row>
    <row r="448">
      <c r="A448" s="6"/>
      <c r="B448" s="23"/>
      <c r="C448" s="13" t="str">
        <f t="shared" si="1"/>
        <v/>
      </c>
      <c r="D448" s="23"/>
      <c r="E448" s="20"/>
      <c r="F448" s="16"/>
      <c r="G448" s="25"/>
      <c r="H448" s="18" t="str">
        <f>IF(ISBLANK($G448), "", VLOOKUP($G448, definitions!$D$2:$E$49, 2, "FALSE"))</f>
        <v/>
      </c>
      <c r="I448" s="24"/>
      <c r="J448" s="20"/>
      <c r="K448" s="6"/>
    </row>
    <row r="449">
      <c r="A449" s="6"/>
      <c r="B449" s="23"/>
      <c r="C449" s="13" t="str">
        <f t="shared" si="1"/>
        <v/>
      </c>
      <c r="D449" s="23"/>
      <c r="E449" s="20"/>
      <c r="F449" s="16"/>
      <c r="G449" s="25"/>
      <c r="H449" s="18" t="str">
        <f>IF(ISBLANK($G449), "", VLOOKUP($G449, definitions!$D$2:$E$49, 2, "FALSE"))</f>
        <v/>
      </c>
      <c r="I449" s="24"/>
      <c r="J449" s="20"/>
      <c r="K449" s="6"/>
    </row>
    <row r="450">
      <c r="A450" s="6"/>
      <c r="B450" s="23"/>
      <c r="C450" s="13" t="str">
        <f t="shared" si="1"/>
        <v/>
      </c>
      <c r="D450" s="23"/>
      <c r="E450" s="20"/>
      <c r="F450" s="16"/>
      <c r="G450" s="25"/>
      <c r="H450" s="18" t="str">
        <f>IF(ISBLANK($G450), "", VLOOKUP($G450, definitions!$D$2:$E$49, 2, "FALSE"))</f>
        <v/>
      </c>
      <c r="I450" s="24"/>
      <c r="J450" s="20"/>
      <c r="K450" s="6"/>
    </row>
    <row r="451">
      <c r="A451" s="6"/>
      <c r="B451" s="23"/>
      <c r="C451" s="13" t="str">
        <f t="shared" si="1"/>
        <v/>
      </c>
      <c r="D451" s="23"/>
      <c r="E451" s="20"/>
      <c r="F451" s="16"/>
      <c r="G451" s="25"/>
      <c r="H451" s="18" t="str">
        <f>IF(ISBLANK($G451), "", VLOOKUP($G451, definitions!$D$2:$E$49, 2, "FALSE"))</f>
        <v/>
      </c>
      <c r="I451" s="24"/>
      <c r="J451" s="20"/>
      <c r="K451" s="6"/>
    </row>
    <row r="452">
      <c r="A452" s="6"/>
      <c r="B452" s="23"/>
      <c r="C452" s="13" t="str">
        <f t="shared" si="1"/>
        <v/>
      </c>
      <c r="D452" s="23"/>
      <c r="E452" s="20"/>
      <c r="F452" s="16"/>
      <c r="G452" s="25"/>
      <c r="H452" s="18" t="str">
        <f>IF(ISBLANK($G452), "", VLOOKUP($G452, definitions!$D$2:$E$49, 2, "FALSE"))</f>
        <v/>
      </c>
      <c r="I452" s="24"/>
      <c r="J452" s="20"/>
      <c r="K452" s="6"/>
    </row>
    <row r="453">
      <c r="A453" s="6"/>
      <c r="B453" s="23"/>
      <c r="C453" s="13" t="str">
        <f t="shared" si="1"/>
        <v/>
      </c>
      <c r="D453" s="23"/>
      <c r="E453" s="20"/>
      <c r="F453" s="16"/>
      <c r="G453" s="25"/>
      <c r="H453" s="18" t="str">
        <f>IF(ISBLANK($G453), "", VLOOKUP($G453, definitions!$D$2:$E$49, 2, "FALSE"))</f>
        <v/>
      </c>
      <c r="I453" s="24"/>
      <c r="J453" s="20"/>
      <c r="K453" s="6"/>
    </row>
    <row r="454">
      <c r="A454" s="6"/>
      <c r="B454" s="23"/>
      <c r="C454" s="13" t="str">
        <f t="shared" si="1"/>
        <v/>
      </c>
      <c r="D454" s="23"/>
      <c r="E454" s="20"/>
      <c r="F454" s="16"/>
      <c r="G454" s="25"/>
      <c r="H454" s="18" t="str">
        <f>IF(ISBLANK($G454), "", VLOOKUP($G454, definitions!$D$2:$E$49, 2, "FALSE"))</f>
        <v/>
      </c>
      <c r="I454" s="24"/>
      <c r="J454" s="20"/>
      <c r="K454" s="6"/>
    </row>
    <row r="455">
      <c r="A455" s="6"/>
      <c r="B455" s="23"/>
      <c r="C455" s="13" t="str">
        <f t="shared" si="1"/>
        <v/>
      </c>
      <c r="D455" s="23"/>
      <c r="E455" s="20"/>
      <c r="F455" s="16"/>
      <c r="G455" s="25"/>
      <c r="H455" s="18" t="str">
        <f>IF(ISBLANK($G455), "", VLOOKUP($G455, definitions!$D$2:$E$49, 2, "FALSE"))</f>
        <v/>
      </c>
      <c r="I455" s="24"/>
      <c r="J455" s="20"/>
      <c r="K455" s="6"/>
    </row>
    <row r="456">
      <c r="A456" s="6"/>
      <c r="B456" s="23"/>
      <c r="C456" s="13" t="str">
        <f t="shared" si="1"/>
        <v/>
      </c>
      <c r="D456" s="23"/>
      <c r="E456" s="20"/>
      <c r="F456" s="16"/>
      <c r="G456" s="25"/>
      <c r="H456" s="18" t="str">
        <f>IF(ISBLANK($G456), "", VLOOKUP($G456, definitions!$D$2:$E$49, 2, "FALSE"))</f>
        <v/>
      </c>
      <c r="I456" s="24"/>
      <c r="J456" s="20"/>
      <c r="K456" s="6"/>
    </row>
    <row r="457">
      <c r="A457" s="6"/>
      <c r="B457" s="23"/>
      <c r="C457" s="13" t="str">
        <f t="shared" si="1"/>
        <v/>
      </c>
      <c r="D457" s="23"/>
      <c r="E457" s="20"/>
      <c r="F457" s="16"/>
      <c r="G457" s="25"/>
      <c r="H457" s="18" t="str">
        <f>IF(ISBLANK($G457), "", VLOOKUP($G457, definitions!$D$2:$E$49, 2, "FALSE"))</f>
        <v/>
      </c>
      <c r="I457" s="24"/>
      <c r="J457" s="20"/>
      <c r="K457" s="6"/>
    </row>
    <row r="458">
      <c r="A458" s="6"/>
      <c r="B458" s="23"/>
      <c r="C458" s="13" t="str">
        <f t="shared" si="1"/>
        <v/>
      </c>
      <c r="D458" s="23"/>
      <c r="E458" s="20"/>
      <c r="F458" s="16"/>
      <c r="G458" s="25"/>
      <c r="H458" s="18" t="str">
        <f>IF(ISBLANK($G458), "", VLOOKUP($G458, definitions!$D$2:$E$49, 2, "FALSE"))</f>
        <v/>
      </c>
      <c r="I458" s="24"/>
      <c r="J458" s="20"/>
      <c r="K458" s="6"/>
    </row>
    <row r="459">
      <c r="A459" s="6"/>
      <c r="B459" s="23"/>
      <c r="C459" s="13" t="str">
        <f t="shared" si="1"/>
        <v/>
      </c>
      <c r="D459" s="23"/>
      <c r="E459" s="20"/>
      <c r="F459" s="16"/>
      <c r="G459" s="25"/>
      <c r="H459" s="18" t="str">
        <f>IF(ISBLANK($G459), "", VLOOKUP($G459, definitions!$D$2:$E$49, 2, "FALSE"))</f>
        <v/>
      </c>
      <c r="I459" s="24"/>
      <c r="J459" s="20"/>
      <c r="K459" s="6"/>
    </row>
    <row r="460">
      <c r="A460" s="6"/>
      <c r="B460" s="23"/>
      <c r="C460" s="13" t="str">
        <f t="shared" si="1"/>
        <v/>
      </c>
      <c r="D460" s="23"/>
      <c r="E460" s="20"/>
      <c r="F460" s="16"/>
      <c r="G460" s="25"/>
      <c r="H460" s="18" t="str">
        <f>IF(ISBLANK($G460), "", VLOOKUP($G460, definitions!$D$2:$E$49, 2, "FALSE"))</f>
        <v/>
      </c>
      <c r="I460" s="24"/>
      <c r="J460" s="20"/>
      <c r="K460" s="6"/>
    </row>
    <row r="461">
      <c r="A461" s="6"/>
      <c r="B461" s="23"/>
      <c r="C461" s="13" t="str">
        <f t="shared" si="1"/>
        <v/>
      </c>
      <c r="D461" s="23"/>
      <c r="E461" s="20"/>
      <c r="F461" s="16"/>
      <c r="G461" s="25"/>
      <c r="H461" s="18" t="str">
        <f>IF(ISBLANK($G461), "", VLOOKUP($G461, definitions!$D$2:$E$49, 2, "FALSE"))</f>
        <v/>
      </c>
      <c r="I461" s="24"/>
      <c r="J461" s="20"/>
      <c r="K461" s="6"/>
    </row>
    <row r="462">
      <c r="A462" s="6"/>
      <c r="B462" s="23"/>
      <c r="C462" s="13" t="str">
        <f t="shared" si="1"/>
        <v/>
      </c>
      <c r="D462" s="23"/>
      <c r="E462" s="20"/>
      <c r="F462" s="16"/>
      <c r="G462" s="25"/>
      <c r="H462" s="18" t="str">
        <f>IF(ISBLANK($G462), "", VLOOKUP($G462, definitions!$D$2:$E$49, 2, "FALSE"))</f>
        <v/>
      </c>
      <c r="I462" s="24"/>
      <c r="J462" s="20"/>
      <c r="K462" s="6"/>
    </row>
    <row r="463">
      <c r="A463" s="6"/>
      <c r="B463" s="23"/>
      <c r="C463" s="13" t="str">
        <f t="shared" si="1"/>
        <v/>
      </c>
      <c r="D463" s="23"/>
      <c r="E463" s="20"/>
      <c r="F463" s="16"/>
      <c r="G463" s="25"/>
      <c r="H463" s="18" t="str">
        <f>IF(ISBLANK($G463), "", VLOOKUP($G463, definitions!$D$2:$E$49, 2, "FALSE"))</f>
        <v/>
      </c>
      <c r="I463" s="24"/>
      <c r="J463" s="20"/>
      <c r="K463" s="6"/>
    </row>
    <row r="464">
      <c r="A464" s="6"/>
      <c r="B464" s="23"/>
      <c r="C464" s="13" t="str">
        <f t="shared" si="1"/>
        <v/>
      </c>
      <c r="D464" s="23"/>
      <c r="E464" s="20"/>
      <c r="F464" s="16"/>
      <c r="G464" s="25"/>
      <c r="H464" s="18" t="str">
        <f>IF(ISBLANK($G464), "", VLOOKUP($G464, definitions!$D$2:$E$49, 2, "FALSE"))</f>
        <v/>
      </c>
      <c r="I464" s="24"/>
      <c r="J464" s="20"/>
      <c r="K464" s="6"/>
    </row>
    <row r="465">
      <c r="A465" s="6"/>
      <c r="B465" s="23"/>
      <c r="C465" s="13" t="str">
        <f t="shared" si="1"/>
        <v/>
      </c>
      <c r="D465" s="23"/>
      <c r="E465" s="20"/>
      <c r="F465" s="16"/>
      <c r="G465" s="25"/>
      <c r="H465" s="18" t="str">
        <f>IF(ISBLANK($G465), "", VLOOKUP($G465, definitions!$D$2:$E$49, 2, "FALSE"))</f>
        <v/>
      </c>
      <c r="I465" s="24"/>
      <c r="J465" s="20"/>
      <c r="K465" s="6"/>
    </row>
    <row r="466">
      <c r="A466" s="6"/>
      <c r="B466" s="23"/>
      <c r="C466" s="13" t="str">
        <f t="shared" si="1"/>
        <v/>
      </c>
      <c r="D466" s="23"/>
      <c r="E466" s="20"/>
      <c r="F466" s="16"/>
      <c r="G466" s="25"/>
      <c r="H466" s="18" t="str">
        <f>IF(ISBLANK($G466), "", VLOOKUP($G466, definitions!$D$2:$E$49, 2, "FALSE"))</f>
        <v/>
      </c>
      <c r="I466" s="24"/>
      <c r="J466" s="20"/>
      <c r="K466" s="6"/>
    </row>
    <row r="467">
      <c r="A467" s="6"/>
      <c r="B467" s="23"/>
      <c r="C467" s="13" t="str">
        <f t="shared" si="1"/>
        <v/>
      </c>
      <c r="D467" s="23"/>
      <c r="E467" s="20"/>
      <c r="F467" s="16"/>
      <c r="G467" s="25"/>
      <c r="H467" s="18" t="str">
        <f>IF(ISBLANK($G467), "", VLOOKUP($G467, definitions!$D$2:$E$49, 2, "FALSE"))</f>
        <v/>
      </c>
      <c r="I467" s="24"/>
      <c r="J467" s="20"/>
      <c r="K467" s="6"/>
    </row>
    <row r="468">
      <c r="A468" s="6"/>
      <c r="B468" s="23"/>
      <c r="C468" s="13" t="str">
        <f t="shared" si="1"/>
        <v/>
      </c>
      <c r="D468" s="23"/>
      <c r="E468" s="20"/>
      <c r="F468" s="16"/>
      <c r="G468" s="25"/>
      <c r="H468" s="18" t="str">
        <f>IF(ISBLANK($G468), "", VLOOKUP($G468, definitions!$D$2:$E$49, 2, "FALSE"))</f>
        <v/>
      </c>
      <c r="I468" s="24"/>
      <c r="J468" s="20"/>
      <c r="K468" s="6"/>
    </row>
    <row r="469">
      <c r="A469" s="6"/>
      <c r="B469" s="23"/>
      <c r="C469" s="13" t="str">
        <f t="shared" si="1"/>
        <v/>
      </c>
      <c r="D469" s="23"/>
      <c r="E469" s="20"/>
      <c r="F469" s="16"/>
      <c r="G469" s="25"/>
      <c r="H469" s="18" t="str">
        <f>IF(ISBLANK($G469), "", VLOOKUP($G469, definitions!$D$2:$E$49, 2, "FALSE"))</f>
        <v/>
      </c>
      <c r="I469" s="24"/>
      <c r="J469" s="20"/>
      <c r="K469" s="6"/>
    </row>
    <row r="470">
      <c r="A470" s="6"/>
      <c r="B470" s="23"/>
      <c r="C470" s="13" t="str">
        <f t="shared" si="1"/>
        <v/>
      </c>
      <c r="D470" s="23"/>
      <c r="E470" s="20"/>
      <c r="F470" s="16"/>
      <c r="G470" s="25"/>
      <c r="H470" s="18" t="str">
        <f>IF(ISBLANK($G470), "", VLOOKUP($G470, definitions!$D$2:$E$49, 2, "FALSE"))</f>
        <v/>
      </c>
      <c r="I470" s="24"/>
      <c r="J470" s="20"/>
      <c r="K470" s="6"/>
    </row>
    <row r="471">
      <c r="A471" s="6"/>
      <c r="B471" s="23"/>
      <c r="C471" s="13" t="str">
        <f t="shared" si="1"/>
        <v/>
      </c>
      <c r="D471" s="23"/>
      <c r="E471" s="20"/>
      <c r="F471" s="16"/>
      <c r="G471" s="25"/>
      <c r="H471" s="18" t="str">
        <f>IF(ISBLANK($G471), "", VLOOKUP($G471, definitions!$D$2:$E$49, 2, "FALSE"))</f>
        <v/>
      </c>
      <c r="I471" s="24"/>
      <c r="J471" s="20"/>
      <c r="K471" s="6"/>
    </row>
    <row r="472">
      <c r="A472" s="6"/>
      <c r="B472" s="23"/>
      <c r="C472" s="13" t="str">
        <f t="shared" si="1"/>
        <v/>
      </c>
      <c r="D472" s="23"/>
      <c r="E472" s="20"/>
      <c r="F472" s="16"/>
      <c r="G472" s="25"/>
      <c r="H472" s="18" t="str">
        <f>IF(ISBLANK($G472), "", VLOOKUP($G472, definitions!$D$2:$E$49, 2, "FALSE"))</f>
        <v/>
      </c>
      <c r="I472" s="24"/>
      <c r="J472" s="20"/>
      <c r="K472" s="6"/>
    </row>
    <row r="473">
      <c r="A473" s="6"/>
      <c r="B473" s="23"/>
      <c r="C473" s="13" t="str">
        <f t="shared" si="1"/>
        <v/>
      </c>
      <c r="D473" s="23"/>
      <c r="E473" s="20"/>
      <c r="F473" s="16"/>
      <c r="G473" s="25"/>
      <c r="H473" s="18" t="str">
        <f>IF(ISBLANK($G473), "", VLOOKUP($G473, definitions!$D$2:$E$49, 2, "FALSE"))</f>
        <v/>
      </c>
      <c r="I473" s="24"/>
      <c r="J473" s="20"/>
      <c r="K473" s="6"/>
    </row>
    <row r="474">
      <c r="A474" s="6"/>
      <c r="B474" s="23"/>
      <c r="C474" s="13" t="str">
        <f t="shared" si="1"/>
        <v/>
      </c>
      <c r="D474" s="23"/>
      <c r="E474" s="20"/>
      <c r="F474" s="16"/>
      <c r="G474" s="25"/>
      <c r="H474" s="18" t="str">
        <f>IF(ISBLANK($G474), "", VLOOKUP($G474, definitions!$D$2:$E$49, 2, "FALSE"))</f>
        <v/>
      </c>
      <c r="I474" s="24"/>
      <c r="J474" s="20"/>
      <c r="K474" s="6"/>
    </row>
    <row r="475">
      <c r="A475" s="6"/>
      <c r="B475" s="23"/>
      <c r="C475" s="13" t="str">
        <f t="shared" si="1"/>
        <v/>
      </c>
      <c r="D475" s="23"/>
      <c r="E475" s="20"/>
      <c r="F475" s="16"/>
      <c r="G475" s="25"/>
      <c r="H475" s="18" t="str">
        <f>IF(ISBLANK($G475), "", VLOOKUP($G475, definitions!$D$2:$E$49, 2, "FALSE"))</f>
        <v/>
      </c>
      <c r="I475" s="24"/>
      <c r="J475" s="20"/>
      <c r="K475" s="6"/>
    </row>
    <row r="476">
      <c r="A476" s="6"/>
      <c r="B476" s="23"/>
      <c r="C476" s="13" t="str">
        <f t="shared" si="1"/>
        <v/>
      </c>
      <c r="D476" s="23"/>
      <c r="E476" s="20"/>
      <c r="F476" s="16"/>
      <c r="G476" s="25"/>
      <c r="H476" s="18" t="str">
        <f>IF(ISBLANK($G476), "", VLOOKUP($G476, definitions!$D$2:$E$49, 2, "FALSE"))</f>
        <v/>
      </c>
      <c r="I476" s="24"/>
      <c r="J476" s="20"/>
      <c r="K476" s="6"/>
    </row>
    <row r="477">
      <c r="A477" s="6"/>
      <c r="B477" s="23"/>
      <c r="C477" s="13" t="str">
        <f t="shared" si="1"/>
        <v/>
      </c>
      <c r="D477" s="23"/>
      <c r="E477" s="20"/>
      <c r="F477" s="16"/>
      <c r="G477" s="25"/>
      <c r="H477" s="18" t="str">
        <f>IF(ISBLANK($G477), "", VLOOKUP($G477, definitions!$D$2:$E$49, 2, "FALSE"))</f>
        <v/>
      </c>
      <c r="I477" s="24"/>
      <c r="J477" s="20"/>
      <c r="K477" s="6"/>
    </row>
    <row r="478">
      <c r="A478" s="6"/>
      <c r="B478" s="23"/>
      <c r="C478" s="13" t="str">
        <f t="shared" si="1"/>
        <v/>
      </c>
      <c r="D478" s="23"/>
      <c r="E478" s="20"/>
      <c r="F478" s="16"/>
      <c r="G478" s="25"/>
      <c r="H478" s="18" t="str">
        <f>IF(ISBLANK($G478), "", VLOOKUP($G478, definitions!$D$2:$E$49, 2, "FALSE"))</f>
        <v/>
      </c>
      <c r="I478" s="24"/>
      <c r="J478" s="20"/>
      <c r="K478" s="6"/>
    </row>
    <row r="479">
      <c r="A479" s="6"/>
      <c r="B479" s="23"/>
      <c r="C479" s="13" t="str">
        <f t="shared" si="1"/>
        <v/>
      </c>
      <c r="D479" s="23"/>
      <c r="E479" s="20"/>
      <c r="F479" s="16"/>
      <c r="G479" s="25"/>
      <c r="H479" s="18" t="str">
        <f>IF(ISBLANK($G479), "", VLOOKUP($G479, definitions!$D$2:$E$49, 2, "FALSE"))</f>
        <v/>
      </c>
      <c r="I479" s="24"/>
      <c r="J479" s="20"/>
      <c r="K479" s="6"/>
    </row>
    <row r="480">
      <c r="A480" s="6"/>
      <c r="B480" s="23"/>
      <c r="C480" s="13" t="str">
        <f t="shared" si="1"/>
        <v/>
      </c>
      <c r="D480" s="23"/>
      <c r="E480" s="20"/>
      <c r="F480" s="16"/>
      <c r="G480" s="25"/>
      <c r="H480" s="18" t="str">
        <f>IF(ISBLANK($G480), "", VLOOKUP($G480, definitions!$D$2:$E$49, 2, "FALSE"))</f>
        <v/>
      </c>
      <c r="I480" s="24"/>
      <c r="J480" s="20"/>
      <c r="K480" s="6"/>
    </row>
    <row r="481">
      <c r="A481" s="6"/>
      <c r="B481" s="23"/>
      <c r="C481" s="13" t="str">
        <f t="shared" si="1"/>
        <v/>
      </c>
      <c r="D481" s="23"/>
      <c r="E481" s="20"/>
      <c r="F481" s="16"/>
      <c r="G481" s="25"/>
      <c r="H481" s="18" t="str">
        <f>IF(ISBLANK($G481), "", VLOOKUP($G481, definitions!$D$2:$E$49, 2, "FALSE"))</f>
        <v/>
      </c>
      <c r="I481" s="24"/>
      <c r="J481" s="20"/>
      <c r="K481" s="6"/>
    </row>
    <row r="482">
      <c r="A482" s="6"/>
      <c r="B482" s="23"/>
      <c r="C482" s="13" t="str">
        <f t="shared" si="1"/>
        <v/>
      </c>
      <c r="D482" s="23"/>
      <c r="E482" s="20"/>
      <c r="F482" s="16"/>
      <c r="G482" s="25"/>
      <c r="H482" s="18" t="str">
        <f>IF(ISBLANK($G482), "", VLOOKUP($G482, definitions!$D$2:$E$49, 2, "FALSE"))</f>
        <v/>
      </c>
      <c r="I482" s="24"/>
      <c r="J482" s="20"/>
      <c r="K482" s="6"/>
    </row>
    <row r="483">
      <c r="A483" s="6"/>
      <c r="B483" s="23"/>
      <c r="C483" s="13" t="str">
        <f t="shared" si="1"/>
        <v/>
      </c>
      <c r="D483" s="23"/>
      <c r="E483" s="20"/>
      <c r="F483" s="16"/>
      <c r="G483" s="25"/>
      <c r="H483" s="18" t="str">
        <f>IF(ISBLANK($G483), "", VLOOKUP($G483, definitions!$D$2:$E$49, 2, "FALSE"))</f>
        <v/>
      </c>
      <c r="I483" s="24"/>
      <c r="J483" s="20"/>
      <c r="K483" s="6"/>
    </row>
    <row r="484">
      <c r="A484" s="6"/>
      <c r="B484" s="23"/>
      <c r="C484" s="13" t="str">
        <f t="shared" si="1"/>
        <v/>
      </c>
      <c r="D484" s="23"/>
      <c r="E484" s="20"/>
      <c r="F484" s="16"/>
      <c r="G484" s="25"/>
      <c r="H484" s="18" t="str">
        <f>IF(ISBLANK($G484), "", VLOOKUP($G484, definitions!$D$2:$E$49, 2, "FALSE"))</f>
        <v/>
      </c>
      <c r="I484" s="24"/>
      <c r="J484" s="20"/>
      <c r="K484" s="6"/>
    </row>
    <row r="485">
      <c r="A485" s="6"/>
      <c r="B485" s="23"/>
      <c r="C485" s="13" t="str">
        <f t="shared" si="1"/>
        <v/>
      </c>
      <c r="D485" s="23"/>
      <c r="E485" s="20"/>
      <c r="F485" s="16"/>
      <c r="G485" s="25"/>
      <c r="H485" s="18" t="str">
        <f>IF(ISBLANK($G485), "", VLOOKUP($G485, definitions!$D$2:$E$49, 2, "FALSE"))</f>
        <v/>
      </c>
      <c r="I485" s="24"/>
      <c r="J485" s="20"/>
      <c r="K485" s="6"/>
    </row>
    <row r="486">
      <c r="A486" s="6"/>
      <c r="B486" s="23"/>
      <c r="C486" s="13" t="str">
        <f t="shared" si="1"/>
        <v/>
      </c>
      <c r="D486" s="23"/>
      <c r="E486" s="20"/>
      <c r="F486" s="16"/>
      <c r="G486" s="25"/>
      <c r="H486" s="18" t="str">
        <f>IF(ISBLANK($G486), "", VLOOKUP($G486, definitions!$D$2:$E$49, 2, "FALSE"))</f>
        <v/>
      </c>
      <c r="I486" s="24"/>
      <c r="J486" s="20"/>
      <c r="K486" s="6"/>
    </row>
    <row r="487">
      <c r="A487" s="6"/>
      <c r="B487" s="23"/>
      <c r="C487" s="13" t="str">
        <f t="shared" si="1"/>
        <v/>
      </c>
      <c r="D487" s="23"/>
      <c r="E487" s="20"/>
      <c r="F487" s="16"/>
      <c r="G487" s="25"/>
      <c r="H487" s="18" t="str">
        <f>IF(ISBLANK($G487), "", VLOOKUP($G487, definitions!$D$2:$E$49, 2, "FALSE"))</f>
        <v/>
      </c>
      <c r="I487" s="24"/>
      <c r="J487" s="20"/>
      <c r="K487" s="6"/>
    </row>
    <row r="488">
      <c r="A488" s="6"/>
      <c r="B488" s="23"/>
      <c r="C488" s="13" t="str">
        <f t="shared" si="1"/>
        <v/>
      </c>
      <c r="D488" s="23"/>
      <c r="E488" s="20"/>
      <c r="F488" s="16"/>
      <c r="G488" s="25"/>
      <c r="H488" s="18" t="str">
        <f>IF(ISBLANK($G488), "", VLOOKUP($G488, definitions!$D$2:$E$49, 2, "FALSE"))</f>
        <v/>
      </c>
      <c r="I488" s="24"/>
      <c r="J488" s="20"/>
      <c r="K488" s="6"/>
    </row>
    <row r="489">
      <c r="A489" s="6"/>
      <c r="B489" s="23"/>
      <c r="C489" s="13" t="str">
        <f t="shared" si="1"/>
        <v/>
      </c>
      <c r="D489" s="23"/>
      <c r="E489" s="20"/>
      <c r="F489" s="16"/>
      <c r="G489" s="25"/>
      <c r="H489" s="18" t="str">
        <f>IF(ISBLANK($G489), "", VLOOKUP($G489, definitions!$D$2:$E$49, 2, "FALSE"))</f>
        <v/>
      </c>
      <c r="I489" s="24"/>
      <c r="J489" s="20"/>
      <c r="K489" s="6"/>
    </row>
    <row r="490">
      <c r="A490" s="6"/>
      <c r="B490" s="23"/>
      <c r="C490" s="13" t="str">
        <f t="shared" si="1"/>
        <v/>
      </c>
      <c r="D490" s="23"/>
      <c r="E490" s="20"/>
      <c r="F490" s="16"/>
      <c r="G490" s="25"/>
      <c r="H490" s="18" t="str">
        <f>IF(ISBLANK($G490), "", VLOOKUP($G490, definitions!$D$2:$E$49, 2, "FALSE"))</f>
        <v/>
      </c>
      <c r="I490" s="24"/>
      <c r="J490" s="20"/>
      <c r="K490" s="6"/>
    </row>
    <row r="491">
      <c r="A491" s="6"/>
      <c r="B491" s="23"/>
      <c r="C491" s="13" t="str">
        <f t="shared" si="1"/>
        <v/>
      </c>
      <c r="D491" s="23"/>
      <c r="E491" s="20"/>
      <c r="F491" s="16"/>
      <c r="G491" s="25"/>
      <c r="H491" s="18" t="str">
        <f>IF(ISBLANK($G491), "", VLOOKUP($G491, definitions!$D$2:$E$49, 2, "FALSE"))</f>
        <v/>
      </c>
      <c r="I491" s="24"/>
      <c r="J491" s="20"/>
      <c r="K491" s="6"/>
    </row>
    <row r="492">
      <c r="A492" s="6"/>
      <c r="B492" s="23"/>
      <c r="C492" s="13" t="str">
        <f t="shared" si="1"/>
        <v/>
      </c>
      <c r="D492" s="23"/>
      <c r="E492" s="20"/>
      <c r="F492" s="16"/>
      <c r="G492" s="25"/>
      <c r="H492" s="18" t="str">
        <f>IF(ISBLANK($G492), "", VLOOKUP($G492, definitions!$D$2:$E$49, 2, "FALSE"))</f>
        <v/>
      </c>
      <c r="I492" s="24"/>
      <c r="J492" s="20"/>
      <c r="K492" s="6"/>
    </row>
    <row r="493">
      <c r="A493" s="6"/>
      <c r="B493" s="23"/>
      <c r="C493" s="13" t="str">
        <f t="shared" si="1"/>
        <v/>
      </c>
      <c r="D493" s="23"/>
      <c r="E493" s="20"/>
      <c r="F493" s="16"/>
      <c r="G493" s="25"/>
      <c r="H493" s="18" t="str">
        <f>IF(ISBLANK($G493), "", VLOOKUP($G493, definitions!$D$2:$E$49, 2, "FALSE"))</f>
        <v/>
      </c>
      <c r="I493" s="24"/>
      <c r="J493" s="20"/>
      <c r="K493" s="6"/>
    </row>
    <row r="494">
      <c r="A494" s="6"/>
      <c r="B494" s="23"/>
      <c r="C494" s="13" t="str">
        <f t="shared" si="1"/>
        <v/>
      </c>
      <c r="D494" s="23"/>
      <c r="E494" s="20"/>
      <c r="F494" s="16"/>
      <c r="G494" s="25"/>
      <c r="H494" s="18" t="str">
        <f>IF(ISBLANK($G494), "", VLOOKUP($G494, definitions!$D$2:$E$49, 2, "FALSE"))</f>
        <v/>
      </c>
      <c r="I494" s="24"/>
      <c r="J494" s="20"/>
      <c r="K494" s="6"/>
    </row>
    <row r="495">
      <c r="A495" s="6"/>
      <c r="B495" s="23"/>
      <c r="C495" s="13" t="str">
        <f t="shared" si="1"/>
        <v/>
      </c>
      <c r="D495" s="23"/>
      <c r="E495" s="20"/>
      <c r="F495" s="16"/>
      <c r="G495" s="25"/>
      <c r="H495" s="18" t="str">
        <f>IF(ISBLANK($G495), "", VLOOKUP($G495, definitions!$D$2:$E$49, 2, "FALSE"))</f>
        <v/>
      </c>
      <c r="I495" s="24"/>
      <c r="J495" s="20"/>
      <c r="K495" s="6"/>
    </row>
    <row r="496">
      <c r="A496" s="6"/>
      <c r="B496" s="23"/>
      <c r="C496" s="13" t="str">
        <f t="shared" si="1"/>
        <v/>
      </c>
      <c r="D496" s="23"/>
      <c r="E496" s="20"/>
      <c r="F496" s="16"/>
      <c r="G496" s="25"/>
      <c r="H496" s="18" t="str">
        <f>IF(ISBLANK($G496), "", VLOOKUP($G496, definitions!$D$2:$E$49, 2, "FALSE"))</f>
        <v/>
      </c>
      <c r="I496" s="24"/>
      <c r="J496" s="20"/>
      <c r="K496" s="6"/>
    </row>
    <row r="497">
      <c r="A497" s="6"/>
      <c r="B497" s="23"/>
      <c r="C497" s="13" t="str">
        <f t="shared" si="1"/>
        <v/>
      </c>
      <c r="D497" s="23"/>
      <c r="E497" s="20"/>
      <c r="F497" s="16"/>
      <c r="G497" s="25"/>
      <c r="H497" s="18" t="str">
        <f>IF(ISBLANK($G497), "", VLOOKUP($G497, definitions!$D$2:$E$49, 2, "FALSE"))</f>
        <v/>
      </c>
      <c r="I497" s="24"/>
      <c r="J497" s="20"/>
      <c r="K497" s="6"/>
    </row>
    <row r="498">
      <c r="A498" s="6"/>
      <c r="B498" s="23"/>
      <c r="C498" s="13" t="str">
        <f t="shared" si="1"/>
        <v/>
      </c>
      <c r="D498" s="23"/>
      <c r="E498" s="20"/>
      <c r="F498" s="16"/>
      <c r="G498" s="25"/>
      <c r="H498" s="18" t="str">
        <f>IF(ISBLANK($G498), "", VLOOKUP($G498, definitions!$D$2:$E$49, 2, "FALSE"))</f>
        <v/>
      </c>
      <c r="I498" s="24"/>
      <c r="J498" s="20"/>
      <c r="K498" s="6"/>
    </row>
    <row r="499">
      <c r="A499" s="6"/>
      <c r="B499" s="23"/>
      <c r="C499" s="13" t="str">
        <f t="shared" si="1"/>
        <v/>
      </c>
      <c r="D499" s="23"/>
      <c r="E499" s="20"/>
      <c r="F499" s="16"/>
      <c r="G499" s="25"/>
      <c r="H499" s="18" t="str">
        <f>IF(ISBLANK($G499), "", VLOOKUP($G499, definitions!$D$2:$E$49, 2, "FALSE"))</f>
        <v/>
      </c>
      <c r="I499" s="24"/>
      <c r="J499" s="20"/>
      <c r="K499" s="6"/>
    </row>
    <row r="500">
      <c r="A500" s="6"/>
      <c r="B500" s="23"/>
      <c r="C500" s="13" t="str">
        <f t="shared" si="1"/>
        <v/>
      </c>
      <c r="D500" s="23"/>
      <c r="E500" s="20"/>
      <c r="F500" s="16"/>
      <c r="G500" s="25"/>
      <c r="H500" s="18" t="str">
        <f>IF(ISBLANK($G500), "", VLOOKUP($G500, definitions!$D$2:$E$49, 2, "FALSE"))</f>
        <v/>
      </c>
      <c r="I500" s="24"/>
      <c r="J500" s="20"/>
      <c r="K500" s="6"/>
    </row>
  </sheetData>
  <mergeCells count="2">
    <mergeCell ref="B1:D1"/>
    <mergeCell ref="B2:J2"/>
  </mergeCells>
  <conditionalFormatting sqref="F4:F500">
    <cfRule type="cellIs" dxfId="0" priority="1" operator="greaterThan">
      <formula>0</formula>
    </cfRule>
  </conditionalFormatting>
  <conditionalFormatting sqref="F4:F500">
    <cfRule type="cellIs" dxfId="1" priority="2" operator="lessThan">
      <formula>0</formula>
    </cfRule>
  </conditionalFormatting>
  <conditionalFormatting sqref="D5">
    <cfRule type="notContainsBlanks" dxfId="2" priority="3">
      <formula>LEN(TRIM(D5))&gt;0</formula>
    </cfRule>
  </conditionalFormatting>
  <dataValidations>
    <dataValidation type="list" allowBlank="1" showErrorMessage="1" sqref="D4:D500">
      <formula1>definitions!$B$13:$B$17</formula1>
    </dataValidation>
    <dataValidation type="list" allowBlank="1" showInputMessage="1" showErrorMessage="1" prompt="Click and enter a value from range" sqref="E4:E500">
      <formula1>definitions!$B$4:$B$12</formula1>
    </dataValidation>
    <dataValidation type="list" allowBlank="1" showInputMessage="1" showErrorMessage="1" prompt="Klikněte a zadejte hodnotu z rozsahu" sqref="G4:G500">
      <formula1>definitions!$D$4:$D$50</formula1>
    </dataValidation>
    <dataValidation type="list" allowBlank="1" showErrorMessage="1" sqref="J4:J500">
      <formula1>HISA!$B$5:$B500</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B28CC"/>
    <outlinePr summaryBelow="0" summaryRight="0"/>
  </sheetPr>
  <sheetViews>
    <sheetView showGridLines="0" workbookViewId="0"/>
  </sheetViews>
  <sheetFormatPr customHeight="1" defaultColWidth="11.22" defaultRowHeight="15.75"/>
  <cols>
    <col customWidth="1" min="1" max="1" width="6.0"/>
    <col customWidth="1" min="2" max="2" width="14.33"/>
    <col customWidth="1" min="3" max="7" width="12.67"/>
    <col customWidth="1" min="8" max="8" width="3.78"/>
    <col customWidth="1" min="9" max="9" width="21.0"/>
    <col customWidth="1" min="10" max="10" width="16.56"/>
    <col customWidth="1" min="11" max="14" width="13.22"/>
  </cols>
  <sheetData>
    <row r="1" ht="27.75" customHeight="1">
      <c r="A1" s="1"/>
      <c r="B1" s="2" t="s">
        <v>11</v>
      </c>
      <c r="E1" s="3">
        <v>2025.0</v>
      </c>
      <c r="F1" s="1"/>
      <c r="G1" s="1"/>
      <c r="H1" s="1"/>
      <c r="I1" s="1"/>
      <c r="J1" s="1"/>
      <c r="K1" s="1"/>
      <c r="L1" s="1"/>
      <c r="M1" s="1"/>
      <c r="N1" s="1"/>
    </row>
    <row r="2" ht="26.25" customHeight="1">
      <c r="A2" s="6"/>
      <c r="B2" s="6"/>
      <c r="C2" s="26" t="s">
        <v>12</v>
      </c>
      <c r="D2" s="6"/>
      <c r="E2" s="27"/>
      <c r="F2" s="6"/>
      <c r="G2" s="26" t="s">
        <v>13</v>
      </c>
      <c r="H2" s="6"/>
      <c r="I2" s="6"/>
      <c r="J2" s="6"/>
      <c r="K2" s="6"/>
      <c r="L2" s="6"/>
      <c r="M2" s="6"/>
      <c r="N2" s="6"/>
    </row>
    <row r="3" ht="23.25" customHeight="1">
      <c r="A3" s="6"/>
      <c r="B3" s="28" t="str">
        <f>TEXT(TODAY(), "MMM DD, YYYY")</f>
        <v>Feb 03, 2025</v>
      </c>
      <c r="C3" s="29" t="s">
        <v>14</v>
      </c>
      <c r="D3" s="30" t="s">
        <v>15</v>
      </c>
      <c r="E3" s="31" t="s">
        <v>16</v>
      </c>
      <c r="F3" s="32" t="s">
        <v>17</v>
      </c>
      <c r="G3" s="33" t="s">
        <v>18</v>
      </c>
    </row>
    <row r="4">
      <c r="A4" s="6"/>
      <c r="B4" s="34" t="s">
        <v>19</v>
      </c>
      <c r="C4" s="35">
        <f>SUMIFS(transactions!$F$4:$F32, transactions!$C$4:$C32, $B4, transactions!$H$4:$H32, "income")</f>
        <v>0</v>
      </c>
      <c r="D4" s="36">
        <f>ABS(SUMIFS(transactions!$F$4:$F32, transactions!$C$4:$C32, $B4, transactions!$H$4:$H32, "expense")+SUMIFS(transactions!$F$4:$F32, transactions!$C$4:$C32, $B4, transactions!$H$4:$H32, "investment")+SUMIFS(transactions!$F$4:$F32, transactions!$C$4:$C32, $B4, transactions!$H$4:$H32, "saving"))</f>
        <v>0</v>
      </c>
      <c r="E4" s="37">
        <f>SUMIFS(transactions!$F$3:$F32, transactions!$C$3:$C32, $B4, transactions!$H$3:$H32, "&lt;&gt;start", transactions!$H$3:$H32, "&lt;&gt;investment", transactions!$H$3:$H32, "&lt;&gt;saving")
</f>
        <v>0</v>
      </c>
      <c r="F4" s="38">
        <f>SUMIFS(transactions!$F$3:$F32, transactions!$C$3:$C32, $B4, transactions!$H$3:$H32, "&lt;&gt;start")</f>
        <v>0</v>
      </c>
      <c r="G4" s="39" t="str">
        <f t="shared" ref="G4:G15" si="1">IF(C4=0, "tbd", D4/C4)</f>
        <v>tbd</v>
      </c>
    </row>
    <row r="5">
      <c r="A5" s="6"/>
      <c r="B5" s="40" t="s">
        <v>20</v>
      </c>
      <c r="C5" s="41">
        <f>SUMIFS(transactions!$F$4:$F32, transactions!$C$4:$C32, $B5, transactions!$H$4:$H32, "income")</f>
        <v>0</v>
      </c>
      <c r="D5" s="42">
        <f>ABS(SUMIFS(transactions!$F$4:$F32, transactions!$C$4:$C32, $B5, transactions!$H$4:$H32, "expense")+SUMIFS(transactions!$F$4:$F32, transactions!$C$4:$C32, $B5, transactions!$H$4:$H32, "investment")+SUMIFS(transactions!$F$4:$F32, transactions!$C$4:$C32, $B5, transactions!$H$4:$H32, "saving"))</f>
        <v>0</v>
      </c>
      <c r="E5" s="43">
        <f>SUMIFS(transactions!$F$3:$F32, transactions!$C$3:$C32, $B5, transactions!$H$3:$H32, "&lt;&gt;start", transactions!$H$3:$H32, "&lt;&gt;investment", transactions!$H$3:$H32, "&lt;&gt;saving")
</f>
        <v>0</v>
      </c>
      <c r="F5" s="38">
        <f>SUMIFS(transactions!$F$3:$F32, transactions!$C$3:$C32, $B5, transactions!$H$3:$H32, "&lt;&gt;start")</f>
        <v>0</v>
      </c>
      <c r="G5" s="39" t="str">
        <f t="shared" si="1"/>
        <v>tbd</v>
      </c>
    </row>
    <row r="6">
      <c r="A6" s="6"/>
      <c r="B6" s="40" t="s">
        <v>21</v>
      </c>
      <c r="C6" s="41">
        <f>SUMIFS(transactions!$F$4:$F32, transactions!$C$4:$C32, $B6, transactions!$H$4:$H32, "income")</f>
        <v>0</v>
      </c>
      <c r="D6" s="42">
        <f>ABS(SUMIFS(transactions!$F$4:$F32, transactions!$C$4:$C32, $B6, transactions!$H$4:$H32, "expense")+SUMIFS(transactions!$F$4:$F32, transactions!$C$4:$C32, $B6, transactions!$H$4:$H32, "investment")+SUMIFS(transactions!$F$4:$F32, transactions!$C$4:$C32, $B6, transactions!$H$4:$H32, "saving"))</f>
        <v>0</v>
      </c>
      <c r="E6" s="43">
        <f>SUMIFS(transactions!$F$3:$F32, transactions!$C$3:$C32, $B6, transactions!$H$3:$H32, "&lt;&gt;start", transactions!$H$3:$H32, "&lt;&gt;investment", transactions!$H$3:$H32, "&lt;&gt;saving")
</f>
        <v>0</v>
      </c>
      <c r="F6" s="38">
        <f>SUMIFS(transactions!$F$3:$F32, transactions!$C$3:$C32, $B6, transactions!$H$3:$H32, "&lt;&gt;start")</f>
        <v>0</v>
      </c>
      <c r="G6" s="39" t="str">
        <f t="shared" si="1"/>
        <v>tbd</v>
      </c>
    </row>
    <row r="7">
      <c r="A7" s="6"/>
      <c r="B7" s="40" t="s">
        <v>22</v>
      </c>
      <c r="C7" s="41">
        <f>SUMIFS(transactions!$F$4:$F32, transactions!$C$4:$C32, $B7, transactions!$H$4:$H32, "income")</f>
        <v>0</v>
      </c>
      <c r="D7" s="42">
        <f>ABS(SUMIFS(transactions!$F$4:$F32, transactions!$C$4:$C32, $B7, transactions!$H$4:$H32, "expense")+SUMIFS(transactions!$F$4:$F32, transactions!$C$4:$C32, $B7, transactions!$H$4:$H32, "investment")+SUMIFS(transactions!$F$4:$F32, transactions!$C$4:$C32, $B7, transactions!$H$4:$H32, "saving"))</f>
        <v>0</v>
      </c>
      <c r="E7" s="43">
        <f>SUMIFS(transactions!$F$3:$F32, transactions!$C$3:$C32, $B7, transactions!$H$3:$H32, "&lt;&gt;start", transactions!$H$3:$H32, "&lt;&gt;investment", transactions!$H$3:$H32, "&lt;&gt;saving")
</f>
        <v>0</v>
      </c>
      <c r="F7" s="38">
        <f>SUMIFS(transactions!$F$3:$F32, transactions!$C$3:$C32, $B7, transactions!$H$3:$H32, "&lt;&gt;start")</f>
        <v>0</v>
      </c>
      <c r="G7" s="39" t="str">
        <f t="shared" si="1"/>
        <v>tbd</v>
      </c>
    </row>
    <row r="8">
      <c r="A8" s="6"/>
      <c r="B8" s="40" t="s">
        <v>23</v>
      </c>
      <c r="C8" s="41">
        <f>SUMIFS(transactions!$F$4:$F32, transactions!$C$4:$C32, $B8, transactions!$H$4:$H32, "income")</f>
        <v>0</v>
      </c>
      <c r="D8" s="42">
        <f>ABS(SUMIFS(transactions!$F$4:$F32, transactions!$C$4:$C32, $B8, transactions!$H$4:$H32, "expense")+SUMIFS(transactions!$F$4:$F32, transactions!$C$4:$C32, $B8, transactions!$H$4:$H32, "investment")+SUMIFS(transactions!$F$4:$F32, transactions!$C$4:$C32, $B8, transactions!$H$4:$H32, "saving"))</f>
        <v>0</v>
      </c>
      <c r="E8" s="43">
        <f>SUMIFS(transactions!$F$3:$F32, transactions!$C$3:$C32, $B8, transactions!$H$3:$H32, "&lt;&gt;start", transactions!$H$3:$H32, "&lt;&gt;investment", transactions!$H$3:$H32, "&lt;&gt;saving")
</f>
        <v>0</v>
      </c>
      <c r="F8" s="38">
        <f>SUMIFS(transactions!$F$3:$F32, transactions!$C$3:$C32, $B8, transactions!$H$3:$H32, "&lt;&gt;start")</f>
        <v>0</v>
      </c>
      <c r="G8" s="39" t="str">
        <f t="shared" si="1"/>
        <v>tbd</v>
      </c>
    </row>
    <row r="9">
      <c r="A9" s="6"/>
      <c r="B9" s="40" t="s">
        <v>24</v>
      </c>
      <c r="C9" s="41">
        <f>SUMIFS(transactions!$F$4:$F32, transactions!$C$4:$C32, $B9, transactions!$H$4:$H32, "income")</f>
        <v>0</v>
      </c>
      <c r="D9" s="42">
        <f>ABS(SUMIFS(transactions!$F$4:$F32, transactions!$C$4:$C32, $B9, transactions!$H$4:$H32, "expense")+SUMIFS(transactions!$F$4:$F32, transactions!$C$4:$C32, $B9, transactions!$H$4:$H32, "investment")+SUMIFS(transactions!$F$4:$F32, transactions!$C$4:$C32, $B9, transactions!$H$4:$H32, "saving"))</f>
        <v>0</v>
      </c>
      <c r="E9" s="43">
        <f>SUMIFS(transactions!$F$3:$F32, transactions!$C$3:$C32, $B9, transactions!$H$3:$H32, "&lt;&gt;start", transactions!$H$3:$H32, "&lt;&gt;investment", transactions!$H$3:$H32, "&lt;&gt;saving")
</f>
        <v>0</v>
      </c>
      <c r="F9" s="38">
        <f>SUMIFS(transactions!$F$3:$F32, transactions!$C$3:$C32, $B9, transactions!$H$3:$H32, "&lt;&gt;start")</f>
        <v>0</v>
      </c>
      <c r="G9" s="39" t="str">
        <f t="shared" si="1"/>
        <v>tbd</v>
      </c>
    </row>
    <row r="10">
      <c r="A10" s="6"/>
      <c r="B10" s="40" t="s">
        <v>25</v>
      </c>
      <c r="C10" s="41">
        <f>SUMIFS(transactions!$F$4:$F32, transactions!$C$4:$C32, $B10, transactions!$H$4:$H32, "income")</f>
        <v>0</v>
      </c>
      <c r="D10" s="42">
        <f>ABS(SUMIFS(transactions!$F$4:$F32, transactions!$C$4:$C32, $B10, transactions!$H$4:$H32, "expense")+SUMIFS(transactions!$F$4:$F32, transactions!$C$4:$C32, $B10, transactions!$H$4:$H32, "investment")+SUMIFS(transactions!$F$4:$F32, transactions!$C$4:$C32, $B10, transactions!$H$4:$H32, "saving"))</f>
        <v>0</v>
      </c>
      <c r="E10" s="43">
        <f>SUMIFS(transactions!$F$3:$F32, transactions!$C$3:$C32, $B10, transactions!$H$3:$H32, "&lt;&gt;start", transactions!$H$3:$H32, "&lt;&gt;investment", transactions!$H$3:$H32, "&lt;&gt;saving")
</f>
        <v>0</v>
      </c>
      <c r="F10" s="38">
        <f>SUMIFS(transactions!$F$3:$F32, transactions!$C$3:$C32, $B10, transactions!$H$3:$H32, "&lt;&gt;start")</f>
        <v>0</v>
      </c>
      <c r="G10" s="39" t="str">
        <f t="shared" si="1"/>
        <v>tbd</v>
      </c>
    </row>
    <row r="11">
      <c r="A11" s="6"/>
      <c r="B11" s="40" t="s">
        <v>26</v>
      </c>
      <c r="C11" s="41">
        <f>SUMIFS(transactions!$F$4:$F32, transactions!$C$4:$C32, $B11, transactions!$H$4:$H32, "income")</f>
        <v>0</v>
      </c>
      <c r="D11" s="42">
        <f>ABS(SUMIFS(transactions!$F$4:$F32, transactions!$C$4:$C32, $B11, transactions!$H$4:$H32, "expense")+SUMIFS(transactions!$F$4:$F32, transactions!$C$4:$C32, $B11, transactions!$H$4:$H32, "investment")+SUMIFS(transactions!$F$4:$F32, transactions!$C$4:$C32, $B11, transactions!$H$4:$H32, "saving"))</f>
        <v>0</v>
      </c>
      <c r="E11" s="43">
        <f>SUMIFS(transactions!$F$3:$F32, transactions!$C$3:$C32, $B11, transactions!$H$3:$H32, "&lt;&gt;start", transactions!$H$3:$H32, "&lt;&gt;investment", transactions!$H$3:$H32, "&lt;&gt;saving")
</f>
        <v>0</v>
      </c>
      <c r="F11" s="38">
        <f>SUMIFS(transactions!$F$3:$F32, transactions!$C$3:$C32, $B11, transactions!$H$3:$H32, "&lt;&gt;start")</f>
        <v>0</v>
      </c>
      <c r="G11" s="39" t="str">
        <f t="shared" si="1"/>
        <v>tbd</v>
      </c>
    </row>
    <row r="12">
      <c r="A12" s="6"/>
      <c r="B12" s="40" t="s">
        <v>27</v>
      </c>
      <c r="C12" s="41">
        <f>SUMIFS(transactions!$F$4:$F32, transactions!$C$4:$C32, $B12, transactions!$H$4:$H32, "income")</f>
        <v>0</v>
      </c>
      <c r="D12" s="42">
        <f>ABS(SUMIFS(transactions!$F$4:$F32, transactions!$C$4:$C32, $B12, transactions!$H$4:$H32, "expense")+SUMIFS(transactions!$F$4:$F32, transactions!$C$4:$C32, $B12, transactions!$H$4:$H32, "investment")+SUMIFS(transactions!$F$4:$F32, transactions!$C$4:$C32, $B12, transactions!$H$4:$H32, "saving"))</f>
        <v>0</v>
      </c>
      <c r="E12" s="43">
        <f>SUMIFS(transactions!$F$3:$F32, transactions!$C$3:$C32, $B12, transactions!$H$3:$H32, "&lt;&gt;start", transactions!$H$3:$H32, "&lt;&gt;investment", transactions!$H$3:$H32, "&lt;&gt;saving")
</f>
        <v>0</v>
      </c>
      <c r="F12" s="38">
        <f>SUMIFS(transactions!$F$3:$F32, transactions!$C$3:$C32, $B12, transactions!$H$3:$H32, "&lt;&gt;start")</f>
        <v>0</v>
      </c>
      <c r="G12" s="39" t="str">
        <f t="shared" si="1"/>
        <v>tbd</v>
      </c>
    </row>
    <row r="13">
      <c r="A13" s="6"/>
      <c r="B13" s="40" t="s">
        <v>28</v>
      </c>
      <c r="C13" s="41">
        <f>SUMIFS(transactions!$F$4:$F32, transactions!$C$4:$C32, $B13, transactions!$H$4:$H32, "income")</f>
        <v>0</v>
      </c>
      <c r="D13" s="42">
        <f>ABS(SUMIFS(transactions!$F$4:$F32, transactions!$C$4:$C32, $B13, transactions!$H$4:$H32, "expense")+SUMIFS(transactions!$F$4:$F32, transactions!$C$4:$C32, $B13, transactions!$H$4:$H32, "investment")+SUMIFS(transactions!$F$4:$F32, transactions!$C$4:$C32, $B13, transactions!$H$4:$H32, "saving"))</f>
        <v>0</v>
      </c>
      <c r="E13" s="43">
        <f>SUMIFS(transactions!$F$3:$F32, transactions!$C$3:$C32, $B13, transactions!$H$3:$H32, "&lt;&gt;start", transactions!$H$3:$H32, "&lt;&gt;investment", transactions!$H$3:$H32, "&lt;&gt;saving")
</f>
        <v>0</v>
      </c>
      <c r="F13" s="38">
        <f>SUMIFS(transactions!$F$3:$F32, transactions!$C$3:$C32, $B13, transactions!$H$3:$H32, "&lt;&gt;start")</f>
        <v>0</v>
      </c>
      <c r="G13" s="39" t="str">
        <f t="shared" si="1"/>
        <v>tbd</v>
      </c>
    </row>
    <row r="14">
      <c r="A14" s="6"/>
      <c r="B14" s="40" t="s">
        <v>29</v>
      </c>
      <c r="C14" s="41">
        <f>SUMIFS(transactions!$F$4:$F32, transactions!$C$4:$C32, $B14, transactions!$H$4:$H32, "income")</f>
        <v>0</v>
      </c>
      <c r="D14" s="42">
        <f>ABS(SUMIFS(transactions!$F$4:$F32, transactions!$C$4:$C32, $B14, transactions!$H$4:$H32, "expense")+SUMIFS(transactions!$F$4:$F32, transactions!$C$4:$C32, $B14, transactions!$H$4:$H32, "investment")+SUMIFS(transactions!$F$4:$F32, transactions!$C$4:$C32, $B14, transactions!$H$4:$H32, "saving"))</f>
        <v>0</v>
      </c>
      <c r="E14" s="43">
        <f>SUMIFS(transactions!$F$3:$F32, transactions!$C$3:$C32, $B14, transactions!$H$3:$H32, "&lt;&gt;start", transactions!$H$3:$H32, "&lt;&gt;investment", transactions!$H$3:$H32, "&lt;&gt;saving")
</f>
        <v>0</v>
      </c>
      <c r="F14" s="38">
        <f>SUMIFS(transactions!$F$3:$F32, transactions!$C$3:$C32, $B14, transactions!$H$3:$H32, "&lt;&gt;start")</f>
        <v>0</v>
      </c>
      <c r="G14" s="39" t="str">
        <f t="shared" si="1"/>
        <v>tbd</v>
      </c>
    </row>
    <row r="15">
      <c r="A15" s="6"/>
      <c r="B15" s="44" t="s">
        <v>30</v>
      </c>
      <c r="C15" s="45">
        <f>SUMIFS(transactions!$F$4:$F32, transactions!$C$4:$C32, $B15, transactions!$H$4:$H32, "income")</f>
        <v>0</v>
      </c>
      <c r="D15" s="42">
        <f>ABS(SUMIFS(transactions!$F$4:$F32, transactions!$C$4:$C32, $B15, transactions!$H$4:$H32, "expense")+SUMIFS(transactions!$F$4:$F32, transactions!$C$4:$C32, $B15, transactions!$H$4:$H32, "investment")+SUMIFS(transactions!$F$4:$F32, transactions!$C$4:$C32, $B15, transactions!$H$4:$H32, "saving"))</f>
        <v>0</v>
      </c>
      <c r="E15" s="46">
        <f>SUMIFS(transactions!$F$3:$F32, transactions!$C$3:$C32, $B15, transactions!$H$3:$H32, "&lt;&gt;start", transactions!$H$3:$H32, "&lt;&gt;investment", transactions!$H$3:$H32, "&lt;&gt;saving")
</f>
        <v>0</v>
      </c>
      <c r="F15" s="47">
        <f>SUMIFS(transactions!$F$3:$F32, transactions!$C$3:$C32, $B15, transactions!$H$3:$H32, "&lt;&gt;start")</f>
        <v>0</v>
      </c>
      <c r="G15" s="48" t="str">
        <f t="shared" si="1"/>
        <v>tbd</v>
      </c>
    </row>
    <row r="16" ht="21.0" customHeight="1">
      <c r="A16" s="6"/>
      <c r="B16" s="49" t="s">
        <v>31</v>
      </c>
      <c r="C16" s="50">
        <f t="shared" ref="C16:D16" si="2">SUM(C4:C15) </f>
        <v>0</v>
      </c>
      <c r="D16" s="51">
        <f t="shared" si="2"/>
        <v>0</v>
      </c>
      <c r="E16" s="52">
        <f>SUMIFS(transactions!$F$3:$F32, transactions!$H$3:$H32, "&lt;&gt;start", transactions!$H$3:$H32, "&lt;&gt;investment", transactions!$H$3:$H32, "&lt;&gt;saving")
</f>
        <v>0</v>
      </c>
      <c r="F16" s="53">
        <f>SUMIFS(transactions!$F$3:$F32, transactions!$H$3:$H32, "&lt;&gt;start")</f>
        <v>0</v>
      </c>
      <c r="G16" s="54">
        <f>IFERROR(D16/C16, 0)</f>
        <v>0</v>
      </c>
    </row>
    <row r="17">
      <c r="A17" s="6"/>
      <c r="B17" s="6"/>
      <c r="C17" s="6"/>
      <c r="D17" s="6"/>
      <c r="E17" s="6"/>
      <c r="F17" s="6"/>
      <c r="G17" s="6"/>
      <c r="H17" s="6"/>
      <c r="I17" s="6"/>
      <c r="J17" s="6"/>
      <c r="K17" s="6"/>
      <c r="L17" s="6"/>
      <c r="M17" s="6"/>
      <c r="N17" s="6"/>
    </row>
    <row r="18" ht="27.75" customHeight="1">
      <c r="A18" s="1"/>
      <c r="B18" s="2" t="s">
        <v>32</v>
      </c>
      <c r="D18" s="1"/>
      <c r="E18" s="1"/>
      <c r="F18" s="1"/>
      <c r="G18" s="1"/>
      <c r="H18" s="1"/>
      <c r="I18" s="3" t="s">
        <v>33</v>
      </c>
      <c r="K18" s="1"/>
      <c r="L18" s="1"/>
      <c r="M18" s="1"/>
      <c r="N18" s="1"/>
    </row>
    <row r="19">
      <c r="A19" s="6"/>
      <c r="B19" s="7" t="s">
        <v>34</v>
      </c>
      <c r="G19" s="6"/>
      <c r="H19" s="6"/>
      <c r="I19" s="7"/>
      <c r="N19" s="6"/>
    </row>
    <row r="20">
      <c r="A20" s="6"/>
      <c r="G20" s="6"/>
      <c r="H20" s="6"/>
      <c r="N20" s="6"/>
    </row>
    <row r="21">
      <c r="A21" s="6"/>
      <c r="B21" s="55"/>
      <c r="C21" s="56"/>
      <c r="D21" s="6"/>
      <c r="E21" s="57"/>
      <c r="F21" s="6"/>
      <c r="G21" s="6"/>
      <c r="H21" s="6"/>
      <c r="I21" s="58" t="str">
        <f>IFERROR(__xludf.DUMMYFUNCTION("FILTER(definitions!$B$13:$B$20,  REGEXMATCH(definitions!$B$13:$B20, """"))"),"")</f>
        <v/>
      </c>
      <c r="J21" s="59" t="str">
        <f>IF(ISBLANK($I21), "", ABS(SUMIFS(transactions!$F$4:$F32, transactions!$D$4:$D32, $I21, transactions!$C$4:$C32, TEXT(TODAY(), "MMMM"))))</f>
        <v/>
      </c>
      <c r="K21" s="6"/>
      <c r="L21" s="6"/>
      <c r="M21" s="6"/>
      <c r="N21" s="6"/>
    </row>
    <row r="22">
      <c r="A22" s="6"/>
      <c r="B22" s="60" t="s">
        <v>35</v>
      </c>
      <c r="C22" s="61">
        <f>SUM($C$23:$C30) </f>
        <v>0</v>
      </c>
      <c r="D22" s="62"/>
      <c r="I22" s="63"/>
      <c r="J22" s="64" t="str">
        <f>IF(ISBLANK($I22), "", ABS(SUMIFS(transactions!$F$4:$F32, transactions!$D$4:$D32, $I22, transactions!$C$4:$C32, TEXT(TODAY(), "MMMM"))))</f>
        <v/>
      </c>
    </row>
    <row r="23">
      <c r="A23" s="6"/>
      <c r="B23" s="65" t="str">
        <f>IFERROR(__xludf.DUMMYFUNCTION("FILTER(definitions!$B$4:$B$11,  REGEXMATCH(definitions!$B$4:$B11, """"))"),"")</f>
        <v/>
      </c>
      <c r="C23" s="66" t="str">
        <f>IF(ISBLANK($B23), "", SUMIFS(transactions!$F$4:$F32, transactions!$E$4:$E32, $B23))</f>
        <v/>
      </c>
      <c r="D23" s="67"/>
      <c r="E23" s="27"/>
      <c r="I23" s="68"/>
      <c r="J23" s="64" t="str">
        <f>IF(ISBLANK($I23), "", ABS(SUMIFS(transactions!$F$4:$F32, transactions!$D$4:$D32, $I23, transactions!$C$4:$C32, TEXT(TODAY(), "MMMM"))))</f>
        <v/>
      </c>
    </row>
    <row r="24">
      <c r="A24" s="6"/>
      <c r="B24" s="69"/>
      <c r="C24" s="70" t="str">
        <f>IF(ISBLANK($B24), "", SUMIFS(transactions!$F$4:$F32, transactions!$E$4:$E32, $B24))</f>
        <v/>
      </c>
      <c r="D24" s="71"/>
      <c r="E24" s="27"/>
      <c r="I24" s="68"/>
      <c r="J24" s="64" t="str">
        <f>IF(ISBLANK($I24), "", ABS(SUMIFS(transactions!$F$4:$F32, transactions!$D$4:$D32, $I24, transactions!$C$4:$C32, TEXT(TODAY(), "MMMM"))))</f>
        <v/>
      </c>
    </row>
    <row r="25">
      <c r="A25" s="6"/>
      <c r="B25" s="69"/>
      <c r="C25" s="70" t="str">
        <f>IF(ISBLANK($B25), "", SUMIFS(transactions!$F$4:$F32, transactions!$E$4:$E32, $B25))</f>
        <v/>
      </c>
      <c r="D25" s="71"/>
      <c r="E25" s="6"/>
      <c r="I25" s="72"/>
      <c r="J25" s="64" t="str">
        <f>IF(ISBLANK($I25), "", ABS(SUMIFS(transactions!$F$4:$F32, transactions!$D$4:$D32, $I25, transactions!$C$4:$C32, TEXT(TODAY(), "MMMM"))))</f>
        <v/>
      </c>
    </row>
    <row r="26">
      <c r="A26" s="6"/>
      <c r="B26" s="69"/>
      <c r="C26" s="70" t="str">
        <f>IF(ISBLANK($B26), "", SUMIFS(transactions!$F$4:$F32, transactions!$E$4:$E32, $B26))</f>
        <v/>
      </c>
      <c r="D26" s="71"/>
      <c r="E26" s="6"/>
      <c r="I26" s="73"/>
      <c r="J26" s="64" t="str">
        <f>IF(ISBLANK($I26), "", ABS(SUMIFS(transactions!$F$4:$F32, transactions!$D$4:$D32, $I26, transactions!$C$4:$C32, TEXT(TODAY(), "MMMM"))))</f>
        <v/>
      </c>
    </row>
    <row r="27">
      <c r="A27" s="6"/>
      <c r="B27" s="69"/>
      <c r="C27" s="74" t="str">
        <f>IF(ISBLANK($B27), "", SUMIFS(transactions!$F$4:$F32, transactions!$E$4:$E32, $B27))</f>
        <v/>
      </c>
      <c r="D27" s="71"/>
      <c r="E27" s="6"/>
      <c r="I27" s="73"/>
      <c r="J27" s="64" t="str">
        <f>IF(ISBLANK($I27), "", ABS(SUMIFS(transactions!$F$4:$F32, transactions!$D$4:$D32, $I27, transactions!$C$4:$C32, TEXT(TODAY(), "MMMM"))))</f>
        <v/>
      </c>
    </row>
    <row r="28">
      <c r="A28" s="6"/>
      <c r="B28" s="75"/>
      <c r="C28" s="74" t="str">
        <f>IF(ISBLANK($B28), "", SUMIFS(transactions!$F$4:$F32, transactions!$E$4:$E32, $B28))</f>
        <v/>
      </c>
      <c r="D28" s="71"/>
      <c r="E28" s="6"/>
      <c r="I28" s="73"/>
      <c r="J28" s="64" t="str">
        <f>IF(ISBLANK($I28), "", ABS(SUMIFS(transactions!$F$4:$F32, transactions!$D$4:$D32, $I28, transactions!$C$4:$C32, TEXT(TODAY(), "MMMM"))))</f>
        <v/>
      </c>
    </row>
    <row r="29">
      <c r="A29" s="6"/>
      <c r="B29" s="76"/>
      <c r="C29" s="74" t="str">
        <f>IF(ISBLANK($B29), "", SUMIFS(transactions!$F$4:$F32, transactions!$E$4:$E32, $B29))</f>
        <v/>
      </c>
      <c r="D29" s="71"/>
      <c r="E29" s="6"/>
      <c r="I29" s="73"/>
      <c r="J29" s="64" t="str">
        <f>IF(ISBLANK($I29), "", ABS(SUMIFS(transactions!$F$4:$F32, transactions!$D$4:$D32, $I29, transactions!$C$4:$C32, TEXT(TODAY(), "MMMM"))))</f>
        <v/>
      </c>
    </row>
    <row r="30">
      <c r="A30" s="6"/>
      <c r="B30" s="77"/>
      <c r="C30" s="78" t="str">
        <f>IF(ISBLANK($B30), "", SUMIFS(transactions!$F$4:$F32, transactions!$E$4:$E32, $B30))</f>
        <v/>
      </c>
      <c r="D30" s="71"/>
      <c r="E30" s="6"/>
      <c r="I30" s="79"/>
      <c r="J30" s="80" t="str">
        <f>IF(ISBLANK($I30), "", ABS(SUMIFS(transactions!$F$4:$F32, transactions!$D$4:$D32, $I30, transactions!$C$4:$C32, TEXT(TODAY(), "MMMM"))))</f>
        <v/>
      </c>
    </row>
    <row r="31">
      <c r="A31" s="6"/>
      <c r="D31" s="71"/>
      <c r="E31" s="6"/>
    </row>
    <row r="32">
      <c r="A32" s="6"/>
      <c r="D32" s="6"/>
      <c r="E32" s="6"/>
      <c r="I32" s="81" t="str">
        <f>TEXT(TODAY(), "MMMM")</f>
        <v>February</v>
      </c>
    </row>
  </sheetData>
  <mergeCells count="5">
    <mergeCell ref="B1:D1"/>
    <mergeCell ref="B18:C18"/>
    <mergeCell ref="I18:J18"/>
    <mergeCell ref="B19:F20"/>
    <mergeCell ref="I19:M2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showGridLines="0" workbookViewId="0"/>
  </sheetViews>
  <sheetFormatPr customHeight="1" defaultColWidth="11.22" defaultRowHeight="15.75"/>
  <cols>
    <col customWidth="1" min="2" max="2" width="21.56"/>
    <col customWidth="1" min="6" max="6" width="20.56"/>
    <col customWidth="1" min="8" max="8" width="38.11"/>
  </cols>
  <sheetData>
    <row r="1" ht="40.5" customHeight="1">
      <c r="A1" s="5"/>
      <c r="B1" s="2" t="s">
        <v>36</v>
      </c>
      <c r="E1" s="82"/>
      <c r="F1" s="82"/>
      <c r="G1" s="5"/>
      <c r="H1" s="5"/>
      <c r="I1" s="5"/>
      <c r="J1" s="5"/>
      <c r="K1" s="5"/>
      <c r="L1" s="83"/>
      <c r="M1" s="83"/>
      <c r="N1" s="83"/>
    </row>
    <row r="2">
      <c r="A2" s="84"/>
      <c r="B2" s="85" t="s">
        <v>37</v>
      </c>
      <c r="C2" s="84"/>
      <c r="D2" s="84"/>
      <c r="E2" s="84"/>
      <c r="F2" s="84"/>
      <c r="G2" s="84"/>
      <c r="H2" s="84"/>
      <c r="I2" s="84"/>
      <c r="J2" s="84"/>
      <c r="K2" s="84"/>
      <c r="L2" s="84"/>
      <c r="M2" s="84"/>
      <c r="N2" s="84"/>
    </row>
    <row r="3" ht="18.0" customHeight="1">
      <c r="A3" s="84"/>
      <c r="B3" s="86" t="s">
        <v>38</v>
      </c>
      <c r="C3" s="87" t="s">
        <v>20</v>
      </c>
      <c r="D3" s="84"/>
      <c r="E3" s="85" t="s">
        <v>39</v>
      </c>
      <c r="F3" s="84"/>
      <c r="G3" s="84"/>
      <c r="H3" s="84"/>
      <c r="I3" s="84"/>
      <c r="J3" s="84"/>
      <c r="K3" s="84"/>
      <c r="L3" s="84"/>
      <c r="M3" s="84"/>
      <c r="N3" s="84"/>
    </row>
    <row r="4" ht="19.5" customHeight="1">
      <c r="A4" s="84"/>
      <c r="B4" s="88" t="s">
        <v>31</v>
      </c>
      <c r="C4" s="89">
        <f>SUM(C5:C28)</f>
        <v>0</v>
      </c>
      <c r="D4" s="84"/>
      <c r="E4" s="90" t="s">
        <v>40</v>
      </c>
      <c r="F4" s="90" t="s">
        <v>41</v>
      </c>
      <c r="G4" s="90" t="s">
        <v>42</v>
      </c>
      <c r="H4" s="90" t="s">
        <v>43</v>
      </c>
      <c r="I4" s="84"/>
      <c r="J4" s="84"/>
      <c r="K4" s="84"/>
      <c r="L4" s="84"/>
      <c r="M4" s="84"/>
      <c r="N4" s="84"/>
    </row>
    <row r="5">
      <c r="A5" s="84"/>
      <c r="B5" s="91" t="str">
        <f>IFERROR(__xludf.DUMMYFUNCTION("FILTER(definitions!$D$4:$D200, REGEXMATCH(definitions!$E$4:$E200, ""expense""))"),"#N/A")</f>
        <v>#N/A</v>
      </c>
      <c r="C5" s="92">
        <f>IF(ISBLANK($B5), "", ABS(SUMIFS(transactions!$F$4:$F200, transactions!$G$4:$G200, $B5, transactions!$C$4:$C200, $C$3)))</f>
        <v>0</v>
      </c>
      <c r="D5" s="84"/>
      <c r="E5" s="93" t="str">
        <f>IFERROR(__xludf.DUMMYFUNCTION("FILTER(transactions!$B$4:$B200, transactions!$H$4:$H200=""expense"", transactions!$C$4:$C200=$C$3)"),"#N/A")</f>
        <v>#N/A</v>
      </c>
      <c r="F5" s="94" t="str">
        <f>IFERROR(__xludf.DUMMYFUNCTION("IFERROR(FILTER(transactions!$G$4:$G200, transactions!$H$4:$H200=""expense"", transactions!$C$4:$C200=$C$3), """")"),"")</f>
        <v/>
      </c>
      <c r="G5" s="95" t="str">
        <f>IFERROR(__xludf.DUMMYFUNCTION("IFERROR(FILTER(transactions!$F$4:$F200, transactions!$H$4:$H200=""expense"", transactions!$C$4:$C200=$C$3), """")"),"")</f>
        <v/>
      </c>
      <c r="H5" s="96" t="str">
        <f>IFERROR(__xludf.DUMMYFUNCTION("IFERROR(FILTER(transactions!$I$4:$I200, transactions!$H$4:$H200=""expense"", transactions!$C$4:$C200=$C$3), """")"),"")</f>
        <v/>
      </c>
      <c r="I5" s="84"/>
      <c r="J5" s="84"/>
      <c r="K5" s="84"/>
      <c r="L5" s="84"/>
      <c r="M5" s="84"/>
      <c r="N5" s="84"/>
    </row>
    <row r="6">
      <c r="A6" s="84"/>
      <c r="B6" s="91"/>
      <c r="C6" s="92" t="str">
        <f>IF(ISBLANK($B6), "", ABS(SUMIFS(transactions!$F$4:$F200, transactions!$G$4:$G200, $B6, transactions!$C$4:$C200, $C$3)))</f>
        <v/>
      </c>
      <c r="D6" s="84"/>
      <c r="E6" s="93"/>
      <c r="F6" s="94"/>
      <c r="G6" s="95"/>
      <c r="H6" s="96"/>
      <c r="I6" s="84"/>
      <c r="J6" s="84"/>
      <c r="K6" s="84"/>
      <c r="L6" s="84"/>
      <c r="M6" s="84"/>
      <c r="N6" s="84"/>
    </row>
    <row r="7">
      <c r="A7" s="84"/>
      <c r="B7" s="91"/>
      <c r="C7" s="92" t="str">
        <f>IF(ISBLANK($B7), "", ABS(SUMIFS(transactions!$F$4:$F200, transactions!$G$4:$G200, $B7, transactions!$C$4:$C200, $C$3)))</f>
        <v/>
      </c>
      <c r="D7" s="84"/>
      <c r="E7" s="93"/>
      <c r="F7" s="94"/>
      <c r="G7" s="95"/>
      <c r="H7" s="96"/>
      <c r="I7" s="84"/>
      <c r="J7" s="84"/>
      <c r="K7" s="84"/>
      <c r="L7" s="84"/>
      <c r="M7" s="84"/>
      <c r="N7" s="84"/>
    </row>
    <row r="8">
      <c r="A8" s="84"/>
      <c r="B8" s="91"/>
      <c r="C8" s="92" t="str">
        <f>IF(ISBLANK($B8), "", ABS(SUMIFS(transactions!$F$4:$F200, transactions!$G$4:$G200, $B8, transactions!$C$4:$C200, $C$3)))</f>
        <v/>
      </c>
      <c r="D8" s="84"/>
      <c r="E8" s="93"/>
      <c r="F8" s="94"/>
      <c r="G8" s="95"/>
      <c r="H8" s="96"/>
      <c r="I8" s="84"/>
      <c r="J8" s="84"/>
      <c r="K8" s="84"/>
      <c r="L8" s="84"/>
      <c r="M8" s="84"/>
      <c r="N8" s="84"/>
    </row>
    <row r="9">
      <c r="A9" s="84"/>
      <c r="B9" s="91"/>
      <c r="C9" s="92" t="str">
        <f>IF(ISBLANK($B9), "", ABS(SUMIFS(transactions!$F$4:$F200, transactions!$G$4:$G200, $B9, transactions!$C$4:$C200, $C$3)))</f>
        <v/>
      </c>
      <c r="D9" s="84"/>
      <c r="E9" s="93"/>
      <c r="F9" s="94"/>
      <c r="G9" s="95"/>
      <c r="H9" s="96"/>
      <c r="I9" s="84"/>
      <c r="J9" s="84"/>
      <c r="K9" s="84"/>
      <c r="L9" s="84"/>
      <c r="M9" s="84"/>
      <c r="N9" s="84"/>
    </row>
    <row r="10">
      <c r="A10" s="84"/>
      <c r="B10" s="91"/>
      <c r="C10" s="92" t="str">
        <f>IF(ISBLANK($B10), "", ABS(SUMIFS(transactions!$F$4:$F200, transactions!$G$4:$G200, $B10, transactions!$C$4:$C200, $C$3)))</f>
        <v/>
      </c>
      <c r="D10" s="84"/>
      <c r="E10" s="93"/>
      <c r="F10" s="94"/>
      <c r="G10" s="95"/>
      <c r="H10" s="96"/>
      <c r="I10" s="84"/>
      <c r="J10" s="84"/>
      <c r="K10" s="84"/>
      <c r="L10" s="84"/>
      <c r="M10" s="84"/>
      <c r="N10" s="84"/>
    </row>
    <row r="11">
      <c r="A11" s="84"/>
      <c r="B11" s="91"/>
      <c r="C11" s="92" t="str">
        <f>IF(ISBLANK($B11), "", ABS(SUMIFS(transactions!$F$4:$F200, transactions!$G$4:$G200, $B11, transactions!$C$4:$C200, $C$3)))</f>
        <v/>
      </c>
      <c r="D11" s="84"/>
      <c r="E11" s="93"/>
      <c r="F11" s="94"/>
      <c r="G11" s="95"/>
      <c r="H11" s="96"/>
      <c r="I11" s="84"/>
      <c r="J11" s="84"/>
      <c r="K11" s="84"/>
      <c r="L11" s="84"/>
      <c r="M11" s="84"/>
      <c r="N11" s="84"/>
    </row>
    <row r="12">
      <c r="A12" s="84"/>
      <c r="B12" s="91"/>
      <c r="C12" s="92" t="str">
        <f>IF(ISBLANK($B12), "", ABS(SUMIFS(transactions!$F$4:$F200, transactions!$G$4:$G200, $B12, transactions!$C$4:$C200, $C$3)))</f>
        <v/>
      </c>
      <c r="D12" s="84"/>
      <c r="E12" s="93"/>
      <c r="F12" s="94"/>
      <c r="G12" s="95"/>
      <c r="H12" s="96"/>
      <c r="I12" s="84"/>
      <c r="J12" s="84"/>
      <c r="K12" s="84"/>
      <c r="L12" s="84"/>
      <c r="M12" s="84"/>
      <c r="N12" s="84"/>
    </row>
    <row r="13">
      <c r="A13" s="84"/>
      <c r="B13" s="91"/>
      <c r="C13" s="92" t="str">
        <f>IF(ISBLANK($B13), "", ABS(SUMIFS(transactions!$F$4:$F200, transactions!$G$4:$G200, $B13, transactions!$C$4:$C200, $C$3)))</f>
        <v/>
      </c>
      <c r="D13" s="84"/>
      <c r="E13" s="93"/>
      <c r="F13" s="94"/>
      <c r="G13" s="95"/>
      <c r="H13" s="96"/>
      <c r="I13" s="84"/>
      <c r="J13" s="84"/>
      <c r="K13" s="84"/>
      <c r="L13" s="84"/>
      <c r="M13" s="84"/>
      <c r="N13" s="84"/>
    </row>
    <row r="14">
      <c r="A14" s="84"/>
      <c r="B14" s="91"/>
      <c r="C14" s="92" t="str">
        <f>IF(ISBLANK($B14), "", ABS(SUMIFS(transactions!$F$4:$F200, transactions!$G$4:$G200, $B14, transactions!$C$4:$C200, $C$3)))</f>
        <v/>
      </c>
      <c r="D14" s="84"/>
      <c r="E14" s="93"/>
      <c r="F14" s="94"/>
      <c r="G14" s="95"/>
      <c r="H14" s="96"/>
      <c r="I14" s="84"/>
      <c r="J14" s="84"/>
      <c r="K14" s="84"/>
      <c r="L14" s="84"/>
      <c r="M14" s="84"/>
      <c r="N14" s="84"/>
    </row>
    <row r="15">
      <c r="A15" s="84"/>
      <c r="B15" s="91"/>
      <c r="C15" s="92" t="str">
        <f>IF(ISBLANK($B15), "", ABS(SUMIFS(transactions!$F$4:$F200, transactions!$G$4:$G200, $B15, transactions!$C$4:$C200, $C$3)))</f>
        <v/>
      </c>
      <c r="D15" s="84"/>
      <c r="E15" s="93"/>
      <c r="F15" s="94"/>
      <c r="G15" s="95"/>
      <c r="H15" s="96"/>
      <c r="I15" s="84"/>
      <c r="J15" s="84"/>
      <c r="K15" s="84"/>
      <c r="L15" s="84"/>
      <c r="M15" s="84"/>
      <c r="N15" s="84"/>
    </row>
    <row r="16">
      <c r="A16" s="84"/>
      <c r="B16" s="91"/>
      <c r="C16" s="92" t="str">
        <f>IF(ISBLANK($B16), "", ABS(SUMIFS(transactions!$F$4:$F200, transactions!$G$4:$G200, $B16, transactions!$C$4:$C200, $C$3)))</f>
        <v/>
      </c>
      <c r="D16" s="84"/>
      <c r="E16" s="93"/>
      <c r="F16" s="94"/>
      <c r="G16" s="95"/>
      <c r="H16" s="96"/>
      <c r="I16" s="84"/>
      <c r="J16" s="84"/>
      <c r="K16" s="84"/>
      <c r="L16" s="84"/>
      <c r="M16" s="84"/>
      <c r="N16" s="84"/>
    </row>
    <row r="17">
      <c r="A17" s="84"/>
      <c r="B17" s="91"/>
      <c r="C17" s="92" t="str">
        <f>IF(ISBLANK($B17), "", ABS(SUMIFS(transactions!$F$4:$F200, transactions!$G$4:$G200, $B17, transactions!$C$4:$C200, $C$3)))</f>
        <v/>
      </c>
      <c r="D17" s="84"/>
      <c r="E17" s="93"/>
      <c r="F17" s="94"/>
      <c r="G17" s="95"/>
      <c r="H17" s="96"/>
      <c r="I17" s="84"/>
      <c r="J17" s="84"/>
      <c r="K17" s="84"/>
      <c r="L17" s="84"/>
      <c r="M17" s="84"/>
      <c r="N17" s="84"/>
    </row>
    <row r="18">
      <c r="A18" s="84"/>
      <c r="B18" s="91"/>
      <c r="C18" s="92" t="str">
        <f>IF(ISBLANK($B18), "", ABS(SUMIFS(transactions!$F$4:$F200, transactions!$G$4:$G200, $B18, transactions!$C$4:$C200, $C$3)))</f>
        <v/>
      </c>
      <c r="D18" s="84"/>
      <c r="E18" s="93"/>
      <c r="F18" s="94"/>
      <c r="G18" s="95"/>
      <c r="H18" s="96"/>
      <c r="I18" s="84"/>
      <c r="J18" s="84"/>
      <c r="K18" s="84"/>
      <c r="L18" s="84"/>
      <c r="M18" s="84"/>
      <c r="N18" s="84"/>
    </row>
    <row r="19">
      <c r="A19" s="84"/>
      <c r="B19" s="91"/>
      <c r="C19" s="92" t="str">
        <f>IF(ISBLANK($B19), "", ABS(SUMIFS(transactions!$F$4:$F200, transactions!$G$4:$G200, $B19, transactions!$C$4:$C200, $C$3)))</f>
        <v/>
      </c>
      <c r="D19" s="84"/>
      <c r="E19" s="93"/>
      <c r="F19" s="94"/>
      <c r="G19" s="95"/>
      <c r="H19" s="96"/>
      <c r="I19" s="84"/>
      <c r="J19" s="84"/>
      <c r="K19" s="84"/>
      <c r="L19" s="84"/>
      <c r="M19" s="84"/>
      <c r="N19" s="84"/>
    </row>
    <row r="20">
      <c r="A20" s="84"/>
      <c r="B20" s="91"/>
      <c r="C20" s="92" t="str">
        <f>IF(ISBLANK($B20), "", ABS(SUMIFS(transactions!$F$4:$F200, transactions!$G$4:$G200, $B20, transactions!$C$4:$C200, $C$3)))</f>
        <v/>
      </c>
      <c r="D20" s="84"/>
      <c r="E20" s="93"/>
      <c r="F20" s="94"/>
      <c r="G20" s="95"/>
      <c r="H20" s="96"/>
      <c r="I20" s="84"/>
      <c r="J20" s="84"/>
      <c r="K20" s="84"/>
      <c r="L20" s="84"/>
      <c r="M20" s="84"/>
      <c r="N20" s="84"/>
    </row>
    <row r="21">
      <c r="A21" s="84"/>
      <c r="B21" s="91"/>
      <c r="C21" s="92" t="str">
        <f>IF(ISBLANK($B21), "", ABS(SUMIFS(transactions!$F$4:$F200, transactions!$G$4:$G200, $B21, transactions!$C$4:$C200, $C$3)))</f>
        <v/>
      </c>
      <c r="D21" s="84"/>
      <c r="E21" s="93"/>
      <c r="F21" s="94"/>
      <c r="G21" s="95"/>
      <c r="H21" s="96"/>
      <c r="I21" s="84"/>
      <c r="J21" s="84"/>
      <c r="K21" s="84"/>
      <c r="L21" s="84"/>
      <c r="M21" s="84"/>
      <c r="N21" s="84"/>
    </row>
    <row r="22">
      <c r="A22" s="84"/>
      <c r="B22" s="91"/>
      <c r="C22" s="92" t="str">
        <f>IF(ISBLANK($B22), "", ABS(SUMIFS(transactions!$F$4:$F200, transactions!$G$4:$G200, $B22, transactions!$C$4:$C200, $C$3)))</f>
        <v/>
      </c>
      <c r="D22" s="84"/>
      <c r="E22" s="93"/>
      <c r="F22" s="94"/>
      <c r="G22" s="95"/>
      <c r="H22" s="96"/>
      <c r="I22" s="84"/>
      <c r="J22" s="84"/>
      <c r="K22" s="84"/>
      <c r="L22" s="84"/>
      <c r="M22" s="84"/>
      <c r="N22" s="84"/>
    </row>
    <row r="23">
      <c r="A23" s="84"/>
      <c r="B23" s="91"/>
      <c r="C23" s="92" t="str">
        <f>IF(ISBLANK($B23), "", ABS(SUMIFS(transactions!$F$4:$F200, transactions!$G$4:$G200, $B23, transactions!$C$4:$C200, $C$3)))</f>
        <v/>
      </c>
      <c r="D23" s="84"/>
      <c r="E23" s="93"/>
      <c r="F23" s="94"/>
      <c r="G23" s="95"/>
      <c r="H23" s="96"/>
      <c r="I23" s="84"/>
      <c r="J23" s="84"/>
      <c r="K23" s="84"/>
      <c r="L23" s="84"/>
      <c r="M23" s="84"/>
      <c r="N23" s="84"/>
    </row>
    <row r="24">
      <c r="A24" s="84"/>
      <c r="B24" s="91"/>
      <c r="C24" s="92" t="str">
        <f>IF(ISBLANK($B24), "", ABS(SUMIFS(transactions!$F$4:$F200, transactions!$G$4:$G200, $B24, transactions!$C$4:$C200, $C$3)))</f>
        <v/>
      </c>
      <c r="D24" s="84"/>
      <c r="E24" s="93"/>
      <c r="F24" s="94"/>
      <c r="G24" s="95"/>
      <c r="H24" s="96"/>
      <c r="I24" s="84"/>
      <c r="J24" s="84"/>
      <c r="K24" s="84"/>
      <c r="L24" s="84"/>
      <c r="M24" s="84"/>
      <c r="N24" s="84"/>
    </row>
    <row r="25">
      <c r="A25" s="84"/>
      <c r="B25" s="91"/>
      <c r="C25" s="92" t="str">
        <f>IF(ISBLANK($B25), "", ABS(SUMIFS(transactions!$F$4:$F200, transactions!$G$4:$G200, $B25, transactions!$C$4:$C200, $C$3)))</f>
        <v/>
      </c>
      <c r="D25" s="84"/>
      <c r="E25" s="93"/>
      <c r="F25" s="94"/>
      <c r="G25" s="95"/>
      <c r="H25" s="96"/>
      <c r="I25" s="84"/>
      <c r="J25" s="84"/>
      <c r="K25" s="84"/>
      <c r="L25" s="84"/>
      <c r="M25" s="84"/>
      <c r="N25" s="84"/>
    </row>
    <row r="26">
      <c r="A26" s="84"/>
      <c r="B26" s="91"/>
      <c r="C26" s="92" t="str">
        <f>IF(ISBLANK($B26), "", ABS(SUMIFS(transactions!$F$4:$F200, transactions!$G$4:$G200, $B26, transactions!$C$4:$C200, $C$3)))</f>
        <v/>
      </c>
      <c r="D26" s="84"/>
      <c r="E26" s="93"/>
      <c r="F26" s="94"/>
      <c r="G26" s="95"/>
      <c r="H26" s="96"/>
      <c r="I26" s="84"/>
      <c r="J26" s="84"/>
      <c r="K26" s="84"/>
      <c r="L26" s="84"/>
      <c r="M26" s="84"/>
      <c r="N26" s="84"/>
    </row>
    <row r="27">
      <c r="A27" s="84"/>
      <c r="B27" s="91"/>
      <c r="C27" s="92" t="str">
        <f>IF(ISBLANK($B27), "", ABS(SUMIFS(transactions!$F$4:$F200, transactions!$G$4:$G200, $B27, transactions!$C$4:$C200, $C$3)))</f>
        <v/>
      </c>
      <c r="D27" s="84"/>
      <c r="E27" s="93"/>
      <c r="F27" s="94"/>
      <c r="G27" s="95"/>
      <c r="H27" s="96"/>
      <c r="I27" s="84"/>
      <c r="J27" s="84"/>
      <c r="K27" s="84"/>
      <c r="L27" s="84"/>
      <c r="M27" s="84"/>
      <c r="N27" s="84"/>
    </row>
    <row r="28">
      <c r="A28" s="84"/>
      <c r="B28" s="91"/>
      <c r="C28" s="92" t="str">
        <f>IF(ISBLANK($B28), "", ABS(SUMIFS(transactions!$F$4:$F200, transactions!$G$4:$G200, $B28, transactions!$C$4:$C200, $C$3)))</f>
        <v/>
      </c>
      <c r="D28" s="84"/>
      <c r="E28" s="93"/>
      <c r="F28" s="94"/>
      <c r="G28" s="95"/>
      <c r="H28" s="96"/>
      <c r="I28" s="84"/>
      <c r="J28" s="84"/>
      <c r="K28" s="84"/>
      <c r="L28" s="84"/>
      <c r="M28" s="84"/>
      <c r="N28" s="84"/>
    </row>
    <row r="29">
      <c r="A29" s="84"/>
      <c r="B29" s="91"/>
      <c r="C29" s="92"/>
      <c r="D29" s="84"/>
      <c r="E29" s="93"/>
      <c r="F29" s="94"/>
      <c r="G29" s="95"/>
      <c r="H29" s="96"/>
      <c r="I29" s="84"/>
      <c r="J29" s="84"/>
      <c r="K29" s="84"/>
      <c r="L29" s="84"/>
      <c r="M29" s="84"/>
      <c r="N29" s="84"/>
    </row>
    <row r="30">
      <c r="A30" s="84"/>
      <c r="B30" s="91"/>
      <c r="C30" s="92"/>
      <c r="D30" s="84"/>
      <c r="E30" s="93"/>
      <c r="F30" s="94"/>
      <c r="G30" s="95"/>
      <c r="H30" s="96"/>
      <c r="I30" s="84"/>
      <c r="J30" s="84"/>
      <c r="K30" s="84"/>
      <c r="L30" s="84"/>
      <c r="M30" s="84"/>
      <c r="N30" s="84"/>
    </row>
    <row r="31">
      <c r="A31" s="84"/>
      <c r="B31" s="91"/>
      <c r="C31" s="92"/>
      <c r="D31" s="84"/>
      <c r="E31" s="93"/>
      <c r="F31" s="94"/>
      <c r="G31" s="95"/>
      <c r="H31" s="96"/>
      <c r="I31" s="84"/>
      <c r="J31" s="84"/>
      <c r="K31" s="84"/>
      <c r="L31" s="84"/>
      <c r="M31" s="84"/>
      <c r="N31" s="84"/>
    </row>
    <row r="32">
      <c r="A32" s="84"/>
      <c r="B32" s="91"/>
      <c r="C32" s="92"/>
      <c r="D32" s="84"/>
      <c r="E32" s="93"/>
      <c r="F32" s="94"/>
      <c r="G32" s="95"/>
      <c r="H32" s="96"/>
      <c r="I32" s="84"/>
      <c r="J32" s="84"/>
      <c r="K32" s="84"/>
      <c r="L32" s="84"/>
      <c r="M32" s="84"/>
      <c r="N32" s="84"/>
    </row>
    <row r="33">
      <c r="A33" s="84"/>
      <c r="B33" s="91"/>
      <c r="C33" s="92"/>
      <c r="D33" s="84"/>
      <c r="E33" s="93"/>
      <c r="F33" s="94"/>
      <c r="G33" s="95"/>
      <c r="H33" s="96"/>
      <c r="I33" s="84"/>
      <c r="J33" s="84"/>
      <c r="K33" s="84"/>
      <c r="L33" s="84"/>
      <c r="M33" s="84"/>
      <c r="N33" s="84"/>
    </row>
    <row r="34">
      <c r="A34" s="84"/>
      <c r="B34" s="91"/>
      <c r="C34" s="92"/>
      <c r="D34" s="84"/>
      <c r="E34" s="93"/>
      <c r="F34" s="94"/>
      <c r="G34" s="95"/>
      <c r="H34" s="96"/>
      <c r="I34" s="84"/>
      <c r="J34" s="84"/>
      <c r="K34" s="84"/>
      <c r="L34" s="84"/>
      <c r="M34" s="84"/>
      <c r="N34" s="84"/>
    </row>
    <row r="35">
      <c r="A35" s="84"/>
      <c r="B35" s="91"/>
      <c r="C35" s="92"/>
      <c r="D35" s="84"/>
      <c r="E35" s="93"/>
      <c r="F35" s="94"/>
      <c r="G35" s="95"/>
      <c r="H35" s="96"/>
      <c r="I35" s="84"/>
      <c r="J35" s="84"/>
      <c r="K35" s="84"/>
      <c r="L35" s="84"/>
      <c r="M35" s="84"/>
      <c r="N35" s="84"/>
    </row>
    <row r="36">
      <c r="A36" s="84"/>
      <c r="B36" s="97"/>
      <c r="C36" s="98"/>
      <c r="D36" s="84"/>
      <c r="E36" s="93"/>
      <c r="F36" s="94"/>
      <c r="G36" s="95"/>
      <c r="H36" s="96"/>
      <c r="I36" s="84"/>
      <c r="J36" s="84"/>
      <c r="K36" s="84"/>
      <c r="L36" s="84"/>
      <c r="M36" s="84"/>
      <c r="N36" s="84"/>
    </row>
    <row r="37">
      <c r="A37" s="84"/>
      <c r="B37" s="84"/>
      <c r="C37" s="84"/>
      <c r="D37" s="84"/>
      <c r="E37" s="93"/>
      <c r="F37" s="94"/>
      <c r="G37" s="95"/>
      <c r="H37" s="96"/>
      <c r="I37" s="84"/>
      <c r="J37" s="84"/>
      <c r="K37" s="84"/>
      <c r="L37" s="84"/>
      <c r="M37" s="84"/>
      <c r="N37" s="84"/>
    </row>
    <row r="38">
      <c r="A38" s="84"/>
      <c r="B38" s="84"/>
      <c r="C38" s="84"/>
      <c r="D38" s="84"/>
      <c r="E38" s="93"/>
      <c r="F38" s="94"/>
      <c r="G38" s="95"/>
      <c r="H38" s="96"/>
      <c r="I38" s="84"/>
      <c r="J38" s="84"/>
      <c r="K38" s="84"/>
      <c r="L38" s="84"/>
      <c r="M38" s="84"/>
      <c r="N38" s="84"/>
    </row>
    <row r="39">
      <c r="A39" s="84"/>
      <c r="B39" s="84"/>
      <c r="C39" s="84"/>
      <c r="D39" s="84"/>
      <c r="E39" s="93"/>
      <c r="F39" s="94"/>
      <c r="G39" s="95"/>
      <c r="H39" s="96"/>
      <c r="I39" s="84"/>
      <c r="J39" s="84"/>
      <c r="K39" s="84"/>
      <c r="L39" s="84"/>
      <c r="M39" s="84"/>
      <c r="N39" s="84"/>
    </row>
    <row r="40">
      <c r="A40" s="84"/>
      <c r="B40" s="84"/>
      <c r="C40" s="84"/>
      <c r="D40" s="84"/>
      <c r="E40" s="93"/>
      <c r="F40" s="94"/>
      <c r="G40" s="95"/>
      <c r="H40" s="96"/>
      <c r="I40" s="84"/>
      <c r="J40" s="84"/>
      <c r="K40" s="84"/>
      <c r="L40" s="84"/>
      <c r="M40" s="84"/>
      <c r="N40" s="84"/>
    </row>
    <row r="41">
      <c r="A41" s="84"/>
      <c r="B41" s="84"/>
      <c r="C41" s="84"/>
      <c r="D41" s="84"/>
      <c r="E41" s="93"/>
      <c r="F41" s="94"/>
      <c r="G41" s="95"/>
      <c r="H41" s="96"/>
      <c r="I41" s="84"/>
      <c r="J41" s="84"/>
      <c r="K41" s="84"/>
      <c r="L41" s="84"/>
      <c r="M41" s="84"/>
      <c r="N41" s="84"/>
    </row>
    <row r="42">
      <c r="A42" s="84"/>
      <c r="B42" s="84"/>
      <c r="C42" s="84"/>
      <c r="D42" s="84"/>
      <c r="E42" s="93"/>
      <c r="F42" s="94"/>
      <c r="G42" s="95"/>
      <c r="H42" s="96"/>
      <c r="I42" s="84"/>
      <c r="J42" s="84"/>
      <c r="K42" s="84"/>
      <c r="L42" s="84"/>
      <c r="M42" s="84"/>
      <c r="N42" s="84"/>
    </row>
    <row r="43">
      <c r="A43" s="84"/>
      <c r="B43" s="84"/>
      <c r="C43" s="84"/>
      <c r="D43" s="84"/>
      <c r="E43" s="93"/>
      <c r="F43" s="94"/>
      <c r="G43" s="95"/>
      <c r="H43" s="96"/>
      <c r="I43" s="84"/>
      <c r="J43" s="84"/>
      <c r="K43" s="84"/>
      <c r="L43" s="84"/>
      <c r="M43" s="84"/>
      <c r="N43" s="84"/>
    </row>
    <row r="44">
      <c r="A44" s="84"/>
      <c r="B44" s="84"/>
      <c r="C44" s="84"/>
      <c r="D44" s="84"/>
      <c r="E44" s="93"/>
      <c r="F44" s="94"/>
      <c r="G44" s="95"/>
      <c r="H44" s="96"/>
      <c r="I44" s="84"/>
      <c r="J44" s="84"/>
      <c r="K44" s="84"/>
      <c r="L44" s="84"/>
      <c r="M44" s="84"/>
      <c r="N44" s="84"/>
    </row>
    <row r="45">
      <c r="A45" s="84"/>
      <c r="B45" s="84"/>
      <c r="C45" s="84"/>
      <c r="D45" s="84"/>
      <c r="E45" s="93"/>
      <c r="F45" s="94"/>
      <c r="G45" s="95"/>
      <c r="H45" s="96"/>
      <c r="I45" s="84"/>
      <c r="J45" s="84"/>
      <c r="K45" s="84"/>
      <c r="L45" s="84"/>
      <c r="M45" s="84"/>
      <c r="N45" s="84"/>
    </row>
    <row r="46">
      <c r="A46" s="84"/>
      <c r="B46" s="84"/>
      <c r="C46" s="84"/>
      <c r="D46" s="84"/>
      <c r="E46" s="93"/>
      <c r="F46" s="94"/>
      <c r="G46" s="95"/>
      <c r="H46" s="96"/>
      <c r="I46" s="84"/>
      <c r="J46" s="84"/>
      <c r="K46" s="84"/>
      <c r="L46" s="84"/>
      <c r="M46" s="84"/>
      <c r="N46" s="84"/>
    </row>
    <row r="47">
      <c r="A47" s="84"/>
      <c r="B47" s="84"/>
      <c r="C47" s="84"/>
      <c r="D47" s="84"/>
      <c r="E47" s="93"/>
      <c r="F47" s="94"/>
      <c r="G47" s="95"/>
      <c r="H47" s="96"/>
      <c r="I47" s="84"/>
      <c r="J47" s="84"/>
      <c r="K47" s="84"/>
      <c r="L47" s="84"/>
      <c r="M47" s="84"/>
      <c r="N47" s="84"/>
    </row>
    <row r="48">
      <c r="A48" s="84"/>
      <c r="B48" s="84"/>
      <c r="C48" s="84"/>
      <c r="D48" s="84"/>
      <c r="E48" s="93"/>
      <c r="F48" s="94"/>
      <c r="G48" s="95"/>
      <c r="H48" s="96"/>
      <c r="I48" s="84"/>
      <c r="J48" s="84"/>
      <c r="K48" s="84"/>
      <c r="L48" s="84"/>
      <c r="M48" s="84"/>
      <c r="N48" s="84"/>
    </row>
    <row r="49">
      <c r="A49" s="84"/>
      <c r="B49" s="84"/>
      <c r="C49" s="84"/>
      <c r="D49" s="84"/>
      <c r="E49" s="93"/>
      <c r="F49" s="94"/>
      <c r="G49" s="95"/>
      <c r="H49" s="96"/>
      <c r="I49" s="84"/>
      <c r="J49" s="84"/>
      <c r="K49" s="84"/>
      <c r="L49" s="84"/>
      <c r="M49" s="84"/>
      <c r="N49" s="84"/>
    </row>
    <row r="50">
      <c r="A50" s="84"/>
      <c r="B50" s="84"/>
      <c r="C50" s="84"/>
      <c r="D50" s="84"/>
      <c r="E50" s="93"/>
      <c r="F50" s="94"/>
      <c r="G50" s="95"/>
      <c r="H50" s="96"/>
      <c r="I50" s="84"/>
      <c r="J50" s="84"/>
      <c r="K50" s="84"/>
      <c r="L50" s="84"/>
      <c r="M50" s="84"/>
      <c r="N50" s="84"/>
    </row>
    <row r="51">
      <c r="A51" s="84"/>
      <c r="B51" s="84"/>
      <c r="C51" s="84"/>
      <c r="D51" s="84"/>
      <c r="E51" s="93"/>
      <c r="F51" s="94"/>
      <c r="G51" s="95"/>
      <c r="H51" s="96"/>
      <c r="I51" s="84"/>
      <c r="J51" s="84"/>
      <c r="K51" s="84"/>
      <c r="L51" s="84"/>
      <c r="M51" s="84"/>
      <c r="N51" s="84"/>
    </row>
    <row r="52">
      <c r="A52" s="84"/>
      <c r="B52" s="84"/>
      <c r="C52" s="84"/>
      <c r="D52" s="84"/>
      <c r="E52" s="93"/>
      <c r="F52" s="94"/>
      <c r="G52" s="95"/>
      <c r="H52" s="96"/>
      <c r="I52" s="84"/>
      <c r="J52" s="84"/>
      <c r="K52" s="84"/>
      <c r="L52" s="84"/>
      <c r="M52" s="84"/>
      <c r="N52" s="84"/>
    </row>
    <row r="53">
      <c r="A53" s="84"/>
      <c r="B53" s="84"/>
      <c r="C53" s="84"/>
      <c r="D53" s="84"/>
      <c r="E53" s="93"/>
      <c r="F53" s="94"/>
      <c r="G53" s="95"/>
      <c r="H53" s="96"/>
      <c r="I53" s="84"/>
      <c r="J53" s="84"/>
      <c r="K53" s="84"/>
      <c r="L53" s="84"/>
      <c r="M53" s="84"/>
      <c r="N53" s="84"/>
    </row>
    <row r="54">
      <c r="A54" s="84"/>
      <c r="B54" s="84"/>
      <c r="C54" s="84"/>
      <c r="D54" s="84"/>
      <c r="E54" s="93"/>
      <c r="F54" s="94"/>
      <c r="G54" s="95"/>
      <c r="H54" s="96"/>
      <c r="I54" s="84"/>
      <c r="J54" s="84"/>
      <c r="K54" s="84"/>
      <c r="L54" s="84"/>
      <c r="M54" s="84"/>
      <c r="N54" s="84"/>
    </row>
    <row r="55">
      <c r="A55" s="84"/>
      <c r="B55" s="84"/>
      <c r="C55" s="84"/>
      <c r="D55" s="84"/>
      <c r="E55" s="93"/>
      <c r="F55" s="94"/>
      <c r="G55" s="95"/>
      <c r="H55" s="96"/>
      <c r="I55" s="84"/>
      <c r="J55" s="84"/>
      <c r="K55" s="84"/>
      <c r="L55" s="84"/>
      <c r="M55" s="84"/>
      <c r="N55" s="84"/>
    </row>
    <row r="56">
      <c r="A56" s="84"/>
      <c r="B56" s="84"/>
      <c r="C56" s="84"/>
      <c r="D56" s="84"/>
      <c r="E56" s="93"/>
      <c r="F56" s="94"/>
      <c r="G56" s="95"/>
      <c r="H56" s="96"/>
      <c r="I56" s="84"/>
      <c r="J56" s="84"/>
      <c r="K56" s="84"/>
      <c r="L56" s="84"/>
      <c r="M56" s="84"/>
      <c r="N56" s="84"/>
    </row>
    <row r="57">
      <c r="A57" s="84"/>
      <c r="B57" s="84"/>
      <c r="C57" s="84"/>
      <c r="D57" s="84"/>
      <c r="E57" s="93"/>
      <c r="F57" s="94"/>
      <c r="G57" s="95"/>
      <c r="H57" s="96"/>
      <c r="I57" s="84"/>
      <c r="J57" s="84"/>
      <c r="K57" s="84"/>
      <c r="L57" s="84"/>
      <c r="M57" s="84"/>
      <c r="N57" s="84"/>
    </row>
    <row r="58">
      <c r="A58" s="84"/>
      <c r="B58" s="84"/>
      <c r="C58" s="84"/>
      <c r="D58" s="84"/>
      <c r="E58" s="93"/>
      <c r="F58" s="94"/>
      <c r="G58" s="95"/>
      <c r="H58" s="96"/>
      <c r="I58" s="84"/>
      <c r="J58" s="84"/>
      <c r="K58" s="84"/>
      <c r="L58" s="84"/>
      <c r="M58" s="84"/>
      <c r="N58" s="84"/>
    </row>
    <row r="59">
      <c r="A59" s="84"/>
      <c r="B59" s="84"/>
      <c r="C59" s="84"/>
      <c r="D59" s="84"/>
      <c r="E59" s="93"/>
      <c r="F59" s="94"/>
      <c r="G59" s="95"/>
      <c r="H59" s="96"/>
      <c r="I59" s="84"/>
      <c r="J59" s="84"/>
      <c r="K59" s="84"/>
      <c r="L59" s="84"/>
      <c r="M59" s="84"/>
      <c r="N59" s="84"/>
    </row>
    <row r="60">
      <c r="A60" s="84"/>
      <c r="B60" s="84"/>
      <c r="C60" s="84"/>
      <c r="D60" s="84"/>
      <c r="E60" s="93"/>
      <c r="F60" s="94"/>
      <c r="G60" s="95"/>
      <c r="H60" s="96"/>
      <c r="I60" s="84"/>
      <c r="J60" s="84"/>
      <c r="K60" s="84"/>
      <c r="L60" s="84"/>
      <c r="M60" s="84"/>
      <c r="N60" s="84"/>
    </row>
    <row r="61">
      <c r="A61" s="84"/>
      <c r="B61" s="84"/>
      <c r="C61" s="84"/>
      <c r="D61" s="84"/>
      <c r="E61" s="93"/>
      <c r="F61" s="94"/>
      <c r="G61" s="95"/>
      <c r="H61" s="96"/>
      <c r="I61" s="84"/>
      <c r="J61" s="84"/>
      <c r="K61" s="84"/>
      <c r="L61" s="84"/>
      <c r="M61" s="84"/>
      <c r="N61" s="84"/>
    </row>
    <row r="62">
      <c r="A62" s="84"/>
      <c r="B62" s="84"/>
      <c r="C62" s="84"/>
      <c r="D62" s="84"/>
      <c r="E62" s="93"/>
      <c r="F62" s="94"/>
      <c r="G62" s="95"/>
      <c r="H62" s="96"/>
      <c r="I62" s="84"/>
      <c r="J62" s="84"/>
      <c r="K62" s="84"/>
      <c r="L62" s="84"/>
      <c r="M62" s="84"/>
      <c r="N62" s="84"/>
    </row>
    <row r="63">
      <c r="A63" s="84"/>
      <c r="B63" s="84"/>
      <c r="C63" s="84"/>
      <c r="D63" s="84"/>
      <c r="E63" s="93"/>
      <c r="F63" s="94"/>
      <c r="G63" s="95"/>
      <c r="H63" s="96"/>
      <c r="I63" s="84"/>
      <c r="J63" s="84"/>
      <c r="K63" s="84"/>
      <c r="L63" s="84"/>
      <c r="M63" s="84"/>
      <c r="N63" s="84"/>
    </row>
    <row r="64">
      <c r="A64" s="84"/>
      <c r="B64" s="84"/>
      <c r="C64" s="84"/>
      <c r="D64" s="84"/>
      <c r="E64" s="93"/>
      <c r="F64" s="94"/>
      <c r="G64" s="95"/>
      <c r="H64" s="96"/>
      <c r="I64" s="84"/>
      <c r="J64" s="84"/>
      <c r="K64" s="84"/>
      <c r="L64" s="84"/>
      <c r="M64" s="84"/>
      <c r="N64" s="84"/>
    </row>
    <row r="65">
      <c r="A65" s="84"/>
      <c r="B65" s="84"/>
      <c r="C65" s="84"/>
      <c r="D65" s="84"/>
      <c r="E65" s="93"/>
      <c r="F65" s="94"/>
      <c r="G65" s="95"/>
      <c r="H65" s="96"/>
      <c r="I65" s="84"/>
      <c r="J65" s="84"/>
      <c r="K65" s="84"/>
      <c r="L65" s="84"/>
      <c r="M65" s="84"/>
      <c r="N65" s="84"/>
    </row>
    <row r="66">
      <c r="A66" s="84"/>
      <c r="B66" s="84"/>
      <c r="C66" s="84"/>
      <c r="D66" s="84"/>
      <c r="E66" s="93"/>
      <c r="F66" s="94"/>
      <c r="G66" s="95"/>
      <c r="H66" s="96"/>
      <c r="I66" s="84"/>
      <c r="J66" s="84"/>
      <c r="K66" s="84"/>
      <c r="L66" s="84"/>
      <c r="M66" s="84"/>
      <c r="N66" s="84"/>
    </row>
    <row r="67">
      <c r="A67" s="84"/>
      <c r="B67" s="84"/>
      <c r="C67" s="84"/>
      <c r="D67" s="84"/>
      <c r="E67" s="93"/>
      <c r="F67" s="94"/>
      <c r="G67" s="95"/>
      <c r="H67" s="96"/>
      <c r="I67" s="84"/>
      <c r="J67" s="84"/>
      <c r="K67" s="84"/>
      <c r="L67" s="84"/>
      <c r="M67" s="84"/>
      <c r="N67" s="84"/>
    </row>
    <row r="68">
      <c r="A68" s="84"/>
      <c r="B68" s="84"/>
      <c r="C68" s="84"/>
      <c r="D68" s="84"/>
      <c r="E68" s="93"/>
      <c r="F68" s="94"/>
      <c r="G68" s="95"/>
      <c r="H68" s="96"/>
      <c r="I68" s="84"/>
      <c r="J68" s="84"/>
      <c r="K68" s="84"/>
      <c r="L68" s="84"/>
      <c r="M68" s="84"/>
      <c r="N68" s="84"/>
    </row>
    <row r="69">
      <c r="A69" s="84"/>
      <c r="B69" s="84"/>
      <c r="C69" s="84"/>
      <c r="D69" s="84"/>
      <c r="E69" s="93"/>
      <c r="F69" s="94"/>
      <c r="G69" s="95"/>
      <c r="H69" s="96"/>
      <c r="I69" s="84"/>
      <c r="J69" s="84"/>
      <c r="K69" s="84"/>
      <c r="L69" s="84"/>
      <c r="M69" s="84"/>
      <c r="N69" s="84"/>
    </row>
    <row r="70">
      <c r="A70" s="84"/>
      <c r="B70" s="84"/>
      <c r="C70" s="84"/>
      <c r="D70" s="84"/>
      <c r="E70" s="93"/>
      <c r="F70" s="94"/>
      <c r="G70" s="95"/>
      <c r="H70" s="96"/>
      <c r="I70" s="84"/>
      <c r="J70" s="84"/>
      <c r="K70" s="84"/>
      <c r="L70" s="84"/>
      <c r="M70" s="84"/>
      <c r="N70" s="84"/>
    </row>
    <row r="71">
      <c r="A71" s="84"/>
      <c r="B71" s="84"/>
      <c r="C71" s="84"/>
      <c r="D71" s="84"/>
      <c r="E71" s="93"/>
      <c r="F71" s="94"/>
      <c r="G71" s="95"/>
      <c r="H71" s="96"/>
      <c r="I71" s="84"/>
      <c r="J71" s="84"/>
      <c r="K71" s="84"/>
      <c r="L71" s="84"/>
      <c r="M71" s="84"/>
      <c r="N71" s="84"/>
    </row>
    <row r="72">
      <c r="A72" s="84"/>
      <c r="B72" s="84"/>
      <c r="C72" s="84"/>
      <c r="D72" s="84"/>
      <c r="E72" s="93"/>
      <c r="F72" s="94"/>
      <c r="G72" s="95"/>
      <c r="H72" s="96"/>
      <c r="I72" s="84"/>
      <c r="J72" s="84"/>
      <c r="K72" s="84"/>
      <c r="L72" s="84"/>
      <c r="M72" s="84"/>
      <c r="N72" s="84"/>
    </row>
    <row r="73">
      <c r="A73" s="84"/>
      <c r="B73" s="84"/>
      <c r="C73" s="84"/>
      <c r="D73" s="84"/>
      <c r="E73" s="93"/>
      <c r="F73" s="94"/>
      <c r="G73" s="95"/>
      <c r="H73" s="96"/>
      <c r="I73" s="84"/>
      <c r="J73" s="84"/>
      <c r="K73" s="84"/>
      <c r="L73" s="84"/>
      <c r="M73" s="84"/>
      <c r="N73" s="84"/>
    </row>
    <row r="74">
      <c r="A74" s="84"/>
      <c r="B74" s="84"/>
      <c r="C74" s="84"/>
      <c r="D74" s="84"/>
      <c r="E74" s="93"/>
      <c r="F74" s="94"/>
      <c r="G74" s="95"/>
      <c r="H74" s="96"/>
      <c r="I74" s="84"/>
      <c r="J74" s="84"/>
      <c r="K74" s="84"/>
      <c r="L74" s="84"/>
      <c r="M74" s="84"/>
      <c r="N74" s="84"/>
    </row>
    <row r="75">
      <c r="A75" s="84"/>
      <c r="B75" s="84"/>
      <c r="C75" s="84"/>
      <c r="D75" s="84"/>
      <c r="E75" s="93"/>
      <c r="F75" s="94"/>
      <c r="G75" s="95"/>
      <c r="H75" s="96"/>
      <c r="I75" s="84"/>
      <c r="J75" s="84"/>
      <c r="K75" s="84"/>
      <c r="L75" s="84"/>
      <c r="M75" s="84"/>
      <c r="N75" s="84"/>
    </row>
    <row r="76">
      <c r="A76" s="84"/>
      <c r="B76" s="84"/>
      <c r="C76" s="84"/>
      <c r="D76" s="84"/>
      <c r="E76" s="93"/>
      <c r="F76" s="94"/>
      <c r="G76" s="95"/>
      <c r="H76" s="96"/>
      <c r="I76" s="84"/>
      <c r="J76" s="84"/>
      <c r="K76" s="84"/>
      <c r="L76" s="84"/>
      <c r="M76" s="84"/>
      <c r="N76" s="84"/>
    </row>
    <row r="77">
      <c r="A77" s="84"/>
      <c r="B77" s="84"/>
      <c r="C77" s="84"/>
      <c r="D77" s="84"/>
      <c r="E77" s="93"/>
      <c r="F77" s="94"/>
      <c r="G77" s="95"/>
      <c r="H77" s="96"/>
      <c r="I77" s="84"/>
      <c r="J77" s="84"/>
      <c r="K77" s="84"/>
      <c r="L77" s="84"/>
      <c r="M77" s="84"/>
      <c r="N77" s="84"/>
    </row>
    <row r="78">
      <c r="A78" s="84"/>
      <c r="B78" s="84"/>
      <c r="C78" s="84"/>
      <c r="D78" s="84"/>
      <c r="E78" s="93"/>
      <c r="F78" s="94"/>
      <c r="G78" s="95"/>
      <c r="H78" s="96"/>
      <c r="I78" s="84"/>
      <c r="J78" s="84"/>
      <c r="K78" s="84"/>
      <c r="L78" s="84"/>
      <c r="M78" s="84"/>
      <c r="N78" s="84"/>
    </row>
    <row r="79">
      <c r="A79" s="84"/>
      <c r="B79" s="84"/>
      <c r="C79" s="84"/>
      <c r="D79" s="84"/>
      <c r="E79" s="93"/>
      <c r="F79" s="94"/>
      <c r="G79" s="95"/>
      <c r="H79" s="96"/>
      <c r="I79" s="84"/>
      <c r="J79" s="84"/>
      <c r="K79" s="84"/>
      <c r="L79" s="84"/>
      <c r="M79" s="84"/>
      <c r="N79" s="84"/>
    </row>
    <row r="80">
      <c r="A80" s="84"/>
      <c r="B80" s="84"/>
      <c r="C80" s="84"/>
      <c r="D80" s="84"/>
      <c r="E80" s="93"/>
      <c r="F80" s="94"/>
      <c r="G80" s="95"/>
      <c r="H80" s="96"/>
      <c r="I80" s="84"/>
      <c r="J80" s="84"/>
      <c r="K80" s="84"/>
      <c r="L80" s="84"/>
      <c r="M80" s="84"/>
      <c r="N80" s="84"/>
    </row>
    <row r="81">
      <c r="A81" s="84"/>
      <c r="B81" s="84"/>
      <c r="C81" s="84"/>
      <c r="D81" s="84"/>
      <c r="E81" s="93"/>
      <c r="F81" s="94"/>
      <c r="G81" s="95"/>
      <c r="H81" s="96"/>
      <c r="I81" s="84"/>
      <c r="J81" s="84"/>
      <c r="K81" s="84"/>
      <c r="L81" s="84"/>
      <c r="M81" s="84"/>
      <c r="N81" s="84"/>
    </row>
    <row r="82">
      <c r="A82" s="84"/>
      <c r="B82" s="84"/>
      <c r="C82" s="84"/>
      <c r="D82" s="84"/>
      <c r="E82" s="93"/>
      <c r="F82" s="94"/>
      <c r="G82" s="95"/>
      <c r="H82" s="96"/>
      <c r="I82" s="84"/>
      <c r="J82" s="84"/>
      <c r="K82" s="84"/>
      <c r="L82" s="84"/>
      <c r="M82" s="84"/>
      <c r="N82" s="84"/>
    </row>
    <row r="83">
      <c r="A83" s="84"/>
      <c r="B83" s="84"/>
      <c r="C83" s="84"/>
      <c r="D83" s="84"/>
      <c r="E83" s="93"/>
      <c r="F83" s="94"/>
      <c r="G83" s="95"/>
      <c r="H83" s="96"/>
      <c r="I83" s="84"/>
      <c r="J83" s="84"/>
      <c r="K83" s="84"/>
      <c r="L83" s="84"/>
      <c r="M83" s="84"/>
      <c r="N83" s="84"/>
    </row>
    <row r="84">
      <c r="A84" s="84"/>
      <c r="B84" s="84"/>
      <c r="C84" s="84"/>
      <c r="D84" s="84"/>
      <c r="E84" s="93"/>
      <c r="F84" s="94"/>
      <c r="G84" s="95"/>
      <c r="H84" s="96"/>
      <c r="I84" s="84"/>
      <c r="J84" s="84"/>
      <c r="K84" s="84"/>
      <c r="L84" s="84"/>
      <c r="M84" s="84"/>
      <c r="N84" s="84"/>
    </row>
    <row r="85">
      <c r="A85" s="84"/>
      <c r="B85" s="84"/>
      <c r="C85" s="84"/>
      <c r="D85" s="84"/>
      <c r="E85" s="93"/>
      <c r="F85" s="94"/>
      <c r="G85" s="95"/>
      <c r="H85" s="96"/>
      <c r="I85" s="84"/>
      <c r="J85" s="84"/>
      <c r="K85" s="84"/>
      <c r="L85" s="84"/>
      <c r="M85" s="84"/>
      <c r="N85" s="84"/>
    </row>
    <row r="86">
      <c r="A86" s="84"/>
      <c r="B86" s="84"/>
      <c r="C86" s="84"/>
      <c r="D86" s="84"/>
      <c r="E86" s="93"/>
      <c r="F86" s="94"/>
      <c r="G86" s="95"/>
      <c r="H86" s="96"/>
      <c r="I86" s="84"/>
      <c r="J86" s="84"/>
      <c r="K86" s="84"/>
      <c r="L86" s="84"/>
      <c r="M86" s="84"/>
      <c r="N86" s="84"/>
    </row>
    <row r="87">
      <c r="A87" s="84"/>
      <c r="B87" s="84"/>
      <c r="C87" s="84"/>
      <c r="D87" s="84"/>
      <c r="E87" s="93"/>
      <c r="F87" s="94"/>
      <c r="G87" s="95"/>
      <c r="H87" s="96"/>
      <c r="I87" s="84"/>
      <c r="J87" s="84"/>
      <c r="K87" s="84"/>
      <c r="L87" s="84"/>
      <c r="M87" s="84"/>
      <c r="N87" s="84"/>
    </row>
    <row r="88">
      <c r="A88" s="84"/>
      <c r="B88" s="84"/>
      <c r="C88" s="84"/>
      <c r="D88" s="84"/>
      <c r="E88" s="93"/>
      <c r="F88" s="94"/>
      <c r="G88" s="95"/>
      <c r="H88" s="96"/>
      <c r="I88" s="84"/>
      <c r="J88" s="84"/>
      <c r="K88" s="84"/>
      <c r="L88" s="84"/>
      <c r="M88" s="84"/>
      <c r="N88" s="84"/>
    </row>
    <row r="89">
      <c r="A89" s="84"/>
      <c r="B89" s="84"/>
      <c r="C89" s="84"/>
      <c r="D89" s="84"/>
      <c r="E89" s="93"/>
      <c r="F89" s="94"/>
      <c r="G89" s="95"/>
      <c r="H89" s="96"/>
      <c r="I89" s="84"/>
      <c r="J89" s="84"/>
      <c r="K89" s="84"/>
      <c r="L89" s="84"/>
      <c r="M89" s="84"/>
      <c r="N89" s="84"/>
    </row>
    <row r="90">
      <c r="A90" s="84"/>
      <c r="B90" s="84"/>
      <c r="C90" s="84"/>
      <c r="D90" s="84"/>
      <c r="E90" s="93"/>
      <c r="F90" s="94"/>
      <c r="G90" s="95"/>
      <c r="H90" s="96"/>
      <c r="I90" s="84"/>
      <c r="J90" s="84"/>
      <c r="K90" s="84"/>
      <c r="L90" s="84"/>
      <c r="M90" s="84"/>
      <c r="N90" s="84"/>
    </row>
    <row r="91">
      <c r="A91" s="84"/>
      <c r="B91" s="84"/>
      <c r="C91" s="84"/>
      <c r="D91" s="84"/>
      <c r="E91" s="93"/>
      <c r="F91" s="94"/>
      <c r="G91" s="95"/>
      <c r="H91" s="96"/>
      <c r="I91" s="84"/>
      <c r="J91" s="84"/>
      <c r="K91" s="84"/>
      <c r="L91" s="84"/>
      <c r="M91" s="84"/>
      <c r="N91" s="84"/>
    </row>
    <row r="92">
      <c r="A92" s="84"/>
      <c r="B92" s="84"/>
      <c r="C92" s="84"/>
      <c r="D92" s="84"/>
      <c r="E92" s="93"/>
      <c r="F92" s="94"/>
      <c r="G92" s="95"/>
      <c r="H92" s="96"/>
      <c r="I92" s="84"/>
      <c r="J92" s="84"/>
      <c r="K92" s="84"/>
      <c r="L92" s="84"/>
      <c r="M92" s="84"/>
      <c r="N92" s="84"/>
    </row>
    <row r="93">
      <c r="A93" s="84"/>
      <c r="B93" s="84"/>
      <c r="C93" s="84"/>
      <c r="D93" s="84"/>
      <c r="E93" s="93"/>
      <c r="F93" s="94"/>
      <c r="G93" s="95"/>
      <c r="H93" s="96"/>
      <c r="I93" s="84"/>
      <c r="J93" s="84"/>
      <c r="K93" s="84"/>
      <c r="L93" s="84"/>
      <c r="M93" s="84"/>
      <c r="N93" s="84"/>
    </row>
    <row r="94">
      <c r="A94" s="84"/>
      <c r="B94" s="84"/>
      <c r="C94" s="84"/>
      <c r="D94" s="84"/>
      <c r="E94" s="93"/>
      <c r="F94" s="94"/>
      <c r="G94" s="95"/>
      <c r="H94" s="96"/>
      <c r="I94" s="84"/>
      <c r="J94" s="84"/>
      <c r="K94" s="84"/>
      <c r="L94" s="84"/>
      <c r="M94" s="84"/>
      <c r="N94" s="84"/>
    </row>
    <row r="95">
      <c r="A95" s="84"/>
      <c r="B95" s="84"/>
      <c r="C95" s="84"/>
      <c r="D95" s="84"/>
      <c r="E95" s="93"/>
      <c r="F95" s="94"/>
      <c r="G95" s="95"/>
      <c r="H95" s="96"/>
      <c r="I95" s="84"/>
      <c r="J95" s="84"/>
      <c r="K95" s="84"/>
      <c r="L95" s="84"/>
      <c r="M95" s="84"/>
      <c r="N95" s="84"/>
    </row>
    <row r="96">
      <c r="A96" s="84"/>
      <c r="B96" s="84"/>
      <c r="C96" s="84"/>
      <c r="D96" s="84"/>
      <c r="E96" s="93"/>
      <c r="F96" s="94"/>
      <c r="G96" s="95"/>
      <c r="H96" s="96"/>
      <c r="I96" s="84"/>
      <c r="J96" s="84"/>
      <c r="K96" s="84"/>
      <c r="L96" s="84"/>
      <c r="M96" s="84"/>
      <c r="N96" s="84"/>
    </row>
    <row r="97">
      <c r="A97" s="84"/>
      <c r="B97" s="84"/>
      <c r="C97" s="84"/>
      <c r="D97" s="84"/>
      <c r="E97" s="93"/>
      <c r="F97" s="94"/>
      <c r="G97" s="95"/>
      <c r="H97" s="96"/>
      <c r="I97" s="84"/>
      <c r="J97" s="84"/>
      <c r="K97" s="84"/>
      <c r="L97" s="84"/>
      <c r="M97" s="84"/>
      <c r="N97" s="84"/>
    </row>
    <row r="98">
      <c r="A98" s="84"/>
      <c r="B98" s="84"/>
      <c r="C98" s="84"/>
      <c r="D98" s="84"/>
      <c r="E98" s="93"/>
      <c r="F98" s="94"/>
      <c r="G98" s="95"/>
      <c r="H98" s="96"/>
      <c r="I98" s="84"/>
      <c r="J98" s="84"/>
      <c r="K98" s="84"/>
      <c r="L98" s="84"/>
      <c r="M98" s="84"/>
      <c r="N98" s="84"/>
    </row>
    <row r="99">
      <c r="A99" s="84"/>
      <c r="B99" s="84"/>
      <c r="C99" s="84"/>
      <c r="D99" s="84"/>
      <c r="E99" s="93"/>
      <c r="F99" s="94"/>
      <c r="G99" s="95"/>
      <c r="H99" s="96"/>
      <c r="I99" s="84"/>
      <c r="J99" s="84"/>
      <c r="K99" s="84"/>
      <c r="L99" s="84"/>
      <c r="M99" s="84"/>
      <c r="N99" s="84"/>
    </row>
    <row r="100">
      <c r="A100" s="84"/>
      <c r="B100" s="84"/>
      <c r="C100" s="84"/>
      <c r="D100" s="84"/>
      <c r="E100" s="93"/>
      <c r="F100" s="94"/>
      <c r="G100" s="95"/>
      <c r="H100" s="96"/>
      <c r="I100" s="84"/>
      <c r="J100" s="84"/>
      <c r="K100" s="84"/>
      <c r="L100" s="84"/>
      <c r="M100" s="84"/>
      <c r="N100" s="84"/>
    </row>
    <row r="101">
      <c r="A101" s="84"/>
      <c r="B101" s="84"/>
      <c r="C101" s="84"/>
      <c r="D101" s="84"/>
      <c r="E101" s="93"/>
      <c r="F101" s="94"/>
      <c r="G101" s="95"/>
      <c r="H101" s="96"/>
      <c r="I101" s="84"/>
      <c r="J101" s="84"/>
      <c r="K101" s="84"/>
      <c r="L101" s="84"/>
      <c r="M101" s="84"/>
      <c r="N101" s="84"/>
    </row>
    <row r="102">
      <c r="A102" s="84"/>
      <c r="B102" s="84"/>
      <c r="C102" s="84"/>
      <c r="D102" s="84"/>
      <c r="E102" s="93"/>
      <c r="F102" s="94"/>
      <c r="G102" s="95"/>
      <c r="H102" s="96"/>
      <c r="I102" s="84"/>
      <c r="J102" s="84"/>
      <c r="K102" s="84"/>
      <c r="L102" s="84"/>
      <c r="M102" s="84"/>
      <c r="N102" s="84"/>
    </row>
    <row r="103">
      <c r="A103" s="84"/>
      <c r="B103" s="84"/>
      <c r="C103" s="84"/>
      <c r="D103" s="84"/>
      <c r="E103" s="93"/>
      <c r="F103" s="94"/>
      <c r="G103" s="95"/>
      <c r="H103" s="96"/>
      <c r="I103" s="84"/>
      <c r="J103" s="84"/>
      <c r="K103" s="84"/>
      <c r="L103" s="84"/>
      <c r="M103" s="84"/>
      <c r="N103" s="84"/>
    </row>
    <row r="104">
      <c r="A104" s="84"/>
      <c r="B104" s="84"/>
      <c r="C104" s="84"/>
      <c r="D104" s="84"/>
      <c r="E104" s="93"/>
      <c r="F104" s="94"/>
      <c r="G104" s="95"/>
      <c r="H104" s="96"/>
      <c r="I104" s="84"/>
      <c r="J104" s="84"/>
      <c r="K104" s="84"/>
      <c r="L104" s="84"/>
      <c r="M104" s="84"/>
      <c r="N104" s="84"/>
    </row>
    <row r="105">
      <c r="A105" s="84"/>
      <c r="B105" s="84"/>
      <c r="C105" s="84"/>
      <c r="D105" s="84"/>
      <c r="E105" s="93"/>
      <c r="F105" s="94"/>
      <c r="G105" s="95"/>
      <c r="H105" s="96"/>
      <c r="I105" s="84"/>
      <c r="J105" s="84"/>
      <c r="K105" s="84"/>
      <c r="L105" s="84"/>
      <c r="M105" s="84"/>
      <c r="N105" s="84"/>
    </row>
    <row r="106">
      <c r="A106" s="84"/>
      <c r="B106" s="84"/>
      <c r="C106" s="84"/>
      <c r="D106" s="84"/>
      <c r="E106" s="93"/>
      <c r="F106" s="94"/>
      <c r="G106" s="95"/>
      <c r="H106" s="96"/>
      <c r="I106" s="84"/>
      <c r="J106" s="84"/>
      <c r="K106" s="84"/>
      <c r="L106" s="84"/>
      <c r="M106" s="84"/>
      <c r="N106" s="84"/>
    </row>
    <row r="107">
      <c r="A107" s="84"/>
      <c r="B107" s="84"/>
      <c r="C107" s="84"/>
      <c r="D107" s="84"/>
      <c r="E107" s="93"/>
      <c r="F107" s="94"/>
      <c r="G107" s="95"/>
      <c r="H107" s="96"/>
      <c r="I107" s="84"/>
      <c r="J107" s="84"/>
      <c r="K107" s="84"/>
      <c r="L107" s="84"/>
      <c r="M107" s="84"/>
      <c r="N107" s="84"/>
    </row>
    <row r="108">
      <c r="A108" s="84"/>
      <c r="B108" s="84"/>
      <c r="C108" s="84"/>
      <c r="D108" s="84"/>
      <c r="E108" s="93"/>
      <c r="F108" s="94"/>
      <c r="G108" s="95"/>
      <c r="H108" s="96"/>
      <c r="I108" s="84"/>
      <c r="J108" s="84"/>
      <c r="K108" s="84"/>
      <c r="L108" s="84"/>
      <c r="M108" s="84"/>
      <c r="N108" s="84"/>
    </row>
    <row r="109">
      <c r="A109" s="84"/>
      <c r="B109" s="84"/>
      <c r="C109" s="84"/>
      <c r="D109" s="84"/>
      <c r="E109" s="93"/>
      <c r="F109" s="94"/>
      <c r="G109" s="95"/>
      <c r="H109" s="96"/>
      <c r="I109" s="84"/>
      <c r="J109" s="84"/>
      <c r="K109" s="84"/>
      <c r="L109" s="84"/>
      <c r="M109" s="84"/>
      <c r="N109" s="84"/>
    </row>
    <row r="110">
      <c r="A110" s="84"/>
      <c r="B110" s="84"/>
      <c r="C110" s="84"/>
      <c r="D110" s="84"/>
      <c r="E110" s="93"/>
      <c r="F110" s="94"/>
      <c r="G110" s="95"/>
      <c r="H110" s="96"/>
      <c r="I110" s="84"/>
      <c r="J110" s="84"/>
      <c r="K110" s="84"/>
      <c r="L110" s="84"/>
      <c r="M110" s="84"/>
      <c r="N110" s="84"/>
    </row>
    <row r="111">
      <c r="A111" s="84"/>
      <c r="B111" s="84"/>
      <c r="C111" s="84"/>
      <c r="D111" s="84"/>
      <c r="E111" s="93"/>
      <c r="F111" s="94"/>
      <c r="G111" s="95"/>
      <c r="H111" s="96"/>
      <c r="I111" s="84"/>
      <c r="J111" s="84"/>
      <c r="K111" s="84"/>
      <c r="L111" s="84"/>
      <c r="M111" s="84"/>
      <c r="N111" s="84"/>
    </row>
    <row r="112">
      <c r="A112" s="84"/>
      <c r="B112" s="84"/>
      <c r="C112" s="84"/>
      <c r="D112" s="84"/>
      <c r="E112" s="93"/>
      <c r="F112" s="94"/>
      <c r="G112" s="95"/>
      <c r="H112" s="96"/>
      <c r="I112" s="84"/>
      <c r="J112" s="84"/>
      <c r="K112" s="84"/>
      <c r="L112" s="84"/>
      <c r="M112" s="84"/>
      <c r="N112" s="84"/>
    </row>
    <row r="113">
      <c r="A113" s="84"/>
      <c r="B113" s="84"/>
      <c r="C113" s="84"/>
      <c r="D113" s="84"/>
      <c r="E113" s="93"/>
      <c r="F113" s="94"/>
      <c r="G113" s="95"/>
      <c r="H113" s="96"/>
      <c r="I113" s="84"/>
      <c r="J113" s="84"/>
      <c r="K113" s="84"/>
      <c r="L113" s="84"/>
      <c r="M113" s="84"/>
      <c r="N113" s="84"/>
    </row>
    <row r="114">
      <c r="A114" s="84"/>
      <c r="B114" s="84"/>
      <c r="C114" s="84"/>
      <c r="D114" s="84"/>
      <c r="E114" s="93"/>
      <c r="F114" s="94"/>
      <c r="G114" s="95"/>
      <c r="H114" s="96"/>
      <c r="I114" s="84"/>
      <c r="J114" s="84"/>
      <c r="K114" s="84"/>
      <c r="L114" s="84"/>
      <c r="M114" s="84"/>
      <c r="N114" s="84"/>
    </row>
    <row r="115">
      <c r="A115" s="84"/>
      <c r="B115" s="84"/>
      <c r="C115" s="84"/>
      <c r="D115" s="84"/>
      <c r="E115" s="93"/>
      <c r="F115" s="94"/>
      <c r="G115" s="95"/>
      <c r="H115" s="96"/>
      <c r="I115" s="84"/>
      <c r="J115" s="84"/>
      <c r="K115" s="84"/>
      <c r="L115" s="84"/>
      <c r="M115" s="84"/>
      <c r="N115" s="84"/>
    </row>
    <row r="116">
      <c r="A116" s="84"/>
      <c r="B116" s="84"/>
      <c r="C116" s="84"/>
      <c r="D116" s="84"/>
      <c r="E116" s="93"/>
      <c r="F116" s="94"/>
      <c r="G116" s="95"/>
      <c r="H116" s="96"/>
      <c r="I116" s="84"/>
      <c r="J116" s="84"/>
      <c r="K116" s="84"/>
      <c r="L116" s="84"/>
      <c r="M116" s="84"/>
      <c r="N116" s="84"/>
    </row>
    <row r="117">
      <c r="A117" s="84"/>
      <c r="B117" s="84"/>
      <c r="C117" s="84"/>
      <c r="D117" s="84"/>
      <c r="E117" s="93"/>
      <c r="F117" s="94"/>
      <c r="G117" s="95"/>
      <c r="H117" s="96"/>
      <c r="I117" s="84"/>
      <c r="J117" s="84"/>
      <c r="K117" s="84"/>
      <c r="L117" s="84"/>
      <c r="M117" s="84"/>
      <c r="N117" s="84"/>
    </row>
    <row r="118">
      <c r="A118" s="84"/>
      <c r="B118" s="84"/>
      <c r="C118" s="84"/>
      <c r="D118" s="84"/>
      <c r="E118" s="93"/>
      <c r="F118" s="94"/>
      <c r="G118" s="95"/>
      <c r="H118" s="96"/>
      <c r="I118" s="84"/>
      <c r="J118" s="84"/>
      <c r="K118" s="84"/>
      <c r="L118" s="84"/>
      <c r="M118" s="84"/>
      <c r="N118" s="84"/>
    </row>
    <row r="119">
      <c r="A119" s="84"/>
      <c r="B119" s="84"/>
      <c r="C119" s="84"/>
      <c r="D119" s="84"/>
      <c r="E119" s="93"/>
      <c r="F119" s="94"/>
      <c r="G119" s="95"/>
      <c r="H119" s="96"/>
      <c r="I119" s="84"/>
      <c r="J119" s="84"/>
      <c r="K119" s="84"/>
      <c r="L119" s="84"/>
      <c r="M119" s="84"/>
      <c r="N119" s="84"/>
    </row>
    <row r="120">
      <c r="A120" s="84"/>
      <c r="B120" s="84"/>
      <c r="C120" s="84"/>
      <c r="D120" s="84"/>
      <c r="E120" s="93"/>
      <c r="F120" s="94"/>
      <c r="G120" s="95"/>
      <c r="H120" s="96"/>
      <c r="I120" s="84"/>
      <c r="J120" s="84"/>
      <c r="K120" s="84"/>
      <c r="L120" s="84"/>
      <c r="M120" s="84"/>
      <c r="N120" s="84"/>
    </row>
    <row r="121">
      <c r="A121" s="84"/>
      <c r="B121" s="84"/>
      <c r="C121" s="84"/>
      <c r="D121" s="84"/>
      <c r="E121" s="93"/>
      <c r="F121" s="94"/>
      <c r="G121" s="95"/>
      <c r="H121" s="96"/>
      <c r="I121" s="84"/>
      <c r="J121" s="84"/>
      <c r="K121" s="84"/>
      <c r="L121" s="84"/>
      <c r="M121" s="84"/>
      <c r="N121" s="84"/>
    </row>
    <row r="122">
      <c r="A122" s="84"/>
      <c r="B122" s="84"/>
      <c r="C122" s="84"/>
      <c r="D122" s="84"/>
      <c r="E122" s="93"/>
      <c r="F122" s="94"/>
      <c r="G122" s="95"/>
      <c r="H122" s="96"/>
      <c r="I122" s="84"/>
      <c r="J122" s="84"/>
      <c r="K122" s="84"/>
      <c r="L122" s="84"/>
      <c r="M122" s="84"/>
      <c r="N122" s="84"/>
    </row>
    <row r="123">
      <c r="A123" s="84"/>
      <c r="B123" s="84"/>
      <c r="C123" s="84"/>
      <c r="D123" s="84"/>
      <c r="E123" s="93"/>
      <c r="F123" s="94"/>
      <c r="G123" s="95"/>
      <c r="H123" s="96"/>
      <c r="I123" s="84"/>
      <c r="J123" s="84"/>
      <c r="K123" s="84"/>
      <c r="L123" s="84"/>
      <c r="M123" s="84"/>
      <c r="N123" s="84"/>
    </row>
    <row r="124">
      <c r="A124" s="84"/>
      <c r="B124" s="84"/>
      <c r="C124" s="84"/>
      <c r="D124" s="84"/>
      <c r="E124" s="93"/>
      <c r="F124" s="94"/>
      <c r="G124" s="95"/>
      <c r="H124" s="96"/>
      <c r="I124" s="84"/>
      <c r="J124" s="84"/>
      <c r="K124" s="84"/>
      <c r="L124" s="84"/>
      <c r="M124" s="84"/>
      <c r="N124" s="84"/>
    </row>
    <row r="125">
      <c r="A125" s="84"/>
      <c r="B125" s="84"/>
      <c r="C125" s="84"/>
      <c r="D125" s="84"/>
      <c r="E125" s="93"/>
      <c r="F125" s="94"/>
      <c r="G125" s="95"/>
      <c r="H125" s="96"/>
      <c r="I125" s="84"/>
      <c r="J125" s="84"/>
      <c r="K125" s="84"/>
      <c r="L125" s="84"/>
      <c r="M125" s="84"/>
      <c r="N125" s="84"/>
    </row>
    <row r="126">
      <c r="A126" s="84"/>
      <c r="B126" s="84"/>
      <c r="C126" s="84"/>
      <c r="D126" s="84"/>
      <c r="E126" s="93"/>
      <c r="F126" s="94"/>
      <c r="G126" s="95"/>
      <c r="H126" s="96"/>
      <c r="I126" s="84"/>
      <c r="J126" s="84"/>
      <c r="K126" s="84"/>
      <c r="L126" s="84"/>
      <c r="M126" s="84"/>
      <c r="N126" s="84"/>
    </row>
    <row r="127">
      <c r="A127" s="84"/>
      <c r="B127" s="84"/>
      <c r="C127" s="84"/>
      <c r="D127" s="84"/>
      <c r="E127" s="93"/>
      <c r="F127" s="94"/>
      <c r="G127" s="95"/>
      <c r="H127" s="96"/>
      <c r="I127" s="84"/>
      <c r="J127" s="84"/>
      <c r="K127" s="84"/>
      <c r="L127" s="84"/>
      <c r="M127" s="84"/>
      <c r="N127" s="84"/>
    </row>
    <row r="128">
      <c r="A128" s="84"/>
      <c r="B128" s="84"/>
      <c r="C128" s="84"/>
      <c r="D128" s="84"/>
      <c r="E128" s="93"/>
      <c r="F128" s="94"/>
      <c r="G128" s="95"/>
      <c r="H128" s="96"/>
      <c r="I128" s="84"/>
      <c r="J128" s="84"/>
      <c r="K128" s="84"/>
      <c r="L128" s="84"/>
      <c r="M128" s="84"/>
      <c r="N128" s="84"/>
    </row>
    <row r="129">
      <c r="A129" s="84"/>
      <c r="B129" s="84"/>
      <c r="C129" s="84"/>
      <c r="D129" s="84"/>
      <c r="E129" s="93"/>
      <c r="F129" s="94"/>
      <c r="G129" s="95"/>
      <c r="H129" s="96"/>
      <c r="I129" s="84"/>
      <c r="J129" s="84"/>
      <c r="K129" s="84"/>
      <c r="L129" s="84"/>
      <c r="M129" s="84"/>
      <c r="N129" s="84"/>
    </row>
    <row r="130">
      <c r="A130" s="84"/>
      <c r="B130" s="84"/>
      <c r="C130" s="84"/>
      <c r="D130" s="84"/>
      <c r="E130" s="93"/>
      <c r="F130" s="94"/>
      <c r="G130" s="95"/>
      <c r="H130" s="96"/>
      <c r="I130" s="84"/>
      <c r="J130" s="84"/>
      <c r="K130" s="84"/>
      <c r="L130" s="84"/>
      <c r="M130" s="84"/>
      <c r="N130" s="84"/>
    </row>
    <row r="131">
      <c r="A131" s="84"/>
      <c r="B131" s="84"/>
      <c r="C131" s="84"/>
      <c r="D131" s="84"/>
      <c r="E131" s="93"/>
      <c r="F131" s="94"/>
      <c r="G131" s="95"/>
      <c r="H131" s="96"/>
      <c r="I131" s="84"/>
      <c r="J131" s="84"/>
      <c r="K131" s="84"/>
      <c r="L131" s="84"/>
      <c r="M131" s="84"/>
      <c r="N131" s="84"/>
    </row>
    <row r="132">
      <c r="A132" s="84"/>
      <c r="B132" s="84"/>
      <c r="C132" s="84"/>
      <c r="D132" s="84"/>
      <c r="E132" s="93"/>
      <c r="F132" s="94"/>
      <c r="G132" s="95"/>
      <c r="H132" s="96"/>
      <c r="I132" s="84"/>
      <c r="J132" s="84"/>
      <c r="K132" s="84"/>
      <c r="L132" s="84"/>
      <c r="M132" s="84"/>
      <c r="N132" s="84"/>
    </row>
    <row r="133">
      <c r="A133" s="84"/>
      <c r="B133" s="84"/>
      <c r="C133" s="84"/>
      <c r="D133" s="84"/>
      <c r="E133" s="93"/>
      <c r="F133" s="94"/>
      <c r="G133" s="95"/>
      <c r="H133" s="96"/>
      <c r="I133" s="84"/>
      <c r="J133" s="84"/>
      <c r="K133" s="84"/>
      <c r="L133" s="84"/>
      <c r="M133" s="84"/>
      <c r="N133" s="84"/>
    </row>
    <row r="134">
      <c r="A134" s="84"/>
      <c r="B134" s="84"/>
      <c r="C134" s="84"/>
      <c r="D134" s="84"/>
      <c r="E134" s="93"/>
      <c r="F134" s="94"/>
      <c r="G134" s="95"/>
      <c r="H134" s="96"/>
      <c r="I134" s="84"/>
      <c r="J134" s="84"/>
      <c r="K134" s="84"/>
      <c r="L134" s="84"/>
      <c r="M134" s="84"/>
      <c r="N134" s="84"/>
    </row>
    <row r="135">
      <c r="A135" s="84"/>
      <c r="B135" s="84"/>
      <c r="C135" s="84"/>
      <c r="D135" s="84"/>
      <c r="E135" s="93"/>
      <c r="F135" s="94"/>
      <c r="G135" s="95"/>
      <c r="H135" s="96"/>
      <c r="I135" s="84"/>
      <c r="J135" s="84"/>
      <c r="K135" s="84"/>
      <c r="L135" s="84"/>
      <c r="M135" s="84"/>
      <c r="N135" s="84"/>
    </row>
    <row r="136">
      <c r="A136" s="84"/>
      <c r="B136" s="84"/>
      <c r="C136" s="84"/>
      <c r="D136" s="84"/>
      <c r="E136" s="93"/>
      <c r="F136" s="94"/>
      <c r="G136" s="95"/>
      <c r="H136" s="96"/>
      <c r="I136" s="84"/>
      <c r="J136" s="84"/>
      <c r="K136" s="84"/>
      <c r="L136" s="84"/>
      <c r="M136" s="84"/>
      <c r="N136" s="84"/>
    </row>
    <row r="137">
      <c r="A137" s="84"/>
      <c r="B137" s="84"/>
      <c r="C137" s="84"/>
      <c r="D137" s="84"/>
      <c r="E137" s="93"/>
      <c r="F137" s="94"/>
      <c r="G137" s="95"/>
      <c r="H137" s="96"/>
      <c r="I137" s="84"/>
      <c r="J137" s="84"/>
      <c r="K137" s="84"/>
      <c r="L137" s="84"/>
      <c r="M137" s="84"/>
      <c r="N137" s="84"/>
    </row>
    <row r="138">
      <c r="A138" s="84"/>
      <c r="B138" s="84"/>
      <c r="C138" s="84"/>
      <c r="D138" s="84"/>
      <c r="E138" s="93"/>
      <c r="F138" s="94"/>
      <c r="G138" s="95"/>
      <c r="H138" s="96"/>
      <c r="I138" s="84"/>
      <c r="J138" s="84"/>
      <c r="K138" s="84"/>
      <c r="L138" s="84"/>
      <c r="M138" s="84"/>
      <c r="N138" s="84"/>
    </row>
    <row r="139">
      <c r="A139" s="84"/>
      <c r="B139" s="84"/>
      <c r="C139" s="84"/>
      <c r="D139" s="84"/>
      <c r="E139" s="93"/>
      <c r="F139" s="94"/>
      <c r="G139" s="95"/>
      <c r="H139" s="96"/>
      <c r="I139" s="84"/>
      <c r="J139" s="84"/>
      <c r="K139" s="84"/>
      <c r="L139" s="84"/>
      <c r="M139" s="84"/>
      <c r="N139" s="84"/>
    </row>
    <row r="140">
      <c r="A140" s="84"/>
      <c r="B140" s="84"/>
      <c r="C140" s="84"/>
      <c r="D140" s="84"/>
      <c r="E140" s="93"/>
      <c r="F140" s="94"/>
      <c r="G140" s="95"/>
      <c r="H140" s="96"/>
      <c r="I140" s="84"/>
      <c r="J140" s="84"/>
      <c r="K140" s="84"/>
      <c r="L140" s="84"/>
      <c r="M140" s="84"/>
      <c r="N140" s="84"/>
    </row>
    <row r="141">
      <c r="A141" s="84"/>
      <c r="B141" s="84"/>
      <c r="C141" s="84"/>
      <c r="D141" s="84"/>
      <c r="E141" s="93"/>
      <c r="F141" s="94"/>
      <c r="G141" s="95"/>
      <c r="H141" s="96"/>
      <c r="I141" s="84"/>
      <c r="J141" s="84"/>
      <c r="K141" s="84"/>
      <c r="L141" s="84"/>
      <c r="M141" s="84"/>
      <c r="N141" s="84"/>
    </row>
    <row r="142">
      <c r="A142" s="84"/>
      <c r="B142" s="84"/>
      <c r="C142" s="84"/>
      <c r="D142" s="84"/>
      <c r="E142" s="93"/>
      <c r="F142" s="94"/>
      <c r="G142" s="95"/>
      <c r="H142" s="96"/>
      <c r="I142" s="84"/>
      <c r="J142" s="84"/>
      <c r="K142" s="84"/>
      <c r="L142" s="84"/>
      <c r="M142" s="84"/>
      <c r="N142" s="84"/>
    </row>
    <row r="143">
      <c r="A143" s="84"/>
      <c r="B143" s="84"/>
      <c r="C143" s="84"/>
      <c r="D143" s="84"/>
      <c r="E143" s="93"/>
      <c r="F143" s="94"/>
      <c r="G143" s="95"/>
      <c r="H143" s="96"/>
      <c r="I143" s="84"/>
      <c r="J143" s="84"/>
      <c r="K143" s="84"/>
      <c r="L143" s="84"/>
      <c r="M143" s="84"/>
      <c r="N143" s="84"/>
    </row>
    <row r="144">
      <c r="A144" s="84"/>
      <c r="B144" s="84"/>
      <c r="C144" s="84"/>
      <c r="D144" s="84"/>
      <c r="E144" s="93"/>
      <c r="F144" s="94"/>
      <c r="G144" s="95"/>
      <c r="H144" s="96"/>
      <c r="I144" s="84"/>
      <c r="J144" s="84"/>
      <c r="K144" s="84"/>
      <c r="L144" s="84"/>
      <c r="M144" s="84"/>
      <c r="N144" s="84"/>
    </row>
    <row r="145">
      <c r="A145" s="84"/>
      <c r="B145" s="84"/>
      <c r="C145" s="84"/>
      <c r="D145" s="84"/>
      <c r="E145" s="93"/>
      <c r="F145" s="94"/>
      <c r="G145" s="95"/>
      <c r="H145" s="96"/>
      <c r="I145" s="84"/>
      <c r="J145" s="84"/>
      <c r="K145" s="84"/>
      <c r="L145" s="84"/>
      <c r="M145" s="84"/>
      <c r="N145" s="84"/>
    </row>
    <row r="146">
      <c r="A146" s="84"/>
      <c r="B146" s="84"/>
      <c r="C146" s="84"/>
      <c r="D146" s="84"/>
      <c r="E146" s="93"/>
      <c r="F146" s="94"/>
      <c r="G146" s="95"/>
      <c r="H146" s="96"/>
      <c r="I146" s="84"/>
      <c r="J146" s="84"/>
      <c r="K146" s="84"/>
      <c r="L146" s="84"/>
      <c r="M146" s="84"/>
      <c r="N146" s="84"/>
    </row>
    <row r="147">
      <c r="A147" s="84"/>
      <c r="B147" s="84"/>
      <c r="C147" s="84"/>
      <c r="D147" s="84"/>
      <c r="E147" s="93"/>
      <c r="F147" s="94"/>
      <c r="G147" s="95"/>
      <c r="H147" s="96"/>
      <c r="I147" s="84"/>
      <c r="J147" s="84"/>
      <c r="K147" s="84"/>
      <c r="L147" s="84"/>
      <c r="M147" s="84"/>
      <c r="N147" s="84"/>
    </row>
    <row r="148">
      <c r="A148" s="84"/>
      <c r="B148" s="84"/>
      <c r="C148" s="84"/>
      <c r="D148" s="84"/>
      <c r="E148" s="93"/>
      <c r="F148" s="94"/>
      <c r="G148" s="95"/>
      <c r="H148" s="96"/>
      <c r="I148" s="84"/>
      <c r="J148" s="84"/>
      <c r="K148" s="84"/>
      <c r="L148" s="84"/>
      <c r="M148" s="84"/>
      <c r="N148" s="84"/>
    </row>
    <row r="149">
      <c r="A149" s="84"/>
      <c r="B149" s="84"/>
      <c r="C149" s="84"/>
      <c r="D149" s="84"/>
      <c r="E149" s="93"/>
      <c r="F149" s="94"/>
      <c r="G149" s="95"/>
      <c r="H149" s="96"/>
      <c r="I149" s="84"/>
      <c r="J149" s="84"/>
      <c r="K149" s="84"/>
      <c r="L149" s="84"/>
      <c r="M149" s="84"/>
      <c r="N149" s="84"/>
    </row>
    <row r="150">
      <c r="A150" s="84"/>
      <c r="B150" s="84"/>
      <c r="C150" s="84"/>
      <c r="D150" s="84"/>
      <c r="E150" s="93"/>
      <c r="F150" s="94"/>
      <c r="G150" s="95"/>
      <c r="H150" s="96"/>
      <c r="I150" s="84"/>
      <c r="J150" s="84"/>
      <c r="K150" s="84"/>
      <c r="L150" s="84"/>
      <c r="M150" s="84"/>
      <c r="N150" s="84"/>
    </row>
    <row r="151">
      <c r="A151" s="84"/>
      <c r="B151" s="84"/>
      <c r="C151" s="84"/>
      <c r="D151" s="84"/>
      <c r="E151" s="93"/>
      <c r="F151" s="94"/>
      <c r="G151" s="95"/>
      <c r="H151" s="96"/>
      <c r="I151" s="84"/>
      <c r="J151" s="84"/>
      <c r="K151" s="84"/>
      <c r="L151" s="84"/>
      <c r="M151" s="84"/>
      <c r="N151" s="84"/>
    </row>
    <row r="152">
      <c r="A152" s="84"/>
      <c r="B152" s="84"/>
      <c r="C152" s="84"/>
      <c r="D152" s="84"/>
      <c r="E152" s="93"/>
      <c r="F152" s="94"/>
      <c r="G152" s="95"/>
      <c r="H152" s="96"/>
      <c r="I152" s="84"/>
      <c r="J152" s="84"/>
      <c r="K152" s="84"/>
      <c r="L152" s="84"/>
      <c r="M152" s="84"/>
      <c r="N152" s="84"/>
    </row>
    <row r="153">
      <c r="A153" s="84"/>
      <c r="B153" s="84"/>
      <c r="C153" s="84"/>
      <c r="D153" s="84"/>
      <c r="E153" s="93"/>
      <c r="F153" s="94"/>
      <c r="G153" s="95"/>
      <c r="H153" s="96"/>
      <c r="I153" s="84"/>
      <c r="J153" s="84"/>
      <c r="K153" s="84"/>
      <c r="L153" s="84"/>
      <c r="M153" s="84"/>
      <c r="N153" s="84"/>
    </row>
    <row r="154">
      <c r="A154" s="84"/>
      <c r="B154" s="84"/>
      <c r="C154" s="84"/>
      <c r="D154" s="84"/>
      <c r="E154" s="93"/>
      <c r="F154" s="94"/>
      <c r="G154" s="95"/>
      <c r="H154" s="96"/>
      <c r="I154" s="84"/>
      <c r="J154" s="84"/>
      <c r="K154" s="84"/>
      <c r="L154" s="84"/>
      <c r="M154" s="84"/>
      <c r="N154" s="84"/>
    </row>
    <row r="155">
      <c r="A155" s="84"/>
      <c r="B155" s="84"/>
      <c r="C155" s="84"/>
      <c r="D155" s="84"/>
      <c r="E155" s="93"/>
      <c r="F155" s="94"/>
      <c r="G155" s="95"/>
      <c r="H155" s="96"/>
      <c r="I155" s="84"/>
      <c r="J155" s="84"/>
      <c r="K155" s="84"/>
      <c r="L155" s="84"/>
      <c r="M155" s="84"/>
      <c r="N155" s="84"/>
    </row>
    <row r="156">
      <c r="A156" s="84"/>
      <c r="B156" s="84"/>
      <c r="C156" s="84"/>
      <c r="D156" s="84"/>
      <c r="E156" s="93"/>
      <c r="F156" s="94"/>
      <c r="G156" s="95"/>
      <c r="H156" s="96"/>
      <c r="I156" s="84"/>
      <c r="J156" s="84"/>
      <c r="K156" s="84"/>
      <c r="L156" s="84"/>
      <c r="M156" s="84"/>
      <c r="N156" s="84"/>
    </row>
    <row r="157">
      <c r="A157" s="84"/>
      <c r="B157" s="84"/>
      <c r="C157" s="84"/>
      <c r="D157" s="84"/>
      <c r="E157" s="93"/>
      <c r="F157" s="94"/>
      <c r="G157" s="95"/>
      <c r="H157" s="96"/>
      <c r="I157" s="84"/>
      <c r="J157" s="84"/>
      <c r="K157" s="84"/>
      <c r="L157" s="84"/>
      <c r="M157" s="84"/>
      <c r="N157" s="84"/>
    </row>
    <row r="158">
      <c r="A158" s="84"/>
      <c r="B158" s="84"/>
      <c r="C158" s="84"/>
      <c r="D158" s="84"/>
      <c r="E158" s="93"/>
      <c r="F158" s="94"/>
      <c r="G158" s="95"/>
      <c r="H158" s="96"/>
      <c r="I158" s="84"/>
      <c r="J158" s="84"/>
      <c r="K158" s="84"/>
      <c r="L158" s="84"/>
      <c r="M158" s="84"/>
      <c r="N158" s="84"/>
    </row>
    <row r="159">
      <c r="A159" s="84"/>
      <c r="B159" s="84"/>
      <c r="C159" s="84"/>
      <c r="D159" s="84"/>
      <c r="E159" s="93"/>
      <c r="F159" s="94"/>
      <c r="G159" s="95"/>
      <c r="H159" s="96"/>
      <c r="I159" s="84"/>
      <c r="J159" s="84"/>
      <c r="K159" s="84"/>
      <c r="L159" s="84"/>
      <c r="M159" s="84"/>
      <c r="N159" s="84"/>
    </row>
    <row r="160">
      <c r="A160" s="84"/>
      <c r="B160" s="84"/>
      <c r="C160" s="84"/>
      <c r="D160" s="84"/>
      <c r="E160" s="93"/>
      <c r="F160" s="94"/>
      <c r="G160" s="95"/>
      <c r="H160" s="96"/>
      <c r="I160" s="84"/>
      <c r="J160" s="84"/>
      <c r="K160" s="84"/>
      <c r="L160" s="84"/>
      <c r="M160" s="84"/>
      <c r="N160" s="84"/>
    </row>
    <row r="161">
      <c r="A161" s="84"/>
      <c r="B161" s="84"/>
      <c r="C161" s="84"/>
      <c r="D161" s="84"/>
      <c r="E161" s="93"/>
      <c r="F161" s="94"/>
      <c r="G161" s="95"/>
      <c r="H161" s="96"/>
      <c r="I161" s="84"/>
      <c r="J161" s="84"/>
      <c r="K161" s="84"/>
      <c r="L161" s="84"/>
      <c r="M161" s="84"/>
      <c r="N161" s="84"/>
    </row>
    <row r="162">
      <c r="A162" s="84"/>
      <c r="B162" s="84"/>
      <c r="C162" s="84"/>
      <c r="D162" s="84"/>
      <c r="E162" s="93"/>
      <c r="F162" s="94"/>
      <c r="G162" s="95"/>
      <c r="H162" s="96"/>
      <c r="I162" s="84"/>
      <c r="J162" s="84"/>
      <c r="K162" s="84"/>
      <c r="L162" s="84"/>
      <c r="M162" s="84"/>
      <c r="N162" s="84"/>
    </row>
    <row r="163">
      <c r="A163" s="84"/>
      <c r="B163" s="84"/>
      <c r="C163" s="84"/>
      <c r="D163" s="84"/>
      <c r="E163" s="93"/>
      <c r="F163" s="94"/>
      <c r="G163" s="95"/>
      <c r="H163" s="96"/>
      <c r="I163" s="84"/>
      <c r="J163" s="84"/>
      <c r="K163" s="84"/>
      <c r="L163" s="84"/>
      <c r="M163" s="84"/>
      <c r="N163" s="84"/>
    </row>
    <row r="164">
      <c r="A164" s="84"/>
      <c r="B164" s="84"/>
      <c r="C164" s="84"/>
      <c r="D164" s="84"/>
      <c r="E164" s="93"/>
      <c r="F164" s="94"/>
      <c r="G164" s="95"/>
      <c r="H164" s="96"/>
      <c r="I164" s="84"/>
      <c r="J164" s="84"/>
      <c r="K164" s="84"/>
      <c r="L164" s="84"/>
      <c r="M164" s="84"/>
      <c r="N164" s="84"/>
    </row>
    <row r="165">
      <c r="A165" s="84"/>
      <c r="B165" s="84"/>
      <c r="C165" s="84"/>
      <c r="D165" s="84"/>
      <c r="E165" s="93"/>
      <c r="F165" s="94"/>
      <c r="G165" s="95"/>
      <c r="H165" s="96"/>
      <c r="I165" s="84"/>
      <c r="J165" s="84"/>
      <c r="K165" s="84"/>
      <c r="L165" s="84"/>
      <c r="M165" s="84"/>
      <c r="N165" s="84"/>
    </row>
    <row r="166">
      <c r="A166" s="84"/>
      <c r="B166" s="84"/>
      <c r="C166" s="84"/>
      <c r="D166" s="84"/>
      <c r="E166" s="93"/>
      <c r="F166" s="94"/>
      <c r="G166" s="95"/>
      <c r="H166" s="96"/>
      <c r="I166" s="84"/>
      <c r="J166" s="84"/>
      <c r="K166" s="84"/>
      <c r="L166" s="84"/>
      <c r="M166" s="84"/>
      <c r="N166" s="84"/>
    </row>
    <row r="167">
      <c r="A167" s="84"/>
      <c r="B167" s="84"/>
      <c r="C167" s="84"/>
      <c r="D167" s="84"/>
      <c r="E167" s="93"/>
      <c r="F167" s="94"/>
      <c r="G167" s="95"/>
      <c r="H167" s="96"/>
      <c r="I167" s="84"/>
      <c r="J167" s="84"/>
      <c r="K167" s="84"/>
      <c r="L167" s="84"/>
      <c r="M167" s="84"/>
      <c r="N167" s="84"/>
    </row>
    <row r="168">
      <c r="A168" s="84"/>
      <c r="B168" s="84"/>
      <c r="C168" s="84"/>
      <c r="D168" s="84"/>
      <c r="E168" s="93"/>
      <c r="F168" s="94"/>
      <c r="G168" s="95"/>
      <c r="H168" s="96"/>
      <c r="I168" s="84"/>
      <c r="J168" s="84"/>
      <c r="K168" s="84"/>
      <c r="L168" s="84"/>
      <c r="M168" s="84"/>
      <c r="N168" s="84"/>
    </row>
    <row r="169">
      <c r="A169" s="84"/>
      <c r="B169" s="84"/>
      <c r="C169" s="84"/>
      <c r="D169" s="84"/>
      <c r="E169" s="93"/>
      <c r="F169" s="94"/>
      <c r="G169" s="95"/>
      <c r="H169" s="96"/>
      <c r="I169" s="84"/>
      <c r="J169" s="84"/>
      <c r="K169" s="84"/>
      <c r="L169" s="84"/>
      <c r="M169" s="84"/>
      <c r="N169" s="84"/>
    </row>
    <row r="170">
      <c r="A170" s="84"/>
      <c r="B170" s="84"/>
      <c r="C170" s="84"/>
      <c r="D170" s="84"/>
      <c r="E170" s="93"/>
      <c r="F170" s="94"/>
      <c r="G170" s="95"/>
      <c r="H170" s="96"/>
      <c r="I170" s="84"/>
      <c r="J170" s="84"/>
      <c r="K170" s="84"/>
      <c r="L170" s="84"/>
      <c r="M170" s="84"/>
      <c r="N170" s="84"/>
    </row>
    <row r="171">
      <c r="A171" s="84"/>
      <c r="B171" s="84"/>
      <c r="C171" s="84"/>
      <c r="D171" s="84"/>
      <c r="E171" s="93"/>
      <c r="F171" s="94"/>
      <c r="G171" s="95"/>
      <c r="H171" s="96"/>
      <c r="I171" s="84"/>
      <c r="J171" s="84"/>
      <c r="K171" s="84"/>
      <c r="L171" s="84"/>
      <c r="M171" s="84"/>
      <c r="N171" s="84"/>
    </row>
    <row r="172">
      <c r="A172" s="84"/>
      <c r="B172" s="84"/>
      <c r="C172" s="84"/>
      <c r="D172" s="84"/>
      <c r="E172" s="93"/>
      <c r="F172" s="94"/>
      <c r="G172" s="95"/>
      <c r="H172" s="96"/>
      <c r="I172" s="84"/>
      <c r="J172" s="84"/>
      <c r="K172" s="84"/>
      <c r="L172" s="84"/>
      <c r="M172" s="84"/>
      <c r="N172" s="84"/>
    </row>
    <row r="173">
      <c r="A173" s="84"/>
      <c r="B173" s="84"/>
      <c r="C173" s="84"/>
      <c r="D173" s="84"/>
      <c r="E173" s="93"/>
      <c r="F173" s="94"/>
      <c r="G173" s="95"/>
      <c r="H173" s="96"/>
      <c r="I173" s="84"/>
      <c r="J173" s="84"/>
      <c r="K173" s="84"/>
      <c r="L173" s="84"/>
      <c r="M173" s="84"/>
      <c r="N173" s="84"/>
    </row>
    <row r="174">
      <c r="A174" s="84"/>
      <c r="B174" s="84"/>
      <c r="C174" s="84"/>
      <c r="D174" s="84"/>
      <c r="E174" s="93"/>
      <c r="F174" s="94"/>
      <c r="G174" s="95"/>
      <c r="H174" s="96"/>
      <c r="I174" s="84"/>
      <c r="J174" s="84"/>
      <c r="K174" s="84"/>
      <c r="L174" s="84"/>
      <c r="M174" s="84"/>
      <c r="N174" s="84"/>
    </row>
    <row r="175">
      <c r="A175" s="84"/>
      <c r="B175" s="84"/>
      <c r="C175" s="84"/>
      <c r="D175" s="84"/>
      <c r="E175" s="93"/>
      <c r="F175" s="94"/>
      <c r="G175" s="95"/>
      <c r="H175" s="96"/>
      <c r="I175" s="84"/>
      <c r="J175" s="84"/>
      <c r="K175" s="84"/>
      <c r="L175" s="84"/>
      <c r="M175" s="84"/>
      <c r="N175" s="84"/>
    </row>
    <row r="176">
      <c r="A176" s="84"/>
      <c r="B176" s="84"/>
      <c r="C176" s="84"/>
      <c r="D176" s="84"/>
      <c r="E176" s="93"/>
      <c r="F176" s="94"/>
      <c r="G176" s="95"/>
      <c r="H176" s="96"/>
      <c r="I176" s="84"/>
      <c r="J176" s="84"/>
      <c r="K176" s="84"/>
      <c r="L176" s="84"/>
      <c r="M176" s="84"/>
      <c r="N176" s="84"/>
    </row>
    <row r="177">
      <c r="A177" s="84"/>
      <c r="B177" s="84"/>
      <c r="C177" s="84"/>
      <c r="D177" s="84"/>
      <c r="E177" s="93"/>
      <c r="F177" s="94"/>
      <c r="G177" s="95"/>
      <c r="H177" s="96"/>
      <c r="I177" s="84"/>
      <c r="J177" s="84"/>
      <c r="K177" s="84"/>
      <c r="L177" s="84"/>
      <c r="M177" s="84"/>
      <c r="N177" s="84"/>
    </row>
    <row r="178">
      <c r="A178" s="84"/>
      <c r="B178" s="84"/>
      <c r="C178" s="84"/>
      <c r="D178" s="84"/>
      <c r="E178" s="93"/>
      <c r="F178" s="94"/>
      <c r="G178" s="95"/>
      <c r="H178" s="96"/>
      <c r="I178" s="84"/>
      <c r="J178" s="84"/>
      <c r="K178" s="84"/>
      <c r="L178" s="84"/>
      <c r="M178" s="84"/>
      <c r="N178" s="84"/>
    </row>
    <row r="179">
      <c r="A179" s="84"/>
      <c r="B179" s="84"/>
      <c r="C179" s="84"/>
      <c r="D179" s="84"/>
      <c r="E179" s="93"/>
      <c r="F179" s="94"/>
      <c r="G179" s="95"/>
      <c r="H179" s="96"/>
      <c r="I179" s="84"/>
      <c r="J179" s="84"/>
      <c r="K179" s="84"/>
      <c r="L179" s="84"/>
      <c r="M179" s="84"/>
      <c r="N179" s="84"/>
    </row>
    <row r="180">
      <c r="A180" s="84"/>
      <c r="B180" s="84"/>
      <c r="C180" s="84"/>
      <c r="D180" s="84"/>
      <c r="E180" s="93"/>
      <c r="F180" s="94"/>
      <c r="G180" s="95"/>
      <c r="H180" s="96"/>
      <c r="I180" s="84"/>
      <c r="J180" s="84"/>
      <c r="K180" s="84"/>
      <c r="L180" s="84"/>
      <c r="M180" s="84"/>
      <c r="N180" s="84"/>
    </row>
    <row r="181">
      <c r="A181" s="84"/>
      <c r="B181" s="84"/>
      <c r="C181" s="84"/>
      <c r="D181" s="84"/>
      <c r="E181" s="93"/>
      <c r="F181" s="94"/>
      <c r="G181" s="95"/>
      <c r="H181" s="96"/>
      <c r="I181" s="84"/>
      <c r="J181" s="84"/>
      <c r="K181" s="84"/>
      <c r="L181" s="84"/>
      <c r="M181" s="84"/>
      <c r="N181" s="84"/>
    </row>
    <row r="182">
      <c r="A182" s="84"/>
      <c r="B182" s="84"/>
      <c r="C182" s="84"/>
      <c r="D182" s="84"/>
      <c r="E182" s="93"/>
      <c r="F182" s="94"/>
      <c r="G182" s="95"/>
      <c r="H182" s="96"/>
      <c r="I182" s="84"/>
      <c r="J182" s="84"/>
      <c r="K182" s="84"/>
      <c r="L182" s="84"/>
      <c r="M182" s="84"/>
      <c r="N182" s="84"/>
    </row>
    <row r="183">
      <c r="A183" s="84"/>
      <c r="B183" s="84"/>
      <c r="C183" s="84"/>
      <c r="D183" s="84"/>
      <c r="E183" s="93"/>
      <c r="F183" s="94"/>
      <c r="G183" s="95"/>
      <c r="H183" s="96"/>
      <c r="I183" s="84"/>
      <c r="J183" s="84"/>
      <c r="K183" s="84"/>
      <c r="L183" s="84"/>
      <c r="M183" s="84"/>
      <c r="N183" s="84"/>
    </row>
    <row r="184">
      <c r="A184" s="84"/>
      <c r="B184" s="84"/>
      <c r="C184" s="84"/>
      <c r="D184" s="84"/>
      <c r="E184" s="93"/>
      <c r="F184" s="94"/>
      <c r="G184" s="95"/>
      <c r="H184" s="96"/>
      <c r="I184" s="84"/>
      <c r="J184" s="84"/>
      <c r="K184" s="84"/>
      <c r="L184" s="84"/>
      <c r="M184" s="84"/>
      <c r="N184" s="84"/>
    </row>
    <row r="185">
      <c r="A185" s="84"/>
      <c r="B185" s="84"/>
      <c r="C185" s="84"/>
      <c r="D185" s="84"/>
      <c r="E185" s="93"/>
      <c r="F185" s="94"/>
      <c r="G185" s="95"/>
      <c r="H185" s="96"/>
      <c r="I185" s="84"/>
      <c r="J185" s="84"/>
      <c r="K185" s="84"/>
      <c r="L185" s="84"/>
      <c r="M185" s="84"/>
      <c r="N185" s="84"/>
    </row>
    <row r="186">
      <c r="A186" s="84"/>
      <c r="B186" s="84"/>
      <c r="C186" s="84"/>
      <c r="D186" s="84"/>
      <c r="E186" s="93"/>
      <c r="F186" s="94"/>
      <c r="G186" s="95"/>
      <c r="H186" s="96"/>
      <c r="I186" s="84"/>
      <c r="J186" s="84"/>
      <c r="K186" s="84"/>
      <c r="L186" s="84"/>
      <c r="M186" s="84"/>
      <c r="N186" s="84"/>
    </row>
    <row r="187">
      <c r="A187" s="84"/>
      <c r="B187" s="84"/>
      <c r="C187" s="84"/>
      <c r="D187" s="84"/>
      <c r="E187" s="93"/>
      <c r="F187" s="94"/>
      <c r="G187" s="95"/>
      <c r="H187" s="96"/>
      <c r="I187" s="84"/>
      <c r="J187" s="84"/>
      <c r="K187" s="84"/>
      <c r="L187" s="84"/>
      <c r="M187" s="84"/>
      <c r="N187" s="84"/>
    </row>
    <row r="188">
      <c r="A188" s="84"/>
      <c r="B188" s="84"/>
      <c r="C188" s="84"/>
      <c r="D188" s="84"/>
      <c r="E188" s="93"/>
      <c r="F188" s="94"/>
      <c r="G188" s="95"/>
      <c r="H188" s="96"/>
      <c r="I188" s="84"/>
      <c r="J188" s="84"/>
      <c r="K188" s="84"/>
      <c r="L188" s="84"/>
      <c r="M188" s="84"/>
      <c r="N188" s="84"/>
    </row>
    <row r="189">
      <c r="A189" s="84"/>
      <c r="B189" s="84"/>
      <c r="C189" s="84"/>
      <c r="D189" s="84"/>
      <c r="E189" s="93"/>
      <c r="F189" s="94"/>
      <c r="G189" s="95"/>
      <c r="H189" s="96"/>
      <c r="I189" s="84"/>
      <c r="J189" s="84"/>
      <c r="K189" s="84"/>
      <c r="L189" s="84"/>
      <c r="M189" s="84"/>
      <c r="N189" s="84"/>
    </row>
    <row r="190">
      <c r="A190" s="84"/>
      <c r="B190" s="84"/>
      <c r="C190" s="84"/>
      <c r="D190" s="84"/>
      <c r="E190" s="93"/>
      <c r="F190" s="94"/>
      <c r="G190" s="95"/>
      <c r="H190" s="96"/>
      <c r="I190" s="84"/>
      <c r="J190" s="84"/>
      <c r="K190" s="84"/>
      <c r="L190" s="84"/>
      <c r="M190" s="84"/>
      <c r="N190" s="84"/>
    </row>
    <row r="191">
      <c r="A191" s="84"/>
      <c r="B191" s="84"/>
      <c r="C191" s="84"/>
      <c r="D191" s="84"/>
      <c r="E191" s="93"/>
      <c r="F191" s="94"/>
      <c r="G191" s="95"/>
      <c r="H191" s="96"/>
      <c r="I191" s="84"/>
      <c r="J191" s="84"/>
      <c r="K191" s="84"/>
      <c r="L191" s="84"/>
      <c r="M191" s="84"/>
      <c r="N191" s="84"/>
    </row>
    <row r="192">
      <c r="A192" s="84"/>
      <c r="B192" s="84"/>
      <c r="C192" s="84"/>
      <c r="D192" s="84"/>
      <c r="E192" s="93"/>
      <c r="F192" s="94"/>
      <c r="G192" s="95"/>
      <c r="H192" s="96"/>
      <c r="I192" s="84"/>
      <c r="J192" s="84"/>
      <c r="K192" s="84"/>
      <c r="L192" s="84"/>
      <c r="M192" s="84"/>
      <c r="N192" s="84"/>
    </row>
    <row r="193">
      <c r="A193" s="84"/>
      <c r="B193" s="84"/>
      <c r="C193" s="84"/>
      <c r="D193" s="84"/>
      <c r="E193" s="93"/>
      <c r="F193" s="94"/>
      <c r="G193" s="95"/>
      <c r="H193" s="96"/>
      <c r="I193" s="84"/>
      <c r="J193" s="84"/>
      <c r="K193" s="84"/>
      <c r="L193" s="84"/>
      <c r="M193" s="84"/>
      <c r="N193" s="84"/>
    </row>
    <row r="194">
      <c r="A194" s="84"/>
      <c r="B194" s="84"/>
      <c r="C194" s="84"/>
      <c r="D194" s="84"/>
      <c r="E194" s="93"/>
      <c r="F194" s="94"/>
      <c r="G194" s="95"/>
      <c r="H194" s="96"/>
      <c r="I194" s="84"/>
      <c r="J194" s="84"/>
      <c r="K194" s="84"/>
      <c r="L194" s="84"/>
      <c r="M194" s="84"/>
      <c r="N194" s="84"/>
    </row>
    <row r="195">
      <c r="A195" s="84"/>
      <c r="B195" s="84"/>
      <c r="C195" s="84"/>
      <c r="D195" s="84"/>
      <c r="E195" s="93"/>
      <c r="F195" s="94"/>
      <c r="G195" s="95"/>
      <c r="H195" s="96"/>
      <c r="I195" s="84"/>
      <c r="J195" s="84"/>
      <c r="K195" s="84"/>
      <c r="L195" s="84"/>
      <c r="M195" s="84"/>
      <c r="N195" s="84"/>
    </row>
    <row r="196">
      <c r="A196" s="84"/>
      <c r="B196" s="84"/>
      <c r="C196" s="84"/>
      <c r="D196" s="84"/>
      <c r="E196" s="93"/>
      <c r="F196" s="94"/>
      <c r="G196" s="95"/>
      <c r="H196" s="96"/>
      <c r="I196" s="84"/>
      <c r="J196" s="84"/>
      <c r="K196" s="84"/>
      <c r="L196" s="84"/>
      <c r="M196" s="84"/>
      <c r="N196" s="84"/>
    </row>
    <row r="197">
      <c r="A197" s="84"/>
      <c r="B197" s="84"/>
      <c r="C197" s="84"/>
      <c r="D197" s="84"/>
      <c r="E197" s="93"/>
      <c r="F197" s="94"/>
      <c r="G197" s="95"/>
      <c r="H197" s="96"/>
      <c r="I197" s="84"/>
      <c r="J197" s="84"/>
      <c r="K197" s="84"/>
      <c r="L197" s="84"/>
      <c r="M197" s="84"/>
      <c r="N197" s="84"/>
    </row>
    <row r="198">
      <c r="A198" s="84"/>
      <c r="B198" s="84"/>
      <c r="C198" s="84"/>
      <c r="D198" s="84"/>
      <c r="E198" s="93"/>
      <c r="F198" s="94"/>
      <c r="G198" s="95"/>
      <c r="H198" s="96"/>
      <c r="I198" s="84"/>
      <c r="J198" s="84"/>
      <c r="K198" s="84"/>
      <c r="L198" s="84"/>
      <c r="M198" s="84"/>
      <c r="N198" s="84"/>
    </row>
    <row r="199">
      <c r="A199" s="84"/>
      <c r="B199" s="84"/>
      <c r="C199" s="84"/>
      <c r="D199" s="84"/>
      <c r="E199" s="93"/>
      <c r="F199" s="94"/>
      <c r="G199" s="95"/>
      <c r="H199" s="96"/>
      <c r="I199" s="84"/>
      <c r="J199" s="84"/>
      <c r="K199" s="84"/>
      <c r="L199" s="84"/>
      <c r="M199" s="84"/>
      <c r="N199" s="84"/>
    </row>
    <row r="200">
      <c r="A200" s="84"/>
      <c r="B200" s="84"/>
      <c r="C200" s="84"/>
      <c r="D200" s="84"/>
      <c r="E200" s="93"/>
      <c r="F200" s="94"/>
      <c r="G200" s="95"/>
      <c r="H200" s="96"/>
      <c r="I200" s="84"/>
      <c r="J200" s="84"/>
      <c r="K200" s="84"/>
      <c r="L200" s="84"/>
      <c r="M200" s="84"/>
      <c r="N200" s="84"/>
    </row>
  </sheetData>
  <mergeCells count="1">
    <mergeCell ref="B1:D1"/>
  </mergeCells>
  <conditionalFormatting sqref="C5:C36">
    <cfRule type="colorScale" priority="1">
      <colorScale>
        <cfvo type="formula" val="0"/>
        <cfvo type="percent" val="50"/>
        <cfvo type="max"/>
        <color rgb="FF57BB8A"/>
        <color rgb="FFFFD666"/>
        <color rgb="FFE67C73"/>
      </colorScale>
    </cfRule>
  </conditionalFormatting>
  <conditionalFormatting sqref="G5:G200">
    <cfRule type="colorScale" priority="2">
      <colorScale>
        <cfvo type="min"/>
        <cfvo type="percent" val="50"/>
        <cfvo type="formula" val="0"/>
        <color rgb="FFE67C73"/>
        <color rgb="FFFFD666"/>
        <color rgb="FF57BB8A"/>
      </colorScale>
    </cfRule>
  </conditionalFormatting>
  <dataValidations>
    <dataValidation type="list" allowBlank="1" showErrorMessage="1" sqref="C3">
      <formula1>summary!$B$4:$B$15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9CB9C"/>
    <outlinePr summaryBelow="0" summaryRight="0"/>
  </sheetPr>
  <sheetViews>
    <sheetView showGridLines="0" workbookViewId="0"/>
  </sheetViews>
  <sheetFormatPr customHeight="1" defaultColWidth="11.22" defaultRowHeight="15.75"/>
  <cols>
    <col customWidth="1" min="1" max="1" width="5.0"/>
    <col customWidth="1" min="2" max="2" width="13.78"/>
    <col customWidth="1" min="6" max="6" width="14.89"/>
    <col customWidth="1" min="8" max="8" width="34.67"/>
  </cols>
  <sheetData>
    <row r="1" ht="33.0" customHeight="1">
      <c r="A1" s="99"/>
      <c r="B1" s="100" t="s">
        <v>44</v>
      </c>
      <c r="E1" s="101"/>
      <c r="F1" s="99"/>
      <c r="G1" s="99"/>
      <c r="H1" s="99"/>
      <c r="I1" s="99"/>
      <c r="J1" s="99"/>
      <c r="K1" s="99"/>
      <c r="L1" s="99"/>
      <c r="M1" s="99"/>
      <c r="N1" s="99"/>
      <c r="O1" s="99"/>
      <c r="P1" s="99"/>
    </row>
    <row r="3">
      <c r="B3" s="102" t="s">
        <v>45</v>
      </c>
      <c r="F3" s="103" t="s">
        <v>46</v>
      </c>
    </row>
    <row r="4">
      <c r="B4" s="104"/>
      <c r="C4" s="105" t="s">
        <v>19</v>
      </c>
      <c r="D4" s="106" t="s">
        <v>20</v>
      </c>
      <c r="F4" s="107" t="s">
        <v>47</v>
      </c>
      <c r="G4" s="108" t="s">
        <v>19</v>
      </c>
      <c r="H4" s="6"/>
      <c r="I4" s="6"/>
      <c r="K4" s="103" t="s">
        <v>48</v>
      </c>
    </row>
    <row r="5">
      <c r="B5" s="109" t="str">
        <f>IFERROR(__xludf.DUMMYFUNCTION("FILTER(definitions!$B$13:$B$17,  REGEXMATCH(definitions!$B$13:$B17, """"))"),"")</f>
        <v/>
      </c>
      <c r="C5" s="110" t="str">
        <f>IF(ISBLANK($B5), "", ABS(SUMIFS(transactions!$F$4:$F200, transactions!$D$4:$D200, $B5, transactions!$C$4:$C200, C$4)))</f>
        <v/>
      </c>
      <c r="D5" s="111" t="str">
        <f>IF(ISBLANK($B5), "", ABS(SUMIFS(transactions!$F$4:$F200, transactions!$D$4:$D200, $B5, transactions!$C$4:$C200, D$4)))</f>
        <v/>
      </c>
      <c r="F5" s="112" t="s">
        <v>41</v>
      </c>
      <c r="G5" s="112" t="s">
        <v>42</v>
      </c>
      <c r="H5" s="113" t="s">
        <v>43</v>
      </c>
      <c r="I5" s="112" t="s">
        <v>40</v>
      </c>
      <c r="K5" s="81" t="str">
        <f>IFERROR(__xludf.DUMMYFUNCTION("FILTER(definitions!$B$13:$B$20,  REGEXMATCH(definitions!$B$13:$B20, """"))"),"")</f>
        <v/>
      </c>
      <c r="L5" s="81" t="str">
        <f>IF(ISBLANK($K5), "", ABS(SUMIFS(transactions!$F$4:$F200, transactions!$D$4:$D200, $K5, transactions!$C$4:$C200, $G$4)))</f>
        <v/>
      </c>
    </row>
    <row r="6">
      <c r="B6" s="109"/>
      <c r="C6" s="114" t="str">
        <f>IF(ISBLANK($B6), "", ABS(SUMIFS(transactions!$F$4:$F200, transactions!$D$4:$D200, $B6, transactions!$C$4:$C200, C$4)))</f>
        <v/>
      </c>
      <c r="D6" s="115" t="str">
        <f>IF(ISBLANK($B6), "", ABS(SUMIFS(transactions!$F$4:$F200, transactions!$D$4:$D200, $B6, transactions!$C$4:$C200, D$4)))</f>
        <v/>
      </c>
      <c r="F6" s="116" t="str">
        <f>IFERROR(__xludf.DUMMYFUNCTION("IFERROR(FILTER(transactions!$G$4:$G200, transactions!$H$4:$H200=""expense"", transactions!$D$4:$D200=$F$4, transactions!$C$4:$C200=$G$4), """")"),"")</f>
        <v/>
      </c>
      <c r="G6" s="117" t="str">
        <f>IFERROR(__xludf.DUMMYFUNCTION("IFERROR(FILTER(transactions!$F$4:$F200, transactions!$H$4:$H200=""expense"", transactions!$D$4:$D200=$F$4, transactions!$C$4:$C200=$G$4), """")"),"")</f>
        <v/>
      </c>
      <c r="H6" s="118" t="str">
        <f>IFERROR(__xludf.DUMMYFUNCTION("IFERROR(FILTER(transactions!$I$4:$I200, transactions!$H$4:$H200=""expense"", transactions!$D$4:$D200=$F$4, transactions!$C$4:$C200=$G$4), """")"),"")</f>
        <v/>
      </c>
      <c r="I6" s="119" t="str">
        <f>IFERROR(__xludf.DUMMYFUNCTION("FILTER(transactions!$B$4:$B200, transactions!$H$4:$H200=""expense"", transactions!$D$4:$D200=$F$4, transactions!$C$4:$C200=$G$4)"),"#N/A")</f>
        <v>#N/A</v>
      </c>
      <c r="K6" s="81"/>
      <c r="L6" s="81" t="str">
        <f>IF(ISBLANK($K6), "", ABS(SUMIFS(transactions!$F$4:$F200, transactions!$D$4:$D200, $K6, transactions!$C$4:$C200, $G$4)))</f>
        <v/>
      </c>
    </row>
    <row r="7">
      <c r="B7" s="109"/>
      <c r="C7" s="114" t="str">
        <f>IF(ISBLANK($B7), "", ABS(SUMIFS(transactions!$F$4:$F200, transactions!$D$4:$D200, $B7, transactions!$C$4:$C200, C$4)))</f>
        <v/>
      </c>
      <c r="D7" s="115" t="str">
        <f>IF(ISBLANK($B7), "", ABS(SUMIFS(transactions!$F$4:$F200, transactions!$D$4:$D200, $B7, transactions!$C$4:$C200, D$4)))</f>
        <v/>
      </c>
      <c r="F7" s="120"/>
      <c r="G7" s="121"/>
      <c r="H7" s="122"/>
      <c r="I7" s="119"/>
      <c r="K7" s="81"/>
      <c r="L7" s="81" t="str">
        <f>IF(ISBLANK($K7), "", ABS(SUMIFS(transactions!$F$4:$F200, transactions!$D$4:$D200, $K7, transactions!$C$4:$C200, $G$4)))</f>
        <v/>
      </c>
    </row>
    <row r="8">
      <c r="B8" s="109"/>
      <c r="C8" s="114" t="str">
        <f>IF(ISBLANK($B8), "", ABS(SUMIFS(transactions!$F$4:$F200, transactions!$D$4:$D200, $B8, transactions!$C$4:$C200, C$4)))</f>
        <v/>
      </c>
      <c r="D8" s="115" t="str">
        <f>IF(ISBLANK($B8), "", ABS(SUMIFS(transactions!$F$4:$F200, transactions!$D$4:$D200, $B8, transactions!$C$4:$C200, D$4)))</f>
        <v/>
      </c>
      <c r="F8" s="120"/>
      <c r="G8" s="123"/>
      <c r="H8" s="122"/>
      <c r="I8" s="119"/>
      <c r="K8" s="81"/>
      <c r="L8" s="81" t="str">
        <f>IF(ISBLANK($K8), "", ABS(SUMIFS(transactions!$F$4:$F200, transactions!$D$4:$D200, $K8, transactions!$C$4:$C200, $G$4)))</f>
        <v/>
      </c>
    </row>
    <row r="9">
      <c r="B9" s="124"/>
      <c r="C9" s="125" t="str">
        <f>IF(ISBLANK($B9), "", ABS(SUMIFS(transactions!$F$4:$F200, transactions!$D$4:$D200, $B9, transactions!$C$4:$C200, C$4)))</f>
        <v/>
      </c>
      <c r="D9" s="126" t="str">
        <f>IF(ISBLANK($B9), "", ABS(SUMIFS(transactions!$F$4:$F200, transactions!$D$4:$D200, $B9, transactions!$C$4:$C200, D$4)))</f>
        <v/>
      </c>
      <c r="F9" s="120"/>
      <c r="G9" s="121"/>
      <c r="H9" s="122"/>
      <c r="I9" s="119"/>
      <c r="K9" s="81"/>
    </row>
    <row r="10">
      <c r="B10" s="127" t="str">
        <f>C4</f>
        <v>January</v>
      </c>
      <c r="F10" s="120"/>
      <c r="G10" s="121"/>
      <c r="H10" s="122"/>
      <c r="I10" s="119"/>
      <c r="K10" s="81"/>
    </row>
    <row r="11">
      <c r="F11" s="120"/>
      <c r="G11" s="121"/>
      <c r="H11" s="122"/>
      <c r="I11" s="119"/>
      <c r="K11" s="81"/>
    </row>
    <row r="12">
      <c r="F12" s="120"/>
      <c r="G12" s="121"/>
      <c r="H12" s="122"/>
      <c r="I12" s="119"/>
      <c r="K12" s="81"/>
    </row>
    <row r="13">
      <c r="F13" s="120"/>
      <c r="G13" s="121"/>
      <c r="H13" s="122"/>
      <c r="I13" s="119"/>
    </row>
    <row r="14">
      <c r="F14" s="120"/>
      <c r="G14" s="121"/>
      <c r="H14" s="122"/>
      <c r="I14" s="119"/>
    </row>
    <row r="15">
      <c r="F15" s="120"/>
      <c r="G15" s="121"/>
      <c r="H15" s="122"/>
      <c r="I15" s="119"/>
    </row>
    <row r="16">
      <c r="F16" s="120"/>
      <c r="G16" s="121"/>
      <c r="H16" s="122"/>
      <c r="I16" s="119"/>
    </row>
    <row r="17">
      <c r="F17" s="120"/>
      <c r="G17" s="121"/>
      <c r="H17" s="122"/>
      <c r="I17" s="119"/>
    </row>
    <row r="18">
      <c r="F18" s="120"/>
      <c r="G18" s="121"/>
      <c r="H18" s="122"/>
      <c r="I18" s="119"/>
    </row>
    <row r="19">
      <c r="F19" s="120"/>
      <c r="G19" s="121"/>
      <c r="H19" s="122"/>
      <c r="I19" s="119"/>
    </row>
    <row r="20">
      <c r="F20" s="120"/>
      <c r="G20" s="121"/>
      <c r="H20" s="122"/>
      <c r="I20" s="119"/>
    </row>
    <row r="21">
      <c r="B21" s="128" t="str">
        <f>D4</f>
        <v>February</v>
      </c>
      <c r="F21" s="120"/>
      <c r="G21" s="121"/>
      <c r="H21" s="122"/>
      <c r="I21" s="119"/>
    </row>
    <row r="22">
      <c r="F22" s="120"/>
      <c r="G22" s="121"/>
      <c r="H22" s="122"/>
      <c r="I22" s="119"/>
    </row>
    <row r="23">
      <c r="F23" s="120"/>
      <c r="G23" s="121"/>
      <c r="H23" s="122"/>
      <c r="I23" s="119"/>
    </row>
    <row r="24">
      <c r="F24" s="120"/>
      <c r="G24" s="121"/>
      <c r="H24" s="122"/>
      <c r="I24" s="119"/>
    </row>
    <row r="25">
      <c r="F25" s="120"/>
      <c r="G25" s="121"/>
      <c r="H25" s="122"/>
      <c r="I25" s="119"/>
    </row>
    <row r="26">
      <c r="F26" s="120"/>
      <c r="G26" s="121"/>
      <c r="H26" s="122"/>
      <c r="I26" s="119"/>
    </row>
    <row r="27">
      <c r="F27" s="120"/>
      <c r="G27" s="121"/>
      <c r="H27" s="122"/>
      <c r="I27" s="119"/>
    </row>
    <row r="28">
      <c r="F28" s="120"/>
      <c r="G28" s="121"/>
      <c r="H28" s="122"/>
      <c r="I28" s="119"/>
    </row>
    <row r="29">
      <c r="F29" s="120"/>
      <c r="G29" s="121"/>
      <c r="H29" s="122"/>
      <c r="I29" s="119"/>
    </row>
    <row r="30">
      <c r="F30" s="120"/>
      <c r="G30" s="121"/>
      <c r="H30" s="122"/>
      <c r="I30" s="119"/>
    </row>
    <row r="31">
      <c r="F31" s="120"/>
      <c r="G31" s="121"/>
      <c r="H31" s="122"/>
      <c r="I31" s="119"/>
    </row>
    <row r="32">
      <c r="F32" s="120"/>
      <c r="G32" s="121"/>
      <c r="H32" s="122"/>
      <c r="I32" s="119"/>
    </row>
    <row r="33">
      <c r="F33" s="120"/>
      <c r="G33" s="121"/>
      <c r="H33" s="122"/>
      <c r="I33" s="119"/>
    </row>
    <row r="34">
      <c r="F34" s="120"/>
      <c r="G34" s="121"/>
      <c r="H34" s="122"/>
      <c r="I34" s="119"/>
    </row>
    <row r="35">
      <c r="F35" s="120"/>
      <c r="G35" s="121"/>
      <c r="H35" s="122"/>
      <c r="I35" s="119"/>
    </row>
    <row r="36">
      <c r="F36" s="120"/>
      <c r="G36" s="121"/>
      <c r="H36" s="122"/>
      <c r="I36" s="119"/>
    </row>
    <row r="37">
      <c r="F37" s="120"/>
      <c r="G37" s="121"/>
      <c r="H37" s="122"/>
      <c r="I37" s="119"/>
    </row>
    <row r="38">
      <c r="F38" s="120"/>
      <c r="G38" s="121"/>
      <c r="H38" s="122"/>
      <c r="I38" s="119"/>
    </row>
    <row r="39">
      <c r="F39" s="120"/>
      <c r="G39" s="121"/>
      <c r="H39" s="122"/>
      <c r="I39" s="119"/>
    </row>
    <row r="40">
      <c r="F40" s="120"/>
      <c r="G40" s="121"/>
      <c r="H40" s="122"/>
      <c r="I40" s="119"/>
    </row>
    <row r="41">
      <c r="F41" s="120"/>
      <c r="G41" s="121"/>
      <c r="H41" s="122"/>
      <c r="I41" s="119"/>
    </row>
    <row r="42">
      <c r="F42" s="120"/>
      <c r="G42" s="121"/>
      <c r="H42" s="122"/>
      <c r="I42" s="119"/>
    </row>
    <row r="43">
      <c r="F43" s="120"/>
      <c r="G43" s="121"/>
      <c r="H43" s="122"/>
      <c r="I43" s="119"/>
    </row>
    <row r="44">
      <c r="F44" s="120"/>
      <c r="G44" s="121"/>
      <c r="H44" s="122"/>
      <c r="I44" s="119"/>
    </row>
    <row r="45">
      <c r="F45" s="120"/>
      <c r="G45" s="121"/>
      <c r="H45" s="122"/>
      <c r="I45" s="119"/>
    </row>
    <row r="46">
      <c r="F46" s="120"/>
      <c r="G46" s="121"/>
      <c r="H46" s="122"/>
      <c r="I46" s="119"/>
    </row>
    <row r="47">
      <c r="F47" s="120"/>
      <c r="G47" s="121"/>
      <c r="H47" s="122"/>
      <c r="I47" s="119"/>
    </row>
    <row r="48">
      <c r="F48" s="120"/>
      <c r="G48" s="121"/>
      <c r="H48" s="122"/>
      <c r="I48" s="119"/>
    </row>
    <row r="49">
      <c r="F49" s="120"/>
      <c r="G49" s="121"/>
      <c r="H49" s="122"/>
      <c r="I49" s="119"/>
    </row>
    <row r="50">
      <c r="F50" s="120"/>
      <c r="G50" s="121"/>
      <c r="H50" s="122"/>
      <c r="I50" s="119"/>
    </row>
    <row r="51">
      <c r="F51" s="120"/>
      <c r="G51" s="121"/>
      <c r="H51" s="122"/>
      <c r="I51" s="119"/>
    </row>
    <row r="52">
      <c r="F52" s="120"/>
      <c r="G52" s="121"/>
      <c r="H52" s="122"/>
      <c r="I52" s="119"/>
    </row>
    <row r="53">
      <c r="F53" s="120"/>
      <c r="G53" s="121"/>
      <c r="H53" s="122"/>
      <c r="I53" s="119"/>
    </row>
    <row r="54">
      <c r="F54" s="120"/>
      <c r="G54" s="121"/>
      <c r="H54" s="122"/>
      <c r="I54" s="119"/>
    </row>
    <row r="55">
      <c r="F55" s="120"/>
      <c r="G55" s="121"/>
      <c r="H55" s="122"/>
      <c r="I55" s="119"/>
    </row>
    <row r="56">
      <c r="F56" s="120"/>
      <c r="G56" s="121"/>
      <c r="H56" s="122"/>
      <c r="I56" s="119"/>
    </row>
    <row r="57">
      <c r="F57" s="120"/>
      <c r="G57" s="121"/>
      <c r="H57" s="122"/>
      <c r="I57" s="119"/>
    </row>
    <row r="58">
      <c r="F58" s="120"/>
      <c r="G58" s="121"/>
      <c r="H58" s="122"/>
      <c r="I58" s="119"/>
    </row>
    <row r="59">
      <c r="F59" s="120"/>
      <c r="G59" s="121"/>
      <c r="H59" s="122"/>
      <c r="I59" s="119"/>
    </row>
    <row r="60">
      <c r="F60" s="120"/>
      <c r="G60" s="121"/>
      <c r="H60" s="122"/>
      <c r="I60" s="119"/>
    </row>
    <row r="61">
      <c r="F61" s="120"/>
      <c r="G61" s="121"/>
      <c r="H61" s="122"/>
      <c r="I61" s="119"/>
    </row>
    <row r="62">
      <c r="F62" s="120"/>
      <c r="G62" s="121"/>
      <c r="H62" s="122"/>
      <c r="I62" s="119"/>
    </row>
    <row r="63">
      <c r="F63" s="120"/>
      <c r="G63" s="121"/>
      <c r="H63" s="122"/>
      <c r="I63" s="119"/>
    </row>
    <row r="64">
      <c r="F64" s="120"/>
      <c r="G64" s="121"/>
      <c r="H64" s="122"/>
      <c r="I64" s="119"/>
    </row>
    <row r="65">
      <c r="F65" s="120"/>
      <c r="G65" s="121"/>
      <c r="H65" s="122"/>
      <c r="I65" s="119"/>
    </row>
    <row r="66">
      <c r="F66" s="120"/>
      <c r="G66" s="121"/>
      <c r="H66" s="122"/>
      <c r="I66" s="119"/>
    </row>
    <row r="67">
      <c r="F67" s="120"/>
      <c r="G67" s="121"/>
      <c r="H67" s="122"/>
      <c r="I67" s="119"/>
    </row>
    <row r="68">
      <c r="F68" s="120"/>
      <c r="G68" s="121"/>
      <c r="H68" s="122"/>
      <c r="I68" s="119"/>
    </row>
    <row r="69">
      <c r="F69" s="120"/>
      <c r="G69" s="121"/>
      <c r="H69" s="122"/>
      <c r="I69" s="119"/>
    </row>
    <row r="70">
      <c r="F70" s="120"/>
      <c r="G70" s="121"/>
      <c r="H70" s="122"/>
      <c r="I70" s="119"/>
    </row>
    <row r="71">
      <c r="F71" s="120"/>
      <c r="G71" s="121"/>
      <c r="H71" s="122"/>
      <c r="I71" s="119"/>
    </row>
    <row r="72">
      <c r="F72" s="120"/>
      <c r="G72" s="121"/>
      <c r="H72" s="122"/>
      <c r="I72" s="119"/>
    </row>
    <row r="73">
      <c r="F73" s="120"/>
      <c r="G73" s="121"/>
      <c r="H73" s="122"/>
      <c r="I73" s="119"/>
    </row>
    <row r="74">
      <c r="F74" s="120"/>
      <c r="G74" s="121"/>
      <c r="H74" s="122"/>
      <c r="I74" s="119"/>
    </row>
    <row r="75">
      <c r="F75" s="120"/>
      <c r="G75" s="121"/>
      <c r="H75" s="122"/>
      <c r="I75" s="119"/>
    </row>
    <row r="76">
      <c r="F76" s="120"/>
      <c r="G76" s="121"/>
      <c r="H76" s="122"/>
      <c r="I76" s="119"/>
    </row>
    <row r="77">
      <c r="F77" s="120"/>
      <c r="G77" s="121"/>
      <c r="H77" s="122"/>
      <c r="I77" s="119"/>
    </row>
    <row r="78">
      <c r="F78" s="120"/>
      <c r="G78" s="121"/>
      <c r="H78" s="122"/>
      <c r="I78" s="119"/>
    </row>
    <row r="79">
      <c r="F79" s="120"/>
      <c r="G79" s="121"/>
      <c r="H79" s="122"/>
      <c r="I79" s="119"/>
    </row>
    <row r="80">
      <c r="F80" s="120"/>
      <c r="G80" s="121"/>
      <c r="H80" s="122"/>
      <c r="I80" s="119"/>
    </row>
    <row r="81">
      <c r="F81" s="120"/>
      <c r="G81" s="121"/>
      <c r="H81" s="122"/>
      <c r="I81" s="119"/>
    </row>
    <row r="82">
      <c r="F82" s="120"/>
      <c r="G82" s="121"/>
      <c r="H82" s="122"/>
      <c r="I82" s="119"/>
    </row>
    <row r="83">
      <c r="F83" s="120"/>
      <c r="G83" s="121"/>
      <c r="H83" s="122"/>
      <c r="I83" s="119"/>
    </row>
    <row r="84">
      <c r="F84" s="120"/>
      <c r="G84" s="121"/>
      <c r="H84" s="122"/>
      <c r="I84" s="119"/>
    </row>
    <row r="85">
      <c r="F85" s="120"/>
      <c r="G85" s="121"/>
      <c r="H85" s="122"/>
      <c r="I85" s="119"/>
    </row>
    <row r="86">
      <c r="F86" s="120"/>
      <c r="G86" s="121"/>
      <c r="H86" s="122"/>
      <c r="I86" s="119"/>
    </row>
    <row r="87">
      <c r="F87" s="120"/>
      <c r="G87" s="121"/>
      <c r="H87" s="122"/>
      <c r="I87" s="119"/>
    </row>
    <row r="88">
      <c r="F88" s="120"/>
      <c r="G88" s="121"/>
      <c r="H88" s="122"/>
      <c r="I88" s="119"/>
    </row>
    <row r="89">
      <c r="F89" s="120"/>
      <c r="G89" s="121"/>
      <c r="H89" s="122"/>
      <c r="I89" s="119"/>
    </row>
    <row r="90">
      <c r="F90" s="120"/>
      <c r="G90" s="121"/>
      <c r="H90" s="122"/>
      <c r="I90" s="119"/>
    </row>
    <row r="91">
      <c r="F91" s="120"/>
      <c r="G91" s="121"/>
      <c r="H91" s="122"/>
      <c r="I91" s="119"/>
    </row>
    <row r="92">
      <c r="F92" s="120"/>
      <c r="G92" s="121"/>
      <c r="H92" s="122"/>
      <c r="I92" s="119"/>
    </row>
    <row r="93">
      <c r="F93" s="120"/>
      <c r="G93" s="121"/>
      <c r="H93" s="122"/>
      <c r="I93" s="119"/>
    </row>
    <row r="94">
      <c r="F94" s="120"/>
      <c r="G94" s="121"/>
      <c r="H94" s="122"/>
      <c r="I94" s="119"/>
    </row>
    <row r="95">
      <c r="F95" s="120"/>
      <c r="G95" s="121"/>
      <c r="H95" s="122"/>
      <c r="I95" s="119"/>
    </row>
    <row r="96">
      <c r="F96" s="120"/>
      <c r="G96" s="121"/>
      <c r="H96" s="122"/>
      <c r="I96" s="119"/>
    </row>
    <row r="97">
      <c r="F97" s="120"/>
      <c r="G97" s="121"/>
      <c r="H97" s="122"/>
      <c r="I97" s="119"/>
    </row>
    <row r="98">
      <c r="F98" s="120"/>
      <c r="G98" s="121"/>
      <c r="H98" s="122"/>
      <c r="I98" s="119"/>
    </row>
    <row r="99">
      <c r="F99" s="120"/>
      <c r="G99" s="121"/>
      <c r="H99" s="122"/>
      <c r="I99" s="119"/>
    </row>
    <row r="100">
      <c r="F100" s="120"/>
      <c r="G100" s="121"/>
      <c r="H100" s="122"/>
      <c r="I100" s="119"/>
    </row>
    <row r="101">
      <c r="F101" s="120"/>
      <c r="G101" s="121"/>
      <c r="H101" s="122"/>
      <c r="I101" s="119"/>
    </row>
    <row r="102">
      <c r="F102" s="120"/>
      <c r="G102" s="121"/>
      <c r="H102" s="122"/>
      <c r="I102" s="119"/>
    </row>
    <row r="103">
      <c r="F103" s="120"/>
      <c r="G103" s="121"/>
      <c r="H103" s="122"/>
      <c r="I103" s="119"/>
    </row>
    <row r="104">
      <c r="F104" s="120"/>
      <c r="G104" s="121"/>
      <c r="H104" s="122"/>
      <c r="I104" s="119"/>
    </row>
    <row r="105">
      <c r="F105" s="120"/>
      <c r="G105" s="121"/>
      <c r="H105" s="122"/>
      <c r="I105" s="119"/>
    </row>
    <row r="106">
      <c r="F106" s="120"/>
      <c r="G106" s="121"/>
      <c r="H106" s="122"/>
      <c r="I106" s="119"/>
    </row>
    <row r="107">
      <c r="F107" s="120"/>
      <c r="G107" s="121"/>
      <c r="H107" s="122"/>
      <c r="I107" s="119"/>
    </row>
    <row r="108">
      <c r="F108" s="120"/>
      <c r="G108" s="121"/>
      <c r="H108" s="122"/>
      <c r="I108" s="119"/>
    </row>
    <row r="109">
      <c r="F109" s="120"/>
      <c r="G109" s="121"/>
      <c r="H109" s="122"/>
      <c r="I109" s="119"/>
    </row>
    <row r="110">
      <c r="F110" s="120"/>
      <c r="G110" s="121"/>
      <c r="H110" s="122"/>
      <c r="I110" s="119"/>
    </row>
    <row r="111">
      <c r="F111" s="120"/>
      <c r="G111" s="121"/>
      <c r="H111" s="122"/>
      <c r="I111" s="119"/>
    </row>
    <row r="112">
      <c r="F112" s="120"/>
      <c r="G112" s="121"/>
      <c r="H112" s="122"/>
      <c r="I112" s="119"/>
    </row>
    <row r="113">
      <c r="F113" s="120"/>
      <c r="G113" s="121"/>
      <c r="H113" s="122"/>
      <c r="I113" s="119"/>
    </row>
    <row r="114">
      <c r="F114" s="120"/>
      <c r="G114" s="121"/>
      <c r="H114" s="122"/>
      <c r="I114" s="119"/>
    </row>
    <row r="115">
      <c r="F115" s="120"/>
      <c r="G115" s="121"/>
      <c r="H115" s="122"/>
      <c r="I115" s="119"/>
    </row>
    <row r="116">
      <c r="F116" s="120"/>
      <c r="G116" s="121"/>
      <c r="H116" s="122"/>
      <c r="I116" s="119"/>
    </row>
    <row r="117">
      <c r="F117" s="120"/>
      <c r="G117" s="121"/>
      <c r="H117" s="122"/>
      <c r="I117" s="119"/>
    </row>
    <row r="118">
      <c r="F118" s="120"/>
      <c r="G118" s="121"/>
      <c r="H118" s="122"/>
      <c r="I118" s="119"/>
    </row>
    <row r="119">
      <c r="F119" s="120"/>
      <c r="G119" s="121"/>
      <c r="H119" s="122"/>
      <c r="I119" s="119"/>
    </row>
    <row r="120">
      <c r="F120" s="120"/>
      <c r="G120" s="121"/>
      <c r="H120" s="122"/>
      <c r="I120" s="119"/>
    </row>
    <row r="121">
      <c r="F121" s="120"/>
      <c r="G121" s="121"/>
      <c r="H121" s="122"/>
      <c r="I121" s="119"/>
    </row>
    <row r="122">
      <c r="F122" s="120"/>
      <c r="G122" s="121"/>
      <c r="H122" s="122"/>
      <c r="I122" s="119"/>
    </row>
    <row r="123">
      <c r="F123" s="120"/>
      <c r="G123" s="121"/>
      <c r="H123" s="122"/>
      <c r="I123" s="119"/>
    </row>
    <row r="124">
      <c r="F124" s="120"/>
      <c r="G124" s="121"/>
      <c r="H124" s="122"/>
      <c r="I124" s="119"/>
    </row>
    <row r="125">
      <c r="F125" s="120"/>
      <c r="G125" s="121"/>
      <c r="H125" s="122"/>
      <c r="I125" s="119"/>
    </row>
    <row r="126">
      <c r="F126" s="120"/>
      <c r="G126" s="121"/>
      <c r="H126" s="122"/>
      <c r="I126" s="119"/>
    </row>
    <row r="127">
      <c r="F127" s="120"/>
      <c r="G127" s="121"/>
      <c r="H127" s="122"/>
      <c r="I127" s="119"/>
    </row>
    <row r="128">
      <c r="F128" s="120"/>
      <c r="G128" s="121"/>
      <c r="H128" s="122"/>
      <c r="I128" s="119"/>
    </row>
    <row r="129">
      <c r="F129" s="120"/>
      <c r="G129" s="121"/>
      <c r="H129" s="122"/>
      <c r="I129" s="119"/>
    </row>
    <row r="130">
      <c r="F130" s="120"/>
      <c r="G130" s="121"/>
      <c r="H130" s="122"/>
      <c r="I130" s="119"/>
    </row>
    <row r="131">
      <c r="F131" s="120"/>
      <c r="G131" s="121"/>
      <c r="H131" s="122"/>
      <c r="I131" s="119"/>
    </row>
    <row r="132">
      <c r="F132" s="120"/>
      <c r="G132" s="121"/>
      <c r="H132" s="122"/>
      <c r="I132" s="119"/>
    </row>
    <row r="133">
      <c r="F133" s="120"/>
      <c r="G133" s="121"/>
      <c r="H133" s="122"/>
      <c r="I133" s="119"/>
    </row>
    <row r="134">
      <c r="F134" s="120"/>
      <c r="G134" s="121"/>
      <c r="H134" s="122"/>
      <c r="I134" s="119"/>
    </row>
    <row r="135">
      <c r="F135" s="120"/>
      <c r="G135" s="121"/>
      <c r="H135" s="122"/>
      <c r="I135" s="119"/>
    </row>
    <row r="136">
      <c r="F136" s="120"/>
      <c r="G136" s="121"/>
      <c r="H136" s="122"/>
      <c r="I136" s="119"/>
    </row>
    <row r="137">
      <c r="F137" s="120"/>
      <c r="G137" s="121"/>
      <c r="H137" s="122"/>
      <c r="I137" s="119"/>
    </row>
    <row r="138">
      <c r="F138" s="120"/>
      <c r="G138" s="121"/>
      <c r="H138" s="122"/>
      <c r="I138" s="119"/>
    </row>
    <row r="139">
      <c r="F139" s="120"/>
      <c r="G139" s="121"/>
      <c r="H139" s="122"/>
      <c r="I139" s="119"/>
    </row>
    <row r="140">
      <c r="F140" s="120"/>
      <c r="G140" s="121"/>
      <c r="H140" s="122"/>
      <c r="I140" s="119"/>
    </row>
    <row r="141">
      <c r="F141" s="120"/>
      <c r="G141" s="121"/>
      <c r="H141" s="122"/>
      <c r="I141" s="119"/>
    </row>
    <row r="142">
      <c r="F142" s="120"/>
      <c r="G142" s="121"/>
      <c r="H142" s="122"/>
      <c r="I142" s="119"/>
    </row>
    <row r="143">
      <c r="F143" s="120"/>
      <c r="G143" s="121"/>
      <c r="H143" s="122"/>
      <c r="I143" s="119"/>
    </row>
    <row r="144">
      <c r="F144" s="120"/>
      <c r="G144" s="121"/>
      <c r="H144" s="122"/>
      <c r="I144" s="119"/>
    </row>
    <row r="145">
      <c r="F145" s="120"/>
      <c r="G145" s="121"/>
      <c r="H145" s="122"/>
      <c r="I145" s="119"/>
    </row>
    <row r="146">
      <c r="F146" s="120"/>
      <c r="G146" s="121"/>
      <c r="H146" s="122"/>
      <c r="I146" s="119"/>
    </row>
    <row r="147">
      <c r="F147" s="120"/>
      <c r="G147" s="121"/>
      <c r="H147" s="122"/>
      <c r="I147" s="119"/>
    </row>
    <row r="148">
      <c r="F148" s="120"/>
      <c r="G148" s="121"/>
      <c r="H148" s="122"/>
      <c r="I148" s="119"/>
    </row>
    <row r="149">
      <c r="F149" s="120"/>
      <c r="G149" s="121"/>
      <c r="H149" s="122"/>
      <c r="I149" s="119"/>
    </row>
    <row r="150">
      <c r="F150" s="120"/>
      <c r="G150" s="121"/>
      <c r="H150" s="122"/>
      <c r="I150" s="119"/>
    </row>
    <row r="151">
      <c r="F151" s="120"/>
      <c r="G151" s="121"/>
      <c r="H151" s="122"/>
      <c r="I151" s="119"/>
    </row>
    <row r="152">
      <c r="F152" s="120"/>
      <c r="G152" s="121"/>
      <c r="H152" s="122"/>
      <c r="I152" s="119"/>
    </row>
    <row r="153">
      <c r="F153" s="120"/>
      <c r="G153" s="121"/>
      <c r="H153" s="122"/>
      <c r="I153" s="119"/>
    </row>
    <row r="154">
      <c r="F154" s="120"/>
      <c r="G154" s="121"/>
      <c r="H154" s="122"/>
      <c r="I154" s="119"/>
    </row>
    <row r="155">
      <c r="F155" s="120"/>
      <c r="G155" s="121"/>
      <c r="H155" s="122"/>
      <c r="I155" s="119"/>
    </row>
    <row r="156">
      <c r="F156" s="120"/>
      <c r="G156" s="121"/>
      <c r="H156" s="122"/>
      <c r="I156" s="119"/>
    </row>
    <row r="157">
      <c r="F157" s="120"/>
      <c r="G157" s="121"/>
      <c r="H157" s="122"/>
      <c r="I157" s="119"/>
    </row>
    <row r="158">
      <c r="F158" s="120"/>
      <c r="G158" s="121"/>
      <c r="H158" s="122"/>
      <c r="I158" s="119"/>
    </row>
    <row r="159">
      <c r="F159" s="120"/>
      <c r="G159" s="121"/>
      <c r="H159" s="122"/>
      <c r="I159" s="119"/>
    </row>
    <row r="160">
      <c r="F160" s="120"/>
      <c r="G160" s="121"/>
      <c r="H160" s="122"/>
      <c r="I160" s="119"/>
    </row>
    <row r="161">
      <c r="F161" s="120"/>
      <c r="G161" s="121"/>
      <c r="H161" s="122"/>
      <c r="I161" s="119"/>
    </row>
    <row r="162">
      <c r="F162" s="120"/>
      <c r="G162" s="121"/>
      <c r="H162" s="122"/>
      <c r="I162" s="119"/>
    </row>
    <row r="163">
      <c r="F163" s="120"/>
      <c r="G163" s="121"/>
      <c r="H163" s="122"/>
      <c r="I163" s="119"/>
    </row>
    <row r="164">
      <c r="F164" s="120"/>
      <c r="G164" s="121"/>
      <c r="H164" s="122"/>
      <c r="I164" s="119"/>
    </row>
    <row r="165">
      <c r="F165" s="120"/>
      <c r="G165" s="121"/>
      <c r="H165" s="122"/>
      <c r="I165" s="119"/>
    </row>
    <row r="166">
      <c r="F166" s="120"/>
      <c r="G166" s="121"/>
      <c r="H166" s="122"/>
      <c r="I166" s="119"/>
    </row>
    <row r="167">
      <c r="F167" s="120"/>
      <c r="G167" s="121"/>
      <c r="H167" s="122"/>
      <c r="I167" s="119"/>
    </row>
    <row r="168">
      <c r="F168" s="120"/>
      <c r="G168" s="121"/>
      <c r="H168" s="122"/>
      <c r="I168" s="119"/>
    </row>
    <row r="169">
      <c r="F169" s="120"/>
      <c r="G169" s="121"/>
      <c r="H169" s="122"/>
      <c r="I169" s="119"/>
    </row>
    <row r="170">
      <c r="F170" s="120"/>
      <c r="G170" s="121"/>
      <c r="H170" s="122"/>
      <c r="I170" s="119"/>
    </row>
    <row r="171">
      <c r="F171" s="120"/>
      <c r="G171" s="121"/>
      <c r="H171" s="122"/>
      <c r="I171" s="119"/>
    </row>
    <row r="172">
      <c r="F172" s="120"/>
      <c r="G172" s="121"/>
      <c r="H172" s="122"/>
      <c r="I172" s="119"/>
    </row>
    <row r="173">
      <c r="F173" s="120"/>
      <c r="G173" s="121"/>
      <c r="H173" s="122"/>
      <c r="I173" s="119"/>
    </row>
    <row r="174">
      <c r="F174" s="120"/>
      <c r="G174" s="121"/>
      <c r="H174" s="122"/>
      <c r="I174" s="119"/>
    </row>
    <row r="175">
      <c r="F175" s="120"/>
      <c r="G175" s="121"/>
      <c r="H175" s="122"/>
      <c r="I175" s="119"/>
    </row>
    <row r="176">
      <c r="F176" s="120"/>
      <c r="G176" s="121"/>
      <c r="H176" s="122"/>
      <c r="I176" s="119"/>
    </row>
    <row r="177">
      <c r="F177" s="120"/>
      <c r="G177" s="121"/>
      <c r="H177" s="122"/>
      <c r="I177" s="119"/>
    </row>
    <row r="178">
      <c r="F178" s="120"/>
      <c r="G178" s="121"/>
      <c r="H178" s="122"/>
      <c r="I178" s="119"/>
    </row>
    <row r="179">
      <c r="F179" s="120"/>
      <c r="G179" s="121"/>
      <c r="H179" s="122"/>
      <c r="I179" s="119"/>
    </row>
    <row r="180">
      <c r="F180" s="120"/>
      <c r="G180" s="121"/>
      <c r="H180" s="122"/>
      <c r="I180" s="119"/>
    </row>
    <row r="181">
      <c r="F181" s="120"/>
      <c r="G181" s="121"/>
      <c r="H181" s="122"/>
      <c r="I181" s="119"/>
    </row>
    <row r="182">
      <c r="F182" s="120"/>
      <c r="G182" s="121"/>
      <c r="H182" s="122"/>
      <c r="I182" s="119"/>
    </row>
    <row r="183">
      <c r="F183" s="120"/>
      <c r="G183" s="121"/>
      <c r="H183" s="122"/>
      <c r="I183" s="119"/>
    </row>
    <row r="184">
      <c r="F184" s="120"/>
      <c r="G184" s="121"/>
      <c r="H184" s="122"/>
      <c r="I184" s="119"/>
    </row>
    <row r="185">
      <c r="F185" s="120"/>
      <c r="G185" s="121"/>
      <c r="H185" s="122"/>
      <c r="I185" s="119"/>
    </row>
    <row r="186">
      <c r="F186" s="120"/>
      <c r="G186" s="121"/>
      <c r="H186" s="122"/>
      <c r="I186" s="119"/>
    </row>
    <row r="187">
      <c r="F187" s="120"/>
      <c r="G187" s="121"/>
      <c r="H187" s="122"/>
      <c r="I187" s="119"/>
    </row>
    <row r="188">
      <c r="F188" s="120"/>
      <c r="G188" s="121"/>
      <c r="H188" s="122"/>
      <c r="I188" s="119"/>
    </row>
    <row r="189">
      <c r="F189" s="120"/>
      <c r="G189" s="121"/>
      <c r="H189" s="122"/>
      <c r="I189" s="119"/>
    </row>
    <row r="190">
      <c r="F190" s="120"/>
      <c r="G190" s="121"/>
      <c r="H190" s="122"/>
      <c r="I190" s="119"/>
    </row>
    <row r="191">
      <c r="F191" s="120"/>
      <c r="G191" s="121"/>
      <c r="H191" s="122"/>
      <c r="I191" s="119"/>
    </row>
    <row r="192">
      <c r="F192" s="120"/>
      <c r="G192" s="121"/>
      <c r="H192" s="122"/>
      <c r="I192" s="119"/>
    </row>
    <row r="193">
      <c r="F193" s="120"/>
      <c r="G193" s="121"/>
      <c r="H193" s="122"/>
      <c r="I193" s="119"/>
    </row>
    <row r="194">
      <c r="F194" s="120"/>
      <c r="G194" s="121"/>
      <c r="H194" s="122"/>
      <c r="I194" s="119"/>
    </row>
    <row r="195">
      <c r="F195" s="120"/>
      <c r="G195" s="121"/>
      <c r="H195" s="122"/>
      <c r="I195" s="119"/>
    </row>
    <row r="196">
      <c r="F196" s="120"/>
      <c r="G196" s="121"/>
      <c r="H196" s="122"/>
      <c r="I196" s="119"/>
    </row>
    <row r="197">
      <c r="F197" s="120"/>
      <c r="G197" s="121"/>
      <c r="H197" s="122"/>
      <c r="I197" s="119"/>
    </row>
    <row r="198">
      <c r="F198" s="120"/>
      <c r="G198" s="121"/>
      <c r="H198" s="122"/>
      <c r="I198" s="119"/>
    </row>
    <row r="199">
      <c r="F199" s="120"/>
      <c r="G199" s="121"/>
      <c r="H199" s="122"/>
      <c r="I199" s="119"/>
    </row>
    <row r="200">
      <c r="F200" s="120"/>
      <c r="G200" s="121"/>
      <c r="H200" s="122"/>
      <c r="I200" s="119"/>
    </row>
  </sheetData>
  <mergeCells count="4">
    <mergeCell ref="B1:D1"/>
    <mergeCell ref="B3:D3"/>
    <mergeCell ref="F3:I3"/>
    <mergeCell ref="K4:N4"/>
  </mergeCells>
  <conditionalFormatting sqref="G6:G200">
    <cfRule type="colorScale" priority="1">
      <colorScale>
        <cfvo type="min"/>
        <cfvo type="percent" val="50"/>
        <cfvo type="formula" val="0"/>
        <color rgb="FFE67C73"/>
        <color rgb="FFFFD666"/>
        <color rgb="FF57BB8A"/>
      </colorScale>
    </cfRule>
  </conditionalFormatting>
  <dataValidations>
    <dataValidation type="list" allowBlank="1" showErrorMessage="1" sqref="F4">
      <formula1>definitions!$B$13:$B$17</formula1>
    </dataValidation>
    <dataValidation type="list" allowBlank="1" showErrorMessage="1" sqref="C4:D4 G4">
      <formula1>summary!$B$4:$B$15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showGridLines="0" workbookViewId="0"/>
  </sheetViews>
  <sheetFormatPr customHeight="1" defaultColWidth="11.22" defaultRowHeight="15.75"/>
  <cols>
    <col customWidth="1" min="2" max="2" width="31.67"/>
    <col customWidth="1" min="3" max="3" width="15.67"/>
    <col customWidth="1" min="4" max="4" width="15.89"/>
    <col customWidth="1" min="5" max="5" width="12.33"/>
    <col customWidth="1" min="6" max="6" width="11.78"/>
    <col customWidth="1" min="7" max="7" width="21.33"/>
    <col customWidth="1" min="8" max="8" width="13.44"/>
    <col customWidth="1" min="9" max="9" width="14.56"/>
  </cols>
  <sheetData>
    <row r="1" ht="33.0" customHeight="1">
      <c r="A1" s="5"/>
      <c r="B1" s="100" t="s">
        <v>49</v>
      </c>
      <c r="E1" s="3"/>
      <c r="F1" s="5"/>
      <c r="G1" s="5"/>
      <c r="H1" s="5"/>
      <c r="I1" s="5"/>
      <c r="J1" s="5"/>
    </row>
    <row r="2">
      <c r="A2" s="129"/>
      <c r="B2" s="129"/>
      <c r="C2" s="129"/>
      <c r="D2" s="129"/>
      <c r="E2" s="129"/>
      <c r="F2" s="129"/>
      <c r="G2" s="129"/>
      <c r="H2" s="129"/>
      <c r="I2" s="129"/>
      <c r="J2" s="129"/>
    </row>
    <row r="3" ht="21.75" customHeight="1">
      <c r="A3" s="129"/>
      <c r="B3" s="85" t="s">
        <v>50</v>
      </c>
      <c r="C3" s="129"/>
      <c r="D3" s="129"/>
      <c r="E3" s="129"/>
      <c r="F3" s="129"/>
      <c r="G3" s="85" t="s">
        <v>51</v>
      </c>
      <c r="H3" s="129"/>
      <c r="I3" s="129"/>
      <c r="J3" s="129"/>
    </row>
    <row r="4" ht="24.0" customHeight="1">
      <c r="A4" s="129"/>
      <c r="B4" s="130" t="s">
        <v>52</v>
      </c>
      <c r="C4" s="131" t="s">
        <v>53</v>
      </c>
      <c r="D4" s="131" t="s">
        <v>54</v>
      </c>
      <c r="E4" s="131" t="s">
        <v>55</v>
      </c>
      <c r="F4" s="131" t="s">
        <v>56</v>
      </c>
      <c r="G4" s="131" t="s">
        <v>57</v>
      </c>
      <c r="H4" s="131" t="s">
        <v>58</v>
      </c>
      <c r="I4" s="132" t="s">
        <v>59</v>
      </c>
      <c r="J4" s="129"/>
    </row>
    <row r="5">
      <c r="A5" s="129"/>
      <c r="B5" s="133"/>
      <c r="C5" s="134"/>
      <c r="D5" s="135" t="str">
        <f>IF($B5="","", ABS(SUMIFS(transactions!$F$4:$F50, transactions!$H$4:$H50, "saving", transactions!$J$4:$J50, $B5))+SUMIFS(transactions!$F$4:$F50, transactions!$H$4:$H50, "start", transactions!$J$4:$J50, $B5)-SUMIFS(transactions!$F$4:$F50, transactions!$H$4:$H50, "income", transactions!$J$4:$J50, $B5)+SUMIFS(transactions!$F$4:$F50, transactions!$H$4:$H50, "exclude", transactions!$J$4:$J50, $B5))</f>
        <v/>
      </c>
      <c r="E5" s="135" t="str">
        <f t="shared" ref="E5:E50" si="1">IF($B5="","", C5-D5)</f>
        <v/>
      </c>
      <c r="F5" s="136" t="str">
        <f t="shared" ref="F5:F50" si="2">IFERROR(D5/C5, "")</f>
        <v/>
      </c>
      <c r="G5" s="137"/>
      <c r="H5" s="135" t="str">
        <f t="shared" ref="H5:H50" si="3">IF(G5=0,"",ROUNDUP(E5/G5, 0))</f>
        <v/>
      </c>
      <c r="I5" s="135" t="str">
        <f t="shared" ref="I5:I50" si="4">IF(G5=0,"",EDATE(EOMONTH(TODAY(), -1) + 1, H5))</f>
        <v/>
      </c>
      <c r="J5" s="129"/>
    </row>
    <row r="6">
      <c r="A6" s="129"/>
      <c r="B6" s="133"/>
      <c r="C6" s="134"/>
      <c r="D6" s="135" t="str">
        <f>IF($B6="","", ABS(SUMIFS(transactions!$F$4:$F50, transactions!$H$4:$H50, "saving", transactions!$J$4:$J50, $B6))+SUMIFS(transactions!$F$4:$F50, transactions!$H$4:$H50, "start", transactions!$J$4:$J50, $B6)-SUMIFS(transactions!$F$4:$F50, transactions!$H$4:$H50, "income", transactions!$J$4:$J50, $B6))</f>
        <v/>
      </c>
      <c r="E6" s="135" t="str">
        <f t="shared" si="1"/>
        <v/>
      </c>
      <c r="F6" s="136" t="str">
        <f t="shared" si="2"/>
        <v/>
      </c>
      <c r="G6" s="137"/>
      <c r="H6" s="135" t="str">
        <f t="shared" si="3"/>
        <v/>
      </c>
      <c r="I6" s="135" t="str">
        <f t="shared" si="4"/>
        <v/>
      </c>
      <c r="J6" s="129"/>
    </row>
    <row r="7">
      <c r="A7" s="129"/>
      <c r="B7" s="133"/>
      <c r="C7" s="134"/>
      <c r="D7" s="135" t="str">
        <f>IF($B7="","", ABS(SUMIFS(transactions!$F$4:$F50, transactions!$H$4:$H50, "saving", transactions!$J$4:$J50, $B7))+SUMIFS(transactions!$F$4:$F50, transactions!$H$4:$H50, "start", transactions!$J$4:$J50, $B7)-SUMIFS(transactions!$F$4:$F50, transactions!$H$4:$H50, "income", transactions!$J$4:$J50, $B7))</f>
        <v/>
      </c>
      <c r="E7" s="135" t="str">
        <f t="shared" si="1"/>
        <v/>
      </c>
      <c r="F7" s="136" t="str">
        <f t="shared" si="2"/>
        <v/>
      </c>
      <c r="G7" s="137"/>
      <c r="H7" s="135" t="str">
        <f t="shared" si="3"/>
        <v/>
      </c>
      <c r="I7" s="135" t="str">
        <f t="shared" si="4"/>
        <v/>
      </c>
      <c r="J7" s="129"/>
    </row>
    <row r="8">
      <c r="A8" s="129"/>
      <c r="B8" s="133"/>
      <c r="C8" s="134"/>
      <c r="D8" s="135" t="str">
        <f>IF($B8="","", ABS(SUMIFS(transactions!$F$4:$F50, transactions!$H$4:$H50, "saving", transactions!$J$4:$J50, $B8))+SUMIFS(transactions!$F$4:$F50, transactions!$H$4:$H50, "start", transactions!$J$4:$J50, $B8)-SUMIFS(transactions!$F$4:$F50, transactions!$H$4:$H50, "income", transactions!$J$4:$J50, $B8))</f>
        <v/>
      </c>
      <c r="E8" s="135" t="str">
        <f t="shared" si="1"/>
        <v/>
      </c>
      <c r="F8" s="136" t="str">
        <f t="shared" si="2"/>
        <v/>
      </c>
      <c r="G8" s="137"/>
      <c r="H8" s="135" t="str">
        <f t="shared" si="3"/>
        <v/>
      </c>
      <c r="I8" s="135" t="str">
        <f t="shared" si="4"/>
        <v/>
      </c>
      <c r="J8" s="129"/>
    </row>
    <row r="9">
      <c r="A9" s="129"/>
      <c r="B9" s="133"/>
      <c r="C9" s="134"/>
      <c r="D9" s="135" t="str">
        <f>IF($B9="","", ABS(SUMIFS(transactions!$F$4:$F50, transactions!$H$4:$H50, "saving", transactions!$J$4:$J50, $B9))+SUMIFS(transactions!$F$4:$F50, transactions!$H$4:$H50, "start", transactions!$J$4:$J50, $B9)-SUMIFS(transactions!$F$4:$F50, transactions!$H$4:$H50, "income", transactions!$J$4:$J50, $B9))</f>
        <v/>
      </c>
      <c r="E9" s="135" t="str">
        <f t="shared" si="1"/>
        <v/>
      </c>
      <c r="F9" s="136" t="str">
        <f t="shared" si="2"/>
        <v/>
      </c>
      <c r="G9" s="137"/>
      <c r="H9" s="135" t="str">
        <f t="shared" si="3"/>
        <v/>
      </c>
      <c r="I9" s="135" t="str">
        <f t="shared" si="4"/>
        <v/>
      </c>
      <c r="J9" s="129"/>
    </row>
    <row r="10">
      <c r="A10" s="129"/>
      <c r="B10" s="133"/>
      <c r="C10" s="134"/>
      <c r="D10" s="135" t="str">
        <f>IF($B10="","", ABS(SUMIFS(transactions!$F$4:$F50, transactions!$H$4:$H50, "saving", transactions!$J$4:$J50, $B10))+SUMIFS(transactions!$F$4:$F50, transactions!$H$4:$H50, "start", transactions!$J$4:$J50, $B10)-SUMIFS(transactions!$F$4:$F50, transactions!$H$4:$H50, "income", transactions!$J$4:$J50, $B10))</f>
        <v/>
      </c>
      <c r="E10" s="135" t="str">
        <f t="shared" si="1"/>
        <v/>
      </c>
      <c r="F10" s="136" t="str">
        <f t="shared" si="2"/>
        <v/>
      </c>
      <c r="G10" s="137"/>
      <c r="H10" s="135" t="str">
        <f t="shared" si="3"/>
        <v/>
      </c>
      <c r="I10" s="135" t="str">
        <f t="shared" si="4"/>
        <v/>
      </c>
      <c r="J10" s="129"/>
    </row>
    <row r="11">
      <c r="A11" s="129"/>
      <c r="B11" s="133"/>
      <c r="C11" s="134"/>
      <c r="D11" s="135" t="str">
        <f>IF($B11="","", ABS(SUMIFS(transactions!$F$4:$F50, transactions!$H$4:$H50, "saving", transactions!$J$4:$J50, $B11))+SUMIFS(transactions!$F$4:$F50, transactions!$H$4:$H50, "start", transactions!$J$4:$J50, $B11)-SUMIFS(transactions!$F$4:$F50, transactions!$H$4:$H50, "income", transactions!$J$4:$J50, $B11))</f>
        <v/>
      </c>
      <c r="E11" s="135" t="str">
        <f t="shared" si="1"/>
        <v/>
      </c>
      <c r="F11" s="136" t="str">
        <f t="shared" si="2"/>
        <v/>
      </c>
      <c r="G11" s="138"/>
      <c r="H11" s="135" t="str">
        <f t="shared" si="3"/>
        <v/>
      </c>
      <c r="I11" s="135" t="str">
        <f t="shared" si="4"/>
        <v/>
      </c>
      <c r="J11" s="129"/>
    </row>
    <row r="12">
      <c r="A12" s="129"/>
      <c r="B12" s="133"/>
      <c r="C12" s="134"/>
      <c r="D12" s="135" t="str">
        <f>IF($B12="","", ABS(SUMIFS(transactions!$F$4:$F50, transactions!$H$4:$H50, "saving", transactions!$J$4:$J50, $B12))+SUMIFS(transactions!$F$4:$F50, transactions!$H$4:$H50, "start", transactions!$J$4:$J50, $B12)-SUMIFS(transactions!$F$4:$F50, transactions!$H$4:$H50, "income", transactions!$J$4:$J50, $B12))</f>
        <v/>
      </c>
      <c r="E12" s="135" t="str">
        <f t="shared" si="1"/>
        <v/>
      </c>
      <c r="F12" s="136" t="str">
        <f t="shared" si="2"/>
        <v/>
      </c>
      <c r="G12" s="137"/>
      <c r="H12" s="135" t="str">
        <f t="shared" si="3"/>
        <v/>
      </c>
      <c r="I12" s="135" t="str">
        <f t="shared" si="4"/>
        <v/>
      </c>
      <c r="J12" s="129"/>
    </row>
    <row r="13">
      <c r="A13" s="129"/>
      <c r="B13" s="133"/>
      <c r="C13" s="134"/>
      <c r="D13" s="135" t="str">
        <f>IF($B13="","", ABS(SUMIFS(transactions!$F$4:$F50, transactions!$H$4:$H50, "saving", transactions!$J$4:$J50, $B13))+SUMIFS(transactions!$F$4:$F50, transactions!$H$4:$H50, "start", transactions!$J$4:$J50, $B13)-SUMIFS(transactions!$F$4:$F50, transactions!$H$4:$H50, "income", transactions!$J$4:$J50, $B13))</f>
        <v/>
      </c>
      <c r="E13" s="135" t="str">
        <f t="shared" si="1"/>
        <v/>
      </c>
      <c r="F13" s="136" t="str">
        <f t="shared" si="2"/>
        <v/>
      </c>
      <c r="G13" s="138"/>
      <c r="H13" s="135" t="str">
        <f t="shared" si="3"/>
        <v/>
      </c>
      <c r="I13" s="135" t="str">
        <f t="shared" si="4"/>
        <v/>
      </c>
      <c r="J13" s="129"/>
    </row>
    <row r="14">
      <c r="A14" s="129"/>
      <c r="B14" s="133"/>
      <c r="C14" s="134"/>
      <c r="D14" s="135" t="str">
        <f>IF($B14="","", ABS(SUMIFS(transactions!$F$4:$F50, transactions!$H$4:$H50, "saving", transactions!$J$4:$J50, $B14))+SUMIFS(transactions!$F$4:$F50, transactions!$H$4:$H50, "start", transactions!$J$4:$J50, $B14)-SUMIFS(transactions!$F$4:$F50, transactions!$H$4:$H50, "income", transactions!$J$4:$J50, $B14))</f>
        <v/>
      </c>
      <c r="E14" s="135" t="str">
        <f t="shared" si="1"/>
        <v/>
      </c>
      <c r="F14" s="136" t="str">
        <f t="shared" si="2"/>
        <v/>
      </c>
      <c r="G14" s="138"/>
      <c r="H14" s="135" t="str">
        <f t="shared" si="3"/>
        <v/>
      </c>
      <c r="I14" s="135" t="str">
        <f t="shared" si="4"/>
        <v/>
      </c>
      <c r="J14" s="129"/>
    </row>
    <row r="15">
      <c r="A15" s="129"/>
      <c r="B15" s="133"/>
      <c r="C15" s="139"/>
      <c r="D15" s="135" t="str">
        <f>IF($B15="","", ABS(SUMIFS(transactions!$F$4:$F50, transactions!$H$4:$H50, "saving", transactions!$J$4:$J50, $B15))+SUMIFS(transactions!$F$4:$F50, transactions!$H$4:$H50, "start", transactions!$J$4:$J50, $B15)-SUMIFS(transactions!$F$4:$F50, transactions!$H$4:$H50, "income", transactions!$J$4:$J50, $B15))</f>
        <v/>
      </c>
      <c r="E15" s="135" t="str">
        <f t="shared" si="1"/>
        <v/>
      </c>
      <c r="F15" s="136" t="str">
        <f t="shared" si="2"/>
        <v/>
      </c>
      <c r="G15" s="138"/>
      <c r="H15" s="135" t="str">
        <f t="shared" si="3"/>
        <v/>
      </c>
      <c r="I15" s="135" t="str">
        <f t="shared" si="4"/>
        <v/>
      </c>
      <c r="J15" s="129"/>
    </row>
    <row r="16">
      <c r="A16" s="129"/>
      <c r="B16" s="140"/>
      <c r="C16" s="139"/>
      <c r="D16" s="135" t="str">
        <f>IF($B16="","", ABS(SUMIFS(transactions!$F$4:$F50, transactions!$H$4:$H50, "saving", transactions!$J$4:$J50, $B16))+SUMIFS(transactions!$F$4:$F50, transactions!$H$4:$H50, "start", transactions!$J$4:$J50, $B16)-SUMIFS(transactions!$F$4:$F50, transactions!$H$4:$H50, "income", transactions!$J$4:$J50, $B16))</f>
        <v/>
      </c>
      <c r="E16" s="135" t="str">
        <f t="shared" si="1"/>
        <v/>
      </c>
      <c r="F16" s="136" t="str">
        <f t="shared" si="2"/>
        <v/>
      </c>
      <c r="G16" s="138"/>
      <c r="H16" s="135" t="str">
        <f t="shared" si="3"/>
        <v/>
      </c>
      <c r="I16" s="135" t="str">
        <f t="shared" si="4"/>
        <v/>
      </c>
      <c r="J16" s="129"/>
    </row>
    <row r="17">
      <c r="A17" s="129"/>
      <c r="B17" s="140"/>
      <c r="C17" s="139"/>
      <c r="D17" s="135" t="str">
        <f>IF($B17="","", ABS(SUMIFS(transactions!$F$4:$F50, transactions!$H$4:$H50, "saving", transactions!$J$4:$J50, $B17))+SUMIFS(transactions!$F$4:$F50, transactions!$H$4:$H50, "start", transactions!$J$4:$J50, $B17)-SUMIFS(transactions!$F$4:$F50, transactions!$H$4:$H50, "income", transactions!$J$4:$J50, $B17))</f>
        <v/>
      </c>
      <c r="E17" s="135" t="str">
        <f t="shared" si="1"/>
        <v/>
      </c>
      <c r="F17" s="136" t="str">
        <f t="shared" si="2"/>
        <v/>
      </c>
      <c r="G17" s="138"/>
      <c r="H17" s="135" t="str">
        <f t="shared" si="3"/>
        <v/>
      </c>
      <c r="I17" s="135" t="str">
        <f t="shared" si="4"/>
        <v/>
      </c>
      <c r="J17" s="129"/>
    </row>
    <row r="18">
      <c r="A18" s="129"/>
      <c r="B18" s="140"/>
      <c r="C18" s="139"/>
      <c r="D18" s="135" t="str">
        <f>IF($B18="","", ABS(SUMIFS(transactions!$F$4:$F50, transactions!$H$4:$H50, "saving", transactions!$J$4:$J50, $B18))+SUMIFS(transactions!$F$4:$F50, transactions!$H$4:$H50, "start", transactions!$J$4:$J50, $B18)-SUMIFS(transactions!$F$4:$F50, transactions!$H$4:$H50, "income", transactions!$J$4:$J50, $B18))</f>
        <v/>
      </c>
      <c r="E18" s="135" t="str">
        <f t="shared" si="1"/>
        <v/>
      </c>
      <c r="F18" s="136" t="str">
        <f t="shared" si="2"/>
        <v/>
      </c>
      <c r="G18" s="138"/>
      <c r="H18" s="135" t="str">
        <f t="shared" si="3"/>
        <v/>
      </c>
      <c r="I18" s="135" t="str">
        <f t="shared" si="4"/>
        <v/>
      </c>
      <c r="J18" s="129"/>
    </row>
    <row r="19">
      <c r="A19" s="129"/>
      <c r="B19" s="140"/>
      <c r="C19" s="139"/>
      <c r="D19" s="135" t="str">
        <f>IF($B19="","", ABS(SUMIFS(transactions!$F$4:$F50, transactions!$H$4:$H50, "saving", transactions!$J$4:$J50, $B19))+SUMIFS(transactions!$F$4:$F50, transactions!$H$4:$H50, "start", transactions!$J$4:$J50, $B19)-SUMIFS(transactions!$F$4:$F50, transactions!$H$4:$H50, "income", transactions!$J$4:$J50, $B19))</f>
        <v/>
      </c>
      <c r="E19" s="135" t="str">
        <f t="shared" si="1"/>
        <v/>
      </c>
      <c r="F19" s="136" t="str">
        <f t="shared" si="2"/>
        <v/>
      </c>
      <c r="G19" s="138"/>
      <c r="H19" s="135" t="str">
        <f t="shared" si="3"/>
        <v/>
      </c>
      <c r="I19" s="135" t="str">
        <f t="shared" si="4"/>
        <v/>
      </c>
      <c r="J19" s="129"/>
    </row>
    <row r="20">
      <c r="A20" s="129"/>
      <c r="B20" s="140"/>
      <c r="C20" s="139"/>
      <c r="D20" s="135" t="str">
        <f>IF($B20="","", ABS(SUMIFS(transactions!$F$4:$F50, transactions!$H$4:$H50, "saving", transactions!$J$4:$J50, $B20))+SUMIFS(transactions!$F$4:$F50, transactions!$H$4:$H50, "start", transactions!$J$4:$J50, $B20)-SUMIFS(transactions!$F$4:$F50, transactions!$H$4:$H50, "income", transactions!$J$4:$J50, $B20))</f>
        <v/>
      </c>
      <c r="E20" s="135" t="str">
        <f t="shared" si="1"/>
        <v/>
      </c>
      <c r="F20" s="136" t="str">
        <f t="shared" si="2"/>
        <v/>
      </c>
      <c r="G20" s="138"/>
      <c r="H20" s="135" t="str">
        <f t="shared" si="3"/>
        <v/>
      </c>
      <c r="I20" s="135" t="str">
        <f t="shared" si="4"/>
        <v/>
      </c>
      <c r="J20" s="129"/>
    </row>
    <row r="21">
      <c r="A21" s="129"/>
      <c r="B21" s="140"/>
      <c r="C21" s="139"/>
      <c r="D21" s="135" t="str">
        <f>IF($B21="","", ABS(SUMIFS(transactions!$F$4:$F50, transactions!$H$4:$H50, "saving", transactions!$J$4:$J50, $B21))+SUMIFS(transactions!$F$4:$F50, transactions!$H$4:$H50, "start", transactions!$J$4:$J50, $B21)-SUMIFS(transactions!$F$4:$F50, transactions!$H$4:$H50, "income", transactions!$J$4:$J50, $B21))</f>
        <v/>
      </c>
      <c r="E21" s="135" t="str">
        <f t="shared" si="1"/>
        <v/>
      </c>
      <c r="F21" s="136" t="str">
        <f t="shared" si="2"/>
        <v/>
      </c>
      <c r="G21" s="138"/>
      <c r="H21" s="135" t="str">
        <f t="shared" si="3"/>
        <v/>
      </c>
      <c r="I21" s="135" t="str">
        <f t="shared" si="4"/>
        <v/>
      </c>
      <c r="J21" s="129"/>
    </row>
    <row r="22">
      <c r="A22" s="129"/>
      <c r="B22" s="140"/>
      <c r="C22" s="139"/>
      <c r="D22" s="135" t="str">
        <f>IF($B22="","", ABS(SUMIFS(transactions!$F$4:$F50, transactions!$H$4:$H50, "saving", transactions!$J$4:$J50, $B22))+SUMIFS(transactions!$F$4:$F50, transactions!$H$4:$H50, "start", transactions!$J$4:$J50, $B22)-SUMIFS(transactions!$F$4:$F50, transactions!$H$4:$H50, "income", transactions!$J$4:$J50, $B22))</f>
        <v/>
      </c>
      <c r="E22" s="135" t="str">
        <f t="shared" si="1"/>
        <v/>
      </c>
      <c r="F22" s="136" t="str">
        <f t="shared" si="2"/>
        <v/>
      </c>
      <c r="G22" s="138"/>
      <c r="H22" s="135" t="str">
        <f t="shared" si="3"/>
        <v/>
      </c>
      <c r="I22" s="135" t="str">
        <f t="shared" si="4"/>
        <v/>
      </c>
      <c r="J22" s="129"/>
    </row>
    <row r="23">
      <c r="A23" s="129"/>
      <c r="B23" s="140"/>
      <c r="C23" s="139"/>
      <c r="D23" s="135" t="str">
        <f>IF($B23="","", ABS(SUMIFS(transactions!$F$4:$F50, transactions!$H$4:$H50, "saving", transactions!$J$4:$J50, $B23))+SUMIFS(transactions!$F$4:$F50, transactions!$H$4:$H50, "start", transactions!$J$4:$J50, $B23)-SUMIFS(transactions!$F$4:$F50, transactions!$H$4:$H50, "income", transactions!$J$4:$J50, $B23))</f>
        <v/>
      </c>
      <c r="E23" s="135" t="str">
        <f t="shared" si="1"/>
        <v/>
      </c>
      <c r="F23" s="136" t="str">
        <f t="shared" si="2"/>
        <v/>
      </c>
      <c r="G23" s="138"/>
      <c r="H23" s="135" t="str">
        <f t="shared" si="3"/>
        <v/>
      </c>
      <c r="I23" s="135" t="str">
        <f t="shared" si="4"/>
        <v/>
      </c>
      <c r="J23" s="129"/>
    </row>
    <row r="24">
      <c r="A24" s="129"/>
      <c r="B24" s="140"/>
      <c r="C24" s="139"/>
      <c r="D24" s="135" t="str">
        <f>IF($B24="","", ABS(SUMIFS(transactions!$F$4:$F50, transactions!$H$4:$H50, "saving", transactions!$J$4:$J50, $B24))+SUMIFS(transactions!$F$4:$F50, transactions!$H$4:$H50, "start", transactions!$J$4:$J50, $B24)-SUMIFS(transactions!$F$4:$F50, transactions!$H$4:$H50, "income", transactions!$J$4:$J50, $B24))</f>
        <v/>
      </c>
      <c r="E24" s="135" t="str">
        <f t="shared" si="1"/>
        <v/>
      </c>
      <c r="F24" s="136" t="str">
        <f t="shared" si="2"/>
        <v/>
      </c>
      <c r="G24" s="138"/>
      <c r="H24" s="135" t="str">
        <f t="shared" si="3"/>
        <v/>
      </c>
      <c r="I24" s="135" t="str">
        <f t="shared" si="4"/>
        <v/>
      </c>
      <c r="J24" s="129"/>
    </row>
    <row r="25">
      <c r="A25" s="129"/>
      <c r="B25" s="140"/>
      <c r="C25" s="139"/>
      <c r="D25" s="135" t="str">
        <f>IF($B25="","", ABS(SUMIFS(transactions!$F$4:$F50, transactions!$H$4:$H50, "saving", transactions!$J$4:$J50, $B25))+SUMIFS(transactions!$F$4:$F50, transactions!$H$4:$H50, "start", transactions!$J$4:$J50, $B25)-SUMIFS(transactions!$F$4:$F50, transactions!$H$4:$H50, "income", transactions!$J$4:$J50, $B25))</f>
        <v/>
      </c>
      <c r="E25" s="135" t="str">
        <f t="shared" si="1"/>
        <v/>
      </c>
      <c r="F25" s="136" t="str">
        <f t="shared" si="2"/>
        <v/>
      </c>
      <c r="G25" s="138"/>
      <c r="H25" s="135" t="str">
        <f t="shared" si="3"/>
        <v/>
      </c>
      <c r="I25" s="135" t="str">
        <f t="shared" si="4"/>
        <v/>
      </c>
      <c r="J25" s="129"/>
    </row>
    <row r="26">
      <c r="A26" s="129"/>
      <c r="B26" s="140"/>
      <c r="C26" s="139"/>
      <c r="D26" s="135" t="str">
        <f>IF($B26="","", ABS(SUMIFS(transactions!$F$4:$F50, transactions!$H$4:$H50, "saving", transactions!$J$4:$J50, $B26))+SUMIFS(transactions!$F$4:$F50, transactions!$H$4:$H50, "start", transactions!$J$4:$J50, $B26)-SUMIFS(transactions!$F$4:$F50, transactions!$H$4:$H50, "income", transactions!$J$4:$J50, $B26))</f>
        <v/>
      </c>
      <c r="E26" s="135" t="str">
        <f t="shared" si="1"/>
        <v/>
      </c>
      <c r="F26" s="136" t="str">
        <f t="shared" si="2"/>
        <v/>
      </c>
      <c r="G26" s="138"/>
      <c r="H26" s="135" t="str">
        <f t="shared" si="3"/>
        <v/>
      </c>
      <c r="I26" s="135" t="str">
        <f t="shared" si="4"/>
        <v/>
      </c>
      <c r="J26" s="129"/>
    </row>
    <row r="27">
      <c r="A27" s="129"/>
      <c r="B27" s="140"/>
      <c r="C27" s="139"/>
      <c r="D27" s="135" t="str">
        <f>IF($B27="","", ABS(SUMIFS(transactions!$F$4:$F50, transactions!$H$4:$H50, "saving", transactions!$J$4:$J50, $B27))+SUMIFS(transactions!$F$4:$F50, transactions!$H$4:$H50, "start", transactions!$J$4:$J50, $B27)-SUMIFS(transactions!$F$4:$F50, transactions!$H$4:$H50, "income", transactions!$J$4:$J50, $B27))</f>
        <v/>
      </c>
      <c r="E27" s="135" t="str">
        <f t="shared" si="1"/>
        <v/>
      </c>
      <c r="F27" s="136" t="str">
        <f t="shared" si="2"/>
        <v/>
      </c>
      <c r="G27" s="138"/>
      <c r="H27" s="135" t="str">
        <f t="shared" si="3"/>
        <v/>
      </c>
      <c r="I27" s="135" t="str">
        <f t="shared" si="4"/>
        <v/>
      </c>
      <c r="J27" s="129"/>
    </row>
    <row r="28">
      <c r="A28" s="129"/>
      <c r="B28" s="140"/>
      <c r="C28" s="139"/>
      <c r="D28" s="135" t="str">
        <f>IF($B28="","", ABS(SUMIFS(transactions!$F$4:$F50, transactions!$H$4:$H50, "saving", transactions!$J$4:$J50, $B28))+SUMIFS(transactions!$F$4:$F50, transactions!$H$4:$H50, "start", transactions!$J$4:$J50, $B28)-SUMIFS(transactions!$F$4:$F50, transactions!$H$4:$H50, "income", transactions!$J$4:$J50, $B28))</f>
        <v/>
      </c>
      <c r="E28" s="135" t="str">
        <f t="shared" si="1"/>
        <v/>
      </c>
      <c r="F28" s="136" t="str">
        <f t="shared" si="2"/>
        <v/>
      </c>
      <c r="G28" s="138"/>
      <c r="H28" s="135" t="str">
        <f t="shared" si="3"/>
        <v/>
      </c>
      <c r="I28" s="135" t="str">
        <f t="shared" si="4"/>
        <v/>
      </c>
      <c r="J28" s="129"/>
    </row>
    <row r="29">
      <c r="A29" s="129"/>
      <c r="B29" s="140"/>
      <c r="C29" s="139"/>
      <c r="D29" s="135" t="str">
        <f>IF($B29="","", ABS(SUMIFS(transactions!$F$4:$F50, transactions!$H$4:$H50, "saving", transactions!$J$4:$J50, $B29))+SUMIFS(transactions!$F$4:$F50, transactions!$H$4:$H50, "start", transactions!$J$4:$J50, $B29)-SUMIFS(transactions!$F$4:$F50, transactions!$H$4:$H50, "income", transactions!$J$4:$J50, $B29))</f>
        <v/>
      </c>
      <c r="E29" s="135" t="str">
        <f t="shared" si="1"/>
        <v/>
      </c>
      <c r="F29" s="136" t="str">
        <f t="shared" si="2"/>
        <v/>
      </c>
      <c r="G29" s="138"/>
      <c r="H29" s="135" t="str">
        <f t="shared" si="3"/>
        <v/>
      </c>
      <c r="I29" s="135" t="str">
        <f t="shared" si="4"/>
        <v/>
      </c>
      <c r="J29" s="129"/>
    </row>
    <row r="30">
      <c r="A30" s="129"/>
      <c r="B30" s="140"/>
      <c r="C30" s="139"/>
      <c r="D30" s="135" t="str">
        <f>IF($B30="","", ABS(SUMIFS(transactions!$F$4:$F50, transactions!$H$4:$H50, "saving", transactions!$J$4:$J50, $B30))+SUMIFS(transactions!$F$4:$F50, transactions!$H$4:$H50, "start", transactions!$J$4:$J50, $B30)-SUMIFS(transactions!$F$4:$F50, transactions!$H$4:$H50, "income", transactions!$J$4:$J50, $B30))</f>
        <v/>
      </c>
      <c r="E30" s="135" t="str">
        <f t="shared" si="1"/>
        <v/>
      </c>
      <c r="F30" s="136" t="str">
        <f t="shared" si="2"/>
        <v/>
      </c>
      <c r="G30" s="138"/>
      <c r="H30" s="135" t="str">
        <f t="shared" si="3"/>
        <v/>
      </c>
      <c r="I30" s="135" t="str">
        <f t="shared" si="4"/>
        <v/>
      </c>
      <c r="J30" s="129"/>
    </row>
    <row r="31">
      <c r="A31" s="129"/>
      <c r="B31" s="140"/>
      <c r="C31" s="139"/>
      <c r="D31" s="135" t="str">
        <f>IF($B31="","", ABS(SUMIFS(transactions!$F$4:$F50, transactions!$H$4:$H50, "saving", transactions!$J$4:$J50, $B31))+SUMIFS(transactions!$F$4:$F50, transactions!$H$4:$H50, "start", transactions!$J$4:$J50, $B31)-SUMIFS(transactions!$F$4:$F50, transactions!$H$4:$H50, "income", transactions!$J$4:$J50, $B31))</f>
        <v/>
      </c>
      <c r="E31" s="135" t="str">
        <f t="shared" si="1"/>
        <v/>
      </c>
      <c r="F31" s="136" t="str">
        <f t="shared" si="2"/>
        <v/>
      </c>
      <c r="G31" s="138"/>
      <c r="H31" s="135" t="str">
        <f t="shared" si="3"/>
        <v/>
      </c>
      <c r="I31" s="135" t="str">
        <f t="shared" si="4"/>
        <v/>
      </c>
      <c r="J31" s="129"/>
    </row>
    <row r="32">
      <c r="A32" s="129"/>
      <c r="B32" s="140"/>
      <c r="C32" s="139"/>
      <c r="D32" s="135" t="str">
        <f>IF($B32="","", ABS(SUMIFS(transactions!$F$4:$F50, transactions!$H$4:$H50, "saving", transactions!$J$4:$J50, $B32))+SUMIFS(transactions!$F$4:$F50, transactions!$H$4:$H50, "start", transactions!$J$4:$J50, $B32)-SUMIFS(transactions!$F$4:$F50, transactions!$H$4:$H50, "income", transactions!$J$4:$J50, $B32))</f>
        <v/>
      </c>
      <c r="E32" s="135" t="str">
        <f t="shared" si="1"/>
        <v/>
      </c>
      <c r="F32" s="136" t="str">
        <f t="shared" si="2"/>
        <v/>
      </c>
      <c r="G32" s="138"/>
      <c r="H32" s="135" t="str">
        <f t="shared" si="3"/>
        <v/>
      </c>
      <c r="I32" s="135" t="str">
        <f t="shared" si="4"/>
        <v/>
      </c>
      <c r="J32" s="129"/>
    </row>
    <row r="33">
      <c r="A33" s="129"/>
      <c r="B33" s="140"/>
      <c r="C33" s="139"/>
      <c r="D33" s="135" t="str">
        <f>IF($B33="","", ABS(SUMIFS(transactions!$F$4:$F50, transactions!$H$4:$H50, "saving", transactions!$J$4:$J50, $B33))+SUMIFS(transactions!$F$4:$F50, transactions!$H$4:$H50, "start", transactions!$J$4:$J50, $B33)-SUMIFS(transactions!$F$4:$F50, transactions!$H$4:$H50, "income", transactions!$J$4:$J50, $B33))</f>
        <v/>
      </c>
      <c r="E33" s="135" t="str">
        <f t="shared" si="1"/>
        <v/>
      </c>
      <c r="F33" s="136" t="str">
        <f t="shared" si="2"/>
        <v/>
      </c>
      <c r="G33" s="138"/>
      <c r="H33" s="135" t="str">
        <f t="shared" si="3"/>
        <v/>
      </c>
      <c r="I33" s="135" t="str">
        <f t="shared" si="4"/>
        <v/>
      </c>
      <c r="J33" s="129"/>
    </row>
    <row r="34">
      <c r="A34" s="129"/>
      <c r="B34" s="140"/>
      <c r="C34" s="139"/>
      <c r="D34" s="135" t="str">
        <f>IF($B34="","", ABS(SUMIFS(transactions!$F$4:$F50, transactions!$H$4:$H50, "saving", transactions!$J$4:$J50, $B34))+SUMIFS(transactions!$F$4:$F50, transactions!$H$4:$H50, "start", transactions!$J$4:$J50, $B34)-SUMIFS(transactions!$F$4:$F50, transactions!$H$4:$H50, "income", transactions!$J$4:$J50, $B34))</f>
        <v/>
      </c>
      <c r="E34" s="135" t="str">
        <f t="shared" si="1"/>
        <v/>
      </c>
      <c r="F34" s="136" t="str">
        <f t="shared" si="2"/>
        <v/>
      </c>
      <c r="G34" s="138"/>
      <c r="H34" s="135" t="str">
        <f t="shared" si="3"/>
        <v/>
      </c>
      <c r="I34" s="135" t="str">
        <f t="shared" si="4"/>
        <v/>
      </c>
      <c r="J34" s="129"/>
    </row>
    <row r="35">
      <c r="A35" s="129"/>
      <c r="B35" s="140"/>
      <c r="C35" s="139"/>
      <c r="D35" s="135" t="str">
        <f>IF($B35="","", ABS(SUMIFS(transactions!$F$4:$F50, transactions!$H$4:$H50, "saving", transactions!$J$4:$J50, $B35))+SUMIFS(transactions!$F$4:$F50, transactions!$H$4:$H50, "start", transactions!$J$4:$J50, $B35)-SUMIFS(transactions!$F$4:$F50, transactions!$H$4:$H50, "income", transactions!$J$4:$J50, $B35))</f>
        <v/>
      </c>
      <c r="E35" s="135" t="str">
        <f t="shared" si="1"/>
        <v/>
      </c>
      <c r="F35" s="136" t="str">
        <f t="shared" si="2"/>
        <v/>
      </c>
      <c r="G35" s="138"/>
      <c r="H35" s="135" t="str">
        <f t="shared" si="3"/>
        <v/>
      </c>
      <c r="I35" s="135" t="str">
        <f t="shared" si="4"/>
        <v/>
      </c>
      <c r="J35" s="129"/>
    </row>
    <row r="36">
      <c r="A36" s="129"/>
      <c r="B36" s="140"/>
      <c r="C36" s="139"/>
      <c r="D36" s="135" t="str">
        <f>IF($B36="","", ABS(SUMIFS(transactions!$F$4:$F50, transactions!$H$4:$H50, "saving", transactions!$J$4:$J50, $B36))+SUMIFS(transactions!$F$4:$F50, transactions!$H$4:$H50, "start", transactions!$J$4:$J50, $B36)-SUMIFS(transactions!$F$4:$F50, transactions!$H$4:$H50, "income", transactions!$J$4:$J50, $B36))</f>
        <v/>
      </c>
      <c r="E36" s="135" t="str">
        <f t="shared" si="1"/>
        <v/>
      </c>
      <c r="F36" s="136" t="str">
        <f t="shared" si="2"/>
        <v/>
      </c>
      <c r="G36" s="138"/>
      <c r="H36" s="135" t="str">
        <f t="shared" si="3"/>
        <v/>
      </c>
      <c r="I36" s="135" t="str">
        <f t="shared" si="4"/>
        <v/>
      </c>
      <c r="J36" s="129"/>
    </row>
    <row r="37">
      <c r="A37" s="129"/>
      <c r="B37" s="140"/>
      <c r="C37" s="139"/>
      <c r="D37" s="135" t="str">
        <f>IF($B37="","", ABS(SUMIFS(transactions!$F$4:$F50, transactions!$H$4:$H50, "saving", transactions!$J$4:$J50, $B37))+SUMIFS(transactions!$F$4:$F50, transactions!$H$4:$H50, "start", transactions!$J$4:$J50, $B37)-SUMIFS(transactions!$F$4:$F50, transactions!$H$4:$H50, "income", transactions!$J$4:$J50, $B37))</f>
        <v/>
      </c>
      <c r="E37" s="135" t="str">
        <f t="shared" si="1"/>
        <v/>
      </c>
      <c r="F37" s="136" t="str">
        <f t="shared" si="2"/>
        <v/>
      </c>
      <c r="G37" s="138"/>
      <c r="H37" s="135" t="str">
        <f t="shared" si="3"/>
        <v/>
      </c>
      <c r="I37" s="135" t="str">
        <f t="shared" si="4"/>
        <v/>
      </c>
      <c r="J37" s="129"/>
    </row>
    <row r="38">
      <c r="A38" s="129"/>
      <c r="B38" s="140"/>
      <c r="C38" s="139"/>
      <c r="D38" s="135" t="str">
        <f>IF($B38="","", ABS(SUMIFS(transactions!$F$4:$F50, transactions!$H$4:$H50, "saving", transactions!$J$4:$J50, $B38))+SUMIFS(transactions!$F$4:$F50, transactions!$H$4:$H50, "start", transactions!$J$4:$J50, $B38)-SUMIFS(transactions!$F$4:$F50, transactions!$H$4:$H50, "income", transactions!$J$4:$J50, $B38))</f>
        <v/>
      </c>
      <c r="E38" s="135" t="str">
        <f t="shared" si="1"/>
        <v/>
      </c>
      <c r="F38" s="136" t="str">
        <f t="shared" si="2"/>
        <v/>
      </c>
      <c r="G38" s="138"/>
      <c r="H38" s="135" t="str">
        <f t="shared" si="3"/>
        <v/>
      </c>
      <c r="I38" s="135" t="str">
        <f t="shared" si="4"/>
        <v/>
      </c>
      <c r="J38" s="129"/>
    </row>
    <row r="39">
      <c r="A39" s="129"/>
      <c r="B39" s="140"/>
      <c r="C39" s="139"/>
      <c r="D39" s="135" t="str">
        <f>IF($B39="","", ABS(SUMIFS(transactions!$F$4:$F50, transactions!$H$4:$H50, "saving", transactions!$J$4:$J50, $B39))+SUMIFS(transactions!$F$4:$F50, transactions!$H$4:$H50, "start", transactions!$J$4:$J50, $B39)-SUMIFS(transactions!$F$4:$F50, transactions!$H$4:$H50, "income", transactions!$J$4:$J50, $B39))</f>
        <v/>
      </c>
      <c r="E39" s="135" t="str">
        <f t="shared" si="1"/>
        <v/>
      </c>
      <c r="F39" s="136" t="str">
        <f t="shared" si="2"/>
        <v/>
      </c>
      <c r="G39" s="138"/>
      <c r="H39" s="135" t="str">
        <f t="shared" si="3"/>
        <v/>
      </c>
      <c r="I39" s="135" t="str">
        <f t="shared" si="4"/>
        <v/>
      </c>
      <c r="J39" s="129"/>
    </row>
    <row r="40">
      <c r="A40" s="129"/>
      <c r="B40" s="140"/>
      <c r="C40" s="139"/>
      <c r="D40" s="135" t="str">
        <f>IF($B40="","", ABS(SUMIFS(transactions!$F$4:$F50, transactions!$H$4:$H50, "saving", transactions!$J$4:$J50, $B40))+SUMIFS(transactions!$F$4:$F50, transactions!$H$4:$H50, "start", transactions!$J$4:$J50, $B40)-SUMIFS(transactions!$F$4:$F50, transactions!$H$4:$H50, "income", transactions!$J$4:$J50, $B40))</f>
        <v/>
      </c>
      <c r="E40" s="135" t="str">
        <f t="shared" si="1"/>
        <v/>
      </c>
      <c r="F40" s="136" t="str">
        <f t="shared" si="2"/>
        <v/>
      </c>
      <c r="G40" s="138"/>
      <c r="H40" s="135" t="str">
        <f t="shared" si="3"/>
        <v/>
      </c>
      <c r="I40" s="135" t="str">
        <f t="shared" si="4"/>
        <v/>
      </c>
      <c r="J40" s="129"/>
    </row>
    <row r="41">
      <c r="A41" s="129"/>
      <c r="B41" s="140"/>
      <c r="C41" s="139"/>
      <c r="D41" s="135" t="str">
        <f>IF($B41="","", ABS(SUMIFS(transactions!$F$4:$F50, transactions!$H$4:$H50, "saving", transactions!$J$4:$J50, $B41))+SUMIFS(transactions!$F$4:$F50, transactions!$H$4:$H50, "start", transactions!$J$4:$J50, $B41)-SUMIFS(transactions!$F$4:$F50, transactions!$H$4:$H50, "income", transactions!$J$4:$J50, $B41))</f>
        <v/>
      </c>
      <c r="E41" s="135" t="str">
        <f t="shared" si="1"/>
        <v/>
      </c>
      <c r="F41" s="136" t="str">
        <f t="shared" si="2"/>
        <v/>
      </c>
      <c r="G41" s="138"/>
      <c r="H41" s="135" t="str">
        <f t="shared" si="3"/>
        <v/>
      </c>
      <c r="I41" s="135" t="str">
        <f t="shared" si="4"/>
        <v/>
      </c>
      <c r="J41" s="129"/>
    </row>
    <row r="42">
      <c r="A42" s="129"/>
      <c r="B42" s="140"/>
      <c r="C42" s="139"/>
      <c r="D42" s="135" t="str">
        <f>IF($B42="","", ABS(SUMIFS(transactions!$F$4:$F50, transactions!$H$4:$H50, "saving", transactions!$J$4:$J50, $B42))+SUMIFS(transactions!$F$4:$F50, transactions!$H$4:$H50, "start", transactions!$J$4:$J50, $B42)-SUMIFS(transactions!$F$4:$F50, transactions!$H$4:$H50, "income", transactions!$J$4:$J50, $B42))</f>
        <v/>
      </c>
      <c r="E42" s="135" t="str">
        <f t="shared" si="1"/>
        <v/>
      </c>
      <c r="F42" s="136" t="str">
        <f t="shared" si="2"/>
        <v/>
      </c>
      <c r="G42" s="138"/>
      <c r="H42" s="135" t="str">
        <f t="shared" si="3"/>
        <v/>
      </c>
      <c r="I42" s="135" t="str">
        <f t="shared" si="4"/>
        <v/>
      </c>
      <c r="J42" s="129"/>
    </row>
    <row r="43">
      <c r="A43" s="129"/>
      <c r="B43" s="140"/>
      <c r="C43" s="139"/>
      <c r="D43" s="135" t="str">
        <f>IF($B43="","", ABS(SUMIFS(transactions!$F$4:$F50, transactions!$H$4:$H50, "saving", transactions!$J$4:$J50, $B43))+SUMIFS(transactions!$F$4:$F50, transactions!$H$4:$H50, "start", transactions!$J$4:$J50, $B43)-SUMIFS(transactions!$F$4:$F50, transactions!$H$4:$H50, "income", transactions!$J$4:$J50, $B43))</f>
        <v/>
      </c>
      <c r="E43" s="135" t="str">
        <f t="shared" si="1"/>
        <v/>
      </c>
      <c r="F43" s="136" t="str">
        <f t="shared" si="2"/>
        <v/>
      </c>
      <c r="G43" s="138"/>
      <c r="H43" s="135" t="str">
        <f t="shared" si="3"/>
        <v/>
      </c>
      <c r="I43" s="135" t="str">
        <f t="shared" si="4"/>
        <v/>
      </c>
      <c r="J43" s="129"/>
    </row>
    <row r="44">
      <c r="A44" s="129"/>
      <c r="B44" s="140"/>
      <c r="C44" s="139"/>
      <c r="D44" s="135" t="str">
        <f>IF($B44="","", ABS(SUMIFS(transactions!$F$4:$F50, transactions!$H$4:$H50, "saving", transactions!$J$4:$J50, $B44))+SUMIFS(transactions!$F$4:$F50, transactions!$H$4:$H50, "start", transactions!$J$4:$J50, $B44)-SUMIFS(transactions!$F$4:$F50, transactions!$H$4:$H50, "income", transactions!$J$4:$J50, $B44))</f>
        <v/>
      </c>
      <c r="E44" s="135" t="str">
        <f t="shared" si="1"/>
        <v/>
      </c>
      <c r="F44" s="136" t="str">
        <f t="shared" si="2"/>
        <v/>
      </c>
      <c r="G44" s="138"/>
      <c r="H44" s="135" t="str">
        <f t="shared" si="3"/>
        <v/>
      </c>
      <c r="I44" s="135" t="str">
        <f t="shared" si="4"/>
        <v/>
      </c>
      <c r="J44" s="129"/>
    </row>
    <row r="45">
      <c r="A45" s="129"/>
      <c r="B45" s="140"/>
      <c r="C45" s="139"/>
      <c r="D45" s="135" t="str">
        <f>IF($B45="","", ABS(SUMIFS(transactions!$F$4:$F50, transactions!$H$4:$H50, "saving", transactions!$J$4:$J50, $B45))+SUMIFS(transactions!$F$4:$F50, transactions!$H$4:$H50, "start", transactions!$J$4:$J50, $B45)-SUMIFS(transactions!$F$4:$F50, transactions!$H$4:$H50, "income", transactions!$J$4:$J50, $B45))</f>
        <v/>
      </c>
      <c r="E45" s="135" t="str">
        <f t="shared" si="1"/>
        <v/>
      </c>
      <c r="F45" s="136" t="str">
        <f t="shared" si="2"/>
        <v/>
      </c>
      <c r="G45" s="138"/>
      <c r="H45" s="135" t="str">
        <f t="shared" si="3"/>
        <v/>
      </c>
      <c r="I45" s="135" t="str">
        <f t="shared" si="4"/>
        <v/>
      </c>
      <c r="J45" s="129"/>
    </row>
    <row r="46">
      <c r="A46" s="129"/>
      <c r="B46" s="140"/>
      <c r="C46" s="139"/>
      <c r="D46" s="135" t="str">
        <f>IF($B46="","", ABS(SUMIFS(transactions!$F$4:$F50, transactions!$H$4:$H50, "saving", transactions!$J$4:$J50, $B46))+SUMIFS(transactions!$F$4:$F50, transactions!$H$4:$H50, "start", transactions!$J$4:$J50, $B46)-SUMIFS(transactions!$F$4:$F50, transactions!$H$4:$H50, "income", transactions!$J$4:$J50, $B46))</f>
        <v/>
      </c>
      <c r="E46" s="135" t="str">
        <f t="shared" si="1"/>
        <v/>
      </c>
      <c r="F46" s="136" t="str">
        <f t="shared" si="2"/>
        <v/>
      </c>
      <c r="G46" s="138"/>
      <c r="H46" s="135" t="str">
        <f t="shared" si="3"/>
        <v/>
      </c>
      <c r="I46" s="135" t="str">
        <f t="shared" si="4"/>
        <v/>
      </c>
      <c r="J46" s="129"/>
    </row>
    <row r="47">
      <c r="A47" s="129"/>
      <c r="B47" s="140"/>
      <c r="C47" s="139"/>
      <c r="D47" s="135" t="str">
        <f>IF($B47="","", ABS(SUMIFS(transactions!$F$4:$F50, transactions!$H$4:$H50, "saving", transactions!$J$4:$J50, $B47))+SUMIFS(transactions!$F$4:$F50, transactions!$H$4:$H50, "start", transactions!$J$4:$J50, $B47)-SUMIFS(transactions!$F$4:$F50, transactions!$H$4:$H50, "income", transactions!$J$4:$J50, $B47))</f>
        <v/>
      </c>
      <c r="E47" s="135" t="str">
        <f t="shared" si="1"/>
        <v/>
      </c>
      <c r="F47" s="136" t="str">
        <f t="shared" si="2"/>
        <v/>
      </c>
      <c r="G47" s="138"/>
      <c r="H47" s="135" t="str">
        <f t="shared" si="3"/>
        <v/>
      </c>
      <c r="I47" s="135" t="str">
        <f t="shared" si="4"/>
        <v/>
      </c>
      <c r="J47" s="129"/>
    </row>
    <row r="48">
      <c r="A48" s="129"/>
      <c r="B48" s="140"/>
      <c r="C48" s="139"/>
      <c r="D48" s="135" t="str">
        <f>IF($B48="","", ABS(SUMIFS(transactions!$F$4:$F50, transactions!$H$4:$H50, "saving", transactions!$J$4:$J50, $B48))+SUMIFS(transactions!$F$4:$F50, transactions!$H$4:$H50, "start", transactions!$J$4:$J50, $B48)-SUMIFS(transactions!$F$4:$F50, transactions!$H$4:$H50, "income", transactions!$J$4:$J50, $B48))</f>
        <v/>
      </c>
      <c r="E48" s="135" t="str">
        <f t="shared" si="1"/>
        <v/>
      </c>
      <c r="F48" s="136" t="str">
        <f t="shared" si="2"/>
        <v/>
      </c>
      <c r="G48" s="138"/>
      <c r="H48" s="135" t="str">
        <f t="shared" si="3"/>
        <v/>
      </c>
      <c r="I48" s="135" t="str">
        <f t="shared" si="4"/>
        <v/>
      </c>
      <c r="J48" s="129"/>
    </row>
    <row r="49">
      <c r="A49" s="129"/>
      <c r="B49" s="140"/>
      <c r="C49" s="139"/>
      <c r="D49" s="135" t="str">
        <f>IF($B49="","", ABS(SUMIFS(transactions!$F$4:$F50, transactions!$H$4:$H50, "saving", transactions!$J$4:$J50, $B49))+SUMIFS(transactions!$F$4:$F50, transactions!$H$4:$H50, "start", transactions!$J$4:$J50, $B49)-SUMIFS(transactions!$F$4:$F50, transactions!$H$4:$H50, "income", transactions!$J$4:$J50, $B49))</f>
        <v/>
      </c>
      <c r="E49" s="135" t="str">
        <f t="shared" si="1"/>
        <v/>
      </c>
      <c r="F49" s="136" t="str">
        <f t="shared" si="2"/>
        <v/>
      </c>
      <c r="G49" s="138"/>
      <c r="H49" s="135" t="str">
        <f t="shared" si="3"/>
        <v/>
      </c>
      <c r="I49" s="135" t="str">
        <f t="shared" si="4"/>
        <v/>
      </c>
      <c r="J49" s="129"/>
    </row>
    <row r="50">
      <c r="A50" s="129"/>
      <c r="B50" s="140"/>
      <c r="C50" s="139"/>
      <c r="D50" s="135" t="str">
        <f>IF($B50="","", ABS(SUMIFS(transactions!$F$4:$F50, transactions!$H$4:$H50, "saving", transactions!$J$4:$J50, $B50))+SUMIFS(transactions!$F$4:$F50, transactions!$H$4:$H50, "start", transactions!$J$4:$J50, $B50)-SUMIFS(transactions!$F$4:$F50, transactions!$H$4:$H50, "income", transactions!$J$4:$J50, $B50))</f>
        <v/>
      </c>
      <c r="E50" s="135" t="str">
        <f t="shared" si="1"/>
        <v/>
      </c>
      <c r="F50" s="136" t="str">
        <f t="shared" si="2"/>
        <v/>
      </c>
      <c r="G50" s="138"/>
      <c r="H50" s="135" t="str">
        <f t="shared" si="3"/>
        <v/>
      </c>
      <c r="I50" s="135" t="str">
        <f t="shared" si="4"/>
        <v/>
      </c>
      <c r="J50" s="129"/>
    </row>
  </sheetData>
  <mergeCells count="1">
    <mergeCell ref="B1:D1"/>
  </mergeCells>
  <conditionalFormatting sqref="F5:F50">
    <cfRule type="colorScale" priority="1">
      <colorScale>
        <cfvo type="formula" val="0"/>
        <cfvo type="percentile" val="50"/>
        <cfvo type="formula" val="1"/>
        <color rgb="FFE67C73"/>
        <color rgb="FFFFD666"/>
        <color rgb="FF57BB8A"/>
      </colorScale>
    </cfRule>
  </conditionalFormatting>
  <conditionalFormatting sqref="H5:H50">
    <cfRule type="colorScale" priority="2">
      <colorScale>
        <cfvo type="formula" val="0"/>
        <cfvo type="percent" val="50"/>
        <cfvo type="max"/>
        <color rgb="FF57BB8A"/>
        <color rgb="FFFFD666"/>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showGridLines="0" workbookViewId="0"/>
  </sheetViews>
  <sheetFormatPr customHeight="1" defaultColWidth="11.22" defaultRowHeight="15.75"/>
  <cols>
    <col customWidth="1" min="2" max="2" width="14.67"/>
    <col customWidth="1" min="3" max="7" width="13.89"/>
  </cols>
  <sheetData>
    <row r="1">
      <c r="A1" s="129"/>
      <c r="B1" s="129"/>
      <c r="C1" s="129"/>
      <c r="D1" s="129"/>
      <c r="E1" s="129"/>
      <c r="F1" s="129"/>
      <c r="G1" s="129"/>
      <c r="H1" s="129"/>
      <c r="I1" s="129"/>
      <c r="J1" s="129"/>
      <c r="K1" s="129"/>
      <c r="L1" s="129"/>
      <c r="M1" s="129"/>
      <c r="N1" s="129"/>
      <c r="O1" s="129"/>
      <c r="P1" s="129"/>
    </row>
    <row r="2" ht="30.75" customHeight="1">
      <c r="A2" s="141"/>
      <c r="B2" s="142" t="s">
        <v>60</v>
      </c>
      <c r="E2" s="143"/>
      <c r="F2" s="141"/>
      <c r="G2" s="141"/>
      <c r="H2" s="141"/>
      <c r="I2" s="141"/>
      <c r="J2" s="141"/>
      <c r="K2" s="141"/>
      <c r="L2" s="141"/>
      <c r="M2" s="141"/>
      <c r="N2" s="141"/>
      <c r="O2" s="141"/>
      <c r="P2" s="141"/>
    </row>
    <row r="3" ht="17.25" customHeight="1">
      <c r="A3" s="129"/>
      <c r="B3" s="85" t="s">
        <v>61</v>
      </c>
      <c r="C3" s="129"/>
      <c r="D3" s="129"/>
      <c r="E3" s="129"/>
      <c r="F3" s="129"/>
      <c r="G3" s="129"/>
      <c r="H3" s="129"/>
      <c r="I3" s="129"/>
      <c r="J3" s="129"/>
      <c r="K3" s="129"/>
      <c r="L3" s="129"/>
      <c r="M3" s="129"/>
      <c r="N3" s="129"/>
      <c r="O3" s="129"/>
      <c r="P3" s="129"/>
    </row>
    <row r="4" ht="25.5" customHeight="1">
      <c r="A4" s="129"/>
      <c r="B4" s="144" t="str">
        <f>TEXT(TODAY(), "MMM DD, YYYY")</f>
        <v>Feb 03, 2025</v>
      </c>
      <c r="C4" s="145" t="s">
        <v>62</v>
      </c>
      <c r="D4" s="146" t="s">
        <v>63</v>
      </c>
      <c r="E4" s="147" t="s">
        <v>64</v>
      </c>
      <c r="F4" s="148" t="s">
        <v>65</v>
      </c>
      <c r="G4" s="149" t="s">
        <v>66</v>
      </c>
      <c r="H4" s="129"/>
      <c r="I4" s="129"/>
      <c r="J4" s="129"/>
      <c r="K4" s="129"/>
      <c r="L4" s="129"/>
      <c r="M4" s="129"/>
      <c r="N4" s="129"/>
      <c r="O4" s="129"/>
      <c r="P4" s="129"/>
    </row>
    <row r="5" ht="18.0" customHeight="1">
      <c r="A5" s="129"/>
      <c r="B5" s="150" t="s">
        <v>19</v>
      </c>
      <c r="C5" s="151">
        <f>ABS(SUMIFS(transactions!$F$4:$F39, transactions!$C$4:$C39, $B5, transactions!$H$4:$H39, "saving"))</f>
        <v>0</v>
      </c>
      <c r="D5" s="152">
        <f>ABS(SUMIFS(transactions!$F$4:$F39, transactions!$C$4:$C39, $B5, transactions!$H$4:$H39, "investment"))</f>
        <v>0</v>
      </c>
      <c r="E5" s="153">
        <f>summary!C4</f>
        <v>0</v>
      </c>
      <c r="F5" s="154">
        <f t="shared" ref="F5:F17" si="1">IF($E5=0,0,($C5/($E5/100))*0.01)</f>
        <v>0</v>
      </c>
      <c r="G5" s="155">
        <f t="shared" ref="G5:G17" si="2">IF($E5=0,0,($D5/($E5/100))*0.01)</f>
        <v>0</v>
      </c>
      <c r="H5" s="129"/>
      <c r="I5" s="129"/>
      <c r="J5" s="129"/>
      <c r="K5" s="129"/>
      <c r="L5" s="129"/>
      <c r="M5" s="129"/>
      <c r="N5" s="129"/>
      <c r="O5" s="129"/>
      <c r="P5" s="129"/>
    </row>
    <row r="6" ht="18.0" customHeight="1">
      <c r="A6" s="129"/>
      <c r="B6" s="156" t="s">
        <v>20</v>
      </c>
      <c r="C6" s="157">
        <f>ABS(SUMIFS(transactions!$F$4:$F39, transactions!$C$4:$C39, $B6, transactions!$H$4:$H39, "saving"))</f>
        <v>0</v>
      </c>
      <c r="D6" s="158">
        <f>ABS(SUMIFS(transactions!$F$4:$F39, transactions!$C$4:$C39, $B6, transactions!$H$4:$H39, "investment"))</f>
        <v>0</v>
      </c>
      <c r="E6" s="153">
        <f>summary!C5</f>
        <v>0</v>
      </c>
      <c r="F6" s="159">
        <f t="shared" si="1"/>
        <v>0</v>
      </c>
      <c r="G6" s="155">
        <f t="shared" si="2"/>
        <v>0</v>
      </c>
      <c r="H6" s="129"/>
      <c r="I6" s="129"/>
      <c r="J6" s="129"/>
      <c r="K6" s="129"/>
      <c r="L6" s="129"/>
      <c r="M6" s="129"/>
      <c r="N6" s="129"/>
      <c r="O6" s="129"/>
      <c r="P6" s="129"/>
    </row>
    <row r="7" ht="18.0" customHeight="1">
      <c r="A7" s="129"/>
      <c r="B7" s="156" t="s">
        <v>21</v>
      </c>
      <c r="C7" s="157">
        <f>ABS(SUMIFS(transactions!$F$4:$F39, transactions!$C$4:$C39, $B7, transactions!$H$4:$H39, "saving"))</f>
        <v>0</v>
      </c>
      <c r="D7" s="158">
        <f>ABS(SUMIFS(transactions!$F$4:$F39, transactions!$C$4:$C39, $B7, transactions!$H$4:$H39, "investment"))</f>
        <v>0</v>
      </c>
      <c r="E7" s="153">
        <f>summary!C6</f>
        <v>0</v>
      </c>
      <c r="F7" s="159">
        <f t="shared" si="1"/>
        <v>0</v>
      </c>
      <c r="G7" s="155">
        <f t="shared" si="2"/>
        <v>0</v>
      </c>
      <c r="H7" s="129"/>
      <c r="I7" s="129"/>
      <c r="J7" s="129"/>
      <c r="K7" s="129"/>
      <c r="L7" s="129"/>
      <c r="M7" s="129"/>
      <c r="N7" s="129"/>
      <c r="O7" s="129"/>
      <c r="P7" s="129"/>
    </row>
    <row r="8" ht="18.0" customHeight="1">
      <c r="A8" s="129"/>
      <c r="B8" s="156" t="s">
        <v>22</v>
      </c>
      <c r="C8" s="157">
        <f>ABS(SUMIFS(transactions!$F$4:$F39, transactions!$C$4:$C39, $B8, transactions!$H$4:$H39, "saving"))</f>
        <v>0</v>
      </c>
      <c r="D8" s="158">
        <f>ABS(SUMIFS(transactions!$F$4:$F39, transactions!$C$4:$C39, $B8, transactions!$H$4:$H39, "investment"))</f>
        <v>0</v>
      </c>
      <c r="E8" s="153">
        <f>summary!C7</f>
        <v>0</v>
      </c>
      <c r="F8" s="159">
        <f t="shared" si="1"/>
        <v>0</v>
      </c>
      <c r="G8" s="155">
        <f t="shared" si="2"/>
        <v>0</v>
      </c>
      <c r="H8" s="129"/>
      <c r="I8" s="129"/>
      <c r="J8" s="129"/>
      <c r="K8" s="129"/>
      <c r="L8" s="129"/>
      <c r="M8" s="129"/>
      <c r="N8" s="129"/>
      <c r="O8" s="129"/>
      <c r="P8" s="129"/>
    </row>
    <row r="9" ht="18.0" customHeight="1">
      <c r="A9" s="129"/>
      <c r="B9" s="156" t="s">
        <v>23</v>
      </c>
      <c r="C9" s="157">
        <f>ABS(SUMIFS(transactions!$F$4:$F39, transactions!$C$4:$C39, $B9, transactions!$H$4:$H39, "saving"))</f>
        <v>0</v>
      </c>
      <c r="D9" s="158">
        <f>ABS(SUMIFS(transactions!$F$4:$F39, transactions!$C$4:$C39, $B9, transactions!$H$4:$H39, "investment"))</f>
        <v>0</v>
      </c>
      <c r="E9" s="153">
        <f>summary!C8</f>
        <v>0</v>
      </c>
      <c r="F9" s="159">
        <f t="shared" si="1"/>
        <v>0</v>
      </c>
      <c r="G9" s="155">
        <f t="shared" si="2"/>
        <v>0</v>
      </c>
      <c r="H9" s="129"/>
      <c r="I9" s="129"/>
      <c r="J9" s="129"/>
      <c r="K9" s="129"/>
      <c r="L9" s="129"/>
      <c r="M9" s="129"/>
      <c r="N9" s="129"/>
      <c r="O9" s="129"/>
      <c r="P9" s="129"/>
    </row>
    <row r="10" ht="18.0" customHeight="1">
      <c r="A10" s="129"/>
      <c r="B10" s="156" t="s">
        <v>24</v>
      </c>
      <c r="C10" s="157">
        <f>ABS(SUMIFS(transactions!$F$4:$F39, transactions!$C$4:$C39, $B10, transactions!$H$4:$H39, "saving"))</f>
        <v>0</v>
      </c>
      <c r="D10" s="158">
        <f>ABS(SUMIFS(transactions!$F$4:$F39, transactions!$C$4:$C39, $B10, transactions!$H$4:$H39, "investment"))</f>
        <v>0</v>
      </c>
      <c r="E10" s="153">
        <f>summary!C9</f>
        <v>0</v>
      </c>
      <c r="F10" s="159">
        <f t="shared" si="1"/>
        <v>0</v>
      </c>
      <c r="G10" s="155">
        <f t="shared" si="2"/>
        <v>0</v>
      </c>
      <c r="H10" s="129"/>
      <c r="I10" s="129"/>
      <c r="J10" s="129"/>
      <c r="K10" s="129"/>
      <c r="L10" s="129"/>
      <c r="M10" s="129"/>
      <c r="N10" s="129"/>
      <c r="O10" s="129"/>
      <c r="P10" s="129"/>
    </row>
    <row r="11" ht="18.0" customHeight="1">
      <c r="A11" s="129"/>
      <c r="B11" s="156" t="s">
        <v>25</v>
      </c>
      <c r="C11" s="157">
        <f>ABS(SUMIFS(transactions!$F$4:$F39, transactions!$C$4:$C39, $B11, transactions!$H$4:$H39, "saving"))</f>
        <v>0</v>
      </c>
      <c r="D11" s="158">
        <f>ABS(SUMIFS(transactions!$F$4:$F39, transactions!$C$4:$C39, $B11, transactions!$H$4:$H39, "investment"))</f>
        <v>0</v>
      </c>
      <c r="E11" s="153">
        <f>summary!C10</f>
        <v>0</v>
      </c>
      <c r="F11" s="159">
        <f t="shared" si="1"/>
        <v>0</v>
      </c>
      <c r="G11" s="155">
        <f t="shared" si="2"/>
        <v>0</v>
      </c>
      <c r="H11" s="129"/>
      <c r="I11" s="129"/>
      <c r="J11" s="129"/>
      <c r="K11" s="129"/>
      <c r="L11" s="129"/>
      <c r="M11" s="129"/>
      <c r="N11" s="129"/>
      <c r="O11" s="129"/>
      <c r="P11" s="129"/>
    </row>
    <row r="12" ht="18.0" customHeight="1">
      <c r="A12" s="129"/>
      <c r="B12" s="156" t="s">
        <v>26</v>
      </c>
      <c r="C12" s="157">
        <f>ABS(SUMIFS(transactions!$F$4:$F39, transactions!$C$4:$C39, $B12, transactions!$H$4:$H39, "saving"))</f>
        <v>0</v>
      </c>
      <c r="D12" s="158">
        <f>ABS(SUMIFS(transactions!$F$4:$F39, transactions!$C$4:$C39, $B12, transactions!$H$4:$H39, "investment"))</f>
        <v>0</v>
      </c>
      <c r="E12" s="153">
        <f>summary!C11</f>
        <v>0</v>
      </c>
      <c r="F12" s="159">
        <f t="shared" si="1"/>
        <v>0</v>
      </c>
      <c r="G12" s="155">
        <f t="shared" si="2"/>
        <v>0</v>
      </c>
      <c r="H12" s="129"/>
      <c r="I12" s="129"/>
      <c r="J12" s="129"/>
      <c r="K12" s="129"/>
      <c r="L12" s="129"/>
      <c r="M12" s="129"/>
      <c r="N12" s="129"/>
      <c r="O12" s="129"/>
      <c r="P12" s="129"/>
    </row>
    <row r="13" ht="18.0" customHeight="1">
      <c r="A13" s="129"/>
      <c r="B13" s="156" t="s">
        <v>27</v>
      </c>
      <c r="C13" s="157">
        <f>ABS(SUMIFS(transactions!$F$4:$F39, transactions!$C$4:$C39, $B13, transactions!$H$4:$H39, "saving"))</f>
        <v>0</v>
      </c>
      <c r="D13" s="158">
        <f>ABS(SUMIFS(transactions!$F$4:$F39, transactions!$C$4:$C39, $B13, transactions!$H$4:$H39, "investment"))</f>
        <v>0</v>
      </c>
      <c r="E13" s="153">
        <f>summary!C12</f>
        <v>0</v>
      </c>
      <c r="F13" s="159">
        <f t="shared" si="1"/>
        <v>0</v>
      </c>
      <c r="G13" s="155">
        <f t="shared" si="2"/>
        <v>0</v>
      </c>
      <c r="H13" s="129"/>
      <c r="I13" s="129"/>
      <c r="J13" s="129"/>
      <c r="K13" s="129"/>
      <c r="L13" s="129"/>
      <c r="M13" s="129"/>
      <c r="N13" s="129"/>
      <c r="O13" s="129"/>
      <c r="P13" s="129"/>
    </row>
    <row r="14" ht="18.0" customHeight="1">
      <c r="A14" s="129"/>
      <c r="B14" s="156" t="s">
        <v>28</v>
      </c>
      <c r="C14" s="157">
        <f>ABS(SUMIFS(transactions!$F$4:$F39, transactions!$C$4:$C39, $B14, transactions!$H$4:$H39, "saving"))</f>
        <v>0</v>
      </c>
      <c r="D14" s="158">
        <f>ABS(SUMIFS(transactions!$F$4:$F39, transactions!$C$4:$C39, $B14, transactions!$H$4:$H39, "investment"))</f>
        <v>0</v>
      </c>
      <c r="E14" s="153">
        <f>summary!C13</f>
        <v>0</v>
      </c>
      <c r="F14" s="159">
        <f t="shared" si="1"/>
        <v>0</v>
      </c>
      <c r="G14" s="155">
        <f t="shared" si="2"/>
        <v>0</v>
      </c>
      <c r="H14" s="129"/>
      <c r="I14" s="129"/>
      <c r="J14" s="129"/>
      <c r="K14" s="129"/>
      <c r="L14" s="129"/>
      <c r="M14" s="129"/>
      <c r="N14" s="129"/>
      <c r="O14" s="129"/>
      <c r="P14" s="129"/>
    </row>
    <row r="15" ht="18.0" customHeight="1">
      <c r="A15" s="129"/>
      <c r="B15" s="156" t="s">
        <v>29</v>
      </c>
      <c r="C15" s="157">
        <f>ABS(SUMIFS(transactions!$F$4:$F39, transactions!$C$4:$C39, $B15, transactions!$H$4:$H39, "saving"))</f>
        <v>0</v>
      </c>
      <c r="D15" s="158">
        <f>ABS(SUMIFS(transactions!$F$4:$F39, transactions!$C$4:$C39, $B15, transactions!$H$4:$H39, "investment"))</f>
        <v>0</v>
      </c>
      <c r="E15" s="153">
        <f>summary!C14</f>
        <v>0</v>
      </c>
      <c r="F15" s="159">
        <f t="shared" si="1"/>
        <v>0</v>
      </c>
      <c r="G15" s="155">
        <f t="shared" si="2"/>
        <v>0</v>
      </c>
      <c r="H15" s="129"/>
      <c r="I15" s="129"/>
      <c r="J15" s="129"/>
      <c r="K15" s="129"/>
      <c r="L15" s="129"/>
      <c r="M15" s="129"/>
      <c r="N15" s="129"/>
      <c r="O15" s="129"/>
      <c r="P15" s="129"/>
    </row>
    <row r="16" ht="18.0" customHeight="1">
      <c r="A16" s="129"/>
      <c r="B16" s="160" t="s">
        <v>30</v>
      </c>
      <c r="C16" s="161">
        <f>ABS(SUMIFS(transactions!$F$4:$F39, transactions!$C$4:$C39, $B16, transactions!$H$4:$H39, "saving"))</f>
        <v>0</v>
      </c>
      <c r="D16" s="162">
        <f>ABS(SUMIFS(transactions!$F$4:$F39, transactions!$C$4:$C39, $B16, transactions!$H$4:$H39, "investment"))</f>
        <v>0</v>
      </c>
      <c r="E16" s="153">
        <f>summary!C15</f>
        <v>0</v>
      </c>
      <c r="F16" s="159">
        <f t="shared" si="1"/>
        <v>0</v>
      </c>
      <c r="G16" s="155">
        <f t="shared" si="2"/>
        <v>0</v>
      </c>
      <c r="H16" s="129"/>
      <c r="I16" s="129"/>
      <c r="J16" s="129"/>
      <c r="K16" s="129"/>
      <c r="L16" s="129"/>
      <c r="M16" s="129"/>
      <c r="N16" s="129"/>
      <c r="O16" s="129"/>
      <c r="P16" s="129"/>
    </row>
    <row r="17" ht="26.25" customHeight="1">
      <c r="A17" s="129"/>
      <c r="B17" s="163" t="s">
        <v>31</v>
      </c>
      <c r="C17" s="164">
        <f t="shared" ref="C17:E17" si="3">SUM(C5:C16)</f>
        <v>0</v>
      </c>
      <c r="D17" s="165">
        <f t="shared" si="3"/>
        <v>0</v>
      </c>
      <c r="E17" s="166">
        <f t="shared" si="3"/>
        <v>0</v>
      </c>
      <c r="F17" s="167">
        <f t="shared" si="1"/>
        <v>0</v>
      </c>
      <c r="G17" s="168">
        <f t="shared" si="2"/>
        <v>0</v>
      </c>
      <c r="H17" s="129"/>
      <c r="I17" s="129"/>
      <c r="J17" s="129"/>
      <c r="K17" s="129"/>
      <c r="L17" s="129"/>
      <c r="M17" s="129"/>
      <c r="N17" s="129"/>
      <c r="O17" s="129"/>
      <c r="P17" s="129"/>
    </row>
    <row r="18">
      <c r="A18" s="129"/>
      <c r="B18" s="129"/>
      <c r="C18" s="129"/>
      <c r="D18" s="129"/>
      <c r="E18" s="129"/>
      <c r="F18" s="129"/>
      <c r="G18" s="129"/>
      <c r="H18" s="129"/>
      <c r="I18" s="129"/>
      <c r="J18" s="129"/>
      <c r="K18" s="129"/>
      <c r="L18" s="129"/>
      <c r="M18" s="129"/>
      <c r="N18" s="129"/>
      <c r="O18" s="129"/>
      <c r="P18" s="129"/>
    </row>
    <row r="19">
      <c r="A19" s="129"/>
      <c r="B19" s="129"/>
      <c r="C19" s="129"/>
      <c r="D19" s="129"/>
      <c r="E19" s="129"/>
      <c r="F19" s="129"/>
      <c r="G19" s="129"/>
      <c r="H19" s="129"/>
      <c r="I19" s="129"/>
      <c r="J19" s="129"/>
      <c r="K19" s="129"/>
      <c r="L19" s="129"/>
      <c r="M19" s="129"/>
      <c r="N19" s="129"/>
      <c r="O19" s="129"/>
      <c r="P19" s="129"/>
    </row>
    <row r="20">
      <c r="A20" s="129"/>
      <c r="B20" s="129"/>
      <c r="C20" s="129"/>
      <c r="D20" s="129"/>
      <c r="E20" s="129"/>
      <c r="F20" s="129"/>
      <c r="G20" s="129"/>
      <c r="H20" s="129"/>
      <c r="I20" s="129"/>
      <c r="J20" s="129"/>
      <c r="K20" s="129"/>
      <c r="L20" s="129"/>
      <c r="M20" s="129"/>
      <c r="N20" s="129"/>
      <c r="O20" s="129"/>
      <c r="P20" s="129"/>
    </row>
    <row r="21">
      <c r="A21" s="129"/>
      <c r="B21" s="129"/>
      <c r="C21" s="129"/>
      <c r="D21" s="129"/>
      <c r="E21" s="129"/>
      <c r="F21" s="129"/>
      <c r="G21" s="129"/>
      <c r="H21" s="129"/>
      <c r="I21" s="129"/>
      <c r="J21" s="129"/>
      <c r="K21" s="129"/>
      <c r="L21" s="129"/>
      <c r="M21" s="129"/>
      <c r="N21" s="129"/>
      <c r="O21" s="129"/>
      <c r="P21" s="129"/>
    </row>
    <row r="22">
      <c r="A22" s="129"/>
      <c r="B22" s="129"/>
      <c r="C22" s="129"/>
      <c r="D22" s="129"/>
      <c r="E22" s="129"/>
      <c r="F22" s="129"/>
      <c r="G22" s="129"/>
      <c r="H22" s="129"/>
      <c r="I22" s="129"/>
      <c r="J22" s="129"/>
      <c r="K22" s="129"/>
      <c r="L22" s="129"/>
      <c r="M22" s="129"/>
      <c r="N22" s="129"/>
      <c r="O22" s="129"/>
      <c r="P22" s="129"/>
    </row>
    <row r="23">
      <c r="A23" s="129"/>
      <c r="B23" s="129"/>
      <c r="C23" s="129"/>
      <c r="D23" s="129"/>
      <c r="E23" s="129"/>
      <c r="F23" s="129"/>
      <c r="G23" s="129"/>
      <c r="H23" s="129"/>
      <c r="I23" s="129"/>
      <c r="J23" s="129"/>
      <c r="K23" s="129"/>
      <c r="L23" s="129"/>
      <c r="M23" s="129"/>
      <c r="N23" s="129"/>
      <c r="O23" s="129"/>
      <c r="P23" s="129"/>
    </row>
    <row r="24">
      <c r="A24" s="129"/>
      <c r="B24" s="129"/>
      <c r="C24" s="129"/>
      <c r="D24" s="129"/>
      <c r="E24" s="129"/>
      <c r="F24" s="129"/>
      <c r="G24" s="129"/>
      <c r="H24" s="129"/>
      <c r="I24" s="129"/>
      <c r="J24" s="129"/>
      <c r="K24" s="129"/>
      <c r="L24" s="129"/>
      <c r="M24" s="129"/>
      <c r="N24" s="129"/>
      <c r="O24" s="129"/>
      <c r="P24" s="129"/>
    </row>
    <row r="25">
      <c r="A25" s="129"/>
      <c r="B25" s="129"/>
      <c r="C25" s="129"/>
      <c r="D25" s="129"/>
      <c r="E25" s="129"/>
      <c r="F25" s="129"/>
      <c r="G25" s="129"/>
      <c r="H25" s="129"/>
      <c r="I25" s="129"/>
      <c r="J25" s="129"/>
      <c r="K25" s="129"/>
      <c r="L25" s="129"/>
      <c r="M25" s="129"/>
      <c r="N25" s="129"/>
      <c r="O25" s="129"/>
      <c r="P25" s="129"/>
    </row>
    <row r="26">
      <c r="A26" s="129"/>
      <c r="B26" s="129"/>
      <c r="C26" s="129"/>
      <c r="D26" s="129"/>
      <c r="E26" s="129"/>
      <c r="F26" s="129"/>
      <c r="G26" s="129"/>
      <c r="H26" s="129"/>
      <c r="I26" s="129"/>
      <c r="J26" s="129"/>
      <c r="K26" s="129"/>
      <c r="L26" s="129"/>
      <c r="M26" s="129"/>
      <c r="N26" s="129"/>
      <c r="O26" s="129"/>
      <c r="P26" s="129"/>
    </row>
    <row r="27">
      <c r="A27" s="129"/>
      <c r="B27" s="129"/>
      <c r="C27" s="129"/>
      <c r="D27" s="129"/>
      <c r="E27" s="129"/>
      <c r="F27" s="129"/>
      <c r="G27" s="129"/>
      <c r="H27" s="129"/>
      <c r="I27" s="129"/>
      <c r="J27" s="129"/>
      <c r="K27" s="129"/>
      <c r="L27" s="129"/>
      <c r="M27" s="129"/>
      <c r="N27" s="129"/>
      <c r="O27" s="129"/>
      <c r="P27" s="129"/>
    </row>
    <row r="28">
      <c r="A28" s="129"/>
      <c r="B28" s="129"/>
      <c r="C28" s="129"/>
      <c r="D28" s="129"/>
      <c r="E28" s="129"/>
      <c r="F28" s="129"/>
      <c r="G28" s="129"/>
      <c r="H28" s="129"/>
      <c r="I28" s="129"/>
      <c r="J28" s="129"/>
      <c r="K28" s="129"/>
      <c r="L28" s="129"/>
      <c r="M28" s="129"/>
      <c r="N28" s="129"/>
      <c r="O28" s="129"/>
      <c r="P28" s="129"/>
    </row>
    <row r="29">
      <c r="A29" s="129"/>
      <c r="B29" s="129"/>
      <c r="C29" s="129"/>
      <c r="D29" s="129"/>
      <c r="E29" s="129"/>
      <c r="F29" s="129"/>
      <c r="G29" s="129"/>
      <c r="H29" s="129"/>
      <c r="I29" s="129"/>
      <c r="J29" s="129"/>
      <c r="K29" s="129"/>
      <c r="L29" s="129"/>
      <c r="M29" s="129"/>
      <c r="N29" s="129"/>
      <c r="O29" s="129"/>
      <c r="P29" s="129"/>
    </row>
    <row r="30">
      <c r="A30" s="129"/>
      <c r="B30" s="129"/>
      <c r="C30" s="129"/>
      <c r="D30" s="129"/>
      <c r="E30" s="129"/>
      <c r="F30" s="129"/>
      <c r="G30" s="129"/>
      <c r="H30" s="129"/>
      <c r="I30" s="129"/>
      <c r="J30" s="129"/>
      <c r="K30" s="129"/>
      <c r="L30" s="129"/>
      <c r="M30" s="129"/>
      <c r="N30" s="129"/>
      <c r="O30" s="129"/>
      <c r="P30" s="129"/>
    </row>
    <row r="31">
      <c r="A31" s="129"/>
      <c r="B31" s="129"/>
      <c r="C31" s="129"/>
      <c r="D31" s="129"/>
      <c r="E31" s="129"/>
      <c r="F31" s="129"/>
      <c r="G31" s="129"/>
      <c r="H31" s="129"/>
      <c r="I31" s="129"/>
      <c r="J31" s="129"/>
      <c r="K31" s="129"/>
      <c r="L31" s="129"/>
      <c r="M31" s="129"/>
      <c r="N31" s="129"/>
      <c r="O31" s="129"/>
      <c r="P31" s="129"/>
    </row>
    <row r="32">
      <c r="A32" s="129"/>
      <c r="B32" s="129"/>
      <c r="C32" s="129"/>
      <c r="D32" s="129"/>
      <c r="E32" s="129"/>
      <c r="F32" s="129"/>
      <c r="G32" s="129"/>
      <c r="H32" s="129"/>
      <c r="I32" s="129"/>
      <c r="J32" s="129"/>
      <c r="K32" s="129"/>
      <c r="L32" s="129"/>
      <c r="M32" s="129"/>
      <c r="N32" s="129"/>
      <c r="O32" s="129"/>
      <c r="P32" s="129"/>
    </row>
    <row r="33">
      <c r="A33" s="129"/>
      <c r="B33" s="129"/>
      <c r="C33" s="129"/>
      <c r="D33" s="129"/>
      <c r="E33" s="129"/>
      <c r="F33" s="129"/>
      <c r="G33" s="129"/>
      <c r="H33" s="129"/>
      <c r="I33" s="129"/>
      <c r="J33" s="129"/>
      <c r="K33" s="129"/>
      <c r="L33" s="129"/>
      <c r="M33" s="129"/>
      <c r="N33" s="129"/>
      <c r="O33" s="129"/>
      <c r="P33" s="129"/>
    </row>
    <row r="34">
      <c r="A34" s="129"/>
      <c r="B34" s="129"/>
      <c r="C34" s="129"/>
      <c r="D34" s="129"/>
      <c r="E34" s="129"/>
      <c r="F34" s="129"/>
      <c r="G34" s="129"/>
      <c r="H34" s="129"/>
      <c r="I34" s="129"/>
      <c r="J34" s="129"/>
      <c r="K34" s="129"/>
      <c r="L34" s="129"/>
      <c r="M34" s="129"/>
      <c r="N34" s="129"/>
      <c r="O34" s="129"/>
      <c r="P34" s="129"/>
    </row>
    <row r="35">
      <c r="A35" s="129"/>
      <c r="B35" s="129"/>
      <c r="C35" s="129"/>
      <c r="D35" s="129"/>
      <c r="E35" s="129"/>
      <c r="F35" s="129"/>
      <c r="G35" s="129"/>
      <c r="H35" s="129"/>
      <c r="I35" s="129"/>
      <c r="J35" s="129"/>
      <c r="K35" s="129"/>
      <c r="L35" s="129"/>
      <c r="M35" s="129"/>
      <c r="N35" s="129"/>
      <c r="O35" s="129"/>
      <c r="P35" s="129"/>
    </row>
    <row r="36">
      <c r="A36" s="129"/>
      <c r="B36" s="129"/>
      <c r="C36" s="129"/>
      <c r="D36" s="129"/>
      <c r="E36" s="129"/>
      <c r="F36" s="129"/>
      <c r="G36" s="129"/>
      <c r="H36" s="129"/>
      <c r="I36" s="129"/>
      <c r="J36" s="129"/>
      <c r="K36" s="129"/>
      <c r="L36" s="129"/>
      <c r="M36" s="129"/>
      <c r="N36" s="129"/>
      <c r="O36" s="129"/>
      <c r="P36" s="129"/>
    </row>
    <row r="37">
      <c r="A37" s="129"/>
      <c r="B37" s="129"/>
      <c r="C37" s="129"/>
      <c r="D37" s="129"/>
      <c r="E37" s="129"/>
      <c r="F37" s="129"/>
      <c r="G37" s="129"/>
      <c r="H37" s="129"/>
      <c r="I37" s="129"/>
      <c r="J37" s="129"/>
      <c r="K37" s="129"/>
      <c r="L37" s="129"/>
      <c r="M37" s="129"/>
      <c r="N37" s="129"/>
      <c r="O37" s="129"/>
      <c r="P37" s="129"/>
    </row>
    <row r="38">
      <c r="A38" s="129"/>
      <c r="B38" s="129"/>
      <c r="C38" s="129"/>
      <c r="D38" s="129"/>
      <c r="E38" s="129"/>
      <c r="F38" s="129"/>
      <c r="G38" s="129"/>
      <c r="H38" s="129"/>
      <c r="I38" s="129"/>
      <c r="J38" s="129"/>
      <c r="K38" s="129"/>
      <c r="L38" s="129"/>
      <c r="M38" s="129"/>
      <c r="N38" s="129"/>
      <c r="O38" s="129"/>
      <c r="P38" s="129"/>
    </row>
    <row r="39">
      <c r="A39" s="129"/>
      <c r="B39" s="129"/>
      <c r="C39" s="129"/>
      <c r="D39" s="129"/>
      <c r="E39" s="129"/>
      <c r="F39" s="129"/>
      <c r="G39" s="129"/>
      <c r="H39" s="129"/>
      <c r="I39" s="129"/>
      <c r="J39" s="129"/>
      <c r="K39" s="129"/>
      <c r="L39" s="129"/>
      <c r="M39" s="129"/>
      <c r="N39" s="129"/>
      <c r="O39" s="129"/>
      <c r="P39" s="129"/>
    </row>
  </sheetData>
  <mergeCells count="1">
    <mergeCell ref="B2:D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1.22" defaultRowHeight="15.75"/>
  <cols>
    <col customWidth="1" min="1" max="1" width="3.56"/>
    <col customWidth="1" min="2" max="2" width="20.11"/>
    <col customWidth="1" min="3" max="14" width="9.89"/>
    <col customWidth="1" min="15" max="15" width="12.44"/>
    <col customWidth="1" min="16" max="16" width="12.78"/>
    <col customWidth="1" min="17" max="17" width="4.0"/>
  </cols>
  <sheetData>
    <row r="1" ht="27.75" customHeight="1">
      <c r="A1" s="1"/>
      <c r="B1" s="2" t="s">
        <v>67</v>
      </c>
      <c r="E1" s="82"/>
      <c r="F1" s="1"/>
      <c r="G1" s="1"/>
      <c r="H1" s="1"/>
      <c r="I1" s="1"/>
      <c r="J1" s="1"/>
      <c r="K1" s="83"/>
      <c r="L1" s="83"/>
      <c r="M1" s="83"/>
      <c r="N1" s="83"/>
      <c r="O1" s="83"/>
      <c r="P1" s="169"/>
      <c r="Q1" s="1"/>
    </row>
    <row r="2" ht="18.75" customHeight="1">
      <c r="A2" s="6"/>
      <c r="B2" s="6"/>
      <c r="C2" s="170"/>
      <c r="D2" s="170"/>
      <c r="E2" s="170"/>
      <c r="F2" s="170"/>
      <c r="G2" s="170"/>
      <c r="H2" s="170"/>
      <c r="I2" s="170"/>
      <c r="J2" s="170"/>
      <c r="K2" s="170"/>
      <c r="L2" s="170"/>
      <c r="M2" s="170"/>
      <c r="N2" s="170"/>
      <c r="O2" s="170"/>
      <c r="P2" s="171"/>
      <c r="Q2" s="6"/>
    </row>
    <row r="3">
      <c r="A3" s="6"/>
      <c r="B3" s="172" t="s">
        <v>35</v>
      </c>
      <c r="C3" s="173">
        <f t="shared" ref="C3:P3" si="1">SUM(C5:C36)</f>
        <v>0</v>
      </c>
      <c r="D3" s="174">
        <f t="shared" si="1"/>
        <v>0</v>
      </c>
      <c r="E3" s="174">
        <f t="shared" si="1"/>
        <v>0</v>
      </c>
      <c r="F3" s="174">
        <f t="shared" si="1"/>
        <v>0</v>
      </c>
      <c r="G3" s="174">
        <f t="shared" si="1"/>
        <v>0</v>
      </c>
      <c r="H3" s="174">
        <f t="shared" si="1"/>
        <v>0</v>
      </c>
      <c r="I3" s="174">
        <f t="shared" si="1"/>
        <v>0</v>
      </c>
      <c r="J3" s="174">
        <f t="shared" si="1"/>
        <v>0</v>
      </c>
      <c r="K3" s="174">
        <f t="shared" si="1"/>
        <v>0</v>
      </c>
      <c r="L3" s="174">
        <f t="shared" si="1"/>
        <v>0</v>
      </c>
      <c r="M3" s="174">
        <f t="shared" si="1"/>
        <v>0</v>
      </c>
      <c r="N3" s="174">
        <f t="shared" si="1"/>
        <v>0</v>
      </c>
      <c r="O3" s="174">
        <f t="shared" si="1"/>
        <v>0</v>
      </c>
      <c r="P3" s="175">
        <f t="shared" si="1"/>
        <v>0</v>
      </c>
      <c r="Q3" s="6"/>
    </row>
    <row r="4">
      <c r="A4" s="6"/>
      <c r="B4" s="176" t="s">
        <v>68</v>
      </c>
      <c r="C4" s="177" t="s">
        <v>19</v>
      </c>
      <c r="D4" s="178" t="s">
        <v>20</v>
      </c>
      <c r="E4" s="178" t="s">
        <v>21</v>
      </c>
      <c r="F4" s="178" t="s">
        <v>22</v>
      </c>
      <c r="G4" s="178" t="s">
        <v>23</v>
      </c>
      <c r="H4" s="178" t="s">
        <v>24</v>
      </c>
      <c r="I4" s="178" t="s">
        <v>25</v>
      </c>
      <c r="J4" s="178" t="s">
        <v>26</v>
      </c>
      <c r="K4" s="178" t="s">
        <v>27</v>
      </c>
      <c r="L4" s="178" t="s">
        <v>28</v>
      </c>
      <c r="M4" s="178" t="s">
        <v>29</v>
      </c>
      <c r="N4" s="179" t="s">
        <v>30</v>
      </c>
      <c r="O4" s="180" t="s">
        <v>69</v>
      </c>
      <c r="P4" s="180" t="s">
        <v>70</v>
      </c>
      <c r="Q4" s="6"/>
    </row>
    <row r="5">
      <c r="A5" s="6"/>
      <c r="B5" s="181" t="str">
        <f>IFERROR(__xludf.DUMMYFUNCTION("FILTER(definitions!$D$4:$D135, REGEXMATCH(definitions!$E$4:$E135, ""expense""))"),"#N/A")</f>
        <v>#N/A</v>
      </c>
      <c r="C5" s="182">
        <f>IF(ISBLANK($B5), "", ABS(SUMIFS(transactions!$F$4:$F135, transactions!$G$4:$G135, $B5, transactions!$C$4:$C135, C$4)))</f>
        <v>0</v>
      </c>
      <c r="D5" s="183">
        <f>IF(ISBLANK($B5), "", ABS(SUMIFS(transactions!$F$4:$F135, transactions!$G$4:$G135, $B5, transactions!$C$4:$C135, D$4)))</f>
        <v>0</v>
      </c>
      <c r="E5" s="183">
        <f>IF(ISBLANK($B5), "", ABS(SUMIFS(transactions!$F$4:$F135, transactions!$G$4:$G135, $B5, transactions!$C$4:$C135, E$4)))</f>
        <v>0</v>
      </c>
      <c r="F5" s="183">
        <f>IF(ISBLANK($B5), "", ABS(SUMIFS(transactions!$F$4:$F135, transactions!$G$4:$G135, $B5, transactions!$C$4:$C135, F$4)))</f>
        <v>0</v>
      </c>
      <c r="G5" s="183">
        <f>IF(ISBLANK($B5), "", ABS(SUMIFS(transactions!$F$4:$F135, transactions!$G$4:$G135, $B5, transactions!$C$4:$C135, G$4)))</f>
        <v>0</v>
      </c>
      <c r="H5" s="183">
        <f>IF(ISBLANK($B5), "", ABS(SUMIFS(transactions!$F$4:$F135, transactions!$G$4:$G135, $B5, transactions!$C$4:$C135, H$4)))</f>
        <v>0</v>
      </c>
      <c r="I5" s="183">
        <f>IF(ISBLANK($B5), "", ABS(SUMIFS(transactions!$F$4:$F135, transactions!$G$4:$G135, $B5, transactions!$C$4:$C135, I$4)))</f>
        <v>0</v>
      </c>
      <c r="J5" s="183">
        <f>IF(ISBLANK($B5), "", ABS(SUMIFS(transactions!$F$4:$F135, transactions!$G$4:$G135, $B5, transactions!$C$4:$C135, J$4)))</f>
        <v>0</v>
      </c>
      <c r="K5" s="183">
        <f>IF(ISBLANK($B5), "", ABS(SUMIFS(transactions!$F$4:$F135, transactions!$G$4:$G135, $B5, transactions!$C$4:$C135, K$4)))</f>
        <v>0</v>
      </c>
      <c r="L5" s="183">
        <f>IF(ISBLANK($B5), "", ABS(SUMIFS(transactions!$F$4:$F135, transactions!$G$4:$G135, $B5, transactions!$C$4:$C135, L$4)))</f>
        <v>0</v>
      </c>
      <c r="M5" s="183">
        <f>IF(ISBLANK($B5), "", ABS(SUMIFS(transactions!$F$4:$F135, transactions!$G$4:$G135, $B5, transactions!$C$4:$C135, M$4)))</f>
        <v>0</v>
      </c>
      <c r="N5" s="184">
        <f>IF(ISBLANK($B5), "", ABS(SUMIFS(transactions!$F$4:$F135, transactions!$G$4:$G135, $B5, transactions!$C$4:$C135, N$4)))</f>
        <v>0</v>
      </c>
      <c r="O5" s="185">
        <f t="shared" ref="O5:O36" si="2">IF(ISBLANK($B5), "", SUM($C5:$N5))</f>
        <v>0</v>
      </c>
      <c r="P5" s="186">
        <f t="shared" ref="P5:P36" si="3">IF(ISBLANK($B5), "", O5 / 12)</f>
        <v>0</v>
      </c>
      <c r="Q5" s="6"/>
    </row>
    <row r="6">
      <c r="A6" s="6"/>
      <c r="B6" s="187"/>
      <c r="C6" s="182" t="str">
        <f>IF(ISBLANK($B6), "", ABS(SUMIFS(transactions!$F$4:$F135, transactions!$G$4:$G135, $B6, transactions!$C$4:$C135, C$4)))</f>
        <v/>
      </c>
      <c r="D6" s="183" t="str">
        <f>IF(ISBLANK($B6), "", ABS(SUMIFS(transactions!$F$4:$F135, transactions!$G$4:$G135, $B6, transactions!$C$4:$C135, D$4)))</f>
        <v/>
      </c>
      <c r="E6" s="183" t="str">
        <f>IF(ISBLANK($B6), "", ABS(SUMIFS(transactions!$F$4:$F135, transactions!$G$4:$G135, $B6, transactions!$C$4:$C135, E$4)))</f>
        <v/>
      </c>
      <c r="F6" s="183" t="str">
        <f>IF(ISBLANK($B6), "", ABS(SUMIFS(transactions!$F$4:$F135, transactions!$G$4:$G135, $B6, transactions!$C$4:$C135, F$4)))</f>
        <v/>
      </c>
      <c r="G6" s="183" t="str">
        <f>IF(ISBLANK($B6), "", ABS(SUMIFS(transactions!$F$4:$F135, transactions!$G$4:$G135, $B6, transactions!$C$4:$C135, G$4)))</f>
        <v/>
      </c>
      <c r="H6" s="183" t="str">
        <f>IF(ISBLANK($B6), "", ABS(SUMIFS(transactions!$F$4:$F135, transactions!$G$4:$G135, $B6, transactions!$C$4:$C135, H$4)))</f>
        <v/>
      </c>
      <c r="I6" s="183" t="str">
        <f>IF(ISBLANK($B6), "", ABS(SUMIFS(transactions!$F$4:$F135, transactions!$G$4:$G135, $B6, transactions!$C$4:$C135, I$4)))</f>
        <v/>
      </c>
      <c r="J6" s="183" t="str">
        <f>IF(ISBLANK($B6), "", ABS(SUMIFS(transactions!$F$4:$F135, transactions!$G$4:$G135, $B6, transactions!$C$4:$C135, J$4)))</f>
        <v/>
      </c>
      <c r="K6" s="183" t="str">
        <f>IF(ISBLANK($B6), "", ABS(SUMIFS(transactions!$F$4:$F135, transactions!$G$4:$G135, $B6, transactions!$C$4:$C135, K$4)))</f>
        <v/>
      </c>
      <c r="L6" s="183" t="str">
        <f>IF(ISBLANK($B6), "", ABS(SUMIFS(transactions!$F$4:$F135, transactions!$G$4:$G135, $B6, transactions!$C$4:$C135, L$4)))</f>
        <v/>
      </c>
      <c r="M6" s="183" t="str">
        <f>IF(ISBLANK($B6), "", ABS(SUMIFS(transactions!$F$4:$F135, transactions!$G$4:$G135, $B6, transactions!$C$4:$C135, M$4)))</f>
        <v/>
      </c>
      <c r="N6" s="184" t="str">
        <f>IF(ISBLANK($B6), "", ABS(SUMIFS(transactions!$F$4:$F135, transactions!$G$4:$G135, $B6, transactions!$C$4:$C135, N$4)))</f>
        <v/>
      </c>
      <c r="O6" s="185" t="str">
        <f t="shared" si="2"/>
        <v/>
      </c>
      <c r="P6" s="186" t="str">
        <f t="shared" si="3"/>
        <v/>
      </c>
      <c r="Q6" s="6"/>
    </row>
    <row r="7">
      <c r="A7" s="6"/>
      <c r="B7" s="187"/>
      <c r="C7" s="182" t="str">
        <f>IF(ISBLANK($B7), "", ABS(SUMIFS(transactions!$F$4:$F135, transactions!$G$4:$G135, $B7, transactions!$C$4:$C135, C$4)))</f>
        <v/>
      </c>
      <c r="D7" s="183" t="str">
        <f>IF(ISBLANK($B7), "", ABS(SUMIFS(transactions!$F$4:$F135, transactions!$G$4:$G135, $B7, transactions!$C$4:$C135, D$4)))</f>
        <v/>
      </c>
      <c r="E7" s="183" t="str">
        <f>IF(ISBLANK($B7), "", ABS(SUMIFS(transactions!$F$4:$F135, transactions!$G$4:$G135, $B7, transactions!$C$4:$C135, E$4)))</f>
        <v/>
      </c>
      <c r="F7" s="183" t="str">
        <f>IF(ISBLANK($B7), "", ABS(SUMIFS(transactions!$F$4:$F135, transactions!$G$4:$G135, $B7, transactions!$C$4:$C135, F$4)))</f>
        <v/>
      </c>
      <c r="G7" s="183" t="str">
        <f>IF(ISBLANK($B7), "", ABS(SUMIFS(transactions!$F$4:$F135, transactions!$G$4:$G135, $B7, transactions!$C$4:$C135, G$4)))</f>
        <v/>
      </c>
      <c r="H7" s="183" t="str">
        <f>IF(ISBLANK($B7), "", ABS(SUMIFS(transactions!$F$4:$F135, transactions!$G$4:$G135, $B7, transactions!$C$4:$C135, H$4)))</f>
        <v/>
      </c>
      <c r="I7" s="183" t="str">
        <f>IF(ISBLANK($B7), "", ABS(SUMIFS(transactions!$F$4:$F135, transactions!$G$4:$G135, $B7, transactions!$C$4:$C135, I$4)))</f>
        <v/>
      </c>
      <c r="J7" s="183" t="str">
        <f>IF(ISBLANK($B7), "", ABS(SUMIFS(transactions!$F$4:$F135, transactions!$G$4:$G135, $B7, transactions!$C$4:$C135, J$4)))</f>
        <v/>
      </c>
      <c r="K7" s="183" t="str">
        <f>IF(ISBLANK($B7), "", ABS(SUMIFS(transactions!$F$4:$F135, transactions!$G$4:$G135, $B7, transactions!$C$4:$C135, K$4)))</f>
        <v/>
      </c>
      <c r="L7" s="183" t="str">
        <f>IF(ISBLANK($B7), "", ABS(SUMIFS(transactions!$F$4:$F135, transactions!$G$4:$G135, $B7, transactions!$C$4:$C135, L$4)))</f>
        <v/>
      </c>
      <c r="M7" s="183" t="str">
        <f>IF(ISBLANK($B7), "", ABS(SUMIFS(transactions!$F$4:$F135, transactions!$G$4:$G135, $B7, transactions!$C$4:$C135, M$4)))</f>
        <v/>
      </c>
      <c r="N7" s="184" t="str">
        <f>IF(ISBLANK($B7), "", ABS(SUMIFS(transactions!$F$4:$F135, transactions!$G$4:$G135, $B7, transactions!$C$4:$C135, N$4)))</f>
        <v/>
      </c>
      <c r="O7" s="185" t="str">
        <f t="shared" si="2"/>
        <v/>
      </c>
      <c r="P7" s="186" t="str">
        <f t="shared" si="3"/>
        <v/>
      </c>
      <c r="Q7" s="6"/>
    </row>
    <row r="8">
      <c r="A8" s="6"/>
      <c r="B8" s="187"/>
      <c r="C8" s="182" t="str">
        <f>IF(ISBLANK($B8), "", ABS(SUMIFS(transactions!$F$4:$F135, transactions!$G$4:$G135, $B8, transactions!$C$4:$C135, C$4)))</f>
        <v/>
      </c>
      <c r="D8" s="183" t="str">
        <f>IF(ISBLANK($B8), "", ABS(SUMIFS(transactions!$F$4:$F135, transactions!$G$4:$G135, $B8, transactions!$C$4:$C135, D$4)))</f>
        <v/>
      </c>
      <c r="E8" s="183" t="str">
        <f>IF(ISBLANK($B8), "", ABS(SUMIFS(transactions!$F$4:$F135, transactions!$G$4:$G135, $B8, transactions!$C$4:$C135, E$4)))</f>
        <v/>
      </c>
      <c r="F8" s="183" t="str">
        <f>IF(ISBLANK($B8), "", ABS(SUMIFS(transactions!$F$4:$F135, transactions!$G$4:$G135, $B8, transactions!$C$4:$C135, F$4)))</f>
        <v/>
      </c>
      <c r="G8" s="183" t="str">
        <f>IF(ISBLANK($B8), "", ABS(SUMIFS(transactions!$F$4:$F135, transactions!$G$4:$G135, $B8, transactions!$C$4:$C135, G$4)))</f>
        <v/>
      </c>
      <c r="H8" s="183" t="str">
        <f>IF(ISBLANK($B8), "", ABS(SUMIFS(transactions!$F$4:$F135, transactions!$G$4:$G135, $B8, transactions!$C$4:$C135, H$4)))</f>
        <v/>
      </c>
      <c r="I8" s="183" t="str">
        <f>IF(ISBLANK($B8), "", ABS(SUMIFS(transactions!$F$4:$F135, transactions!$G$4:$G135, $B8, transactions!$C$4:$C135, I$4)))</f>
        <v/>
      </c>
      <c r="J8" s="183" t="str">
        <f>IF(ISBLANK($B8), "", ABS(SUMIFS(transactions!$F$4:$F135, transactions!$G$4:$G135, $B8, transactions!$C$4:$C135, J$4)))</f>
        <v/>
      </c>
      <c r="K8" s="183" t="str">
        <f>IF(ISBLANK($B8), "", ABS(SUMIFS(transactions!$F$4:$F135, transactions!$G$4:$G135, $B8, transactions!$C$4:$C135, K$4)))</f>
        <v/>
      </c>
      <c r="L8" s="183" t="str">
        <f>IF(ISBLANK($B8), "", ABS(SUMIFS(transactions!$F$4:$F135, transactions!$G$4:$G135, $B8, transactions!$C$4:$C135, L$4)))</f>
        <v/>
      </c>
      <c r="M8" s="183" t="str">
        <f>IF(ISBLANK($B8), "", ABS(SUMIFS(transactions!$F$4:$F135, transactions!$G$4:$G135, $B8, transactions!$C$4:$C135, M$4)))</f>
        <v/>
      </c>
      <c r="N8" s="184" t="str">
        <f>IF(ISBLANK($B8), "", ABS(SUMIFS(transactions!$F$4:$F135, transactions!$G$4:$G135, $B8, transactions!$C$4:$C135, N$4)))</f>
        <v/>
      </c>
      <c r="O8" s="185" t="str">
        <f t="shared" si="2"/>
        <v/>
      </c>
      <c r="P8" s="186" t="str">
        <f t="shared" si="3"/>
        <v/>
      </c>
      <c r="Q8" s="6"/>
    </row>
    <row r="9">
      <c r="A9" s="6"/>
      <c r="B9" s="187"/>
      <c r="C9" s="182" t="str">
        <f>IF(ISBLANK($B9), "", ABS(SUMIFS(transactions!$F$4:$F135, transactions!$G$4:$G135, $B9, transactions!$C$4:$C135, C$4)))</f>
        <v/>
      </c>
      <c r="D9" s="183" t="str">
        <f>IF(ISBLANK($B9), "", ABS(SUMIFS(transactions!$F$4:$F135, transactions!$G$4:$G135, $B9, transactions!$C$4:$C135, D$4)))</f>
        <v/>
      </c>
      <c r="E9" s="183" t="str">
        <f>IF(ISBLANK($B9), "", ABS(SUMIFS(transactions!$F$4:$F135, transactions!$G$4:$G135, $B9, transactions!$C$4:$C135, E$4)))</f>
        <v/>
      </c>
      <c r="F9" s="183" t="str">
        <f>IF(ISBLANK($B9), "", ABS(SUMIFS(transactions!$F$4:$F135, transactions!$G$4:$G135, $B9, transactions!$C$4:$C135, F$4)))</f>
        <v/>
      </c>
      <c r="G9" s="183" t="str">
        <f>IF(ISBLANK($B9), "", ABS(SUMIFS(transactions!$F$4:$F135, transactions!$G$4:$G135, $B9, transactions!$C$4:$C135, G$4)))</f>
        <v/>
      </c>
      <c r="H9" s="183" t="str">
        <f>IF(ISBLANK($B9), "", ABS(SUMIFS(transactions!$F$4:$F135, transactions!$G$4:$G135, $B9, transactions!$C$4:$C135, H$4)))</f>
        <v/>
      </c>
      <c r="I9" s="183" t="str">
        <f>IF(ISBLANK($B9), "", ABS(SUMIFS(transactions!$F$4:$F135, transactions!$G$4:$G135, $B9, transactions!$C$4:$C135, I$4)))</f>
        <v/>
      </c>
      <c r="J9" s="183" t="str">
        <f>IF(ISBLANK($B9), "", ABS(SUMIFS(transactions!$F$4:$F135, transactions!$G$4:$G135, $B9, transactions!$C$4:$C135, J$4)))</f>
        <v/>
      </c>
      <c r="K9" s="183" t="str">
        <f>IF(ISBLANK($B9), "", ABS(SUMIFS(transactions!$F$4:$F135, transactions!$G$4:$G135, $B9, transactions!$C$4:$C135, K$4)))</f>
        <v/>
      </c>
      <c r="L9" s="183" t="str">
        <f>IF(ISBLANK($B9), "", ABS(SUMIFS(transactions!$F$4:$F135, transactions!$G$4:$G135, $B9, transactions!$C$4:$C135, L$4)))</f>
        <v/>
      </c>
      <c r="M9" s="183" t="str">
        <f>IF(ISBLANK($B9), "", ABS(SUMIFS(transactions!$F$4:$F135, transactions!$G$4:$G135, $B9, transactions!$C$4:$C135, M$4)))</f>
        <v/>
      </c>
      <c r="N9" s="184" t="str">
        <f>IF(ISBLANK($B9), "", ABS(SUMIFS(transactions!$F$4:$F135, transactions!$G$4:$G135, $B9, transactions!$C$4:$C135, N$4)))</f>
        <v/>
      </c>
      <c r="O9" s="185" t="str">
        <f t="shared" si="2"/>
        <v/>
      </c>
      <c r="P9" s="186" t="str">
        <f t="shared" si="3"/>
        <v/>
      </c>
      <c r="Q9" s="6"/>
    </row>
    <row r="10">
      <c r="A10" s="6"/>
      <c r="B10" s="187"/>
      <c r="C10" s="182" t="str">
        <f>IF(ISBLANK($B10), "", ABS(SUMIFS(transactions!$F$4:$F135, transactions!$G$4:$G135, $B10, transactions!$C$4:$C135, C$4)))</f>
        <v/>
      </c>
      <c r="D10" s="183" t="str">
        <f>IF(ISBLANK($B10), "", ABS(SUMIFS(transactions!$F$4:$F135, transactions!$G$4:$G135, $B10, transactions!$C$4:$C135, D$4)))</f>
        <v/>
      </c>
      <c r="E10" s="183" t="str">
        <f>IF(ISBLANK($B10), "", ABS(SUMIFS(transactions!$F$4:$F135, transactions!$G$4:$G135, $B10, transactions!$C$4:$C135, E$4)))</f>
        <v/>
      </c>
      <c r="F10" s="183" t="str">
        <f>IF(ISBLANK($B10), "", ABS(SUMIFS(transactions!$F$4:$F135, transactions!$G$4:$G135, $B10, transactions!$C$4:$C135, F$4)))</f>
        <v/>
      </c>
      <c r="G10" s="183" t="str">
        <f>IF(ISBLANK($B10), "", ABS(SUMIFS(transactions!$F$4:$F135, transactions!$G$4:$G135, $B10, transactions!$C$4:$C135, G$4)))</f>
        <v/>
      </c>
      <c r="H10" s="183" t="str">
        <f>IF(ISBLANK($B10), "", ABS(SUMIFS(transactions!$F$4:$F135, transactions!$G$4:$G135, $B10, transactions!$C$4:$C135, H$4)))</f>
        <v/>
      </c>
      <c r="I10" s="183" t="str">
        <f>IF(ISBLANK($B10), "", ABS(SUMIFS(transactions!$F$4:$F135, transactions!$G$4:$G135, $B10, transactions!$C$4:$C135, I$4)))</f>
        <v/>
      </c>
      <c r="J10" s="183" t="str">
        <f>IF(ISBLANK($B10), "", ABS(SUMIFS(transactions!$F$4:$F135, transactions!$G$4:$G135, $B10, transactions!$C$4:$C135, J$4)))</f>
        <v/>
      </c>
      <c r="K10" s="183" t="str">
        <f>IF(ISBLANK($B10), "", ABS(SUMIFS(transactions!$F$4:$F135, transactions!$G$4:$G135, $B10, transactions!$C$4:$C135, K$4)))</f>
        <v/>
      </c>
      <c r="L10" s="183" t="str">
        <f>IF(ISBLANK($B10), "", ABS(SUMIFS(transactions!$F$4:$F135, transactions!$G$4:$G135, $B10, transactions!$C$4:$C135, L$4)))</f>
        <v/>
      </c>
      <c r="M10" s="183" t="str">
        <f>IF(ISBLANK($B10), "", ABS(SUMIFS(transactions!$F$4:$F135, transactions!$G$4:$G135, $B10, transactions!$C$4:$C135, M$4)))</f>
        <v/>
      </c>
      <c r="N10" s="184" t="str">
        <f>IF(ISBLANK($B10), "", ABS(SUMIFS(transactions!$F$4:$F135, transactions!$G$4:$G135, $B10, transactions!$C$4:$C135, N$4)))</f>
        <v/>
      </c>
      <c r="O10" s="185" t="str">
        <f t="shared" si="2"/>
        <v/>
      </c>
      <c r="P10" s="186" t="str">
        <f t="shared" si="3"/>
        <v/>
      </c>
      <c r="Q10" s="6"/>
    </row>
    <row r="11">
      <c r="A11" s="6"/>
      <c r="B11" s="187"/>
      <c r="C11" s="182" t="str">
        <f>IF(ISBLANK($B11), "", ABS(SUMIFS(transactions!$F$4:$F135, transactions!$G$4:$G135, $B11, transactions!$C$4:$C135, C$4)))</f>
        <v/>
      </c>
      <c r="D11" s="183" t="str">
        <f>IF(ISBLANK($B11), "", ABS(SUMIFS(transactions!$F$4:$F135, transactions!$G$4:$G135, $B11, transactions!$C$4:$C135, D$4)))</f>
        <v/>
      </c>
      <c r="E11" s="183" t="str">
        <f>IF(ISBLANK($B11), "", ABS(SUMIFS(transactions!$F$4:$F135, transactions!$G$4:$G135, $B11, transactions!$C$4:$C135, E$4)))</f>
        <v/>
      </c>
      <c r="F11" s="183" t="str">
        <f>IF(ISBLANK($B11), "", ABS(SUMIFS(transactions!$F$4:$F135, transactions!$G$4:$G135, $B11, transactions!$C$4:$C135, F$4)))</f>
        <v/>
      </c>
      <c r="G11" s="183" t="str">
        <f>IF(ISBLANK($B11), "", ABS(SUMIFS(transactions!$F$4:$F135, transactions!$G$4:$G135, $B11, transactions!$C$4:$C135, G$4)))</f>
        <v/>
      </c>
      <c r="H11" s="183" t="str">
        <f>IF(ISBLANK($B11), "", ABS(SUMIFS(transactions!$F$4:$F135, transactions!$G$4:$G135, $B11, transactions!$C$4:$C135, H$4)))</f>
        <v/>
      </c>
      <c r="I11" s="183" t="str">
        <f>IF(ISBLANK($B11), "", ABS(SUMIFS(transactions!$F$4:$F135, transactions!$G$4:$G135, $B11, transactions!$C$4:$C135, I$4)))</f>
        <v/>
      </c>
      <c r="J11" s="183" t="str">
        <f>IF(ISBLANK($B11), "", ABS(SUMIFS(transactions!$F$4:$F135, transactions!$G$4:$G135, $B11, transactions!$C$4:$C135, J$4)))</f>
        <v/>
      </c>
      <c r="K11" s="183" t="str">
        <f>IF(ISBLANK($B11), "", ABS(SUMIFS(transactions!$F$4:$F135, transactions!$G$4:$G135, $B11, transactions!$C$4:$C135, K$4)))</f>
        <v/>
      </c>
      <c r="L11" s="183" t="str">
        <f>IF(ISBLANK($B11), "", ABS(SUMIFS(transactions!$F$4:$F135, transactions!$G$4:$G135, $B11, transactions!$C$4:$C135, L$4)))</f>
        <v/>
      </c>
      <c r="M11" s="183" t="str">
        <f>IF(ISBLANK($B11), "", ABS(SUMIFS(transactions!$F$4:$F135, transactions!$G$4:$G135, $B11, transactions!$C$4:$C135, M$4)))</f>
        <v/>
      </c>
      <c r="N11" s="184" t="str">
        <f>IF(ISBLANK($B11), "", ABS(SUMIFS(transactions!$F$4:$F135, transactions!$G$4:$G135, $B11, transactions!$C$4:$C135, N$4)))</f>
        <v/>
      </c>
      <c r="O11" s="185" t="str">
        <f t="shared" si="2"/>
        <v/>
      </c>
      <c r="P11" s="186" t="str">
        <f t="shared" si="3"/>
        <v/>
      </c>
      <c r="Q11" s="6"/>
    </row>
    <row r="12">
      <c r="A12" s="6"/>
      <c r="B12" s="187"/>
      <c r="C12" s="182" t="str">
        <f>IF(ISBLANK($B12), "", ABS(SUMIFS(transactions!$F$4:$F135, transactions!$G$4:$G135, $B12, transactions!$C$4:$C135, C$4)))</f>
        <v/>
      </c>
      <c r="D12" s="183" t="str">
        <f>IF(ISBLANK($B12), "", ABS(SUMIFS(transactions!$F$4:$F135, transactions!$G$4:$G135, $B12, transactions!$C$4:$C135, D$4)))</f>
        <v/>
      </c>
      <c r="E12" s="183" t="str">
        <f>IF(ISBLANK($B12), "", ABS(SUMIFS(transactions!$F$4:$F135, transactions!$G$4:$G135, $B12, transactions!$C$4:$C135, E$4)))</f>
        <v/>
      </c>
      <c r="F12" s="183" t="str">
        <f>IF(ISBLANK($B12), "", ABS(SUMIFS(transactions!$F$4:$F135, transactions!$G$4:$G135, $B12, transactions!$C$4:$C135, F$4)))</f>
        <v/>
      </c>
      <c r="G12" s="183" t="str">
        <f>IF(ISBLANK($B12), "", ABS(SUMIFS(transactions!$F$4:$F135, transactions!$G$4:$G135, $B12, transactions!$C$4:$C135, G$4)))</f>
        <v/>
      </c>
      <c r="H12" s="183" t="str">
        <f>IF(ISBLANK($B12), "", ABS(SUMIFS(transactions!$F$4:$F135, transactions!$G$4:$G135, $B12, transactions!$C$4:$C135, H$4)))</f>
        <v/>
      </c>
      <c r="I12" s="183" t="str">
        <f>IF(ISBLANK($B12), "", ABS(SUMIFS(transactions!$F$4:$F135, transactions!$G$4:$G135, $B12, transactions!$C$4:$C135, I$4)))</f>
        <v/>
      </c>
      <c r="J12" s="183" t="str">
        <f>IF(ISBLANK($B12), "", ABS(SUMIFS(transactions!$F$4:$F135, transactions!$G$4:$G135, $B12, transactions!$C$4:$C135, J$4)))</f>
        <v/>
      </c>
      <c r="K12" s="183" t="str">
        <f>IF(ISBLANK($B12), "", ABS(SUMIFS(transactions!$F$4:$F135, transactions!$G$4:$G135, $B12, transactions!$C$4:$C135, K$4)))</f>
        <v/>
      </c>
      <c r="L12" s="183" t="str">
        <f>IF(ISBLANK($B12), "", ABS(SUMIFS(transactions!$F$4:$F135, transactions!$G$4:$G135, $B12, transactions!$C$4:$C135, L$4)))</f>
        <v/>
      </c>
      <c r="M12" s="183" t="str">
        <f>IF(ISBLANK($B12), "", ABS(SUMIFS(transactions!$F$4:$F135, transactions!$G$4:$G135, $B12, transactions!$C$4:$C135, M$4)))</f>
        <v/>
      </c>
      <c r="N12" s="184" t="str">
        <f>IF(ISBLANK($B12), "", ABS(SUMIFS(transactions!$F$4:$F135, transactions!$G$4:$G135, $B12, transactions!$C$4:$C135, N$4)))</f>
        <v/>
      </c>
      <c r="O12" s="185" t="str">
        <f t="shared" si="2"/>
        <v/>
      </c>
      <c r="P12" s="186" t="str">
        <f t="shared" si="3"/>
        <v/>
      </c>
      <c r="Q12" s="6"/>
    </row>
    <row r="13">
      <c r="A13" s="6"/>
      <c r="B13" s="187"/>
      <c r="C13" s="182" t="str">
        <f>IF(ISBLANK($B13), "", ABS(SUMIFS(transactions!$F$4:$F135, transactions!$G$4:$G135, $B13, transactions!$C$4:$C135, C$4)))</f>
        <v/>
      </c>
      <c r="D13" s="183" t="str">
        <f>IF(ISBLANK($B13), "", ABS(SUMIFS(transactions!$F$4:$F135, transactions!$G$4:$G135, $B13, transactions!$C$4:$C135, D$4)))</f>
        <v/>
      </c>
      <c r="E13" s="183" t="str">
        <f>IF(ISBLANK($B13), "", ABS(SUMIFS(transactions!$F$4:$F135, transactions!$G$4:$G135, $B13, transactions!$C$4:$C135, E$4)))</f>
        <v/>
      </c>
      <c r="F13" s="183" t="str">
        <f>IF(ISBLANK($B13), "", ABS(SUMIFS(transactions!$F$4:$F135, transactions!$G$4:$G135, $B13, transactions!$C$4:$C135, F$4)))</f>
        <v/>
      </c>
      <c r="G13" s="183" t="str">
        <f>IF(ISBLANK($B13), "", ABS(SUMIFS(transactions!$F$4:$F135, transactions!$G$4:$G135, $B13, transactions!$C$4:$C135, G$4)))</f>
        <v/>
      </c>
      <c r="H13" s="183" t="str">
        <f>IF(ISBLANK($B13), "", ABS(SUMIFS(transactions!$F$4:$F135, transactions!$G$4:$G135, $B13, transactions!$C$4:$C135, H$4)))</f>
        <v/>
      </c>
      <c r="I13" s="183" t="str">
        <f>IF(ISBLANK($B13), "", ABS(SUMIFS(transactions!$F$4:$F135, transactions!$G$4:$G135, $B13, transactions!$C$4:$C135, I$4)))</f>
        <v/>
      </c>
      <c r="J13" s="183" t="str">
        <f>IF(ISBLANK($B13), "", ABS(SUMIFS(transactions!$F$4:$F135, transactions!$G$4:$G135, $B13, transactions!$C$4:$C135, J$4)))</f>
        <v/>
      </c>
      <c r="K13" s="183" t="str">
        <f>IF(ISBLANK($B13), "", ABS(SUMIFS(transactions!$F$4:$F135, transactions!$G$4:$G135, $B13, transactions!$C$4:$C135, K$4)))</f>
        <v/>
      </c>
      <c r="L13" s="183" t="str">
        <f>IF(ISBLANK($B13), "", ABS(SUMIFS(transactions!$F$4:$F135, transactions!$G$4:$G135, $B13, transactions!$C$4:$C135, L$4)))</f>
        <v/>
      </c>
      <c r="M13" s="183" t="str">
        <f>IF(ISBLANK($B13), "", ABS(SUMIFS(transactions!$F$4:$F135, transactions!$G$4:$G135, $B13, transactions!$C$4:$C135, M$4)))</f>
        <v/>
      </c>
      <c r="N13" s="184" t="str">
        <f>IF(ISBLANK($B13), "", ABS(SUMIFS(transactions!$F$4:$F135, transactions!$G$4:$G135, $B13, transactions!$C$4:$C135, N$4)))</f>
        <v/>
      </c>
      <c r="O13" s="185" t="str">
        <f t="shared" si="2"/>
        <v/>
      </c>
      <c r="P13" s="186" t="str">
        <f t="shared" si="3"/>
        <v/>
      </c>
      <c r="Q13" s="6"/>
    </row>
    <row r="14">
      <c r="A14" s="6"/>
      <c r="B14" s="187"/>
      <c r="C14" s="182" t="str">
        <f>IF(ISBLANK($B14), "", ABS(SUMIFS(transactions!$F$4:$F135, transactions!$G$4:$G135, $B14, transactions!$C$4:$C135, C$4)))</f>
        <v/>
      </c>
      <c r="D14" s="183" t="str">
        <f>IF(ISBLANK($B14), "", ABS(SUMIFS(transactions!$F$4:$F135, transactions!$G$4:$G135, $B14, transactions!$C$4:$C135, D$4)))</f>
        <v/>
      </c>
      <c r="E14" s="183" t="str">
        <f>IF(ISBLANK($B14), "", ABS(SUMIFS(transactions!$F$4:$F135, transactions!$G$4:$G135, $B14, transactions!$C$4:$C135, E$4)))</f>
        <v/>
      </c>
      <c r="F14" s="183" t="str">
        <f>IF(ISBLANK($B14), "", ABS(SUMIFS(transactions!$F$4:$F135, transactions!$G$4:$G135, $B14, transactions!$C$4:$C135, F$4)))</f>
        <v/>
      </c>
      <c r="G14" s="183" t="str">
        <f>IF(ISBLANK($B14), "", ABS(SUMIFS(transactions!$F$4:$F135, transactions!$G$4:$G135, $B14, transactions!$C$4:$C135, G$4)))</f>
        <v/>
      </c>
      <c r="H14" s="183" t="str">
        <f>IF(ISBLANK($B14), "", ABS(SUMIFS(transactions!$F$4:$F135, transactions!$G$4:$G135, $B14, transactions!$C$4:$C135, H$4)))</f>
        <v/>
      </c>
      <c r="I14" s="183" t="str">
        <f>IF(ISBLANK($B14), "", ABS(SUMIFS(transactions!$F$4:$F135, transactions!$G$4:$G135, $B14, transactions!$C$4:$C135, I$4)))</f>
        <v/>
      </c>
      <c r="J14" s="183" t="str">
        <f>IF(ISBLANK($B14), "", ABS(SUMIFS(transactions!$F$4:$F135, transactions!$G$4:$G135, $B14, transactions!$C$4:$C135, J$4)))</f>
        <v/>
      </c>
      <c r="K14" s="183" t="str">
        <f>IF(ISBLANK($B14), "", ABS(SUMIFS(transactions!$F$4:$F135, transactions!$G$4:$G135, $B14, transactions!$C$4:$C135, K$4)))</f>
        <v/>
      </c>
      <c r="L14" s="183" t="str">
        <f>IF(ISBLANK($B14), "", ABS(SUMIFS(transactions!$F$4:$F135, transactions!$G$4:$G135, $B14, transactions!$C$4:$C135, L$4)))</f>
        <v/>
      </c>
      <c r="M14" s="183" t="str">
        <f>IF(ISBLANK($B14), "", ABS(SUMIFS(transactions!$F$4:$F135, transactions!$G$4:$G135, $B14, transactions!$C$4:$C135, M$4)))</f>
        <v/>
      </c>
      <c r="N14" s="184" t="str">
        <f>IF(ISBLANK($B14), "", ABS(SUMIFS(transactions!$F$4:$F135, transactions!$G$4:$G135, $B14, transactions!$C$4:$C135, N$4)))</f>
        <v/>
      </c>
      <c r="O14" s="185" t="str">
        <f t="shared" si="2"/>
        <v/>
      </c>
      <c r="P14" s="186" t="str">
        <f t="shared" si="3"/>
        <v/>
      </c>
      <c r="Q14" s="6"/>
    </row>
    <row r="15">
      <c r="A15" s="6"/>
      <c r="B15" s="187"/>
      <c r="C15" s="182" t="str">
        <f>IF(ISBLANK($B15), "", ABS(SUMIFS(transactions!$F$4:$F135, transactions!$G$4:$G135, $B15, transactions!$C$4:$C135, C$4)))</f>
        <v/>
      </c>
      <c r="D15" s="183" t="str">
        <f>IF(ISBLANK($B15), "", ABS(SUMIFS(transactions!$F$4:$F135, transactions!$G$4:$G135, $B15, transactions!$C$4:$C135, D$4)))</f>
        <v/>
      </c>
      <c r="E15" s="183" t="str">
        <f>IF(ISBLANK($B15), "", ABS(SUMIFS(transactions!$F$4:$F135, transactions!$G$4:$G135, $B15, transactions!$C$4:$C135, E$4)))</f>
        <v/>
      </c>
      <c r="F15" s="183" t="str">
        <f>IF(ISBLANK($B15), "", ABS(SUMIFS(transactions!$F$4:$F135, transactions!$G$4:$G135, $B15, transactions!$C$4:$C135, F$4)))</f>
        <v/>
      </c>
      <c r="G15" s="183" t="str">
        <f>IF(ISBLANK($B15), "", ABS(SUMIFS(transactions!$F$4:$F135, transactions!$G$4:$G135, $B15, transactions!$C$4:$C135, G$4)))</f>
        <v/>
      </c>
      <c r="H15" s="183" t="str">
        <f>IF(ISBLANK($B15), "", ABS(SUMIFS(transactions!$F$4:$F135, transactions!$G$4:$G135, $B15, transactions!$C$4:$C135, H$4)))</f>
        <v/>
      </c>
      <c r="I15" s="183" t="str">
        <f>IF(ISBLANK($B15), "", ABS(SUMIFS(transactions!$F$4:$F135, transactions!$G$4:$G135, $B15, transactions!$C$4:$C135, I$4)))</f>
        <v/>
      </c>
      <c r="J15" s="183" t="str">
        <f>IF(ISBLANK($B15), "", ABS(SUMIFS(transactions!$F$4:$F135, transactions!$G$4:$G135, $B15, transactions!$C$4:$C135, J$4)))</f>
        <v/>
      </c>
      <c r="K15" s="183" t="str">
        <f>IF(ISBLANK($B15), "", ABS(SUMIFS(transactions!$F$4:$F135, transactions!$G$4:$G135, $B15, transactions!$C$4:$C135, K$4)))</f>
        <v/>
      </c>
      <c r="L15" s="183" t="str">
        <f>IF(ISBLANK($B15), "", ABS(SUMIFS(transactions!$F$4:$F135, transactions!$G$4:$G135, $B15, transactions!$C$4:$C135, L$4)))</f>
        <v/>
      </c>
      <c r="M15" s="183" t="str">
        <f>IF(ISBLANK($B15), "", ABS(SUMIFS(transactions!$F$4:$F135, transactions!$G$4:$G135, $B15, transactions!$C$4:$C135, M$4)))</f>
        <v/>
      </c>
      <c r="N15" s="184" t="str">
        <f>IF(ISBLANK($B15), "", ABS(SUMIFS(transactions!$F$4:$F135, transactions!$G$4:$G135, $B15, transactions!$C$4:$C135, N$4)))</f>
        <v/>
      </c>
      <c r="O15" s="185" t="str">
        <f t="shared" si="2"/>
        <v/>
      </c>
      <c r="P15" s="186" t="str">
        <f t="shared" si="3"/>
        <v/>
      </c>
      <c r="Q15" s="6"/>
    </row>
    <row r="16">
      <c r="A16" s="6"/>
      <c r="B16" s="187"/>
      <c r="C16" s="182" t="str">
        <f>IF(ISBLANK($B16), "", ABS(SUMIFS(transactions!$F$4:$F135, transactions!$G$4:$G135, $B16, transactions!$C$4:$C135, C$4)))</f>
        <v/>
      </c>
      <c r="D16" s="183" t="str">
        <f>IF(ISBLANK($B16), "", ABS(SUMIFS(transactions!$F$4:$F135, transactions!$G$4:$G135, $B16, transactions!$C$4:$C135, D$4)))</f>
        <v/>
      </c>
      <c r="E16" s="183" t="str">
        <f>IF(ISBLANK($B16), "", ABS(SUMIFS(transactions!$F$4:$F135, transactions!$G$4:$G135, $B16, transactions!$C$4:$C135, E$4)))</f>
        <v/>
      </c>
      <c r="F16" s="183" t="str">
        <f>IF(ISBLANK($B16), "", ABS(SUMIFS(transactions!$F$4:$F135, transactions!$G$4:$G135, $B16, transactions!$C$4:$C135, F$4)))</f>
        <v/>
      </c>
      <c r="G16" s="183" t="str">
        <f>IF(ISBLANK($B16), "", ABS(SUMIFS(transactions!$F$4:$F135, transactions!$G$4:$G135, $B16, transactions!$C$4:$C135, G$4)))</f>
        <v/>
      </c>
      <c r="H16" s="183" t="str">
        <f>IF(ISBLANK($B16), "", ABS(SUMIFS(transactions!$F$4:$F135, transactions!$G$4:$G135, $B16, transactions!$C$4:$C135, H$4)))</f>
        <v/>
      </c>
      <c r="I16" s="183" t="str">
        <f>IF(ISBLANK($B16), "", ABS(SUMIFS(transactions!$F$4:$F135, transactions!$G$4:$G135, $B16, transactions!$C$4:$C135, I$4)))</f>
        <v/>
      </c>
      <c r="J16" s="183" t="str">
        <f>IF(ISBLANK($B16), "", ABS(SUMIFS(transactions!$F$4:$F135, transactions!$G$4:$G135, $B16, transactions!$C$4:$C135, J$4)))</f>
        <v/>
      </c>
      <c r="K16" s="183" t="str">
        <f>IF(ISBLANK($B16), "", ABS(SUMIFS(transactions!$F$4:$F135, transactions!$G$4:$G135, $B16, transactions!$C$4:$C135, K$4)))</f>
        <v/>
      </c>
      <c r="L16" s="183" t="str">
        <f>IF(ISBLANK($B16), "", ABS(SUMIFS(transactions!$F$4:$F135, transactions!$G$4:$G135, $B16, transactions!$C$4:$C135, L$4)))</f>
        <v/>
      </c>
      <c r="M16" s="183" t="str">
        <f>IF(ISBLANK($B16), "", ABS(SUMIFS(transactions!$F$4:$F135, transactions!$G$4:$G135, $B16, transactions!$C$4:$C135, M$4)))</f>
        <v/>
      </c>
      <c r="N16" s="184" t="str">
        <f>IF(ISBLANK($B16), "", ABS(SUMIFS(transactions!$F$4:$F135, transactions!$G$4:$G135, $B16, transactions!$C$4:$C135, N$4)))</f>
        <v/>
      </c>
      <c r="O16" s="185" t="str">
        <f t="shared" si="2"/>
        <v/>
      </c>
      <c r="P16" s="186" t="str">
        <f t="shared" si="3"/>
        <v/>
      </c>
      <c r="Q16" s="6"/>
    </row>
    <row r="17">
      <c r="A17" s="6"/>
      <c r="B17" s="187"/>
      <c r="C17" s="182" t="str">
        <f>IF(ISBLANK($B17), "", ABS(SUMIFS(transactions!$F$4:$F135, transactions!$G$4:$G135, $B17, transactions!$C$4:$C135, C$4)))</f>
        <v/>
      </c>
      <c r="D17" s="183" t="str">
        <f>IF(ISBLANK($B17), "", ABS(SUMIFS(transactions!$F$4:$F135, transactions!$G$4:$G135, $B17, transactions!$C$4:$C135, D$4)))</f>
        <v/>
      </c>
      <c r="E17" s="183" t="str">
        <f>IF(ISBLANK($B17), "", ABS(SUMIFS(transactions!$F$4:$F135, transactions!$G$4:$G135, $B17, transactions!$C$4:$C135, E$4)))</f>
        <v/>
      </c>
      <c r="F17" s="183" t="str">
        <f>IF(ISBLANK($B17), "", ABS(SUMIFS(transactions!$F$4:$F135, transactions!$G$4:$G135, $B17, transactions!$C$4:$C135, F$4)))</f>
        <v/>
      </c>
      <c r="G17" s="183" t="str">
        <f>IF(ISBLANK($B17), "", ABS(SUMIFS(transactions!$F$4:$F135, transactions!$G$4:$G135, $B17, transactions!$C$4:$C135, G$4)))</f>
        <v/>
      </c>
      <c r="H17" s="183" t="str">
        <f>IF(ISBLANK($B17), "", ABS(SUMIFS(transactions!$F$4:$F135, transactions!$G$4:$G135, $B17, transactions!$C$4:$C135, H$4)))</f>
        <v/>
      </c>
      <c r="I17" s="183" t="str">
        <f>IF(ISBLANK($B17), "", ABS(SUMIFS(transactions!$F$4:$F135, transactions!$G$4:$G135, $B17, transactions!$C$4:$C135, I$4)))</f>
        <v/>
      </c>
      <c r="J17" s="183" t="str">
        <f>IF(ISBLANK($B17), "", ABS(SUMIFS(transactions!$F$4:$F135, transactions!$G$4:$G135, $B17, transactions!$C$4:$C135, J$4)))</f>
        <v/>
      </c>
      <c r="K17" s="183" t="str">
        <f>IF(ISBLANK($B17), "", ABS(SUMIFS(transactions!$F$4:$F135, transactions!$G$4:$G135, $B17, transactions!$C$4:$C135, K$4)))</f>
        <v/>
      </c>
      <c r="L17" s="183" t="str">
        <f>IF(ISBLANK($B17), "", ABS(SUMIFS(transactions!$F$4:$F135, transactions!$G$4:$G135, $B17, transactions!$C$4:$C135, L$4)))</f>
        <v/>
      </c>
      <c r="M17" s="183" t="str">
        <f>IF(ISBLANK($B17), "", ABS(SUMIFS(transactions!$F$4:$F135, transactions!$G$4:$G135, $B17, transactions!$C$4:$C135, M$4)))</f>
        <v/>
      </c>
      <c r="N17" s="184" t="str">
        <f>IF(ISBLANK($B17), "", ABS(SUMIFS(transactions!$F$4:$F135, transactions!$G$4:$G135, $B17, transactions!$C$4:$C135, N$4)))</f>
        <v/>
      </c>
      <c r="O17" s="185" t="str">
        <f t="shared" si="2"/>
        <v/>
      </c>
      <c r="P17" s="186" t="str">
        <f t="shared" si="3"/>
        <v/>
      </c>
      <c r="Q17" s="6"/>
    </row>
    <row r="18">
      <c r="A18" s="6"/>
      <c r="B18" s="187"/>
      <c r="C18" s="182" t="str">
        <f>IF(ISBLANK($B18), "", ABS(SUMIFS(transactions!$F$4:$F135, transactions!$G$4:$G135, $B18, transactions!$C$4:$C135, C$4)))</f>
        <v/>
      </c>
      <c r="D18" s="183" t="str">
        <f>IF(ISBLANK($B18), "", ABS(SUMIFS(transactions!$F$4:$F135, transactions!$G$4:$G135, $B18, transactions!$C$4:$C135, D$4)))</f>
        <v/>
      </c>
      <c r="E18" s="183" t="str">
        <f>IF(ISBLANK($B18), "", ABS(SUMIFS(transactions!$F$4:$F135, transactions!$G$4:$G135, $B18, transactions!$C$4:$C135, E$4)))</f>
        <v/>
      </c>
      <c r="F18" s="183" t="str">
        <f>IF(ISBLANK($B18), "", ABS(SUMIFS(transactions!$F$4:$F135, transactions!$G$4:$G135, $B18, transactions!$C$4:$C135, F$4)))</f>
        <v/>
      </c>
      <c r="G18" s="183" t="str">
        <f>IF(ISBLANK($B18), "", ABS(SUMIFS(transactions!$F$4:$F135, transactions!$G$4:$G135, $B18, transactions!$C$4:$C135, G$4)))</f>
        <v/>
      </c>
      <c r="H18" s="183" t="str">
        <f>IF(ISBLANK($B18), "", ABS(SUMIFS(transactions!$F$4:$F135, transactions!$G$4:$G135, $B18, transactions!$C$4:$C135, H$4)))</f>
        <v/>
      </c>
      <c r="I18" s="183" t="str">
        <f>IF(ISBLANK($B18), "", ABS(SUMIFS(transactions!$F$4:$F135, transactions!$G$4:$G135, $B18, transactions!$C$4:$C135, I$4)))</f>
        <v/>
      </c>
      <c r="J18" s="183" t="str">
        <f>IF(ISBLANK($B18), "", ABS(SUMIFS(transactions!$F$4:$F135, transactions!$G$4:$G135, $B18, transactions!$C$4:$C135, J$4)))</f>
        <v/>
      </c>
      <c r="K18" s="183" t="str">
        <f>IF(ISBLANK($B18), "", ABS(SUMIFS(transactions!$F$4:$F135, transactions!$G$4:$G135, $B18, transactions!$C$4:$C135, K$4)))</f>
        <v/>
      </c>
      <c r="L18" s="183" t="str">
        <f>IF(ISBLANK($B18), "", ABS(SUMIFS(transactions!$F$4:$F135, transactions!$G$4:$G135, $B18, transactions!$C$4:$C135, L$4)))</f>
        <v/>
      </c>
      <c r="M18" s="183" t="str">
        <f>IF(ISBLANK($B18), "", ABS(SUMIFS(transactions!$F$4:$F135, transactions!$G$4:$G135, $B18, transactions!$C$4:$C135, M$4)))</f>
        <v/>
      </c>
      <c r="N18" s="184" t="str">
        <f>IF(ISBLANK($B18), "", ABS(SUMIFS(transactions!$F$4:$F135, transactions!$G$4:$G135, $B18, transactions!$C$4:$C135, N$4)))</f>
        <v/>
      </c>
      <c r="O18" s="185" t="str">
        <f t="shared" si="2"/>
        <v/>
      </c>
      <c r="P18" s="186" t="str">
        <f t="shared" si="3"/>
        <v/>
      </c>
      <c r="Q18" s="6"/>
    </row>
    <row r="19">
      <c r="A19" s="6"/>
      <c r="B19" s="187"/>
      <c r="C19" s="182" t="str">
        <f>IF(ISBLANK($B19), "", ABS(SUMIFS(transactions!$F$4:$F135, transactions!$G$4:$G135, $B19, transactions!$C$4:$C135, C$4)))</f>
        <v/>
      </c>
      <c r="D19" s="183" t="str">
        <f>IF(ISBLANK($B19), "", ABS(SUMIFS(transactions!$F$4:$F135, transactions!$G$4:$G135, $B19, transactions!$C$4:$C135, D$4)))</f>
        <v/>
      </c>
      <c r="E19" s="183" t="str">
        <f>IF(ISBLANK($B19), "", ABS(SUMIFS(transactions!$F$4:$F135, transactions!$G$4:$G135, $B19, transactions!$C$4:$C135, E$4)))</f>
        <v/>
      </c>
      <c r="F19" s="183" t="str">
        <f>IF(ISBLANK($B19), "", ABS(SUMIFS(transactions!$F$4:$F135, transactions!$G$4:$G135, $B19, transactions!$C$4:$C135, F$4)))</f>
        <v/>
      </c>
      <c r="G19" s="183" t="str">
        <f>IF(ISBLANK($B19), "", ABS(SUMIFS(transactions!$F$4:$F135, transactions!$G$4:$G135, $B19, transactions!$C$4:$C135, G$4)))</f>
        <v/>
      </c>
      <c r="H19" s="183" t="str">
        <f>IF(ISBLANK($B19), "", ABS(SUMIFS(transactions!$F$4:$F135, transactions!$G$4:$G135, $B19, transactions!$C$4:$C135, H$4)))</f>
        <v/>
      </c>
      <c r="I19" s="183" t="str">
        <f>IF(ISBLANK($B19), "", ABS(SUMIFS(transactions!$F$4:$F135, transactions!$G$4:$G135, $B19, transactions!$C$4:$C135, I$4)))</f>
        <v/>
      </c>
      <c r="J19" s="183" t="str">
        <f>IF(ISBLANK($B19), "", ABS(SUMIFS(transactions!$F$4:$F135, transactions!$G$4:$G135, $B19, transactions!$C$4:$C135, J$4)))</f>
        <v/>
      </c>
      <c r="K19" s="183" t="str">
        <f>IF(ISBLANK($B19), "", ABS(SUMIFS(transactions!$F$4:$F135, transactions!$G$4:$G135, $B19, transactions!$C$4:$C135, K$4)))</f>
        <v/>
      </c>
      <c r="L19" s="183" t="str">
        <f>IF(ISBLANK($B19), "", ABS(SUMIFS(transactions!$F$4:$F135, transactions!$G$4:$G135, $B19, transactions!$C$4:$C135, L$4)))</f>
        <v/>
      </c>
      <c r="M19" s="183" t="str">
        <f>IF(ISBLANK($B19), "", ABS(SUMIFS(transactions!$F$4:$F135, transactions!$G$4:$G135, $B19, transactions!$C$4:$C135, M$4)))</f>
        <v/>
      </c>
      <c r="N19" s="184" t="str">
        <f>IF(ISBLANK($B19), "", ABS(SUMIFS(transactions!$F$4:$F135, transactions!$G$4:$G135, $B19, transactions!$C$4:$C135, N$4)))</f>
        <v/>
      </c>
      <c r="O19" s="185" t="str">
        <f t="shared" si="2"/>
        <v/>
      </c>
      <c r="P19" s="186" t="str">
        <f t="shared" si="3"/>
        <v/>
      </c>
      <c r="Q19" s="6"/>
    </row>
    <row r="20">
      <c r="A20" s="6"/>
      <c r="B20" s="187"/>
      <c r="C20" s="182" t="str">
        <f>IF(ISBLANK($B20), "", ABS(SUMIFS(transactions!$F$4:$F135, transactions!$G$4:$G135, $B20, transactions!$C$4:$C135, C$4)))</f>
        <v/>
      </c>
      <c r="D20" s="183" t="str">
        <f>IF(ISBLANK($B20), "", ABS(SUMIFS(transactions!$F$4:$F135, transactions!$G$4:$G135, $B20, transactions!$C$4:$C135, D$4)))</f>
        <v/>
      </c>
      <c r="E20" s="183" t="str">
        <f>IF(ISBLANK($B20), "", ABS(SUMIFS(transactions!$F$4:$F135, transactions!$G$4:$G135, $B20, transactions!$C$4:$C135, E$4)))</f>
        <v/>
      </c>
      <c r="F20" s="183" t="str">
        <f>IF(ISBLANK($B20), "", ABS(SUMIFS(transactions!$F$4:$F135, transactions!$G$4:$G135, $B20, transactions!$C$4:$C135, F$4)))</f>
        <v/>
      </c>
      <c r="G20" s="183" t="str">
        <f>IF(ISBLANK($B20), "", ABS(SUMIFS(transactions!$F$4:$F135, transactions!$G$4:$G135, $B20, transactions!$C$4:$C135, G$4)))</f>
        <v/>
      </c>
      <c r="H20" s="183" t="str">
        <f>IF(ISBLANK($B20), "", ABS(SUMIFS(transactions!$F$4:$F135, transactions!$G$4:$G135, $B20, transactions!$C$4:$C135, H$4)))</f>
        <v/>
      </c>
      <c r="I20" s="183" t="str">
        <f>IF(ISBLANK($B20), "", ABS(SUMIFS(transactions!$F$4:$F135, transactions!$G$4:$G135, $B20, transactions!$C$4:$C135, I$4)))</f>
        <v/>
      </c>
      <c r="J20" s="183" t="str">
        <f>IF(ISBLANK($B20), "", ABS(SUMIFS(transactions!$F$4:$F135, transactions!$G$4:$G135, $B20, transactions!$C$4:$C135, J$4)))</f>
        <v/>
      </c>
      <c r="K20" s="183" t="str">
        <f>IF(ISBLANK($B20), "", ABS(SUMIFS(transactions!$F$4:$F135, transactions!$G$4:$G135, $B20, transactions!$C$4:$C135, K$4)))</f>
        <v/>
      </c>
      <c r="L20" s="183" t="str">
        <f>IF(ISBLANK($B20), "", ABS(SUMIFS(transactions!$F$4:$F135, transactions!$G$4:$G135, $B20, transactions!$C$4:$C135, L$4)))</f>
        <v/>
      </c>
      <c r="M20" s="183" t="str">
        <f>IF(ISBLANK($B20), "", ABS(SUMIFS(transactions!$F$4:$F135, transactions!$G$4:$G135, $B20, transactions!$C$4:$C135, M$4)))</f>
        <v/>
      </c>
      <c r="N20" s="184" t="str">
        <f>IF(ISBLANK($B20), "", ABS(SUMIFS(transactions!$F$4:$F135, transactions!$G$4:$G135, $B20, transactions!$C$4:$C135, N$4)))</f>
        <v/>
      </c>
      <c r="O20" s="185" t="str">
        <f t="shared" si="2"/>
        <v/>
      </c>
      <c r="P20" s="186" t="str">
        <f t="shared" si="3"/>
        <v/>
      </c>
      <c r="Q20" s="6"/>
    </row>
    <row r="21">
      <c r="A21" s="6"/>
      <c r="B21" s="187"/>
      <c r="C21" s="182" t="str">
        <f>IF(ISBLANK($B21), "", ABS(SUMIFS(transactions!$F$4:$F135, transactions!$G$4:$G135, $B21, transactions!$C$4:$C135, C$4)))</f>
        <v/>
      </c>
      <c r="D21" s="183" t="str">
        <f>IF(ISBLANK($B21), "", ABS(SUMIFS(transactions!$F$4:$F135, transactions!$G$4:$G135, $B21, transactions!$C$4:$C135, D$4)))</f>
        <v/>
      </c>
      <c r="E21" s="183" t="str">
        <f>IF(ISBLANK($B21), "", ABS(SUMIFS(transactions!$F$4:$F135, transactions!$G$4:$G135, $B21, transactions!$C$4:$C135, E$4)))</f>
        <v/>
      </c>
      <c r="F21" s="183" t="str">
        <f>IF(ISBLANK($B21), "", ABS(SUMIFS(transactions!$F$4:$F135, transactions!$G$4:$G135, $B21, transactions!$C$4:$C135, F$4)))</f>
        <v/>
      </c>
      <c r="G21" s="183" t="str">
        <f>IF(ISBLANK($B21), "", ABS(SUMIFS(transactions!$F$4:$F135, transactions!$G$4:$G135, $B21, transactions!$C$4:$C135, G$4)))</f>
        <v/>
      </c>
      <c r="H21" s="183" t="str">
        <f>IF(ISBLANK($B21), "", ABS(SUMIFS(transactions!$F$4:$F135, transactions!$G$4:$G135, $B21, transactions!$C$4:$C135, H$4)))</f>
        <v/>
      </c>
      <c r="I21" s="183" t="str">
        <f>IF(ISBLANK($B21), "", ABS(SUMIFS(transactions!$F$4:$F135, transactions!$G$4:$G135, $B21, transactions!$C$4:$C135, I$4)))</f>
        <v/>
      </c>
      <c r="J21" s="183" t="str">
        <f>IF(ISBLANK($B21), "", ABS(SUMIFS(transactions!$F$4:$F135, transactions!$G$4:$G135, $B21, transactions!$C$4:$C135, J$4)))</f>
        <v/>
      </c>
      <c r="K21" s="183" t="str">
        <f>IF(ISBLANK($B21), "", ABS(SUMIFS(transactions!$F$4:$F135, transactions!$G$4:$G135, $B21, transactions!$C$4:$C135, K$4)))</f>
        <v/>
      </c>
      <c r="L21" s="183" t="str">
        <f>IF(ISBLANK($B21), "", ABS(SUMIFS(transactions!$F$4:$F135, transactions!$G$4:$G135, $B21, transactions!$C$4:$C135, L$4)))</f>
        <v/>
      </c>
      <c r="M21" s="183" t="str">
        <f>IF(ISBLANK($B21), "", ABS(SUMIFS(transactions!$F$4:$F135, transactions!$G$4:$G135, $B21, transactions!$C$4:$C135, M$4)))</f>
        <v/>
      </c>
      <c r="N21" s="184" t="str">
        <f>IF(ISBLANK($B21), "", ABS(SUMIFS(transactions!$F$4:$F135, transactions!$G$4:$G135, $B21, transactions!$C$4:$C135, N$4)))</f>
        <v/>
      </c>
      <c r="O21" s="185" t="str">
        <f t="shared" si="2"/>
        <v/>
      </c>
      <c r="P21" s="186" t="str">
        <f t="shared" si="3"/>
        <v/>
      </c>
      <c r="Q21" s="6"/>
    </row>
    <row r="22">
      <c r="A22" s="6"/>
      <c r="B22" s="187"/>
      <c r="C22" s="182" t="str">
        <f>IF(ISBLANK($B22), "", ABS(SUMIFS(transactions!$F$4:$F135, transactions!$G$4:$G135, $B22, transactions!$C$4:$C135, C$4)))</f>
        <v/>
      </c>
      <c r="D22" s="183" t="str">
        <f>IF(ISBLANK($B22), "", ABS(SUMIFS(transactions!$F$4:$F135, transactions!$G$4:$G135, $B22, transactions!$C$4:$C135, D$4)))</f>
        <v/>
      </c>
      <c r="E22" s="183" t="str">
        <f>IF(ISBLANK($B22), "", ABS(SUMIFS(transactions!$F$4:$F135, transactions!$G$4:$G135, $B22, transactions!$C$4:$C135, E$4)))</f>
        <v/>
      </c>
      <c r="F22" s="183" t="str">
        <f>IF(ISBLANK($B22), "", ABS(SUMIFS(transactions!$F$4:$F135, transactions!$G$4:$G135, $B22, transactions!$C$4:$C135, F$4)))</f>
        <v/>
      </c>
      <c r="G22" s="183" t="str">
        <f>IF(ISBLANK($B22), "", ABS(SUMIFS(transactions!$F$4:$F135, transactions!$G$4:$G135, $B22, transactions!$C$4:$C135, G$4)))</f>
        <v/>
      </c>
      <c r="H22" s="183" t="str">
        <f>IF(ISBLANK($B22), "", ABS(SUMIFS(transactions!$F$4:$F135, transactions!$G$4:$G135, $B22, transactions!$C$4:$C135, H$4)))</f>
        <v/>
      </c>
      <c r="I22" s="183" t="str">
        <f>IF(ISBLANK($B22), "", ABS(SUMIFS(transactions!$F$4:$F135, transactions!$G$4:$G135, $B22, transactions!$C$4:$C135, I$4)))</f>
        <v/>
      </c>
      <c r="J22" s="183" t="str">
        <f>IF(ISBLANK($B22), "", ABS(SUMIFS(transactions!$F$4:$F135, transactions!$G$4:$G135, $B22, transactions!$C$4:$C135, J$4)))</f>
        <v/>
      </c>
      <c r="K22" s="183" t="str">
        <f>IF(ISBLANK($B22), "", ABS(SUMIFS(transactions!$F$4:$F135, transactions!$G$4:$G135, $B22, transactions!$C$4:$C135, K$4)))</f>
        <v/>
      </c>
      <c r="L22" s="183" t="str">
        <f>IF(ISBLANK($B22), "", ABS(SUMIFS(transactions!$F$4:$F135, transactions!$G$4:$G135, $B22, transactions!$C$4:$C135, L$4)))</f>
        <v/>
      </c>
      <c r="M22" s="183" t="str">
        <f>IF(ISBLANK($B22), "", ABS(SUMIFS(transactions!$F$4:$F135, transactions!$G$4:$G135, $B22, transactions!$C$4:$C135, M$4)))</f>
        <v/>
      </c>
      <c r="N22" s="184" t="str">
        <f>IF(ISBLANK($B22), "", ABS(SUMIFS(transactions!$F$4:$F135, transactions!$G$4:$G135, $B22, transactions!$C$4:$C135, N$4)))</f>
        <v/>
      </c>
      <c r="O22" s="185" t="str">
        <f t="shared" si="2"/>
        <v/>
      </c>
      <c r="P22" s="186" t="str">
        <f t="shared" si="3"/>
        <v/>
      </c>
      <c r="Q22" s="6"/>
    </row>
    <row r="23">
      <c r="A23" s="6"/>
      <c r="B23" s="187"/>
      <c r="C23" s="182" t="str">
        <f>IF(ISBLANK($B23), "", ABS(SUMIFS(transactions!$F$4:$F135, transactions!$G$4:$G135, $B23, transactions!$C$4:$C135, C$4)))</f>
        <v/>
      </c>
      <c r="D23" s="183" t="str">
        <f>IF(ISBLANK($B23), "", ABS(SUMIFS(transactions!$F$4:$F135, transactions!$G$4:$G135, $B23, transactions!$C$4:$C135, D$4)))</f>
        <v/>
      </c>
      <c r="E23" s="183" t="str">
        <f>IF(ISBLANK($B23), "", ABS(SUMIFS(transactions!$F$4:$F135, transactions!$G$4:$G135, $B23, transactions!$C$4:$C135, E$4)))</f>
        <v/>
      </c>
      <c r="F23" s="183" t="str">
        <f>IF(ISBLANK($B23), "", ABS(SUMIFS(transactions!$F$4:$F135, transactions!$G$4:$G135, $B23, transactions!$C$4:$C135, F$4)))</f>
        <v/>
      </c>
      <c r="G23" s="183" t="str">
        <f>IF(ISBLANK($B23), "", ABS(SUMIFS(transactions!$F$4:$F135, transactions!$G$4:$G135, $B23, transactions!$C$4:$C135, G$4)))</f>
        <v/>
      </c>
      <c r="H23" s="183" t="str">
        <f>IF(ISBLANK($B23), "", ABS(SUMIFS(transactions!$F$4:$F135, transactions!$G$4:$G135, $B23, transactions!$C$4:$C135, H$4)))</f>
        <v/>
      </c>
      <c r="I23" s="183" t="str">
        <f>IF(ISBLANK($B23), "", ABS(SUMIFS(transactions!$F$4:$F135, transactions!$G$4:$G135, $B23, transactions!$C$4:$C135, I$4)))</f>
        <v/>
      </c>
      <c r="J23" s="183" t="str">
        <f>IF(ISBLANK($B23), "", ABS(SUMIFS(transactions!$F$4:$F135, transactions!$G$4:$G135, $B23, transactions!$C$4:$C135, J$4)))</f>
        <v/>
      </c>
      <c r="K23" s="183" t="str">
        <f>IF(ISBLANK($B23), "", ABS(SUMIFS(transactions!$F$4:$F135, transactions!$G$4:$G135, $B23, transactions!$C$4:$C135, K$4)))</f>
        <v/>
      </c>
      <c r="L23" s="183" t="str">
        <f>IF(ISBLANK($B23), "", ABS(SUMIFS(transactions!$F$4:$F135, transactions!$G$4:$G135, $B23, transactions!$C$4:$C135, L$4)))</f>
        <v/>
      </c>
      <c r="M23" s="183" t="str">
        <f>IF(ISBLANK($B23), "", ABS(SUMIFS(transactions!$F$4:$F135, transactions!$G$4:$G135, $B23, transactions!$C$4:$C135, M$4)))</f>
        <v/>
      </c>
      <c r="N23" s="184" t="str">
        <f>IF(ISBLANK($B23), "", ABS(SUMIFS(transactions!$F$4:$F135, transactions!$G$4:$G135, $B23, transactions!$C$4:$C135, N$4)))</f>
        <v/>
      </c>
      <c r="O23" s="185" t="str">
        <f t="shared" si="2"/>
        <v/>
      </c>
      <c r="P23" s="186" t="str">
        <f t="shared" si="3"/>
        <v/>
      </c>
      <c r="Q23" s="6"/>
    </row>
    <row r="24">
      <c r="A24" s="6"/>
      <c r="B24" s="187"/>
      <c r="C24" s="182" t="str">
        <f>IF(ISBLANK($B24), "", ABS(SUMIFS(transactions!$F$4:$F135, transactions!$G$4:$G135, $B24, transactions!$C$4:$C135, C$4)))</f>
        <v/>
      </c>
      <c r="D24" s="183" t="str">
        <f>IF(ISBLANK($B24), "", ABS(SUMIFS(transactions!$F$4:$F135, transactions!$G$4:$G135, $B24, transactions!$C$4:$C135, D$4)))</f>
        <v/>
      </c>
      <c r="E24" s="183" t="str">
        <f>IF(ISBLANK($B24), "", ABS(SUMIFS(transactions!$F$4:$F135, transactions!$G$4:$G135, $B24, transactions!$C$4:$C135, E$4)))</f>
        <v/>
      </c>
      <c r="F24" s="183" t="str">
        <f>IF(ISBLANK($B24), "", ABS(SUMIFS(transactions!$F$4:$F135, transactions!$G$4:$G135, $B24, transactions!$C$4:$C135, F$4)))</f>
        <v/>
      </c>
      <c r="G24" s="183" t="str">
        <f>IF(ISBLANK($B24), "", ABS(SUMIFS(transactions!$F$4:$F135, transactions!$G$4:$G135, $B24, transactions!$C$4:$C135, G$4)))</f>
        <v/>
      </c>
      <c r="H24" s="183" t="str">
        <f>IF(ISBLANK($B24), "", ABS(SUMIFS(transactions!$F$4:$F135, transactions!$G$4:$G135, $B24, transactions!$C$4:$C135, H$4)))</f>
        <v/>
      </c>
      <c r="I24" s="183" t="str">
        <f>IF(ISBLANK($B24), "", ABS(SUMIFS(transactions!$F$4:$F135, transactions!$G$4:$G135, $B24, transactions!$C$4:$C135, I$4)))</f>
        <v/>
      </c>
      <c r="J24" s="183" t="str">
        <f>IF(ISBLANK($B24), "", ABS(SUMIFS(transactions!$F$4:$F135, transactions!$G$4:$G135, $B24, transactions!$C$4:$C135, J$4)))</f>
        <v/>
      </c>
      <c r="K24" s="183" t="str">
        <f>IF(ISBLANK($B24), "", ABS(SUMIFS(transactions!$F$4:$F135, transactions!$G$4:$G135, $B24, transactions!$C$4:$C135, K$4)))</f>
        <v/>
      </c>
      <c r="L24" s="183" t="str">
        <f>IF(ISBLANK($B24), "", ABS(SUMIFS(transactions!$F$4:$F135, transactions!$G$4:$G135, $B24, transactions!$C$4:$C135, L$4)))</f>
        <v/>
      </c>
      <c r="M24" s="183" t="str">
        <f>IF(ISBLANK($B24), "", ABS(SUMIFS(transactions!$F$4:$F135, transactions!$G$4:$G135, $B24, transactions!$C$4:$C135, M$4)))</f>
        <v/>
      </c>
      <c r="N24" s="184" t="str">
        <f>IF(ISBLANK($B24), "", ABS(SUMIFS(transactions!$F$4:$F135, transactions!$G$4:$G135, $B24, transactions!$C$4:$C135, N$4)))</f>
        <v/>
      </c>
      <c r="O24" s="185" t="str">
        <f t="shared" si="2"/>
        <v/>
      </c>
      <c r="P24" s="186" t="str">
        <f t="shared" si="3"/>
        <v/>
      </c>
      <c r="Q24" s="6"/>
    </row>
    <row r="25">
      <c r="A25" s="6"/>
      <c r="B25" s="187"/>
      <c r="C25" s="182" t="str">
        <f>IF(ISBLANK($B25), "", ABS(SUMIFS(transactions!$F$4:$F135, transactions!$G$4:$G135, $B25, transactions!$C$4:$C135, C$4)))</f>
        <v/>
      </c>
      <c r="D25" s="183" t="str">
        <f>IF(ISBLANK($B25), "", ABS(SUMIFS(transactions!$F$4:$F135, transactions!$G$4:$G135, $B25, transactions!$C$4:$C135, D$4)))</f>
        <v/>
      </c>
      <c r="E25" s="183" t="str">
        <f>IF(ISBLANK($B25), "", ABS(SUMIFS(transactions!$F$4:$F135, transactions!$G$4:$G135, $B25, transactions!$C$4:$C135, E$4)))</f>
        <v/>
      </c>
      <c r="F25" s="183" t="str">
        <f>IF(ISBLANK($B25), "", ABS(SUMIFS(transactions!$F$4:$F135, transactions!$G$4:$G135, $B25, transactions!$C$4:$C135, F$4)))</f>
        <v/>
      </c>
      <c r="G25" s="183" t="str">
        <f>IF(ISBLANK($B25), "", ABS(SUMIFS(transactions!$F$4:$F135, transactions!$G$4:$G135, $B25, transactions!$C$4:$C135, G$4)))</f>
        <v/>
      </c>
      <c r="H25" s="183" t="str">
        <f>IF(ISBLANK($B25), "", ABS(SUMIFS(transactions!$F$4:$F135, transactions!$G$4:$G135, $B25, transactions!$C$4:$C135, H$4)))</f>
        <v/>
      </c>
      <c r="I25" s="183" t="str">
        <f>IF(ISBLANK($B25), "", ABS(SUMIFS(transactions!$F$4:$F135, transactions!$G$4:$G135, $B25, transactions!$C$4:$C135, I$4)))</f>
        <v/>
      </c>
      <c r="J25" s="183" t="str">
        <f>IF(ISBLANK($B25), "", ABS(SUMIFS(transactions!$F$4:$F135, transactions!$G$4:$G135, $B25, transactions!$C$4:$C135, J$4)))</f>
        <v/>
      </c>
      <c r="K25" s="183" t="str">
        <f>IF(ISBLANK($B25), "", ABS(SUMIFS(transactions!$F$4:$F135, transactions!$G$4:$G135, $B25, transactions!$C$4:$C135, K$4)))</f>
        <v/>
      </c>
      <c r="L25" s="183" t="str">
        <f>IF(ISBLANK($B25), "", ABS(SUMIFS(transactions!$F$4:$F135, transactions!$G$4:$G135, $B25, transactions!$C$4:$C135, L$4)))</f>
        <v/>
      </c>
      <c r="M25" s="183" t="str">
        <f>IF(ISBLANK($B25), "", ABS(SUMIFS(transactions!$F$4:$F135, transactions!$G$4:$G135, $B25, transactions!$C$4:$C135, M$4)))</f>
        <v/>
      </c>
      <c r="N25" s="184" t="str">
        <f>IF(ISBLANK($B25), "", ABS(SUMIFS(transactions!$F$4:$F135, transactions!$G$4:$G135, $B25, transactions!$C$4:$C135, N$4)))</f>
        <v/>
      </c>
      <c r="O25" s="185" t="str">
        <f t="shared" si="2"/>
        <v/>
      </c>
      <c r="P25" s="186" t="str">
        <f t="shared" si="3"/>
        <v/>
      </c>
      <c r="Q25" s="6"/>
    </row>
    <row r="26">
      <c r="A26" s="6"/>
      <c r="B26" s="188"/>
      <c r="C26" s="189" t="str">
        <f>IF(ISBLANK($B26), "", ABS(SUMIFS(transactions!$F$4:$F135, transactions!$G$4:$G135, $B26, transactions!$C$4:$C135, C$4)))</f>
        <v/>
      </c>
      <c r="D26" s="183" t="str">
        <f>IF(ISBLANK($B26), "", ABS(SUMIFS(transactions!$F$4:$F135, transactions!$G$4:$G135, $B26, transactions!$C$4:$C135, D$4)))</f>
        <v/>
      </c>
      <c r="E26" s="183" t="str">
        <f>IF(ISBLANK($B26), "", ABS(SUMIFS(transactions!$F$4:$F135, transactions!$G$4:$G135, $B26, transactions!$C$4:$C135, E$4)))</f>
        <v/>
      </c>
      <c r="F26" s="183" t="str">
        <f>IF(ISBLANK($B26), "", ABS(SUMIFS(transactions!$F$4:$F135, transactions!$G$4:$G135, $B26, transactions!$C$4:$C135, F$4)))</f>
        <v/>
      </c>
      <c r="G26" s="183" t="str">
        <f>IF(ISBLANK($B26), "", ABS(SUMIFS(transactions!$F$4:$F135, transactions!$G$4:$G135, $B26, transactions!$C$4:$C135, G$4)))</f>
        <v/>
      </c>
      <c r="H26" s="183" t="str">
        <f>IF(ISBLANK($B26), "", ABS(SUMIFS(transactions!$F$4:$F135, transactions!$G$4:$G135, $B26, transactions!$C$4:$C135, H$4)))</f>
        <v/>
      </c>
      <c r="I26" s="183" t="str">
        <f>IF(ISBLANK($B26), "", ABS(SUMIFS(transactions!$F$4:$F135, transactions!$G$4:$G135, $B26, transactions!$C$4:$C135, I$4)))</f>
        <v/>
      </c>
      <c r="J26" s="183" t="str">
        <f>IF(ISBLANK($B26), "", ABS(SUMIFS(transactions!$F$4:$F135, transactions!$G$4:$G135, $B26, transactions!$C$4:$C135, J$4)))</f>
        <v/>
      </c>
      <c r="K26" s="183" t="str">
        <f>IF(ISBLANK($B26), "", ABS(SUMIFS(transactions!$F$4:$F135, transactions!$G$4:$G135, $B26, transactions!$C$4:$C135, K$4)))</f>
        <v/>
      </c>
      <c r="L26" s="183" t="str">
        <f>IF(ISBLANK($B26), "", ABS(SUMIFS(transactions!$F$4:$F135, transactions!$G$4:$G135, $B26, transactions!$C$4:$C135, L$4)))</f>
        <v/>
      </c>
      <c r="M26" s="183" t="str">
        <f>IF(ISBLANK($B26), "", ABS(SUMIFS(transactions!$F$4:$F135, transactions!$G$4:$G135, $B26, transactions!$C$4:$C135, M$4)))</f>
        <v/>
      </c>
      <c r="N26" s="190" t="str">
        <f>IF(ISBLANK($B26), "", ABS(SUMIFS(transactions!$F$4:$F135, transactions!$G$4:$G135, $B26, transactions!$C$4:$C135, N$4)))</f>
        <v/>
      </c>
      <c r="O26" s="185" t="str">
        <f t="shared" si="2"/>
        <v/>
      </c>
      <c r="P26" s="186" t="str">
        <f t="shared" si="3"/>
        <v/>
      </c>
      <c r="Q26" s="6"/>
    </row>
    <row r="27">
      <c r="A27" s="6"/>
      <c r="B27" s="188"/>
      <c r="C27" s="189" t="str">
        <f>IF(ISBLANK($B27), "", ABS(SUMIFS(transactions!$F$4:$F135, transactions!$G$4:$G135, $B27, transactions!$C$4:$C135, C$4)))</f>
        <v/>
      </c>
      <c r="D27" s="183" t="str">
        <f>IF(ISBLANK($B27), "", ABS(SUMIFS(transactions!$F$4:$F135, transactions!$G$4:$G135, $B27, transactions!$C$4:$C135, D$4)))</f>
        <v/>
      </c>
      <c r="E27" s="183" t="str">
        <f>IF(ISBLANK($B27), "", ABS(SUMIFS(transactions!$F$4:$F135, transactions!$G$4:$G135, $B27, transactions!$C$4:$C135, E$4)))</f>
        <v/>
      </c>
      <c r="F27" s="183" t="str">
        <f>IF(ISBLANK($B27), "", ABS(SUMIFS(transactions!$F$4:$F135, transactions!$G$4:$G135, $B27, transactions!$C$4:$C135, F$4)))</f>
        <v/>
      </c>
      <c r="G27" s="183" t="str">
        <f>IF(ISBLANK($B27), "", ABS(SUMIFS(transactions!$F$4:$F135, transactions!$G$4:$G135, $B27, transactions!$C$4:$C135, G$4)))</f>
        <v/>
      </c>
      <c r="H27" s="183" t="str">
        <f>IF(ISBLANK($B27), "", ABS(SUMIFS(transactions!$F$4:$F135, transactions!$G$4:$G135, $B27, transactions!$C$4:$C135, H$4)))</f>
        <v/>
      </c>
      <c r="I27" s="183" t="str">
        <f>IF(ISBLANK($B27), "", ABS(SUMIFS(transactions!$F$4:$F135, transactions!$G$4:$G135, $B27, transactions!$C$4:$C135, I$4)))</f>
        <v/>
      </c>
      <c r="J27" s="183" t="str">
        <f>IF(ISBLANK($B27), "", ABS(SUMIFS(transactions!$F$4:$F135, transactions!$G$4:$G135, $B27, transactions!$C$4:$C135, J$4)))</f>
        <v/>
      </c>
      <c r="K27" s="183" t="str">
        <f>IF(ISBLANK($B27), "", ABS(SUMIFS(transactions!$F$4:$F135, transactions!$G$4:$G135, $B27, transactions!$C$4:$C135, K$4)))</f>
        <v/>
      </c>
      <c r="L27" s="183" t="str">
        <f>IF(ISBLANK($B27), "", ABS(SUMIFS(transactions!$F$4:$F135, transactions!$G$4:$G135, $B27, transactions!$C$4:$C135, L$4)))</f>
        <v/>
      </c>
      <c r="M27" s="183" t="str">
        <f>IF(ISBLANK($B27), "", ABS(SUMIFS(transactions!$F$4:$F135, transactions!$G$4:$G135, $B27, transactions!$C$4:$C135, M$4)))</f>
        <v/>
      </c>
      <c r="N27" s="190" t="str">
        <f>IF(ISBLANK($B27), "", ABS(SUMIFS(transactions!$F$4:$F135, transactions!$G$4:$G135, $B27, transactions!$C$4:$C135, N$4)))</f>
        <v/>
      </c>
      <c r="O27" s="185" t="str">
        <f t="shared" si="2"/>
        <v/>
      </c>
      <c r="P27" s="186" t="str">
        <f t="shared" si="3"/>
        <v/>
      </c>
      <c r="Q27" s="6"/>
    </row>
    <row r="28">
      <c r="A28" s="6"/>
      <c r="B28" s="188"/>
      <c r="C28" s="189" t="str">
        <f>IF(ISBLANK($B28), "", ABS(SUMIFS(transactions!$F$4:$F135, transactions!$G$4:$G135, $B28, transactions!$C$4:$C135, C$4)))</f>
        <v/>
      </c>
      <c r="D28" s="183" t="str">
        <f>IF(ISBLANK($B28), "", ABS(SUMIFS(transactions!$F$4:$F135, transactions!$G$4:$G135, $B28, transactions!$C$4:$C135, D$4)))</f>
        <v/>
      </c>
      <c r="E28" s="183" t="str">
        <f>IF(ISBLANK($B28), "", ABS(SUMIFS(transactions!$F$4:$F135, transactions!$G$4:$G135, $B28, transactions!$C$4:$C135, E$4)))</f>
        <v/>
      </c>
      <c r="F28" s="183" t="str">
        <f>IF(ISBLANK($B28), "", ABS(SUMIFS(transactions!$F$4:$F135, transactions!$G$4:$G135, $B28, transactions!$C$4:$C135, F$4)))</f>
        <v/>
      </c>
      <c r="G28" s="183" t="str">
        <f>IF(ISBLANK($B28), "", ABS(SUMIFS(transactions!$F$4:$F135, transactions!$G$4:$G135, $B28, transactions!$C$4:$C135, G$4)))</f>
        <v/>
      </c>
      <c r="H28" s="183" t="str">
        <f>IF(ISBLANK($B28), "", ABS(SUMIFS(transactions!$F$4:$F135, transactions!$G$4:$G135, $B28, transactions!$C$4:$C135, H$4)))</f>
        <v/>
      </c>
      <c r="I28" s="183" t="str">
        <f>IF(ISBLANK($B28), "", ABS(SUMIFS(transactions!$F$4:$F135, transactions!$G$4:$G135, $B28, transactions!$C$4:$C135, I$4)))</f>
        <v/>
      </c>
      <c r="J28" s="183" t="str">
        <f>IF(ISBLANK($B28), "", ABS(SUMIFS(transactions!$F$4:$F135, transactions!$G$4:$G135, $B28, transactions!$C$4:$C135, J$4)))</f>
        <v/>
      </c>
      <c r="K28" s="183" t="str">
        <f>IF(ISBLANK($B28), "", ABS(SUMIFS(transactions!$F$4:$F135, transactions!$G$4:$G135, $B28, transactions!$C$4:$C135, K$4)))</f>
        <v/>
      </c>
      <c r="L28" s="183" t="str">
        <f>IF(ISBLANK($B28), "", ABS(SUMIFS(transactions!$F$4:$F135, transactions!$G$4:$G135, $B28, transactions!$C$4:$C135, L$4)))</f>
        <v/>
      </c>
      <c r="M28" s="183" t="str">
        <f>IF(ISBLANK($B28), "", ABS(SUMIFS(transactions!$F$4:$F135, transactions!$G$4:$G135, $B28, transactions!$C$4:$C135, M$4)))</f>
        <v/>
      </c>
      <c r="N28" s="190" t="str">
        <f>IF(ISBLANK($B28), "", ABS(SUMIFS(transactions!$F$4:$F135, transactions!$G$4:$G135, $B28, transactions!$C$4:$C135, N$4)))</f>
        <v/>
      </c>
      <c r="O28" s="185" t="str">
        <f t="shared" si="2"/>
        <v/>
      </c>
      <c r="P28" s="186" t="str">
        <f t="shared" si="3"/>
        <v/>
      </c>
      <c r="Q28" s="6"/>
    </row>
    <row r="29">
      <c r="A29" s="6"/>
      <c r="B29" s="188"/>
      <c r="C29" s="189" t="str">
        <f>IF(ISBLANK($B29), "", ABS(SUMIFS(transactions!$F$4:$F135, transactions!$G$4:$G135, $B29, transactions!$C$4:$C135, C$4)))</f>
        <v/>
      </c>
      <c r="D29" s="183" t="str">
        <f>IF(ISBLANK($B29), "", ABS(SUMIFS(transactions!$F$4:$F135, transactions!$G$4:$G135, $B29, transactions!$C$4:$C135, D$4)))</f>
        <v/>
      </c>
      <c r="E29" s="183" t="str">
        <f>IF(ISBLANK($B29), "", ABS(SUMIFS(transactions!$F$4:$F135, transactions!$G$4:$G135, $B29, transactions!$C$4:$C135, E$4)))</f>
        <v/>
      </c>
      <c r="F29" s="183" t="str">
        <f>IF(ISBLANK($B29), "", ABS(SUMIFS(transactions!$F$4:$F135, transactions!$G$4:$G135, $B29, transactions!$C$4:$C135, F$4)))</f>
        <v/>
      </c>
      <c r="G29" s="183" t="str">
        <f>IF(ISBLANK($B29), "", ABS(SUMIFS(transactions!$F$4:$F135, transactions!$G$4:$G135, $B29, transactions!$C$4:$C135, G$4)))</f>
        <v/>
      </c>
      <c r="H29" s="183" t="str">
        <f>IF(ISBLANK($B29), "", ABS(SUMIFS(transactions!$F$4:$F135, transactions!$G$4:$G135, $B29, transactions!$C$4:$C135, H$4)))</f>
        <v/>
      </c>
      <c r="I29" s="183" t="str">
        <f>IF(ISBLANK($B29), "", ABS(SUMIFS(transactions!$F$4:$F135, transactions!$G$4:$G135, $B29, transactions!$C$4:$C135, I$4)))</f>
        <v/>
      </c>
      <c r="J29" s="183" t="str">
        <f>IF(ISBLANK($B29), "", ABS(SUMIFS(transactions!$F$4:$F135, transactions!$G$4:$G135, $B29, transactions!$C$4:$C135, J$4)))</f>
        <v/>
      </c>
      <c r="K29" s="183" t="str">
        <f>IF(ISBLANK($B29), "", ABS(SUMIFS(transactions!$F$4:$F135, transactions!$G$4:$G135, $B29, transactions!$C$4:$C135, K$4)))</f>
        <v/>
      </c>
      <c r="L29" s="183" t="str">
        <f>IF(ISBLANK($B29), "", ABS(SUMIFS(transactions!$F$4:$F135, transactions!$G$4:$G135, $B29, transactions!$C$4:$C135, L$4)))</f>
        <v/>
      </c>
      <c r="M29" s="183" t="str">
        <f>IF(ISBLANK($B29), "", ABS(SUMIFS(transactions!$F$4:$F135, transactions!$G$4:$G135, $B29, transactions!$C$4:$C135, M$4)))</f>
        <v/>
      </c>
      <c r="N29" s="190" t="str">
        <f>IF(ISBLANK($B29), "", ABS(SUMIFS(transactions!$F$4:$F135, transactions!$G$4:$G135, $B29, transactions!$C$4:$C135, N$4)))</f>
        <v/>
      </c>
      <c r="O29" s="185" t="str">
        <f t="shared" si="2"/>
        <v/>
      </c>
      <c r="P29" s="186" t="str">
        <f t="shared" si="3"/>
        <v/>
      </c>
      <c r="Q29" s="6"/>
    </row>
    <row r="30">
      <c r="A30" s="6"/>
      <c r="B30" s="188"/>
      <c r="C30" s="189" t="str">
        <f>IF(ISBLANK($B30), "", ABS(SUMIFS(transactions!$F$4:$F135, transactions!$G$4:$G135, $B30, transactions!$C$4:$C135, C$4)))</f>
        <v/>
      </c>
      <c r="D30" s="183" t="str">
        <f>IF(ISBLANK($B30), "", ABS(SUMIFS(transactions!$F$4:$F135, transactions!$G$4:$G135, $B30, transactions!$C$4:$C135, D$4)))</f>
        <v/>
      </c>
      <c r="E30" s="183" t="str">
        <f>IF(ISBLANK($B30), "", ABS(SUMIFS(transactions!$F$4:$F135, transactions!$G$4:$G135, $B30, transactions!$C$4:$C135, E$4)))</f>
        <v/>
      </c>
      <c r="F30" s="183" t="str">
        <f>IF(ISBLANK($B30), "", ABS(SUMIFS(transactions!$F$4:$F135, transactions!$G$4:$G135, $B30, transactions!$C$4:$C135, F$4)))</f>
        <v/>
      </c>
      <c r="G30" s="183" t="str">
        <f>IF(ISBLANK($B30), "", ABS(SUMIFS(transactions!$F$4:$F135, transactions!$G$4:$G135, $B30, transactions!$C$4:$C135, G$4)))</f>
        <v/>
      </c>
      <c r="H30" s="183" t="str">
        <f>IF(ISBLANK($B30), "", ABS(SUMIFS(transactions!$F$4:$F135, transactions!$G$4:$G135, $B30, transactions!$C$4:$C135, H$4)))</f>
        <v/>
      </c>
      <c r="I30" s="183" t="str">
        <f>IF(ISBLANK($B30), "", ABS(SUMIFS(transactions!$F$4:$F135, transactions!$G$4:$G135, $B30, transactions!$C$4:$C135, I$4)))</f>
        <v/>
      </c>
      <c r="J30" s="183" t="str">
        <f>IF(ISBLANK($B30), "", ABS(SUMIFS(transactions!$F$4:$F135, transactions!$G$4:$G135, $B30, transactions!$C$4:$C135, J$4)))</f>
        <v/>
      </c>
      <c r="K30" s="183" t="str">
        <f>IF(ISBLANK($B30), "", ABS(SUMIFS(transactions!$F$4:$F135, transactions!$G$4:$G135, $B30, transactions!$C$4:$C135, K$4)))</f>
        <v/>
      </c>
      <c r="L30" s="183" t="str">
        <f>IF(ISBLANK($B30), "", ABS(SUMIFS(transactions!$F$4:$F135, transactions!$G$4:$G135, $B30, transactions!$C$4:$C135, L$4)))</f>
        <v/>
      </c>
      <c r="M30" s="183" t="str">
        <f>IF(ISBLANK($B30), "", ABS(SUMIFS(transactions!$F$4:$F135, transactions!$G$4:$G135, $B30, transactions!$C$4:$C135, M$4)))</f>
        <v/>
      </c>
      <c r="N30" s="190" t="str">
        <f>IF(ISBLANK($B30), "", ABS(SUMIFS(transactions!$F$4:$F135, transactions!$G$4:$G135, $B30, transactions!$C$4:$C135, N$4)))</f>
        <v/>
      </c>
      <c r="O30" s="185" t="str">
        <f t="shared" si="2"/>
        <v/>
      </c>
      <c r="P30" s="186" t="str">
        <f t="shared" si="3"/>
        <v/>
      </c>
      <c r="Q30" s="6"/>
    </row>
    <row r="31">
      <c r="A31" s="6"/>
      <c r="B31" s="188"/>
      <c r="C31" s="189" t="str">
        <f>IF(ISBLANK($B31), "", ABS(SUMIFS(transactions!$F$4:$F135, transactions!$G$4:$G135, $B31, transactions!$C$4:$C135, C$4)))</f>
        <v/>
      </c>
      <c r="D31" s="183" t="str">
        <f>IF(ISBLANK($B31), "", ABS(SUMIFS(transactions!$F$4:$F135, transactions!$G$4:$G135, $B31, transactions!$C$4:$C135, D$4)))</f>
        <v/>
      </c>
      <c r="E31" s="183" t="str">
        <f>IF(ISBLANK($B31), "", ABS(SUMIFS(transactions!$F$4:$F135, transactions!$G$4:$G135, $B31, transactions!$C$4:$C135, E$4)))</f>
        <v/>
      </c>
      <c r="F31" s="183" t="str">
        <f>IF(ISBLANK($B31), "", ABS(SUMIFS(transactions!$F$4:$F135, transactions!$G$4:$G135, $B31, transactions!$C$4:$C135, F$4)))</f>
        <v/>
      </c>
      <c r="G31" s="183" t="str">
        <f>IF(ISBLANK($B31), "", ABS(SUMIFS(transactions!$F$4:$F135, transactions!$G$4:$G135, $B31, transactions!$C$4:$C135, G$4)))</f>
        <v/>
      </c>
      <c r="H31" s="183" t="str">
        <f>IF(ISBLANK($B31), "", ABS(SUMIFS(transactions!$F$4:$F135, transactions!$G$4:$G135, $B31, transactions!$C$4:$C135, H$4)))</f>
        <v/>
      </c>
      <c r="I31" s="183" t="str">
        <f>IF(ISBLANK($B31), "", ABS(SUMIFS(transactions!$F$4:$F135, transactions!$G$4:$G135, $B31, transactions!$C$4:$C135, I$4)))</f>
        <v/>
      </c>
      <c r="J31" s="183" t="str">
        <f>IF(ISBLANK($B31), "", ABS(SUMIFS(transactions!$F$4:$F135, transactions!$G$4:$G135, $B31, transactions!$C$4:$C135, J$4)))</f>
        <v/>
      </c>
      <c r="K31" s="183" t="str">
        <f>IF(ISBLANK($B31), "", ABS(SUMIFS(transactions!$F$4:$F135, transactions!$G$4:$G135, $B31, transactions!$C$4:$C135, K$4)))</f>
        <v/>
      </c>
      <c r="L31" s="183" t="str">
        <f>IF(ISBLANK($B31), "", ABS(SUMIFS(transactions!$F$4:$F135, transactions!$G$4:$G135, $B31, transactions!$C$4:$C135, L$4)))</f>
        <v/>
      </c>
      <c r="M31" s="183" t="str">
        <f>IF(ISBLANK($B31), "", ABS(SUMIFS(transactions!$F$4:$F135, transactions!$G$4:$G135, $B31, transactions!$C$4:$C135, M$4)))</f>
        <v/>
      </c>
      <c r="N31" s="190" t="str">
        <f>IF(ISBLANK($B31), "", ABS(SUMIFS(transactions!$F$4:$F135, transactions!$G$4:$G135, $B31, transactions!$C$4:$C135, N$4)))</f>
        <v/>
      </c>
      <c r="O31" s="185" t="str">
        <f t="shared" si="2"/>
        <v/>
      </c>
      <c r="P31" s="186" t="str">
        <f t="shared" si="3"/>
        <v/>
      </c>
      <c r="Q31" s="6"/>
    </row>
    <row r="32">
      <c r="A32" s="6"/>
      <c r="B32" s="188"/>
      <c r="C32" s="189" t="str">
        <f>IF(ISBLANK($B32), "", ABS(SUMIFS(transactions!$F$4:$F135, transactions!$G$4:$G135, $B32, transactions!$C$4:$C135, C$4)))</f>
        <v/>
      </c>
      <c r="D32" s="183" t="str">
        <f>IF(ISBLANK($B32), "", ABS(SUMIFS(transactions!$F$4:$F135, transactions!$G$4:$G135, $B32, transactions!$C$4:$C135, D$4)))</f>
        <v/>
      </c>
      <c r="E32" s="183" t="str">
        <f>IF(ISBLANK($B32), "", ABS(SUMIFS(transactions!$F$4:$F135, transactions!$G$4:$G135, $B32, transactions!$C$4:$C135, E$4)))</f>
        <v/>
      </c>
      <c r="F32" s="183" t="str">
        <f>IF(ISBLANK($B32), "", ABS(SUMIFS(transactions!$F$4:$F135, transactions!$G$4:$G135, $B32, transactions!$C$4:$C135, F$4)))</f>
        <v/>
      </c>
      <c r="G32" s="183" t="str">
        <f>IF(ISBLANK($B32), "", ABS(SUMIFS(transactions!$F$4:$F135, transactions!$G$4:$G135, $B32, transactions!$C$4:$C135, G$4)))</f>
        <v/>
      </c>
      <c r="H32" s="183" t="str">
        <f>IF(ISBLANK($B32), "", ABS(SUMIFS(transactions!$F$4:$F135, transactions!$G$4:$G135, $B32, transactions!$C$4:$C135, H$4)))</f>
        <v/>
      </c>
      <c r="I32" s="183" t="str">
        <f>IF(ISBLANK($B32), "", ABS(SUMIFS(transactions!$F$4:$F135, transactions!$G$4:$G135, $B32, transactions!$C$4:$C135, I$4)))</f>
        <v/>
      </c>
      <c r="J32" s="183" t="str">
        <f>IF(ISBLANK($B32), "", ABS(SUMIFS(transactions!$F$4:$F135, transactions!$G$4:$G135, $B32, transactions!$C$4:$C135, J$4)))</f>
        <v/>
      </c>
      <c r="K32" s="183" t="str">
        <f>IF(ISBLANK($B32), "", ABS(SUMIFS(transactions!$F$4:$F135, transactions!$G$4:$G135, $B32, transactions!$C$4:$C135, K$4)))</f>
        <v/>
      </c>
      <c r="L32" s="183" t="str">
        <f>IF(ISBLANK($B32), "", ABS(SUMIFS(transactions!$F$4:$F135, transactions!$G$4:$G135, $B32, transactions!$C$4:$C135, L$4)))</f>
        <v/>
      </c>
      <c r="M32" s="183" t="str">
        <f>IF(ISBLANK($B32), "", ABS(SUMIFS(transactions!$F$4:$F135, transactions!$G$4:$G135, $B32, transactions!$C$4:$C135, M$4)))</f>
        <v/>
      </c>
      <c r="N32" s="190" t="str">
        <f>IF(ISBLANK($B32), "", ABS(SUMIFS(transactions!$F$4:$F135, transactions!$G$4:$G135, $B32, transactions!$C$4:$C135, N$4)))</f>
        <v/>
      </c>
      <c r="O32" s="185" t="str">
        <f t="shared" si="2"/>
        <v/>
      </c>
      <c r="P32" s="186" t="str">
        <f t="shared" si="3"/>
        <v/>
      </c>
      <c r="Q32" s="6"/>
    </row>
    <row r="33">
      <c r="A33" s="6"/>
      <c r="B33" s="188"/>
      <c r="C33" s="189" t="str">
        <f>IF(ISBLANK($B33), "", ABS(SUMIFS(transactions!$F$4:$F135, transactions!$G$4:$G135, $B33, transactions!$C$4:$C135, C$4)))</f>
        <v/>
      </c>
      <c r="D33" s="183" t="str">
        <f>IF(ISBLANK($B33), "", ABS(SUMIFS(transactions!$F$4:$F135, transactions!$G$4:$G135, $B33, transactions!$C$4:$C135, D$4)))</f>
        <v/>
      </c>
      <c r="E33" s="183" t="str">
        <f>IF(ISBLANK($B33), "", ABS(SUMIFS(transactions!$F$4:$F135, transactions!$G$4:$G135, $B33, transactions!$C$4:$C135, E$4)))</f>
        <v/>
      </c>
      <c r="F33" s="183" t="str">
        <f>IF(ISBLANK($B33), "", ABS(SUMIFS(transactions!$F$4:$F135, transactions!$G$4:$G135, $B33, transactions!$C$4:$C135, F$4)))</f>
        <v/>
      </c>
      <c r="G33" s="183" t="str">
        <f>IF(ISBLANK($B33), "", ABS(SUMIFS(transactions!$F$4:$F135, transactions!$G$4:$G135, $B33, transactions!$C$4:$C135, G$4)))</f>
        <v/>
      </c>
      <c r="H33" s="183" t="str">
        <f>IF(ISBLANK($B33), "", ABS(SUMIFS(transactions!$F$4:$F135, transactions!$G$4:$G135, $B33, transactions!$C$4:$C135, H$4)))</f>
        <v/>
      </c>
      <c r="I33" s="183" t="str">
        <f>IF(ISBLANK($B33), "", ABS(SUMIFS(transactions!$F$4:$F135, transactions!$G$4:$G135, $B33, transactions!$C$4:$C135, I$4)))</f>
        <v/>
      </c>
      <c r="J33" s="183" t="str">
        <f>IF(ISBLANK($B33), "", ABS(SUMIFS(transactions!$F$4:$F135, transactions!$G$4:$G135, $B33, transactions!$C$4:$C135, J$4)))</f>
        <v/>
      </c>
      <c r="K33" s="183" t="str">
        <f>IF(ISBLANK($B33), "", ABS(SUMIFS(transactions!$F$4:$F135, transactions!$G$4:$G135, $B33, transactions!$C$4:$C135, K$4)))</f>
        <v/>
      </c>
      <c r="L33" s="183" t="str">
        <f>IF(ISBLANK($B33), "", ABS(SUMIFS(transactions!$F$4:$F135, transactions!$G$4:$G135, $B33, transactions!$C$4:$C135, L$4)))</f>
        <v/>
      </c>
      <c r="M33" s="183" t="str">
        <f>IF(ISBLANK($B33), "", ABS(SUMIFS(transactions!$F$4:$F135, transactions!$G$4:$G135, $B33, transactions!$C$4:$C135, M$4)))</f>
        <v/>
      </c>
      <c r="N33" s="190" t="str">
        <f>IF(ISBLANK($B33), "", ABS(SUMIFS(transactions!$F$4:$F135, transactions!$G$4:$G135, $B33, transactions!$C$4:$C135, N$4)))</f>
        <v/>
      </c>
      <c r="O33" s="185" t="str">
        <f t="shared" si="2"/>
        <v/>
      </c>
      <c r="P33" s="186" t="str">
        <f t="shared" si="3"/>
        <v/>
      </c>
      <c r="Q33" s="6"/>
    </row>
    <row r="34">
      <c r="A34" s="6"/>
      <c r="B34" s="188"/>
      <c r="C34" s="189" t="str">
        <f>IF(ISBLANK($B34), "", ABS(SUMIFS(transactions!$F$4:$F135, transactions!$G$4:$G135, $B34, transactions!$C$4:$C135, C$4)))</f>
        <v/>
      </c>
      <c r="D34" s="183" t="str">
        <f>IF(ISBLANK($B34), "", ABS(SUMIFS(transactions!$F$4:$F135, transactions!$G$4:$G135, $B34, transactions!$C$4:$C135, D$4)))</f>
        <v/>
      </c>
      <c r="E34" s="183" t="str">
        <f>IF(ISBLANK($B34), "", ABS(SUMIFS(transactions!$F$4:$F135, transactions!$G$4:$G135, $B34, transactions!$C$4:$C135, E$4)))</f>
        <v/>
      </c>
      <c r="F34" s="183" t="str">
        <f>IF(ISBLANK($B34), "", ABS(SUMIFS(transactions!$F$4:$F135, transactions!$G$4:$G135, $B34, transactions!$C$4:$C135, F$4)))</f>
        <v/>
      </c>
      <c r="G34" s="183" t="str">
        <f>IF(ISBLANK($B34), "", ABS(SUMIFS(transactions!$F$4:$F135, transactions!$G$4:$G135, $B34, transactions!$C$4:$C135, G$4)))</f>
        <v/>
      </c>
      <c r="H34" s="183" t="str">
        <f>IF(ISBLANK($B34), "", ABS(SUMIFS(transactions!$F$4:$F135, transactions!$G$4:$G135, $B34, transactions!$C$4:$C135, H$4)))</f>
        <v/>
      </c>
      <c r="I34" s="183" t="str">
        <f>IF(ISBLANK($B34), "", ABS(SUMIFS(transactions!$F$4:$F135, transactions!$G$4:$G135, $B34, transactions!$C$4:$C135, I$4)))</f>
        <v/>
      </c>
      <c r="J34" s="183" t="str">
        <f>IF(ISBLANK($B34), "", ABS(SUMIFS(transactions!$F$4:$F135, transactions!$G$4:$G135, $B34, transactions!$C$4:$C135, J$4)))</f>
        <v/>
      </c>
      <c r="K34" s="183" t="str">
        <f>IF(ISBLANK($B34), "", ABS(SUMIFS(transactions!$F$4:$F135, transactions!$G$4:$G135, $B34, transactions!$C$4:$C135, K$4)))</f>
        <v/>
      </c>
      <c r="L34" s="183" t="str">
        <f>IF(ISBLANK($B34), "", ABS(SUMIFS(transactions!$F$4:$F135, transactions!$G$4:$G135, $B34, transactions!$C$4:$C135, L$4)))</f>
        <v/>
      </c>
      <c r="M34" s="183" t="str">
        <f>IF(ISBLANK($B34), "", ABS(SUMIFS(transactions!$F$4:$F135, transactions!$G$4:$G135, $B34, transactions!$C$4:$C135, M$4)))</f>
        <v/>
      </c>
      <c r="N34" s="190" t="str">
        <f>IF(ISBLANK($B34), "", ABS(SUMIFS(transactions!$F$4:$F135, transactions!$G$4:$G135, $B34, transactions!$C$4:$C135, N$4)))</f>
        <v/>
      </c>
      <c r="O34" s="185" t="str">
        <f t="shared" si="2"/>
        <v/>
      </c>
      <c r="P34" s="186" t="str">
        <f t="shared" si="3"/>
        <v/>
      </c>
      <c r="Q34" s="6"/>
    </row>
    <row r="35">
      <c r="A35" s="6"/>
      <c r="B35" s="188"/>
      <c r="C35" s="189" t="str">
        <f>IF(ISBLANK($B35), "", ABS(SUMIFS(transactions!$F$4:$F135, transactions!$G$4:$G135, $B35, transactions!$C$4:$C135, C$4)))</f>
        <v/>
      </c>
      <c r="D35" s="183" t="str">
        <f>IF(ISBLANK($B35), "", ABS(SUMIFS(transactions!$F$4:$F135, transactions!$G$4:$G135, $B35, transactions!$C$4:$C135, D$4)))</f>
        <v/>
      </c>
      <c r="E35" s="183" t="str">
        <f>IF(ISBLANK($B35), "", ABS(SUMIFS(transactions!$F$4:$F135, transactions!$G$4:$G135, $B35, transactions!$C$4:$C135, E$4)))</f>
        <v/>
      </c>
      <c r="F35" s="183" t="str">
        <f>IF(ISBLANK($B35), "", ABS(SUMIFS(transactions!$F$4:$F135, transactions!$G$4:$G135, $B35, transactions!$C$4:$C135, F$4)))</f>
        <v/>
      </c>
      <c r="G35" s="183" t="str">
        <f>IF(ISBLANK($B35), "", ABS(SUMIFS(transactions!$F$4:$F135, transactions!$G$4:$G135, $B35, transactions!$C$4:$C135, G$4)))</f>
        <v/>
      </c>
      <c r="H35" s="183" t="str">
        <f>IF(ISBLANK($B35), "", ABS(SUMIFS(transactions!$F$4:$F135, transactions!$G$4:$G135, $B35, transactions!$C$4:$C135, H$4)))</f>
        <v/>
      </c>
      <c r="I35" s="183" t="str">
        <f>IF(ISBLANK($B35), "", ABS(SUMIFS(transactions!$F$4:$F135, transactions!$G$4:$G135, $B35, transactions!$C$4:$C135, I$4)))</f>
        <v/>
      </c>
      <c r="J35" s="183" t="str">
        <f>IF(ISBLANK($B35), "", ABS(SUMIFS(transactions!$F$4:$F135, transactions!$G$4:$G135, $B35, transactions!$C$4:$C135, J$4)))</f>
        <v/>
      </c>
      <c r="K35" s="183" t="str">
        <f>IF(ISBLANK($B35), "", ABS(SUMIFS(transactions!$F$4:$F135, transactions!$G$4:$G135, $B35, transactions!$C$4:$C135, K$4)))</f>
        <v/>
      </c>
      <c r="L35" s="183" t="str">
        <f>IF(ISBLANK($B35), "", ABS(SUMIFS(transactions!$F$4:$F135, transactions!$G$4:$G135, $B35, transactions!$C$4:$C135, L$4)))</f>
        <v/>
      </c>
      <c r="M35" s="183" t="str">
        <f>IF(ISBLANK($B35), "", ABS(SUMIFS(transactions!$F$4:$F135, transactions!$G$4:$G135, $B35, transactions!$C$4:$C135, M$4)))</f>
        <v/>
      </c>
      <c r="N35" s="190" t="str">
        <f>IF(ISBLANK($B35), "", ABS(SUMIFS(transactions!$F$4:$F135, transactions!$G$4:$G135, $B35, transactions!$C$4:$C135, N$4)))</f>
        <v/>
      </c>
      <c r="O35" s="185" t="str">
        <f t="shared" si="2"/>
        <v/>
      </c>
      <c r="P35" s="186" t="str">
        <f t="shared" si="3"/>
        <v/>
      </c>
      <c r="Q35" s="6"/>
    </row>
    <row r="36">
      <c r="A36" s="6"/>
      <c r="B36" s="191"/>
      <c r="C36" s="192" t="str">
        <f>IF(ISBLANK($B36), "", ABS(SUMIFS(transactions!$F$4:$F135, transactions!$G$4:$G135, $B36, transactions!$C$4:$C135, C$4)))</f>
        <v/>
      </c>
      <c r="D36" s="193" t="str">
        <f>IF(ISBLANK($B36), "", ABS(SUMIFS(transactions!$F$4:$F135, transactions!$G$4:$G135, $B36, transactions!$C$4:$C135, D$4)))</f>
        <v/>
      </c>
      <c r="E36" s="193" t="str">
        <f>IF(ISBLANK($B36), "", ABS(SUMIFS(transactions!$F$4:$F135, transactions!$G$4:$G135, $B36, transactions!$C$4:$C135, E$4)))</f>
        <v/>
      </c>
      <c r="F36" s="193" t="str">
        <f>IF(ISBLANK($B36), "", ABS(SUMIFS(transactions!$F$4:$F135, transactions!$G$4:$G135, $B36, transactions!$C$4:$C135, F$4)))</f>
        <v/>
      </c>
      <c r="G36" s="193" t="str">
        <f>IF(ISBLANK($B36), "", ABS(SUMIFS(transactions!$F$4:$F135, transactions!$G$4:$G135, $B36, transactions!$C$4:$C135, G$4)))</f>
        <v/>
      </c>
      <c r="H36" s="193" t="str">
        <f>IF(ISBLANK($B36), "", ABS(SUMIFS(transactions!$F$4:$F135, transactions!$G$4:$G135, $B36, transactions!$C$4:$C135, H$4)))</f>
        <v/>
      </c>
      <c r="I36" s="193" t="str">
        <f>IF(ISBLANK($B36), "", ABS(SUMIFS(transactions!$F$4:$F135, transactions!$G$4:$G135, $B36, transactions!$C$4:$C135, I$4)))</f>
        <v/>
      </c>
      <c r="J36" s="193" t="str">
        <f>IF(ISBLANK($B36), "", ABS(SUMIFS(transactions!$F$4:$F135, transactions!$G$4:$G135, $B36, transactions!$C$4:$C135, J$4)))</f>
        <v/>
      </c>
      <c r="K36" s="193" t="str">
        <f>IF(ISBLANK($B36), "", ABS(SUMIFS(transactions!$F$4:$F135, transactions!$G$4:$G135, $B36, transactions!$C$4:$C135, K$4)))</f>
        <v/>
      </c>
      <c r="L36" s="193" t="str">
        <f>IF(ISBLANK($B36), "", ABS(SUMIFS(transactions!$F$4:$F135, transactions!$G$4:$G135, $B36, transactions!$C$4:$C135, L$4)))</f>
        <v/>
      </c>
      <c r="M36" s="193" t="str">
        <f>IF(ISBLANK($B36), "", ABS(SUMIFS(transactions!$F$4:$F135, transactions!$G$4:$G135, $B36, transactions!$C$4:$C135, M$4)))</f>
        <v/>
      </c>
      <c r="N36" s="194" t="str">
        <f>IF(ISBLANK($B36), "", ABS(SUMIFS(transactions!$F$4:$F135, transactions!$G$4:$G135, $B36, transactions!$C$4:$C135, N$4)))</f>
        <v/>
      </c>
      <c r="O36" s="195" t="str">
        <f t="shared" si="2"/>
        <v/>
      </c>
      <c r="P36" s="196" t="str">
        <f t="shared" si="3"/>
        <v/>
      </c>
      <c r="Q36" s="6"/>
    </row>
    <row r="37">
      <c r="A37" s="6"/>
      <c r="B37" s="6"/>
      <c r="C37" s="6"/>
      <c r="D37" s="6"/>
      <c r="E37" s="6"/>
      <c r="F37" s="6"/>
      <c r="G37" s="6"/>
      <c r="H37" s="6"/>
      <c r="I37" s="6"/>
      <c r="J37" s="6"/>
      <c r="K37" s="6"/>
      <c r="L37" s="6"/>
      <c r="M37" s="6"/>
      <c r="N37" s="6"/>
      <c r="O37" s="6"/>
      <c r="P37" s="197"/>
      <c r="Q37" s="6"/>
    </row>
    <row r="38">
      <c r="A38" s="6"/>
      <c r="B38" s="198" t="s">
        <v>71</v>
      </c>
      <c r="H38" s="6"/>
      <c r="I38" s="6"/>
      <c r="J38" s="6"/>
      <c r="K38" s="6"/>
      <c r="L38" s="6"/>
      <c r="M38" s="6"/>
      <c r="N38" s="6"/>
      <c r="O38" s="6"/>
      <c r="P38" s="197"/>
      <c r="Q38" s="6"/>
    </row>
    <row r="39">
      <c r="A39" s="6"/>
      <c r="H39" s="6"/>
      <c r="I39" s="6"/>
      <c r="J39" s="6"/>
      <c r="K39" s="6"/>
      <c r="L39" s="6"/>
      <c r="M39" s="6"/>
      <c r="N39" s="6"/>
      <c r="O39" s="6"/>
      <c r="P39" s="197"/>
      <c r="Q39" s="6"/>
    </row>
    <row r="40">
      <c r="A40" s="6"/>
      <c r="H40" s="6"/>
      <c r="I40" s="6"/>
      <c r="J40" s="6"/>
      <c r="K40" s="6"/>
      <c r="L40" s="6"/>
      <c r="M40" s="6"/>
      <c r="N40" s="6"/>
      <c r="O40" s="6"/>
      <c r="P40" s="197"/>
      <c r="Q40" s="6"/>
    </row>
    <row r="41">
      <c r="A41" s="6"/>
      <c r="B41" s="6"/>
      <c r="C41" s="6"/>
      <c r="D41" s="6"/>
      <c r="E41" s="6"/>
      <c r="F41" s="6"/>
      <c r="G41" s="6"/>
      <c r="H41" s="6"/>
      <c r="I41" s="6"/>
      <c r="J41" s="6"/>
      <c r="K41" s="6"/>
      <c r="L41" s="6"/>
      <c r="M41" s="6"/>
      <c r="N41" s="6"/>
      <c r="O41" s="6"/>
      <c r="P41" s="197"/>
      <c r="Q41" s="6"/>
    </row>
    <row r="42">
      <c r="A42" s="6"/>
      <c r="B42" s="6"/>
      <c r="C42" s="6"/>
      <c r="D42" s="6"/>
      <c r="E42" s="6"/>
      <c r="F42" s="6"/>
      <c r="G42" s="6"/>
      <c r="H42" s="6"/>
      <c r="I42" s="6"/>
      <c r="J42" s="6"/>
      <c r="K42" s="6"/>
      <c r="L42" s="6"/>
      <c r="M42" s="6"/>
      <c r="N42" s="6"/>
      <c r="O42" s="6"/>
      <c r="P42" s="197"/>
      <c r="Q42" s="6"/>
    </row>
    <row r="43">
      <c r="A43" s="6"/>
      <c r="B43" s="6"/>
      <c r="C43" s="6"/>
      <c r="D43" s="6"/>
      <c r="E43" s="6"/>
      <c r="F43" s="6"/>
      <c r="G43" s="6"/>
      <c r="H43" s="6"/>
      <c r="I43" s="6"/>
      <c r="J43" s="6"/>
      <c r="K43" s="6"/>
      <c r="L43" s="6"/>
      <c r="M43" s="6"/>
      <c r="N43" s="6"/>
      <c r="O43" s="6"/>
      <c r="P43" s="197"/>
      <c r="Q43" s="6"/>
    </row>
    <row r="44">
      <c r="A44" s="6"/>
      <c r="B44" s="6"/>
      <c r="C44" s="6"/>
      <c r="D44" s="6"/>
      <c r="E44" s="6"/>
      <c r="F44" s="6"/>
      <c r="G44" s="6"/>
      <c r="H44" s="6"/>
      <c r="I44" s="6"/>
      <c r="J44" s="6"/>
      <c r="K44" s="6"/>
      <c r="L44" s="6"/>
      <c r="M44" s="6"/>
      <c r="N44" s="6"/>
      <c r="O44" s="6"/>
      <c r="P44" s="197"/>
      <c r="Q44" s="6"/>
    </row>
    <row r="45">
      <c r="A45" s="6"/>
      <c r="B45" s="6"/>
      <c r="C45" s="6"/>
      <c r="D45" s="6"/>
      <c r="E45" s="6"/>
      <c r="F45" s="6"/>
      <c r="G45" s="6"/>
      <c r="H45" s="6"/>
      <c r="I45" s="6"/>
      <c r="J45" s="6"/>
      <c r="K45" s="6"/>
      <c r="L45" s="6"/>
      <c r="M45" s="6"/>
      <c r="N45" s="6"/>
      <c r="O45" s="6"/>
      <c r="P45" s="197"/>
      <c r="Q45" s="6"/>
    </row>
    <row r="46">
      <c r="A46" s="6"/>
      <c r="B46" s="6"/>
      <c r="C46" s="6"/>
      <c r="D46" s="6"/>
      <c r="E46" s="6"/>
      <c r="F46" s="6"/>
      <c r="G46" s="6"/>
      <c r="H46" s="6"/>
      <c r="I46" s="6"/>
      <c r="J46" s="6"/>
      <c r="K46" s="6"/>
      <c r="L46" s="6"/>
      <c r="M46" s="6"/>
      <c r="N46" s="6"/>
      <c r="O46" s="6"/>
      <c r="P46" s="197"/>
      <c r="Q46" s="6"/>
    </row>
    <row r="47">
      <c r="A47" s="6"/>
      <c r="B47" s="6"/>
      <c r="C47" s="6"/>
      <c r="D47" s="6"/>
      <c r="E47" s="6"/>
      <c r="F47" s="6"/>
      <c r="G47" s="6"/>
      <c r="H47" s="6"/>
      <c r="I47" s="6"/>
      <c r="J47" s="6"/>
      <c r="K47" s="6"/>
      <c r="L47" s="6"/>
      <c r="M47" s="6"/>
      <c r="N47" s="6"/>
      <c r="O47" s="6"/>
      <c r="P47" s="197"/>
      <c r="Q47" s="6"/>
    </row>
    <row r="48">
      <c r="A48" s="6"/>
      <c r="B48" s="6"/>
      <c r="C48" s="6"/>
      <c r="D48" s="6"/>
      <c r="E48" s="6"/>
      <c r="F48" s="6"/>
      <c r="G48" s="6"/>
      <c r="H48" s="6"/>
      <c r="I48" s="6"/>
      <c r="J48" s="6"/>
      <c r="K48" s="6"/>
      <c r="L48" s="6"/>
      <c r="M48" s="6"/>
      <c r="N48" s="6"/>
      <c r="O48" s="6"/>
      <c r="P48" s="197"/>
      <c r="Q48" s="6"/>
    </row>
    <row r="49">
      <c r="A49" s="6"/>
      <c r="B49" s="6"/>
      <c r="C49" s="6"/>
      <c r="D49" s="6"/>
      <c r="E49" s="6"/>
      <c r="F49" s="6"/>
      <c r="G49" s="6"/>
      <c r="H49" s="6"/>
      <c r="I49" s="6"/>
      <c r="J49" s="6"/>
      <c r="K49" s="6"/>
      <c r="L49" s="6"/>
      <c r="M49" s="6"/>
      <c r="N49" s="6"/>
      <c r="O49" s="6"/>
      <c r="P49" s="197"/>
      <c r="Q49" s="6"/>
    </row>
    <row r="50">
      <c r="A50" s="6"/>
      <c r="B50" s="6"/>
      <c r="C50" s="6"/>
      <c r="D50" s="6"/>
      <c r="E50" s="6"/>
      <c r="F50" s="6"/>
      <c r="G50" s="6"/>
      <c r="H50" s="6"/>
      <c r="I50" s="6"/>
      <c r="J50" s="6"/>
      <c r="K50" s="6"/>
      <c r="L50" s="6"/>
      <c r="M50" s="6"/>
      <c r="N50" s="6"/>
      <c r="O50" s="6"/>
      <c r="P50" s="197"/>
      <c r="Q50" s="6"/>
    </row>
    <row r="51">
      <c r="A51" s="6"/>
      <c r="B51" s="6"/>
      <c r="C51" s="6"/>
      <c r="D51" s="6"/>
      <c r="E51" s="6"/>
      <c r="F51" s="6"/>
      <c r="G51" s="6"/>
      <c r="H51" s="6"/>
      <c r="I51" s="6"/>
      <c r="J51" s="6"/>
      <c r="K51" s="6"/>
      <c r="L51" s="6"/>
      <c r="M51" s="6"/>
      <c r="N51" s="6"/>
      <c r="O51" s="6"/>
      <c r="P51" s="197"/>
      <c r="Q51" s="6"/>
    </row>
    <row r="52">
      <c r="A52" s="6"/>
      <c r="B52" s="6"/>
      <c r="C52" s="6"/>
      <c r="D52" s="6"/>
      <c r="E52" s="6"/>
      <c r="F52" s="6"/>
      <c r="G52" s="6"/>
      <c r="H52" s="6"/>
      <c r="I52" s="6"/>
      <c r="J52" s="6"/>
      <c r="K52" s="6"/>
      <c r="L52" s="6"/>
      <c r="M52" s="6"/>
      <c r="N52" s="6"/>
      <c r="O52" s="6"/>
      <c r="P52" s="197"/>
      <c r="Q52" s="6"/>
    </row>
    <row r="53">
      <c r="A53" s="6"/>
      <c r="B53" s="6"/>
      <c r="C53" s="6"/>
      <c r="D53" s="6"/>
      <c r="E53" s="6"/>
      <c r="F53" s="6"/>
      <c r="G53" s="6"/>
      <c r="H53" s="6"/>
      <c r="I53" s="6"/>
      <c r="J53" s="6"/>
      <c r="K53" s="6"/>
      <c r="L53" s="6"/>
      <c r="M53" s="6"/>
      <c r="N53" s="6"/>
      <c r="O53" s="6"/>
      <c r="P53" s="197"/>
      <c r="Q53" s="6"/>
    </row>
    <row r="54">
      <c r="A54" s="6"/>
      <c r="B54" s="6"/>
      <c r="C54" s="6"/>
      <c r="D54" s="6"/>
      <c r="E54" s="6"/>
      <c r="F54" s="6"/>
      <c r="G54" s="6"/>
      <c r="H54" s="6"/>
      <c r="I54" s="6"/>
      <c r="J54" s="6"/>
      <c r="K54" s="6"/>
      <c r="L54" s="6"/>
      <c r="M54" s="6"/>
      <c r="N54" s="6"/>
      <c r="O54" s="6"/>
      <c r="P54" s="197"/>
      <c r="Q54" s="6"/>
    </row>
    <row r="55">
      <c r="A55" s="6"/>
      <c r="B55" s="6"/>
      <c r="C55" s="6"/>
      <c r="D55" s="6"/>
      <c r="E55" s="6"/>
      <c r="F55" s="6"/>
      <c r="G55" s="6"/>
      <c r="H55" s="6"/>
      <c r="I55" s="6"/>
      <c r="J55" s="6"/>
      <c r="K55" s="6"/>
      <c r="L55" s="6"/>
      <c r="M55" s="6"/>
      <c r="N55" s="6"/>
      <c r="O55" s="6"/>
      <c r="P55" s="197"/>
      <c r="Q55" s="6"/>
    </row>
    <row r="56">
      <c r="A56" s="6"/>
      <c r="B56" s="6"/>
      <c r="C56" s="6"/>
      <c r="D56" s="6"/>
      <c r="E56" s="6"/>
      <c r="F56" s="6"/>
      <c r="G56" s="6"/>
      <c r="H56" s="6"/>
      <c r="I56" s="6"/>
      <c r="J56" s="6"/>
      <c r="K56" s="6"/>
      <c r="L56" s="6"/>
      <c r="M56" s="6"/>
      <c r="N56" s="6"/>
      <c r="O56" s="6"/>
      <c r="P56" s="197"/>
      <c r="Q56" s="6"/>
    </row>
    <row r="57">
      <c r="A57" s="6"/>
      <c r="B57" s="6"/>
      <c r="C57" s="6"/>
      <c r="D57" s="6"/>
      <c r="E57" s="6"/>
      <c r="F57" s="6"/>
      <c r="G57" s="6"/>
      <c r="H57" s="6"/>
      <c r="I57" s="6"/>
      <c r="J57" s="6"/>
      <c r="K57" s="6"/>
      <c r="L57" s="6"/>
      <c r="M57" s="6"/>
      <c r="N57" s="6"/>
      <c r="O57" s="6"/>
      <c r="P57" s="197"/>
      <c r="Q57" s="6"/>
    </row>
    <row r="58">
      <c r="A58" s="6"/>
      <c r="B58" s="6"/>
      <c r="C58" s="6"/>
      <c r="D58" s="6"/>
      <c r="E58" s="6"/>
      <c r="F58" s="6"/>
      <c r="G58" s="6"/>
      <c r="H58" s="6"/>
      <c r="I58" s="6"/>
      <c r="J58" s="6"/>
      <c r="K58" s="6"/>
      <c r="L58" s="6"/>
      <c r="M58" s="6"/>
      <c r="N58" s="6"/>
      <c r="O58" s="6"/>
      <c r="P58" s="197"/>
      <c r="Q58" s="6"/>
    </row>
    <row r="59">
      <c r="A59" s="6"/>
      <c r="B59" s="6"/>
      <c r="C59" s="6"/>
      <c r="D59" s="6"/>
      <c r="E59" s="6"/>
      <c r="F59" s="6"/>
      <c r="G59" s="6"/>
      <c r="H59" s="6"/>
      <c r="I59" s="6"/>
      <c r="J59" s="6"/>
      <c r="K59" s="6"/>
      <c r="L59" s="6"/>
      <c r="M59" s="6"/>
      <c r="N59" s="6"/>
      <c r="O59" s="6"/>
      <c r="P59" s="197"/>
      <c r="Q59" s="6"/>
    </row>
    <row r="60">
      <c r="A60" s="6"/>
      <c r="B60" s="6"/>
      <c r="C60" s="6"/>
      <c r="D60" s="6"/>
      <c r="E60" s="6"/>
      <c r="F60" s="6"/>
      <c r="G60" s="6"/>
      <c r="H60" s="6"/>
      <c r="I60" s="6"/>
      <c r="J60" s="6"/>
      <c r="K60" s="6"/>
      <c r="L60" s="6"/>
      <c r="M60" s="6"/>
      <c r="N60" s="6"/>
      <c r="O60" s="6"/>
      <c r="P60" s="197"/>
      <c r="Q60" s="6"/>
    </row>
    <row r="61">
      <c r="A61" s="6"/>
      <c r="B61" s="6"/>
      <c r="C61" s="6"/>
      <c r="D61" s="6"/>
      <c r="E61" s="6"/>
      <c r="F61" s="6"/>
      <c r="G61" s="6"/>
      <c r="H61" s="6"/>
      <c r="I61" s="6"/>
      <c r="J61" s="6"/>
      <c r="K61" s="6"/>
      <c r="L61" s="6"/>
      <c r="M61" s="6"/>
      <c r="N61" s="6"/>
      <c r="O61" s="6"/>
      <c r="P61" s="197"/>
      <c r="Q61" s="6"/>
    </row>
    <row r="62">
      <c r="A62" s="6"/>
      <c r="B62" s="6"/>
      <c r="C62" s="6"/>
      <c r="D62" s="6"/>
      <c r="E62" s="6"/>
      <c r="F62" s="6"/>
      <c r="G62" s="6"/>
      <c r="H62" s="6"/>
      <c r="I62" s="6"/>
      <c r="J62" s="6"/>
      <c r="K62" s="6"/>
      <c r="L62" s="6"/>
      <c r="M62" s="6"/>
      <c r="N62" s="6"/>
      <c r="O62" s="6"/>
      <c r="P62" s="197"/>
      <c r="Q62" s="6"/>
    </row>
    <row r="63">
      <c r="A63" s="6"/>
      <c r="B63" s="6"/>
      <c r="C63" s="6"/>
      <c r="D63" s="6"/>
      <c r="E63" s="6"/>
      <c r="F63" s="6"/>
      <c r="G63" s="6"/>
      <c r="H63" s="6"/>
      <c r="I63" s="6"/>
      <c r="J63" s="6"/>
      <c r="K63" s="6"/>
      <c r="L63" s="6"/>
      <c r="M63" s="6"/>
      <c r="N63" s="6"/>
      <c r="O63" s="6"/>
      <c r="P63" s="197"/>
      <c r="Q63" s="6"/>
    </row>
    <row r="64">
      <c r="A64" s="6"/>
      <c r="B64" s="6"/>
      <c r="C64" s="6"/>
      <c r="D64" s="6"/>
      <c r="E64" s="6"/>
      <c r="F64" s="6"/>
      <c r="G64" s="6"/>
      <c r="H64" s="6"/>
      <c r="I64" s="6"/>
      <c r="J64" s="6"/>
      <c r="K64" s="6"/>
      <c r="L64" s="6"/>
      <c r="M64" s="6"/>
      <c r="N64" s="6"/>
      <c r="O64" s="6"/>
      <c r="P64" s="197"/>
      <c r="Q64" s="6"/>
    </row>
    <row r="65">
      <c r="A65" s="6"/>
      <c r="B65" s="6"/>
      <c r="C65" s="6"/>
      <c r="D65" s="6"/>
      <c r="E65" s="6"/>
      <c r="F65" s="6"/>
      <c r="G65" s="6"/>
      <c r="H65" s="6"/>
      <c r="I65" s="6"/>
      <c r="J65" s="6"/>
      <c r="K65" s="6"/>
      <c r="L65" s="6"/>
      <c r="M65" s="6"/>
      <c r="N65" s="6"/>
      <c r="O65" s="6"/>
      <c r="P65" s="197"/>
      <c r="Q65" s="6"/>
    </row>
    <row r="66">
      <c r="A66" s="6"/>
      <c r="B66" s="6"/>
      <c r="C66" s="6"/>
      <c r="D66" s="6"/>
      <c r="E66" s="6"/>
      <c r="F66" s="6"/>
      <c r="G66" s="6"/>
      <c r="H66" s="6"/>
      <c r="I66" s="6"/>
      <c r="J66" s="6"/>
      <c r="K66" s="6"/>
      <c r="L66" s="6"/>
      <c r="M66" s="6"/>
      <c r="N66" s="6"/>
      <c r="O66" s="6"/>
      <c r="P66" s="197"/>
      <c r="Q66" s="6"/>
    </row>
    <row r="67">
      <c r="A67" s="6"/>
      <c r="B67" s="6"/>
      <c r="C67" s="6"/>
      <c r="D67" s="6"/>
      <c r="E67" s="6"/>
      <c r="F67" s="6"/>
      <c r="G67" s="6"/>
      <c r="H67" s="6"/>
      <c r="I67" s="6"/>
      <c r="J67" s="6"/>
      <c r="K67" s="6"/>
      <c r="L67" s="6"/>
      <c r="M67" s="6"/>
      <c r="N67" s="6"/>
      <c r="O67" s="6"/>
      <c r="P67" s="197"/>
      <c r="Q67" s="6"/>
    </row>
    <row r="68">
      <c r="A68" s="6"/>
      <c r="B68" s="6"/>
      <c r="C68" s="6"/>
      <c r="D68" s="6"/>
      <c r="E68" s="6"/>
      <c r="F68" s="6"/>
      <c r="G68" s="6"/>
      <c r="H68" s="6"/>
      <c r="I68" s="6"/>
      <c r="J68" s="6"/>
      <c r="K68" s="6"/>
      <c r="L68" s="6"/>
      <c r="M68" s="6"/>
      <c r="N68" s="6"/>
      <c r="O68" s="6"/>
      <c r="P68" s="197"/>
      <c r="Q68" s="6"/>
    </row>
    <row r="69">
      <c r="A69" s="6"/>
      <c r="B69" s="6"/>
      <c r="C69" s="6"/>
      <c r="D69" s="6"/>
      <c r="E69" s="6"/>
      <c r="F69" s="6"/>
      <c r="G69" s="6"/>
      <c r="H69" s="6"/>
      <c r="I69" s="6"/>
      <c r="J69" s="6"/>
      <c r="K69" s="6"/>
      <c r="L69" s="6"/>
      <c r="M69" s="6"/>
      <c r="N69" s="6"/>
      <c r="O69" s="6"/>
      <c r="P69" s="197"/>
      <c r="Q69" s="6"/>
    </row>
    <row r="70">
      <c r="A70" s="6"/>
      <c r="B70" s="6"/>
      <c r="C70" s="6"/>
      <c r="D70" s="6"/>
      <c r="E70" s="6"/>
      <c r="F70" s="6"/>
      <c r="G70" s="6"/>
      <c r="H70" s="6"/>
      <c r="I70" s="6"/>
      <c r="J70" s="6"/>
      <c r="K70" s="6"/>
      <c r="L70" s="6"/>
      <c r="M70" s="6"/>
      <c r="N70" s="6"/>
      <c r="O70" s="6"/>
      <c r="P70" s="197"/>
      <c r="Q70" s="6"/>
    </row>
    <row r="71">
      <c r="A71" s="6"/>
      <c r="B71" s="6"/>
      <c r="C71" s="6"/>
      <c r="D71" s="6"/>
      <c r="E71" s="6"/>
      <c r="F71" s="6"/>
      <c r="G71" s="6"/>
      <c r="H71" s="6"/>
      <c r="I71" s="6"/>
      <c r="J71" s="6"/>
      <c r="K71" s="6"/>
      <c r="L71" s="6"/>
      <c r="M71" s="6"/>
      <c r="N71" s="6"/>
      <c r="O71" s="6"/>
      <c r="P71" s="197"/>
      <c r="Q71" s="6"/>
    </row>
    <row r="72">
      <c r="A72" s="6"/>
      <c r="B72" s="6"/>
      <c r="C72" s="6"/>
      <c r="D72" s="6"/>
      <c r="E72" s="6"/>
      <c r="F72" s="6"/>
      <c r="G72" s="6"/>
      <c r="H72" s="6"/>
      <c r="I72" s="6"/>
      <c r="J72" s="6"/>
      <c r="K72" s="6"/>
      <c r="L72" s="6"/>
      <c r="M72" s="6"/>
      <c r="N72" s="6"/>
      <c r="O72" s="6"/>
      <c r="P72" s="197"/>
      <c r="Q72" s="6"/>
    </row>
    <row r="73">
      <c r="A73" s="6"/>
      <c r="B73" s="6"/>
      <c r="C73" s="6"/>
      <c r="D73" s="6"/>
      <c r="E73" s="6"/>
      <c r="F73" s="6"/>
      <c r="G73" s="6"/>
      <c r="H73" s="6"/>
      <c r="I73" s="6"/>
      <c r="J73" s="6"/>
      <c r="K73" s="6"/>
      <c r="L73" s="6"/>
      <c r="M73" s="6"/>
      <c r="N73" s="6"/>
      <c r="O73" s="6"/>
      <c r="P73" s="197"/>
      <c r="Q73" s="6"/>
    </row>
    <row r="74">
      <c r="A74" s="6"/>
      <c r="B74" s="6"/>
      <c r="C74" s="6"/>
      <c r="D74" s="6"/>
      <c r="E74" s="6"/>
      <c r="F74" s="6"/>
      <c r="G74" s="6"/>
      <c r="H74" s="6"/>
      <c r="I74" s="6"/>
      <c r="J74" s="6"/>
      <c r="K74" s="6"/>
      <c r="L74" s="6"/>
      <c r="M74" s="6"/>
      <c r="N74" s="6"/>
      <c r="O74" s="6"/>
      <c r="P74" s="197"/>
      <c r="Q74" s="6"/>
    </row>
    <row r="75">
      <c r="A75" s="6"/>
      <c r="B75" s="6"/>
      <c r="C75" s="6"/>
      <c r="D75" s="6"/>
      <c r="E75" s="6"/>
      <c r="F75" s="6"/>
      <c r="G75" s="6"/>
      <c r="H75" s="6"/>
      <c r="I75" s="6"/>
      <c r="J75" s="6"/>
      <c r="K75" s="6"/>
      <c r="L75" s="6"/>
      <c r="M75" s="6"/>
      <c r="N75" s="6"/>
      <c r="O75" s="6"/>
      <c r="P75" s="197"/>
      <c r="Q75" s="6"/>
    </row>
    <row r="76">
      <c r="A76" s="6"/>
      <c r="B76" s="6"/>
      <c r="C76" s="6"/>
      <c r="D76" s="6"/>
      <c r="E76" s="6"/>
      <c r="F76" s="6"/>
      <c r="G76" s="6"/>
      <c r="H76" s="6"/>
      <c r="I76" s="6"/>
      <c r="J76" s="6"/>
      <c r="K76" s="6"/>
      <c r="L76" s="6"/>
      <c r="M76" s="6"/>
      <c r="N76" s="6"/>
      <c r="O76" s="6"/>
      <c r="P76" s="197"/>
      <c r="Q76" s="6"/>
    </row>
    <row r="77">
      <c r="A77" s="6"/>
      <c r="B77" s="6"/>
      <c r="C77" s="6"/>
      <c r="D77" s="6"/>
      <c r="E77" s="6"/>
      <c r="F77" s="6"/>
      <c r="G77" s="6"/>
      <c r="H77" s="6"/>
      <c r="I77" s="6"/>
      <c r="J77" s="6"/>
      <c r="K77" s="6"/>
      <c r="L77" s="6"/>
      <c r="M77" s="6"/>
      <c r="N77" s="6"/>
      <c r="O77" s="6"/>
      <c r="P77" s="197"/>
      <c r="Q77" s="6"/>
    </row>
    <row r="78">
      <c r="A78" s="6"/>
      <c r="B78" s="6"/>
      <c r="C78" s="6"/>
      <c r="D78" s="6"/>
      <c r="E78" s="6"/>
      <c r="F78" s="6"/>
      <c r="G78" s="6"/>
      <c r="H78" s="6"/>
      <c r="I78" s="6"/>
      <c r="J78" s="6"/>
      <c r="K78" s="6"/>
      <c r="L78" s="6"/>
      <c r="M78" s="6"/>
      <c r="N78" s="6"/>
      <c r="O78" s="6"/>
      <c r="P78" s="197"/>
      <c r="Q78" s="6"/>
    </row>
    <row r="79">
      <c r="A79" s="6"/>
      <c r="B79" s="6"/>
      <c r="C79" s="6"/>
      <c r="D79" s="6"/>
      <c r="E79" s="6"/>
      <c r="F79" s="6"/>
      <c r="G79" s="6"/>
      <c r="H79" s="6"/>
      <c r="I79" s="6"/>
      <c r="J79" s="6"/>
      <c r="K79" s="6"/>
      <c r="L79" s="6"/>
      <c r="M79" s="6"/>
      <c r="N79" s="6"/>
      <c r="O79" s="6"/>
      <c r="P79" s="197"/>
      <c r="Q79" s="6"/>
    </row>
    <row r="80">
      <c r="A80" s="6"/>
      <c r="B80" s="6"/>
      <c r="C80" s="6"/>
      <c r="D80" s="6"/>
      <c r="E80" s="6"/>
      <c r="F80" s="6"/>
      <c r="G80" s="6"/>
      <c r="H80" s="6"/>
      <c r="I80" s="6"/>
      <c r="J80" s="6"/>
      <c r="K80" s="6"/>
      <c r="L80" s="6"/>
      <c r="M80" s="6"/>
      <c r="N80" s="6"/>
      <c r="O80" s="6"/>
      <c r="P80" s="197"/>
      <c r="Q80" s="6"/>
    </row>
    <row r="81">
      <c r="A81" s="6"/>
      <c r="B81" s="6"/>
      <c r="C81" s="6"/>
      <c r="D81" s="6"/>
      <c r="E81" s="6"/>
      <c r="F81" s="6"/>
      <c r="G81" s="6"/>
      <c r="H81" s="6"/>
      <c r="I81" s="6"/>
      <c r="J81" s="6"/>
      <c r="K81" s="6"/>
      <c r="L81" s="6"/>
      <c r="M81" s="6"/>
      <c r="N81" s="6"/>
      <c r="O81" s="6"/>
      <c r="P81" s="197"/>
      <c r="Q81" s="6"/>
    </row>
    <row r="82" ht="27.75" customHeight="1">
      <c r="A82" s="1"/>
      <c r="B82" s="3" t="s">
        <v>72</v>
      </c>
      <c r="E82" s="82"/>
      <c r="F82" s="1"/>
      <c r="G82" s="1"/>
      <c r="H82" s="1"/>
      <c r="I82" s="1"/>
      <c r="J82" s="1"/>
      <c r="K82" s="83"/>
      <c r="L82" s="83"/>
      <c r="M82" s="83"/>
      <c r="N82" s="83"/>
      <c r="O82" s="83"/>
      <c r="P82" s="169"/>
      <c r="Q82" s="1"/>
    </row>
    <row r="83">
      <c r="A83" s="6"/>
      <c r="B83" s="6"/>
      <c r="C83" s="6"/>
      <c r="D83" s="6"/>
      <c r="E83" s="6"/>
      <c r="F83" s="6"/>
      <c r="G83" s="6"/>
      <c r="H83" s="6"/>
      <c r="I83" s="6"/>
      <c r="J83" s="6"/>
      <c r="K83" s="6"/>
      <c r="L83" s="6"/>
      <c r="M83" s="6"/>
      <c r="N83" s="6"/>
      <c r="O83" s="6"/>
      <c r="P83" s="197"/>
      <c r="Q83" s="6"/>
    </row>
    <row r="84">
      <c r="A84" s="6"/>
      <c r="B84" s="199" t="s">
        <v>35</v>
      </c>
      <c r="C84" s="200">
        <f t="shared" ref="C84:P84" si="4">SUM(C86:C135)</f>
        <v>0</v>
      </c>
      <c r="D84" s="201">
        <f t="shared" si="4"/>
        <v>0</v>
      </c>
      <c r="E84" s="201">
        <f t="shared" si="4"/>
        <v>0</v>
      </c>
      <c r="F84" s="201">
        <f t="shared" si="4"/>
        <v>0</v>
      </c>
      <c r="G84" s="201">
        <f t="shared" si="4"/>
        <v>0</v>
      </c>
      <c r="H84" s="201">
        <f t="shared" si="4"/>
        <v>0</v>
      </c>
      <c r="I84" s="201">
        <f t="shared" si="4"/>
        <v>0</v>
      </c>
      <c r="J84" s="201">
        <f t="shared" si="4"/>
        <v>0</v>
      </c>
      <c r="K84" s="201">
        <f t="shared" si="4"/>
        <v>0</v>
      </c>
      <c r="L84" s="201">
        <f t="shared" si="4"/>
        <v>0</v>
      </c>
      <c r="M84" s="201">
        <f t="shared" si="4"/>
        <v>0</v>
      </c>
      <c r="N84" s="202">
        <f t="shared" si="4"/>
        <v>0</v>
      </c>
      <c r="O84" s="203">
        <f t="shared" si="4"/>
        <v>0</v>
      </c>
      <c r="P84" s="204">
        <f t="shared" si="4"/>
        <v>0</v>
      </c>
      <c r="Q84" s="6"/>
    </row>
    <row r="85">
      <c r="A85" s="6"/>
      <c r="B85" s="176" t="s">
        <v>14</v>
      </c>
      <c r="C85" s="205" t="s">
        <v>19</v>
      </c>
      <c r="D85" s="206" t="s">
        <v>20</v>
      </c>
      <c r="E85" s="206" t="s">
        <v>21</v>
      </c>
      <c r="F85" s="206" t="s">
        <v>22</v>
      </c>
      <c r="G85" s="206" t="s">
        <v>23</v>
      </c>
      <c r="H85" s="206" t="s">
        <v>24</v>
      </c>
      <c r="I85" s="206" t="s">
        <v>25</v>
      </c>
      <c r="J85" s="206" t="s">
        <v>26</v>
      </c>
      <c r="K85" s="206" t="s">
        <v>27</v>
      </c>
      <c r="L85" s="206" t="s">
        <v>28</v>
      </c>
      <c r="M85" s="206" t="s">
        <v>29</v>
      </c>
      <c r="N85" s="207" t="s">
        <v>30</v>
      </c>
      <c r="O85" s="208" t="s">
        <v>69</v>
      </c>
      <c r="P85" s="180" t="s">
        <v>70</v>
      </c>
      <c r="Q85" s="6"/>
    </row>
    <row r="86">
      <c r="A86" s="6"/>
      <c r="B86" s="209" t="str">
        <f>IFERROR(__xludf.DUMMYFUNCTION("FILTER(definitions!$D$4:$D135, REGEXMATCH(definitions!$E$4:$E135, ""income""))"),"#N/A")</f>
        <v>#N/A</v>
      </c>
      <c r="C86" s="210">
        <f>IF(ISBLANK($B86), "", ABS(SUMIFS(transactions!$F$4:$F135, transactions!$G$4:$G135, $B86, transactions!$C$4:$C135, C$85)))</f>
        <v>0</v>
      </c>
      <c r="D86" s="211">
        <f>IF(ISBLANK($B86), "", ABS(SUMIFS(transactions!$F$4:$F135, transactions!$G$4:$G135, $B86, transactions!$C$4:$C135, D$85)))</f>
        <v>0</v>
      </c>
      <c r="E86" s="211">
        <f>IF(ISBLANK($B86), "", ABS(SUMIFS(transactions!$F$4:$F135, transactions!$G$4:$G135, $B86, transactions!$C$4:$C135, E$85)))</f>
        <v>0</v>
      </c>
      <c r="F86" s="211">
        <f>IF(ISBLANK($B86), "", ABS(SUMIFS(transactions!$F$4:$F135, transactions!$G$4:$G135, $B86, transactions!$C$4:$C135, F$85)))</f>
        <v>0</v>
      </c>
      <c r="G86" s="211">
        <f>IF(ISBLANK($B86), "", ABS(SUMIFS(transactions!$F$4:$F135, transactions!$G$4:$G135, $B86, transactions!$C$4:$C135, G$85)))</f>
        <v>0</v>
      </c>
      <c r="H86" s="211">
        <f>IF(ISBLANK($B86), "", ABS(SUMIFS(transactions!$F$4:$F135, transactions!$G$4:$G135, $B86, transactions!$C$4:$C135, H$85)))</f>
        <v>0</v>
      </c>
      <c r="I86" s="211">
        <f>IF(ISBLANK($B86), "", ABS(SUMIFS(transactions!$F$4:$F135, transactions!$G$4:$G135, $B86, transactions!$C$4:$C135, I$85)))</f>
        <v>0</v>
      </c>
      <c r="J86" s="211">
        <f>IF(ISBLANK($B86), "", ABS(SUMIFS(transactions!$F$4:$F135, transactions!$G$4:$G135, $B86, transactions!$C$4:$C135, J$85)))</f>
        <v>0</v>
      </c>
      <c r="K86" s="211">
        <f>IF(ISBLANK($B86), "", ABS(SUMIFS(transactions!$F$4:$F135, transactions!$G$4:$G135, $B86, transactions!$C$4:$C135, K$85)))</f>
        <v>0</v>
      </c>
      <c r="L86" s="211">
        <f>IF(ISBLANK($B86), "", ABS(SUMIFS(transactions!$F$4:$F135, transactions!$G$4:$G135, $B86, transactions!$C$4:$C135, L$85)))</f>
        <v>0</v>
      </c>
      <c r="M86" s="211">
        <f>IF(ISBLANK($B86), "", ABS(SUMIFS(transactions!$F$4:$F135, transactions!$G$4:$G135, $B86, transactions!$C$4:$C135, M$85)))</f>
        <v>0</v>
      </c>
      <c r="N86" s="212">
        <f>IF(ISBLANK($B86), "", ABS(SUMIFS(transactions!$F$4:$F135, transactions!$G$4:$G135, $B86, transactions!$C$4:$C135, N$85)))</f>
        <v>0</v>
      </c>
      <c r="O86" s="213">
        <f t="shared" ref="O86:O91" si="5">IF(ISBLANK($B86), "", SUM($C86:$N86))</f>
        <v>0</v>
      </c>
      <c r="P86" s="214">
        <f t="shared" ref="P86:P91" si="6">IF(ISBLANK($B86), "", O86 / 12)</f>
        <v>0</v>
      </c>
      <c r="Q86" s="6"/>
    </row>
    <row r="87">
      <c r="A87" s="6"/>
      <c r="B87" s="215"/>
      <c r="C87" s="216" t="str">
        <f>IF(ISBLANK($B87), "", ABS(SUMIFS(transactions!$F$4:$F135, transactions!$G$4:$G135, $B87, transactions!$C$4:$C135, C$85)))</f>
        <v/>
      </c>
      <c r="D87" s="217" t="str">
        <f>IF(ISBLANK($B87), "", ABS(SUMIFS(transactions!$F$4:$F135, transactions!$G$4:$G135, $B87, transactions!$C$4:$C135, D$85)))</f>
        <v/>
      </c>
      <c r="E87" s="217" t="str">
        <f>IF(ISBLANK($B87), "", ABS(SUMIFS(transactions!$F$4:$F135, transactions!$G$4:$G135, $B87, transactions!$C$4:$C135, E$85)))</f>
        <v/>
      </c>
      <c r="F87" s="217" t="str">
        <f>IF(ISBLANK($B87), "", ABS(SUMIFS(transactions!$F$4:$F135, transactions!$G$4:$G135, $B87, transactions!$C$4:$C135, F$85)))</f>
        <v/>
      </c>
      <c r="G87" s="217" t="str">
        <f>IF(ISBLANK($B87), "", ABS(SUMIFS(transactions!$F$4:$F135, transactions!$G$4:$G135, $B87, transactions!$C$4:$C135, G$85)))</f>
        <v/>
      </c>
      <c r="H87" s="217" t="str">
        <f>IF(ISBLANK($B87), "", ABS(SUMIFS(transactions!$F$4:$F135, transactions!$G$4:$G135, $B87, transactions!$C$4:$C135, H$85)))</f>
        <v/>
      </c>
      <c r="I87" s="217" t="str">
        <f>IF(ISBLANK($B87), "", ABS(SUMIFS(transactions!$F$4:$F135, transactions!$G$4:$G135, $B87, transactions!$C$4:$C135, I$85)))</f>
        <v/>
      </c>
      <c r="J87" s="217" t="str">
        <f>IF(ISBLANK($B87), "", ABS(SUMIFS(transactions!$F$4:$F135, transactions!$G$4:$G135, $B87, transactions!$C$4:$C135, J$85)))</f>
        <v/>
      </c>
      <c r="K87" s="217" t="str">
        <f>IF(ISBLANK($B87), "", ABS(SUMIFS(transactions!$F$4:$F135, transactions!$G$4:$G135, $B87, transactions!$C$4:$C135, K$85)))</f>
        <v/>
      </c>
      <c r="L87" s="217" t="str">
        <f>IF(ISBLANK($B87), "", ABS(SUMIFS(transactions!$F$4:$F135, transactions!$G$4:$G135, $B87, transactions!$C$4:$C135, L$85)))</f>
        <v/>
      </c>
      <c r="M87" s="217" t="str">
        <f>IF(ISBLANK($B87), "", ABS(SUMIFS(transactions!$F$4:$F135, transactions!$G$4:$G135, $B87, transactions!$C$4:$C135, M$85)))</f>
        <v/>
      </c>
      <c r="N87" s="218" t="str">
        <f>IF(ISBLANK($B87), "", ABS(SUMIFS(transactions!$F$4:$F135, transactions!$G$4:$G135, $B87, transactions!$C$4:$C135, N$85)))</f>
        <v/>
      </c>
      <c r="O87" s="219" t="str">
        <f t="shared" si="5"/>
        <v/>
      </c>
      <c r="P87" s="214" t="str">
        <f t="shared" si="6"/>
        <v/>
      </c>
      <c r="Q87" s="6"/>
    </row>
    <row r="88">
      <c r="A88" s="6"/>
      <c r="B88" s="215"/>
      <c r="C88" s="216" t="str">
        <f>IF(ISBLANK($B88), "", ABS(SUMIFS(transactions!$F$4:$F135, transactions!$G$4:$G135, $B88, transactions!$C$4:$C135, C$85)))</f>
        <v/>
      </c>
      <c r="D88" s="217" t="str">
        <f>IF(ISBLANK($B88), "", ABS(SUMIFS(transactions!$F$4:$F135, transactions!$G$4:$G135, $B88, transactions!$C$4:$C135, D$85)))</f>
        <v/>
      </c>
      <c r="E88" s="217" t="str">
        <f>IF(ISBLANK($B88), "", ABS(SUMIFS(transactions!$F$4:$F135, transactions!$G$4:$G135, $B88, transactions!$C$4:$C135, E$85)))</f>
        <v/>
      </c>
      <c r="F88" s="217" t="str">
        <f>IF(ISBLANK($B88), "", ABS(SUMIFS(transactions!$F$4:$F135, transactions!$G$4:$G135, $B88, transactions!$C$4:$C135, F$85)))</f>
        <v/>
      </c>
      <c r="G88" s="217" t="str">
        <f>IF(ISBLANK($B88), "", ABS(SUMIFS(transactions!$F$4:$F135, transactions!$G$4:$G135, $B88, transactions!$C$4:$C135, G$85)))</f>
        <v/>
      </c>
      <c r="H88" s="217" t="str">
        <f>IF(ISBLANK($B88), "", ABS(SUMIFS(transactions!$F$4:$F135, transactions!$G$4:$G135, $B88, transactions!$C$4:$C135, H$85)))</f>
        <v/>
      </c>
      <c r="I88" s="217" t="str">
        <f>IF(ISBLANK($B88), "", ABS(SUMIFS(transactions!$F$4:$F135, transactions!$G$4:$G135, $B88, transactions!$C$4:$C135, I$85)))</f>
        <v/>
      </c>
      <c r="J88" s="217" t="str">
        <f>IF(ISBLANK($B88), "", ABS(SUMIFS(transactions!$F$4:$F135, transactions!$G$4:$G135, $B88, transactions!$C$4:$C135, J$85)))</f>
        <v/>
      </c>
      <c r="K88" s="217" t="str">
        <f>IF(ISBLANK($B88), "", ABS(SUMIFS(transactions!$F$4:$F135, transactions!$G$4:$G135, $B88, transactions!$C$4:$C135, K$85)))</f>
        <v/>
      </c>
      <c r="L88" s="217" t="str">
        <f>IF(ISBLANK($B88), "", ABS(SUMIFS(transactions!$F$4:$F135, transactions!$G$4:$G135, $B88, transactions!$C$4:$C135, L$85)))</f>
        <v/>
      </c>
      <c r="M88" s="217" t="str">
        <f>IF(ISBLANK($B88), "", ABS(SUMIFS(transactions!$F$4:$F135, transactions!$G$4:$G135, $B88, transactions!$C$4:$C135, M$85)))</f>
        <v/>
      </c>
      <c r="N88" s="218" t="str">
        <f>IF(ISBLANK($B88), "", ABS(SUMIFS(transactions!$F$4:$F135, transactions!$G$4:$G135, $B88, transactions!$C$4:$C135, N$85)))</f>
        <v/>
      </c>
      <c r="O88" s="219" t="str">
        <f t="shared" si="5"/>
        <v/>
      </c>
      <c r="P88" s="214" t="str">
        <f t="shared" si="6"/>
        <v/>
      </c>
      <c r="Q88" s="6"/>
    </row>
    <row r="89">
      <c r="A89" s="6"/>
      <c r="B89" s="215"/>
      <c r="C89" s="216" t="str">
        <f>IF(ISBLANK($B89), "", ABS(SUMIFS(transactions!$F$4:$F135, transactions!$G$4:$G135, $B89, transactions!$C$4:$C135, C$85)))</f>
        <v/>
      </c>
      <c r="D89" s="217" t="str">
        <f>IF(ISBLANK($B89), "", ABS(SUMIFS(transactions!$F$4:$F135, transactions!$G$4:$G135, $B89, transactions!$C$4:$C135, D$85)))</f>
        <v/>
      </c>
      <c r="E89" s="217" t="str">
        <f>IF(ISBLANK($B89), "", ABS(SUMIFS(transactions!$F$4:$F135, transactions!$G$4:$G135, $B89, transactions!$C$4:$C135, E$85)))</f>
        <v/>
      </c>
      <c r="F89" s="217" t="str">
        <f>IF(ISBLANK($B89), "", ABS(SUMIFS(transactions!$F$4:$F135, transactions!$G$4:$G135, $B89, transactions!$C$4:$C135, F$85)))</f>
        <v/>
      </c>
      <c r="G89" s="217" t="str">
        <f>IF(ISBLANK($B89), "", ABS(SUMIFS(transactions!$F$4:$F135, transactions!$G$4:$G135, $B89, transactions!$C$4:$C135, G$85)))</f>
        <v/>
      </c>
      <c r="H89" s="217" t="str">
        <f>IF(ISBLANK($B89), "", ABS(SUMIFS(transactions!$F$4:$F135, transactions!$G$4:$G135, $B89, transactions!$C$4:$C135, H$85)))</f>
        <v/>
      </c>
      <c r="I89" s="217" t="str">
        <f>IF(ISBLANK($B89), "", ABS(SUMIFS(transactions!$F$4:$F135, transactions!$G$4:$G135, $B89, transactions!$C$4:$C135, I$85)))</f>
        <v/>
      </c>
      <c r="J89" s="217" t="str">
        <f>IF(ISBLANK($B89), "", ABS(SUMIFS(transactions!$F$4:$F135, transactions!$G$4:$G135, $B89, transactions!$C$4:$C135, J$85)))</f>
        <v/>
      </c>
      <c r="K89" s="217" t="str">
        <f>IF(ISBLANK($B89), "", ABS(SUMIFS(transactions!$F$4:$F135, transactions!$G$4:$G135, $B89, transactions!$C$4:$C135, K$85)))</f>
        <v/>
      </c>
      <c r="L89" s="217" t="str">
        <f>IF(ISBLANK($B89), "", ABS(SUMIFS(transactions!$F$4:$F135, transactions!$G$4:$G135, $B89, transactions!$C$4:$C135, L$85)))</f>
        <v/>
      </c>
      <c r="M89" s="217" t="str">
        <f>IF(ISBLANK($B89), "", ABS(SUMIFS(transactions!$F$4:$F135, transactions!$G$4:$G135, $B89, transactions!$C$4:$C135, M$85)))</f>
        <v/>
      </c>
      <c r="N89" s="218" t="str">
        <f>IF(ISBLANK($B89), "", ABS(SUMIFS(transactions!$F$4:$F135, transactions!$G$4:$G135, $B89, transactions!$C$4:$C135, N$85)))</f>
        <v/>
      </c>
      <c r="O89" s="219" t="str">
        <f t="shared" si="5"/>
        <v/>
      </c>
      <c r="P89" s="214" t="str">
        <f t="shared" si="6"/>
        <v/>
      </c>
      <c r="Q89" s="6"/>
    </row>
    <row r="90">
      <c r="A90" s="6"/>
      <c r="B90" s="215"/>
      <c r="C90" s="216" t="str">
        <f>IF(ISBLANK($B90), "", ABS(SUMIFS(transactions!$F$4:$F135, transactions!$G$4:$G135, $B90, transactions!$C$4:$C135, C$85)))</f>
        <v/>
      </c>
      <c r="D90" s="217" t="str">
        <f>IF(ISBLANK($B90), "", ABS(SUMIFS(transactions!$F$4:$F135, transactions!$G$4:$G135, $B90, transactions!$C$4:$C135, D$85)))</f>
        <v/>
      </c>
      <c r="E90" s="217" t="str">
        <f>IF(ISBLANK($B90), "", ABS(SUMIFS(transactions!$F$4:$F135, transactions!$G$4:$G135, $B90, transactions!$C$4:$C135, E$85)))</f>
        <v/>
      </c>
      <c r="F90" s="217" t="str">
        <f>IF(ISBLANK($B90), "", ABS(SUMIFS(transactions!$F$4:$F135, transactions!$G$4:$G135, $B90, transactions!$C$4:$C135, F$85)))</f>
        <v/>
      </c>
      <c r="G90" s="217" t="str">
        <f>IF(ISBLANK($B90), "", ABS(SUMIFS(transactions!$F$4:$F135, transactions!$G$4:$G135, $B90, transactions!$C$4:$C135, G$85)))</f>
        <v/>
      </c>
      <c r="H90" s="217" t="str">
        <f>IF(ISBLANK($B90), "", ABS(SUMIFS(transactions!$F$4:$F135, transactions!$G$4:$G135, $B90, transactions!$C$4:$C135, H$85)))</f>
        <v/>
      </c>
      <c r="I90" s="217" t="str">
        <f>IF(ISBLANK($B90), "", ABS(SUMIFS(transactions!$F$4:$F135, transactions!$G$4:$G135, $B90, transactions!$C$4:$C135, I$85)))</f>
        <v/>
      </c>
      <c r="J90" s="217" t="str">
        <f>IF(ISBLANK($B90), "", ABS(SUMIFS(transactions!$F$4:$F135, transactions!$G$4:$G135, $B90, transactions!$C$4:$C135, J$85)))</f>
        <v/>
      </c>
      <c r="K90" s="217" t="str">
        <f>IF(ISBLANK($B90), "", ABS(SUMIFS(transactions!$F$4:$F135, transactions!$G$4:$G135, $B90, transactions!$C$4:$C135, K$85)))</f>
        <v/>
      </c>
      <c r="L90" s="217" t="str">
        <f>IF(ISBLANK($B90), "", ABS(SUMIFS(transactions!$F$4:$F135, transactions!$G$4:$G135, $B90, transactions!$C$4:$C135, L$85)))</f>
        <v/>
      </c>
      <c r="M90" s="217" t="str">
        <f>IF(ISBLANK($B90), "", ABS(SUMIFS(transactions!$F$4:$F135, transactions!$G$4:$G135, $B90, transactions!$C$4:$C135, M$85)))</f>
        <v/>
      </c>
      <c r="N90" s="218" t="str">
        <f>IF(ISBLANK($B90), "", ABS(SUMIFS(transactions!$F$4:$F135, transactions!$G$4:$G135, $B90, transactions!$C$4:$C135, N$85)))</f>
        <v/>
      </c>
      <c r="O90" s="219" t="str">
        <f t="shared" si="5"/>
        <v/>
      </c>
      <c r="P90" s="214" t="str">
        <f t="shared" si="6"/>
        <v/>
      </c>
      <c r="Q90" s="6"/>
    </row>
    <row r="91">
      <c r="A91" s="6"/>
      <c r="B91" s="220"/>
      <c r="C91" s="221" t="str">
        <f>IF(ISBLANK($B91), "", ABS(SUMIFS(transactions!$F$4:$F135, transactions!$G$4:$G135, $B91, transactions!$C$4:$C135, C$85)))</f>
        <v/>
      </c>
      <c r="D91" s="222" t="str">
        <f>IF(ISBLANK($B91), "", ABS(SUMIFS(transactions!$F$4:$F135, transactions!$G$4:$G135, $B91, transactions!$C$4:$C135, D$85)))</f>
        <v/>
      </c>
      <c r="E91" s="222" t="str">
        <f>IF(ISBLANK($B91), "", ABS(SUMIFS(transactions!$F$4:$F135, transactions!$G$4:$G135, $B91, transactions!$C$4:$C135, E$85)))</f>
        <v/>
      </c>
      <c r="F91" s="222" t="str">
        <f>IF(ISBLANK($B91), "", ABS(SUMIFS(transactions!$F$4:$F135, transactions!$G$4:$G135, $B91, transactions!$C$4:$C135, F$85)))</f>
        <v/>
      </c>
      <c r="G91" s="222" t="str">
        <f>IF(ISBLANK($B91), "", ABS(SUMIFS(transactions!$F$4:$F135, transactions!$G$4:$G135, $B91, transactions!$C$4:$C135, G$85)))</f>
        <v/>
      </c>
      <c r="H91" s="222" t="str">
        <f>IF(ISBLANK($B91), "", ABS(SUMIFS(transactions!$F$4:$F135, transactions!$G$4:$G135, $B91, transactions!$C$4:$C135, H$85)))</f>
        <v/>
      </c>
      <c r="I91" s="222" t="str">
        <f>IF(ISBLANK($B91), "", ABS(SUMIFS(transactions!$F$4:$F135, transactions!$G$4:$G135, $B91, transactions!$C$4:$C135, I$85)))</f>
        <v/>
      </c>
      <c r="J91" s="222" t="str">
        <f>IF(ISBLANK($B91), "", ABS(SUMIFS(transactions!$F$4:$F135, transactions!$G$4:$G135, $B91, transactions!$C$4:$C135, J$85)))</f>
        <v/>
      </c>
      <c r="K91" s="222" t="str">
        <f>IF(ISBLANK($B91), "", ABS(SUMIFS(transactions!$F$4:$F135, transactions!$G$4:$G135, $B91, transactions!$C$4:$C135, K$85)))</f>
        <v/>
      </c>
      <c r="L91" s="222" t="str">
        <f>IF(ISBLANK($B91), "", ABS(SUMIFS(transactions!$F$4:$F135, transactions!$G$4:$G135, $B91, transactions!$C$4:$C135, L$85)))</f>
        <v/>
      </c>
      <c r="M91" s="222" t="str">
        <f>IF(ISBLANK($B91), "", ABS(SUMIFS(transactions!$F$4:$F135, transactions!$G$4:$G135, $B91, transactions!$C$4:$C135, M$85)))</f>
        <v/>
      </c>
      <c r="N91" s="223" t="str">
        <f>IF(ISBLANK($B91), "", ABS(SUMIFS(transactions!$F$4:$F135, transactions!$G$4:$G135, $B91, transactions!$C$4:$C135, N$85)))</f>
        <v/>
      </c>
      <c r="O91" s="224" t="str">
        <f t="shared" si="5"/>
        <v/>
      </c>
      <c r="P91" s="225" t="str">
        <f t="shared" si="6"/>
        <v/>
      </c>
      <c r="Q91" s="6"/>
    </row>
    <row r="92">
      <c r="A92" s="6"/>
      <c r="B92" s="226"/>
      <c r="C92" s="227" t="str">
        <f>IF(ISBLANK($R92), "", SUMIFS(transactions!$F$4:$F135, transactions!$G$4:$G135, $R92, transactions!$C$4:$C135, #REF!))</f>
        <v/>
      </c>
      <c r="D92" s="227" t="str">
        <f>IF(ISBLANK($R92), "", SUMIFS(transactions!$F$4:$F135, transactions!$G$4:$G135, $R92, transactions!$C$4:$C135, #REF!))</f>
        <v/>
      </c>
      <c r="E92" s="227" t="str">
        <f>IF(ISBLANK($R92), "", SUMIFS(transactions!$F$4:$F135, transactions!$G$4:$G135, $R92, transactions!$C$4:$C135, #REF!))</f>
        <v/>
      </c>
      <c r="F92" s="227" t="str">
        <f>IF(ISBLANK($R92), "", SUMIFS(transactions!$F$4:$F135, transactions!$G$4:$G135, $R92, transactions!$C$4:$C135, #REF!))</f>
        <v/>
      </c>
      <c r="G92" s="227" t="str">
        <f>IF(ISBLANK($R92), "", SUMIFS(transactions!$F$4:$F135, transactions!$G$4:$G135, $R92, transactions!$C$4:$C135, #REF!))</f>
        <v/>
      </c>
      <c r="H92" s="227" t="str">
        <f>IF(ISBLANK($R92), "", SUMIFS(transactions!$F$4:$F135, transactions!$G$4:$G135, $R92, transactions!$C$4:$C135, #REF!))</f>
        <v/>
      </c>
      <c r="I92" s="227" t="str">
        <f>IF(ISBLANK($R92), "", SUMIFS(transactions!$F$4:$F135, transactions!$G$4:$G135, $R92, transactions!$C$4:$C135, #REF!))</f>
        <v/>
      </c>
      <c r="J92" s="227" t="str">
        <f>IF(ISBLANK($R92), "", SUMIFS(transactions!$F$4:$F135, transactions!$G$4:$G135, $R92, transactions!$C$4:$C135, #REF!))</f>
        <v/>
      </c>
      <c r="K92" s="227" t="str">
        <f>IF(ISBLANK($R92), "", SUMIFS(transactions!$F$4:$F135, transactions!$G$4:$G135, $R92, transactions!$C$4:$C135, #REF!))</f>
        <v/>
      </c>
      <c r="L92" s="227" t="str">
        <f>IF(ISBLANK($R92), "", SUMIFS(transactions!$F$4:$F135, transactions!$G$4:$G135, $R92, transactions!$C$4:$C135, #REF!))</f>
        <v/>
      </c>
      <c r="M92" s="227" t="str">
        <f>IF(ISBLANK($R92), "", SUMIFS(transactions!$F$4:$F135, transactions!$G$4:$G135, $R92, transactions!$C$4:$C135, #REF!))</f>
        <v/>
      </c>
      <c r="N92" s="227" t="str">
        <f>IF(ISBLANK($R92), "", SUMIFS(transactions!$F$4:$F135, transactions!$G$4:$G135, $R92, transactions!$C$4:$C135, #REF!))</f>
        <v/>
      </c>
      <c r="O92" s="227" t="str">
        <f t="shared" ref="O92:O94" si="7">IF(ISBLANK($R92), "", SUM($S92:$AD92))</f>
        <v/>
      </c>
      <c r="P92" s="197"/>
      <c r="Q92" s="6"/>
    </row>
    <row r="93">
      <c r="A93" s="6"/>
      <c r="B93" s="228" t="s">
        <v>73</v>
      </c>
      <c r="H93" s="227" t="str">
        <f>IF(ISBLANK($R93), "", SUMIFS(transactions!$F$4:$F135, transactions!$G$4:$G135, $R93, transactions!$C$4:$C135, #REF!))</f>
        <v/>
      </c>
      <c r="I93" s="227" t="str">
        <f>IF(ISBLANK($R93), "", SUMIFS(transactions!$F$4:$F135, transactions!$G$4:$G135, $R93, transactions!$C$4:$C135, #REF!))</f>
        <v/>
      </c>
      <c r="J93" s="227" t="str">
        <f>IF(ISBLANK($R93), "", SUMIFS(transactions!$F$4:$F135, transactions!$G$4:$G135, $R93, transactions!$C$4:$C135, #REF!))</f>
        <v/>
      </c>
      <c r="K93" s="227" t="str">
        <f>IF(ISBLANK($R93), "", SUMIFS(transactions!$F$4:$F135, transactions!$G$4:$G135, $R93, transactions!$C$4:$C135, #REF!))</f>
        <v/>
      </c>
      <c r="L93" s="227" t="str">
        <f>IF(ISBLANK($R93), "", SUMIFS(transactions!$F$4:$F135, transactions!$G$4:$G135, $R93, transactions!$C$4:$C135, #REF!))</f>
        <v/>
      </c>
      <c r="M93" s="227" t="str">
        <f>IF(ISBLANK($R93), "", SUMIFS(transactions!$F$4:$F135, transactions!$G$4:$G135, $R93, transactions!$C$4:$C135, #REF!))</f>
        <v/>
      </c>
      <c r="N93" s="227" t="str">
        <f>IF(ISBLANK($R93), "", SUMIFS(transactions!$F$4:$F135, transactions!$G$4:$G135, $R93, transactions!$C$4:$C135, #REF!))</f>
        <v/>
      </c>
      <c r="O93" s="227" t="str">
        <f t="shared" si="7"/>
        <v/>
      </c>
      <c r="P93" s="197"/>
      <c r="Q93" s="6"/>
    </row>
    <row r="94">
      <c r="A94" s="6"/>
      <c r="H94" s="227" t="str">
        <f>IF(ISBLANK($R94), "", SUMIFS(transactions!$F$4:$F135, transactions!$G$4:$G135, $R94, transactions!$C$4:$C135, #REF!))</f>
        <v/>
      </c>
      <c r="I94" s="227" t="str">
        <f>IF(ISBLANK($R94), "", SUMIFS(transactions!$F$4:$F135, transactions!$G$4:$G135, $R94, transactions!$C$4:$C135, #REF!))</f>
        <v/>
      </c>
      <c r="J94" s="227" t="str">
        <f>IF(ISBLANK($R94), "", SUMIFS(transactions!$F$4:$F135, transactions!$G$4:$G135, $R94, transactions!$C$4:$C135, #REF!))</f>
        <v/>
      </c>
      <c r="K94" s="227" t="str">
        <f>IF(ISBLANK($R94), "", SUMIFS(transactions!$F$4:$F135, transactions!$G$4:$G135, $R94, transactions!$C$4:$C135, #REF!))</f>
        <v/>
      </c>
      <c r="L94" s="227" t="str">
        <f>IF(ISBLANK($R94), "", SUMIFS(transactions!$F$4:$F135, transactions!$G$4:$G135, $R94, transactions!$C$4:$C135, #REF!))</f>
        <v/>
      </c>
      <c r="M94" s="227" t="str">
        <f>IF(ISBLANK($R94), "", SUMIFS(transactions!$F$4:$F135, transactions!$G$4:$G135, $R94, transactions!$C$4:$C135, #REF!))</f>
        <v/>
      </c>
      <c r="N94" s="227" t="str">
        <f>IF(ISBLANK($R94), "", SUMIFS(transactions!$F$4:$F135, transactions!$G$4:$G135, $R94, transactions!$C$4:$C135, #REF!))</f>
        <v/>
      </c>
      <c r="O94" s="227" t="str">
        <f t="shared" si="7"/>
        <v/>
      </c>
      <c r="P94" s="197"/>
      <c r="Q94" s="6"/>
    </row>
    <row r="95">
      <c r="A95" s="6"/>
      <c r="B95" s="226"/>
      <c r="C95" s="226"/>
      <c r="D95" s="226"/>
      <c r="E95" s="226"/>
      <c r="F95" s="226"/>
      <c r="G95" s="226"/>
      <c r="H95" s="226"/>
      <c r="I95" s="226"/>
      <c r="J95" s="226"/>
      <c r="K95" s="226"/>
      <c r="L95" s="226"/>
      <c r="M95" s="226"/>
      <c r="N95" s="226"/>
      <c r="O95" s="226"/>
      <c r="P95" s="197"/>
      <c r="Q95" s="6"/>
    </row>
    <row r="96">
      <c r="A96" s="6"/>
      <c r="B96" s="226"/>
      <c r="C96" s="226"/>
      <c r="D96" s="226"/>
      <c r="E96" s="226"/>
      <c r="F96" s="226"/>
      <c r="G96" s="226"/>
      <c r="H96" s="226"/>
      <c r="I96" s="226"/>
      <c r="J96" s="226"/>
      <c r="K96" s="226"/>
      <c r="L96" s="226"/>
      <c r="M96" s="226"/>
      <c r="N96" s="226"/>
      <c r="O96" s="226"/>
      <c r="P96" s="197"/>
      <c r="Q96" s="6"/>
    </row>
    <row r="97">
      <c r="A97" s="6"/>
      <c r="B97" s="226"/>
      <c r="C97" s="227"/>
      <c r="D97" s="227"/>
      <c r="E97" s="227"/>
      <c r="F97" s="227"/>
      <c r="G97" s="227"/>
      <c r="H97" s="227"/>
      <c r="I97" s="227"/>
      <c r="J97" s="227"/>
      <c r="K97" s="227"/>
      <c r="L97" s="227"/>
      <c r="M97" s="227"/>
      <c r="N97" s="227"/>
      <c r="O97" s="227"/>
      <c r="P97" s="197"/>
      <c r="Q97" s="6"/>
    </row>
    <row r="98">
      <c r="A98" s="6"/>
      <c r="B98" s="226"/>
      <c r="C98" s="227"/>
      <c r="D98" s="227"/>
      <c r="E98" s="227"/>
      <c r="F98" s="227"/>
      <c r="G98" s="227"/>
      <c r="H98" s="227"/>
      <c r="I98" s="227"/>
      <c r="J98" s="227"/>
      <c r="K98" s="227"/>
      <c r="L98" s="227"/>
      <c r="M98" s="227"/>
      <c r="N98" s="227"/>
      <c r="O98" s="227"/>
      <c r="P98" s="197"/>
      <c r="Q98" s="6"/>
    </row>
    <row r="99">
      <c r="A99" s="6"/>
      <c r="B99" s="226"/>
      <c r="C99" s="227"/>
      <c r="D99" s="227"/>
      <c r="E99" s="227"/>
      <c r="F99" s="227"/>
      <c r="G99" s="227"/>
      <c r="H99" s="227"/>
      <c r="I99" s="227"/>
      <c r="J99" s="227"/>
      <c r="K99" s="227"/>
      <c r="L99" s="227"/>
      <c r="M99" s="227"/>
      <c r="N99" s="227"/>
      <c r="O99" s="227"/>
      <c r="P99" s="6"/>
      <c r="Q99" s="6"/>
    </row>
    <row r="100">
      <c r="A100" s="6"/>
      <c r="B100" s="6"/>
      <c r="C100" s="6"/>
      <c r="D100" s="6"/>
      <c r="E100" s="6"/>
      <c r="F100" s="6"/>
      <c r="G100" s="6"/>
      <c r="H100" s="6"/>
      <c r="I100" s="6"/>
      <c r="J100" s="6"/>
      <c r="K100" s="6"/>
      <c r="L100" s="6"/>
      <c r="M100" s="6"/>
      <c r="N100" s="6"/>
      <c r="O100" s="6"/>
      <c r="P100" s="6"/>
      <c r="Q100" s="6"/>
    </row>
    <row r="101">
      <c r="A101" s="6"/>
      <c r="B101" s="6"/>
      <c r="C101" s="6"/>
      <c r="D101" s="6"/>
      <c r="E101" s="6"/>
      <c r="F101" s="6"/>
      <c r="G101" s="6"/>
      <c r="H101" s="6"/>
      <c r="I101" s="6"/>
      <c r="J101" s="6"/>
      <c r="K101" s="6"/>
      <c r="L101" s="6"/>
      <c r="M101" s="6"/>
      <c r="N101" s="6"/>
      <c r="O101" s="6"/>
      <c r="P101" s="6"/>
      <c r="Q101" s="6"/>
    </row>
    <row r="102">
      <c r="A102" s="6"/>
      <c r="B102" s="6"/>
      <c r="C102" s="6"/>
      <c r="D102" s="6"/>
      <c r="E102" s="6"/>
      <c r="F102" s="6"/>
      <c r="G102" s="6"/>
      <c r="H102" s="6"/>
      <c r="I102" s="6"/>
      <c r="J102" s="6"/>
      <c r="K102" s="6"/>
      <c r="L102" s="6"/>
      <c r="M102" s="6"/>
      <c r="N102" s="6"/>
      <c r="O102" s="6"/>
      <c r="P102" s="6"/>
      <c r="Q102" s="6"/>
    </row>
    <row r="103">
      <c r="A103" s="6"/>
      <c r="B103" s="6"/>
      <c r="C103" s="6"/>
      <c r="D103" s="6"/>
      <c r="E103" s="6"/>
      <c r="F103" s="6"/>
      <c r="G103" s="6"/>
      <c r="H103" s="6"/>
      <c r="I103" s="6"/>
      <c r="J103" s="6"/>
      <c r="K103" s="6"/>
      <c r="L103" s="6"/>
      <c r="M103" s="6"/>
      <c r="N103" s="6"/>
      <c r="O103" s="6"/>
      <c r="P103" s="6"/>
      <c r="Q103" s="6"/>
    </row>
    <row r="104">
      <c r="A104" s="6"/>
      <c r="B104" s="6"/>
      <c r="C104" s="6"/>
      <c r="D104" s="6"/>
      <c r="E104" s="6"/>
      <c r="F104" s="6"/>
      <c r="G104" s="6"/>
      <c r="H104" s="6"/>
      <c r="I104" s="6"/>
      <c r="J104" s="6"/>
      <c r="K104" s="6"/>
      <c r="L104" s="6"/>
      <c r="M104" s="6"/>
      <c r="N104" s="6"/>
      <c r="O104" s="6"/>
      <c r="P104" s="6"/>
      <c r="Q104" s="6"/>
    </row>
    <row r="105">
      <c r="A105" s="6"/>
      <c r="B105" s="6"/>
      <c r="C105" s="6"/>
      <c r="D105" s="6"/>
      <c r="E105" s="6"/>
      <c r="F105" s="6"/>
      <c r="G105" s="6"/>
      <c r="H105" s="6"/>
      <c r="I105" s="6"/>
      <c r="J105" s="6"/>
      <c r="K105" s="6"/>
      <c r="L105" s="6"/>
      <c r="M105" s="6"/>
      <c r="N105" s="6"/>
      <c r="O105" s="6"/>
      <c r="P105" s="6"/>
      <c r="Q105" s="6"/>
    </row>
    <row r="106">
      <c r="A106" s="6"/>
      <c r="B106" s="6"/>
      <c r="C106" s="6"/>
      <c r="D106" s="6"/>
      <c r="E106" s="6"/>
      <c r="F106" s="6"/>
      <c r="G106" s="6"/>
      <c r="H106" s="6"/>
      <c r="I106" s="6"/>
      <c r="J106" s="6"/>
      <c r="K106" s="6"/>
      <c r="L106" s="6"/>
      <c r="M106" s="6"/>
      <c r="N106" s="6"/>
      <c r="O106" s="6"/>
      <c r="P106" s="6"/>
      <c r="Q106" s="6"/>
    </row>
    <row r="107">
      <c r="A107" s="6"/>
      <c r="B107" s="6"/>
      <c r="C107" s="6"/>
      <c r="D107" s="6"/>
      <c r="E107" s="6"/>
      <c r="F107" s="6"/>
      <c r="G107" s="6"/>
      <c r="H107" s="6"/>
      <c r="I107" s="6"/>
      <c r="J107" s="6"/>
      <c r="K107" s="6"/>
      <c r="L107" s="6"/>
      <c r="M107" s="6"/>
      <c r="N107" s="6"/>
      <c r="O107" s="6"/>
      <c r="P107" s="6"/>
      <c r="Q107" s="6"/>
    </row>
    <row r="108">
      <c r="A108" s="6"/>
      <c r="B108" s="6"/>
      <c r="C108" s="6"/>
      <c r="D108" s="6"/>
      <c r="E108" s="6"/>
      <c r="F108" s="6"/>
      <c r="G108" s="6"/>
      <c r="H108" s="6"/>
      <c r="I108" s="6"/>
      <c r="J108" s="6"/>
      <c r="K108" s="6"/>
      <c r="L108" s="6"/>
      <c r="M108" s="6"/>
      <c r="N108" s="6"/>
      <c r="O108" s="6"/>
      <c r="P108" s="6"/>
      <c r="Q108" s="6"/>
    </row>
    <row r="109">
      <c r="A109" s="6"/>
      <c r="B109" s="6"/>
      <c r="C109" s="6"/>
      <c r="D109" s="6"/>
      <c r="E109" s="6"/>
      <c r="F109" s="6"/>
      <c r="G109" s="6"/>
      <c r="H109" s="6"/>
      <c r="I109" s="6"/>
      <c r="J109" s="6"/>
      <c r="K109" s="6"/>
      <c r="L109" s="6"/>
      <c r="M109" s="6"/>
      <c r="N109" s="6"/>
      <c r="O109" s="6"/>
      <c r="P109" s="6"/>
      <c r="Q109" s="6"/>
    </row>
    <row r="110">
      <c r="A110" s="6"/>
      <c r="B110" s="6"/>
      <c r="C110" s="6"/>
      <c r="D110" s="6"/>
      <c r="E110" s="6"/>
      <c r="F110" s="6"/>
      <c r="G110" s="6"/>
      <c r="H110" s="6"/>
      <c r="I110" s="6"/>
      <c r="J110" s="6"/>
      <c r="K110" s="6"/>
      <c r="L110" s="6"/>
      <c r="M110" s="6"/>
      <c r="N110" s="6"/>
      <c r="O110" s="6"/>
      <c r="P110" s="6"/>
      <c r="Q110" s="6"/>
    </row>
    <row r="111">
      <c r="A111" s="6"/>
      <c r="B111" s="6"/>
      <c r="C111" s="6"/>
      <c r="D111" s="6"/>
      <c r="E111" s="6"/>
      <c r="F111" s="6"/>
      <c r="G111" s="6"/>
      <c r="H111" s="6"/>
      <c r="I111" s="6"/>
      <c r="J111" s="6"/>
      <c r="K111" s="6"/>
      <c r="L111" s="6"/>
      <c r="M111" s="6"/>
      <c r="N111" s="6"/>
      <c r="O111" s="6"/>
      <c r="P111" s="6"/>
      <c r="Q111" s="6"/>
    </row>
    <row r="112">
      <c r="A112" s="6"/>
      <c r="B112" s="6"/>
      <c r="C112" s="6"/>
      <c r="D112" s="6"/>
      <c r="E112" s="6"/>
      <c r="F112" s="6"/>
      <c r="G112" s="6"/>
      <c r="H112" s="6"/>
      <c r="I112" s="6"/>
      <c r="J112" s="6"/>
      <c r="K112" s="6"/>
      <c r="L112" s="6"/>
      <c r="M112" s="6"/>
      <c r="N112" s="6"/>
      <c r="O112" s="6"/>
      <c r="P112" s="6"/>
      <c r="Q112" s="6"/>
    </row>
    <row r="113">
      <c r="A113" s="6"/>
      <c r="B113" s="6"/>
      <c r="C113" s="6"/>
      <c r="D113" s="6"/>
      <c r="E113" s="6"/>
      <c r="F113" s="6"/>
      <c r="G113" s="6"/>
      <c r="H113" s="6"/>
      <c r="I113" s="6"/>
      <c r="J113" s="6"/>
      <c r="K113" s="6"/>
      <c r="L113" s="6"/>
      <c r="M113" s="6"/>
      <c r="N113" s="6"/>
      <c r="O113" s="6"/>
      <c r="P113" s="6"/>
      <c r="Q113" s="6"/>
    </row>
    <row r="114">
      <c r="A114" s="6"/>
      <c r="B114" s="6"/>
      <c r="C114" s="6"/>
      <c r="D114" s="6"/>
      <c r="E114" s="6"/>
      <c r="F114" s="6"/>
      <c r="G114" s="6"/>
      <c r="H114" s="6"/>
      <c r="I114" s="6"/>
      <c r="J114" s="6"/>
      <c r="K114" s="6"/>
      <c r="L114" s="6"/>
      <c r="M114" s="6"/>
      <c r="N114" s="6"/>
      <c r="O114" s="6"/>
      <c r="P114" s="6"/>
      <c r="Q114" s="6"/>
    </row>
    <row r="115">
      <c r="A115" s="6"/>
      <c r="B115" s="6"/>
      <c r="C115" s="6"/>
      <c r="D115" s="6"/>
      <c r="E115" s="6"/>
      <c r="F115" s="6"/>
      <c r="G115" s="6"/>
      <c r="H115" s="6"/>
      <c r="I115" s="6"/>
      <c r="J115" s="6"/>
      <c r="K115" s="6"/>
      <c r="L115" s="6"/>
      <c r="M115" s="6"/>
      <c r="N115" s="6"/>
      <c r="O115" s="6"/>
      <c r="P115" s="6"/>
      <c r="Q115" s="6"/>
    </row>
    <row r="116">
      <c r="A116" s="6"/>
      <c r="B116" s="6"/>
      <c r="C116" s="6"/>
      <c r="D116" s="6"/>
      <c r="E116" s="6"/>
      <c r="F116" s="6"/>
      <c r="G116" s="6"/>
      <c r="H116" s="6"/>
      <c r="I116" s="6"/>
      <c r="J116" s="6"/>
      <c r="K116" s="6"/>
      <c r="L116" s="6"/>
      <c r="M116" s="6"/>
      <c r="N116" s="6"/>
      <c r="O116" s="6"/>
      <c r="P116" s="6"/>
      <c r="Q116" s="6"/>
    </row>
    <row r="117">
      <c r="A117" s="6"/>
      <c r="B117" s="6"/>
      <c r="C117" s="6"/>
      <c r="D117" s="6"/>
      <c r="E117" s="6"/>
      <c r="F117" s="6"/>
      <c r="G117" s="6"/>
      <c r="H117" s="6"/>
      <c r="I117" s="6"/>
      <c r="J117" s="6"/>
      <c r="K117" s="6"/>
      <c r="L117" s="6"/>
      <c r="M117" s="6"/>
      <c r="N117" s="6"/>
      <c r="O117" s="6"/>
      <c r="P117" s="6"/>
      <c r="Q117" s="6"/>
    </row>
    <row r="118">
      <c r="A118" s="6"/>
      <c r="B118" s="6"/>
      <c r="C118" s="6"/>
      <c r="D118" s="6"/>
      <c r="E118" s="6"/>
      <c r="F118" s="6"/>
      <c r="G118" s="6"/>
      <c r="H118" s="6"/>
      <c r="I118" s="6"/>
      <c r="J118" s="6"/>
      <c r="K118" s="6"/>
      <c r="L118" s="6"/>
      <c r="M118" s="6"/>
      <c r="N118" s="6"/>
      <c r="O118" s="6"/>
      <c r="P118" s="6"/>
      <c r="Q118" s="6"/>
    </row>
    <row r="119">
      <c r="A119" s="6"/>
      <c r="B119" s="6"/>
      <c r="C119" s="6"/>
      <c r="D119" s="6"/>
      <c r="E119" s="6"/>
      <c r="F119" s="6"/>
      <c r="G119" s="6"/>
      <c r="H119" s="6"/>
      <c r="I119" s="6"/>
      <c r="J119" s="6"/>
      <c r="K119" s="6"/>
      <c r="L119" s="6"/>
      <c r="M119" s="6"/>
      <c r="N119" s="6"/>
      <c r="O119" s="6"/>
      <c r="P119" s="6"/>
      <c r="Q119" s="6"/>
    </row>
    <row r="120">
      <c r="A120" s="6"/>
      <c r="B120" s="6"/>
      <c r="C120" s="6"/>
      <c r="D120" s="6"/>
      <c r="E120" s="6"/>
      <c r="F120" s="6"/>
      <c r="G120" s="6"/>
      <c r="H120" s="6"/>
      <c r="I120" s="6"/>
      <c r="J120" s="6"/>
      <c r="K120" s="6"/>
      <c r="L120" s="6"/>
      <c r="M120" s="6"/>
      <c r="N120" s="6"/>
      <c r="O120" s="6"/>
      <c r="P120" s="6"/>
      <c r="Q120" s="6"/>
    </row>
    <row r="121">
      <c r="A121" s="6"/>
      <c r="B121" s="6"/>
      <c r="C121" s="6"/>
      <c r="D121" s="6"/>
      <c r="E121" s="6"/>
      <c r="F121" s="6"/>
      <c r="G121" s="6"/>
      <c r="H121" s="6"/>
      <c r="I121" s="6"/>
      <c r="J121" s="6"/>
      <c r="K121" s="6"/>
      <c r="L121" s="6"/>
      <c r="M121" s="6"/>
      <c r="N121" s="6"/>
      <c r="O121" s="6"/>
      <c r="P121" s="6"/>
      <c r="Q121" s="6"/>
    </row>
    <row r="122">
      <c r="A122" s="6"/>
      <c r="B122" s="6"/>
      <c r="C122" s="6"/>
      <c r="D122" s="6"/>
      <c r="E122" s="6"/>
      <c r="F122" s="6"/>
      <c r="G122" s="6"/>
      <c r="H122" s="6"/>
      <c r="I122" s="6"/>
      <c r="J122" s="6"/>
      <c r="K122" s="6"/>
      <c r="L122" s="6"/>
      <c r="M122" s="6"/>
      <c r="N122" s="6"/>
      <c r="O122" s="6"/>
      <c r="P122" s="6"/>
      <c r="Q122" s="6"/>
    </row>
    <row r="123">
      <c r="A123" s="6"/>
      <c r="B123" s="6"/>
      <c r="C123" s="6"/>
      <c r="D123" s="6"/>
      <c r="E123" s="6"/>
      <c r="F123" s="6"/>
      <c r="G123" s="6"/>
      <c r="H123" s="6"/>
      <c r="I123" s="6"/>
      <c r="J123" s="6"/>
      <c r="K123" s="6"/>
      <c r="L123" s="6"/>
      <c r="M123" s="6"/>
      <c r="N123" s="6"/>
      <c r="O123" s="6"/>
      <c r="P123" s="6"/>
      <c r="Q123" s="6"/>
    </row>
    <row r="124">
      <c r="A124" s="6"/>
      <c r="B124" s="6"/>
      <c r="C124" s="6"/>
      <c r="D124" s="6"/>
      <c r="E124" s="6"/>
      <c r="F124" s="6"/>
      <c r="G124" s="6"/>
      <c r="H124" s="6"/>
      <c r="I124" s="6"/>
      <c r="J124" s="6"/>
      <c r="K124" s="6"/>
      <c r="L124" s="6"/>
      <c r="M124" s="6"/>
      <c r="N124" s="6"/>
      <c r="O124" s="6"/>
      <c r="P124" s="6"/>
      <c r="Q124" s="6"/>
    </row>
    <row r="125">
      <c r="A125" s="6"/>
      <c r="B125" s="6"/>
      <c r="C125" s="6"/>
      <c r="D125" s="6"/>
      <c r="E125" s="6"/>
      <c r="F125" s="6"/>
      <c r="G125" s="6"/>
      <c r="H125" s="6"/>
      <c r="I125" s="6"/>
      <c r="J125" s="6"/>
      <c r="K125" s="6"/>
      <c r="L125" s="6"/>
      <c r="M125" s="6"/>
      <c r="N125" s="6"/>
      <c r="O125" s="6"/>
      <c r="P125" s="6"/>
      <c r="Q125" s="6"/>
    </row>
    <row r="126">
      <c r="A126" s="6"/>
      <c r="B126" s="6"/>
      <c r="C126" s="6"/>
      <c r="D126" s="6"/>
      <c r="E126" s="6"/>
      <c r="F126" s="6"/>
      <c r="G126" s="6"/>
      <c r="H126" s="6"/>
      <c r="I126" s="6"/>
      <c r="J126" s="6"/>
      <c r="K126" s="6"/>
      <c r="L126" s="6"/>
      <c r="M126" s="6"/>
      <c r="N126" s="6"/>
      <c r="O126" s="6"/>
      <c r="P126" s="6"/>
      <c r="Q126" s="6"/>
    </row>
    <row r="127">
      <c r="A127" s="6"/>
      <c r="B127" s="6"/>
      <c r="C127" s="6"/>
      <c r="D127" s="6"/>
      <c r="E127" s="6"/>
      <c r="F127" s="6"/>
      <c r="G127" s="6"/>
      <c r="H127" s="6"/>
      <c r="I127" s="6"/>
      <c r="J127" s="6"/>
      <c r="K127" s="6"/>
      <c r="L127" s="6"/>
      <c r="M127" s="6"/>
      <c r="N127" s="6"/>
      <c r="O127" s="6"/>
      <c r="P127" s="6"/>
      <c r="Q127" s="6"/>
    </row>
    <row r="128">
      <c r="A128" s="6"/>
      <c r="B128" s="6"/>
      <c r="C128" s="6"/>
      <c r="D128" s="6"/>
      <c r="E128" s="6"/>
      <c r="F128" s="6"/>
      <c r="G128" s="6"/>
      <c r="H128" s="6"/>
      <c r="I128" s="6"/>
      <c r="J128" s="6"/>
      <c r="K128" s="6"/>
      <c r="L128" s="6"/>
      <c r="M128" s="6"/>
      <c r="N128" s="6"/>
      <c r="O128" s="6"/>
      <c r="P128" s="6"/>
      <c r="Q128" s="6"/>
    </row>
    <row r="129">
      <c r="A129" s="6"/>
      <c r="B129" s="6"/>
      <c r="C129" s="6"/>
      <c r="D129" s="6"/>
      <c r="E129" s="6"/>
      <c r="F129" s="6"/>
      <c r="G129" s="6"/>
      <c r="H129" s="6"/>
      <c r="I129" s="6"/>
      <c r="J129" s="6"/>
      <c r="K129" s="6"/>
      <c r="L129" s="6"/>
      <c r="M129" s="6"/>
      <c r="N129" s="6"/>
      <c r="O129" s="6"/>
      <c r="P129" s="6"/>
      <c r="Q129" s="6"/>
    </row>
    <row r="130">
      <c r="A130" s="6"/>
      <c r="B130" s="6"/>
      <c r="C130" s="6"/>
      <c r="D130" s="6"/>
      <c r="E130" s="6"/>
      <c r="F130" s="6"/>
      <c r="G130" s="6"/>
      <c r="H130" s="6"/>
      <c r="I130" s="6"/>
      <c r="J130" s="6"/>
      <c r="K130" s="6"/>
      <c r="L130" s="6"/>
      <c r="M130" s="6"/>
      <c r="N130" s="6"/>
      <c r="O130" s="6"/>
      <c r="P130" s="6"/>
      <c r="Q130" s="6"/>
    </row>
    <row r="131">
      <c r="A131" s="6"/>
      <c r="B131" s="6"/>
      <c r="C131" s="6"/>
      <c r="D131" s="6"/>
      <c r="E131" s="6"/>
      <c r="F131" s="6"/>
      <c r="G131" s="6"/>
      <c r="H131" s="6"/>
      <c r="I131" s="6"/>
      <c r="J131" s="6"/>
      <c r="K131" s="6"/>
      <c r="L131" s="6"/>
      <c r="M131" s="6"/>
      <c r="N131" s="6"/>
      <c r="O131" s="6"/>
      <c r="P131" s="6"/>
      <c r="Q131" s="6"/>
    </row>
    <row r="132">
      <c r="A132" s="6"/>
      <c r="B132" s="6"/>
      <c r="C132" s="6"/>
      <c r="D132" s="6"/>
      <c r="E132" s="6"/>
      <c r="F132" s="6"/>
      <c r="G132" s="6"/>
      <c r="H132" s="6"/>
      <c r="I132" s="6"/>
      <c r="J132" s="6"/>
      <c r="K132" s="6"/>
      <c r="L132" s="6"/>
      <c r="M132" s="6"/>
      <c r="N132" s="6"/>
      <c r="O132" s="6"/>
      <c r="P132" s="6"/>
      <c r="Q132" s="6"/>
    </row>
    <row r="133">
      <c r="A133" s="6"/>
      <c r="B133" s="6"/>
      <c r="C133" s="6"/>
      <c r="D133" s="6"/>
      <c r="E133" s="6"/>
      <c r="F133" s="6"/>
      <c r="G133" s="6"/>
      <c r="H133" s="6"/>
      <c r="I133" s="6"/>
      <c r="J133" s="6"/>
      <c r="K133" s="6"/>
      <c r="L133" s="6"/>
      <c r="M133" s="6"/>
      <c r="N133" s="6"/>
      <c r="O133" s="6"/>
      <c r="P133" s="6"/>
      <c r="Q133" s="6"/>
    </row>
    <row r="134">
      <c r="A134" s="6"/>
      <c r="B134" s="6"/>
      <c r="C134" s="6"/>
      <c r="D134" s="6"/>
      <c r="E134" s="6"/>
      <c r="F134" s="6"/>
      <c r="G134" s="6"/>
      <c r="H134" s="6"/>
      <c r="I134" s="6"/>
      <c r="J134" s="6"/>
      <c r="K134" s="6"/>
      <c r="L134" s="6"/>
      <c r="M134" s="6"/>
      <c r="N134" s="6"/>
      <c r="O134" s="6"/>
      <c r="P134" s="6"/>
      <c r="Q134" s="6"/>
    </row>
    <row r="135">
      <c r="A135" s="6"/>
      <c r="B135" s="6"/>
      <c r="C135" s="6"/>
      <c r="D135" s="6"/>
      <c r="E135" s="6"/>
      <c r="F135" s="6"/>
      <c r="G135" s="6"/>
      <c r="H135" s="6"/>
      <c r="I135" s="6"/>
      <c r="J135" s="6"/>
      <c r="K135" s="6"/>
      <c r="L135" s="6"/>
      <c r="M135" s="6"/>
      <c r="N135" s="6"/>
      <c r="O135" s="6"/>
      <c r="P135" s="6"/>
      <c r="Q135" s="6"/>
    </row>
  </sheetData>
  <mergeCells count="4">
    <mergeCell ref="B1:D1"/>
    <mergeCell ref="B38:G39"/>
    <mergeCell ref="B82:D82"/>
    <mergeCell ref="B93:G94"/>
  </mergeCells>
  <drawing r:id="rId1"/>
  <tableParts count="2">
    <tablePart r:id="rId4"/>
    <tablePart r:id="rId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9DAF8"/>
    <outlinePr summaryBelow="0" summaryRight="0"/>
  </sheetPr>
  <sheetViews>
    <sheetView showGridLines="0" workbookViewId="0"/>
  </sheetViews>
  <sheetFormatPr customHeight="1" defaultColWidth="11.22" defaultRowHeight="15.75"/>
  <cols>
    <col customWidth="1" min="1" max="1" width="4.22"/>
    <col customWidth="1" min="2" max="2" width="24.78"/>
    <col customWidth="1" min="3" max="3" width="12.78"/>
    <col customWidth="1" min="5" max="5" width="5.67"/>
    <col customWidth="1" min="7" max="7" width="12.0"/>
    <col customWidth="1" min="8" max="8" width="13.22"/>
    <col customWidth="1" min="10" max="10" width="12.56"/>
    <col customWidth="1" min="11" max="11" width="11.78"/>
    <col customWidth="1" min="12" max="12" width="12.44"/>
    <col customWidth="1" min="13" max="13" width="13.22"/>
  </cols>
  <sheetData>
    <row r="1" ht="27.75" customHeight="1">
      <c r="A1" s="1"/>
      <c r="B1" s="2" t="s">
        <v>74</v>
      </c>
      <c r="E1" s="3"/>
      <c r="F1" s="229"/>
      <c r="G1" s="1"/>
      <c r="H1" s="1"/>
      <c r="I1" s="1"/>
      <c r="J1" s="1"/>
      <c r="K1" s="1"/>
      <c r="L1" s="82"/>
      <c r="O1" s="82"/>
      <c r="P1" s="1"/>
    </row>
    <row r="2">
      <c r="A2" s="6"/>
      <c r="B2" s="6"/>
      <c r="C2" s="6"/>
      <c r="D2" s="6"/>
      <c r="E2" s="6"/>
      <c r="F2" s="6"/>
      <c r="G2" s="6"/>
      <c r="H2" s="6"/>
      <c r="I2" s="6"/>
      <c r="J2" s="6"/>
      <c r="K2" s="6"/>
      <c r="L2" s="6"/>
      <c r="M2" s="6"/>
      <c r="N2" s="6"/>
      <c r="O2" s="6"/>
      <c r="P2" s="6"/>
    </row>
    <row r="3">
      <c r="A3" s="6"/>
      <c r="B3" s="230" t="s">
        <v>45</v>
      </c>
      <c r="C3" s="231"/>
      <c r="D3" s="231"/>
      <c r="E3" s="6"/>
      <c r="F3" s="6"/>
      <c r="G3" s="6"/>
      <c r="H3" s="6"/>
      <c r="I3" s="6"/>
      <c r="J3" s="6"/>
      <c r="N3" s="6"/>
      <c r="O3" s="6"/>
      <c r="P3" s="6"/>
    </row>
    <row r="4">
      <c r="A4" s="6"/>
      <c r="B4" s="232" t="s">
        <v>75</v>
      </c>
      <c r="C4" s="233" t="s">
        <v>19</v>
      </c>
      <c r="D4" s="234" t="s">
        <v>30</v>
      </c>
      <c r="E4" s="6"/>
      <c r="F4" s="6"/>
      <c r="G4" s="6"/>
      <c r="H4" s="6"/>
      <c r="I4" s="6"/>
      <c r="J4" s="6"/>
      <c r="N4" s="6"/>
      <c r="O4" s="6"/>
      <c r="P4" s="6"/>
    </row>
    <row r="5">
      <c r="A5" s="6"/>
      <c r="B5" s="235" t="str">
        <f>IFERROR(__xludf.DUMMYFUNCTION("FILTER(definitions!$D$4:$D39, REGEXMATCH(definitions!$E$4:$E39, ""expense""))"),"#N/A")</f>
        <v>#N/A</v>
      </c>
      <c r="C5" s="236">
        <f>IF(ISBLANK($B5), "", ABS(SUMIFS(transactions!$F$4:$F39, transactions!$G$4:$G39, $B5, transactions!$C$4:$C39, C$4)))</f>
        <v>0</v>
      </c>
      <c r="D5" s="236">
        <f>IF(ISBLANK($B5), "", ABS(SUMIFS(transactions!$F$4:$F39, transactions!$G$4:$G39, $B5, transactions!$C$4:$C39, D$4)))</f>
        <v>0</v>
      </c>
      <c r="E5" s="6"/>
      <c r="F5" s="6"/>
      <c r="G5" s="6"/>
      <c r="H5" s="6"/>
      <c r="I5" s="6"/>
      <c r="J5" s="6"/>
      <c r="N5" s="6"/>
      <c r="O5" s="6"/>
      <c r="P5" s="6"/>
    </row>
    <row r="6">
      <c r="A6" s="6"/>
      <c r="B6" s="237"/>
      <c r="C6" s="236" t="str">
        <f>IF(ISBLANK($B6), "", ABS(SUMIFS(transactions!$F$4:$F39, transactions!$G$4:$G39, $B6, transactions!$C$4:$C39, C$4)))</f>
        <v/>
      </c>
      <c r="D6" s="236" t="str">
        <f>IF(ISBLANK($B6), "", ABS(SUMIFS(transactions!$F$4:$F39, transactions!$G$4:$G39, $B6, transactions!$C$4:$C39, D$4)))</f>
        <v/>
      </c>
      <c r="E6" s="6"/>
      <c r="F6" s="6"/>
      <c r="G6" s="6"/>
      <c r="H6" s="6"/>
      <c r="I6" s="6"/>
      <c r="J6" s="6"/>
      <c r="N6" s="6"/>
      <c r="O6" s="6"/>
      <c r="P6" s="6"/>
    </row>
    <row r="7">
      <c r="A7" s="6"/>
      <c r="B7" s="237"/>
      <c r="C7" s="236" t="str">
        <f>IF(ISBLANK($B7), "", ABS(SUMIFS(transactions!$F$4:$F39, transactions!$G$4:$G39, $B7, transactions!$C$4:$C39, C$4)))</f>
        <v/>
      </c>
      <c r="D7" s="236" t="str">
        <f>IF(ISBLANK($B7), "", ABS(SUMIFS(transactions!$F$4:$F39, transactions!$G$4:$G39, $B7, transactions!$C$4:$C39, D$4)))</f>
        <v/>
      </c>
      <c r="E7" s="6"/>
      <c r="F7" s="6"/>
      <c r="G7" s="6"/>
      <c r="H7" s="6"/>
      <c r="I7" s="6"/>
      <c r="J7" s="6"/>
      <c r="N7" s="6"/>
      <c r="O7" s="6"/>
      <c r="P7" s="6"/>
    </row>
    <row r="8">
      <c r="A8" s="6"/>
      <c r="B8" s="237"/>
      <c r="C8" s="236" t="str">
        <f>IF(ISBLANK($B8), "", ABS(SUMIFS(transactions!$F$4:$F39, transactions!$G$4:$G39, $B8, transactions!$C$4:$C39, C$4)))</f>
        <v/>
      </c>
      <c r="D8" s="236" t="str">
        <f>IF(ISBLANK($B8), "", ABS(SUMIFS(transactions!$F$4:$F39, transactions!$G$4:$G39, $B8, transactions!$C$4:$C39, D$4)))</f>
        <v/>
      </c>
      <c r="E8" s="6"/>
      <c r="F8" s="6"/>
      <c r="G8" s="6"/>
      <c r="H8" s="6"/>
      <c r="I8" s="6"/>
      <c r="J8" s="6"/>
      <c r="N8" s="6"/>
      <c r="O8" s="6"/>
      <c r="P8" s="6"/>
    </row>
    <row r="9">
      <c r="A9" s="6"/>
      <c r="B9" s="237"/>
      <c r="C9" s="236" t="str">
        <f>IF(ISBLANK($B9), "", ABS(SUMIFS(transactions!$F$4:$F39, transactions!$G$4:$G39, $B9, transactions!$C$4:$C39, C$4)))</f>
        <v/>
      </c>
      <c r="D9" s="236" t="str">
        <f>IF(ISBLANK($B9), "", ABS(SUMIFS(transactions!$F$4:$F39, transactions!$G$4:$G39, $B9, transactions!$C$4:$C39, D$4)))</f>
        <v/>
      </c>
      <c r="E9" s="6"/>
      <c r="F9" s="6"/>
      <c r="G9" s="6"/>
      <c r="H9" s="6"/>
      <c r="I9" s="6"/>
      <c r="J9" s="6"/>
      <c r="N9" s="6"/>
      <c r="O9" s="6"/>
      <c r="P9" s="6"/>
    </row>
    <row r="10">
      <c r="A10" s="6"/>
      <c r="B10" s="237"/>
      <c r="C10" s="236" t="str">
        <f>IF(ISBLANK($B10), "", ABS(SUMIFS(transactions!$F$4:$F39, transactions!$G$4:$G39, $B10, transactions!$C$4:$C39, C$4)))</f>
        <v/>
      </c>
      <c r="D10" s="236" t="str">
        <f>IF(ISBLANK($B10), "", ABS(SUMIFS(transactions!$F$4:$F39, transactions!$G$4:$G39, $B10, transactions!$C$4:$C39, D$4)))</f>
        <v/>
      </c>
      <c r="E10" s="6"/>
      <c r="F10" s="6"/>
      <c r="G10" s="6"/>
      <c r="H10" s="6"/>
      <c r="I10" s="6"/>
      <c r="J10" s="6"/>
      <c r="N10" s="6"/>
      <c r="O10" s="6"/>
      <c r="P10" s="6"/>
    </row>
    <row r="11">
      <c r="A11" s="6"/>
      <c r="B11" s="237"/>
      <c r="C11" s="236" t="str">
        <f>IF(ISBLANK($B11), "", ABS(SUMIFS(transactions!$F$4:$F39, transactions!$G$4:$G39, $B11, transactions!$C$4:$C39, C$4)))</f>
        <v/>
      </c>
      <c r="D11" s="236" t="str">
        <f>IF(ISBLANK($B11), "", ABS(SUMIFS(transactions!$F$4:$F39, transactions!$G$4:$G39, $B11, transactions!$C$4:$C39, D$4)))</f>
        <v/>
      </c>
      <c r="E11" s="6"/>
      <c r="F11" s="6"/>
      <c r="G11" s="6"/>
      <c r="H11" s="6"/>
      <c r="I11" s="6"/>
      <c r="J11" s="6"/>
      <c r="N11" s="6"/>
      <c r="O11" s="6"/>
      <c r="P11" s="6"/>
    </row>
    <row r="12">
      <c r="A12" s="6"/>
      <c r="B12" s="237"/>
      <c r="C12" s="236" t="str">
        <f>IF(ISBLANK($B12), "", ABS(SUMIFS(transactions!$F$4:$F39, transactions!$G$4:$G39, $B12, transactions!$C$4:$C39, C$4)))</f>
        <v/>
      </c>
      <c r="D12" s="236" t="str">
        <f>IF(ISBLANK($B12), "", ABS(SUMIFS(transactions!$F$4:$F39, transactions!$G$4:$G39, $B12, transactions!$C$4:$C39, D$4)))</f>
        <v/>
      </c>
      <c r="E12" s="6"/>
      <c r="F12" s="6"/>
      <c r="G12" s="6"/>
      <c r="H12" s="6"/>
      <c r="I12" s="6"/>
      <c r="J12" s="6"/>
      <c r="N12" s="6"/>
      <c r="O12" s="6"/>
      <c r="P12" s="6"/>
    </row>
    <row r="13">
      <c r="A13" s="6"/>
      <c r="B13" s="237"/>
      <c r="C13" s="236" t="str">
        <f>IF(ISBLANK($B13), "", ABS(SUMIFS(transactions!$F$4:$F39, transactions!$G$4:$G39, $B13, transactions!$C$4:$C39, C$4)))</f>
        <v/>
      </c>
      <c r="D13" s="236" t="str">
        <f>IF(ISBLANK($B13), "", ABS(SUMIFS(transactions!$F$4:$F39, transactions!$G$4:$G39, $B13, transactions!$C$4:$C39, D$4)))</f>
        <v/>
      </c>
      <c r="E13" s="6"/>
      <c r="F13" s="6"/>
      <c r="G13" s="6"/>
      <c r="H13" s="6"/>
      <c r="I13" s="6"/>
      <c r="J13" s="6"/>
      <c r="N13" s="6"/>
      <c r="O13" s="6"/>
      <c r="P13" s="6"/>
    </row>
    <row r="14">
      <c r="A14" s="6"/>
      <c r="B14" s="237"/>
      <c r="C14" s="236" t="str">
        <f>IF(ISBLANK($B14), "", ABS(SUMIFS(transactions!$F$4:$F39, transactions!$G$4:$G39, $B14, transactions!$C$4:$C39, C$4)))</f>
        <v/>
      </c>
      <c r="D14" s="236" t="str">
        <f>IF(ISBLANK($B14), "", ABS(SUMIFS(transactions!$F$4:$F39, transactions!$G$4:$G39, $B14, transactions!$C$4:$C39, D$4)))</f>
        <v/>
      </c>
      <c r="E14" s="6"/>
      <c r="F14" s="6"/>
      <c r="G14" s="6"/>
      <c r="H14" s="6"/>
      <c r="I14" s="6"/>
      <c r="J14" s="6"/>
      <c r="N14" s="6"/>
      <c r="O14" s="6"/>
      <c r="P14" s="6"/>
    </row>
    <row r="15">
      <c r="A15" s="6"/>
      <c r="B15" s="237"/>
      <c r="C15" s="236" t="str">
        <f>IF(ISBLANK($B15), "", ABS(SUMIFS(transactions!$F$4:$F39, transactions!$G$4:$G39, $B15, transactions!$C$4:$C39, C$4)))</f>
        <v/>
      </c>
      <c r="D15" s="236" t="str">
        <f>IF(ISBLANK($B15), "", ABS(SUMIFS(transactions!$F$4:$F39, transactions!$G$4:$G39, $B15, transactions!$C$4:$C39, D$4)))</f>
        <v/>
      </c>
      <c r="E15" s="6"/>
      <c r="F15" s="6"/>
      <c r="G15" s="6"/>
      <c r="H15" s="6"/>
      <c r="I15" s="6"/>
      <c r="J15" s="6"/>
      <c r="N15" s="6"/>
      <c r="O15" s="6"/>
      <c r="P15" s="6"/>
    </row>
    <row r="16">
      <c r="A16" s="6"/>
      <c r="B16" s="237"/>
      <c r="C16" s="236" t="str">
        <f>IF(ISBLANK($B16), "", ABS(SUMIFS(transactions!$F$4:$F39, transactions!$G$4:$G39, $B16, transactions!$C$4:$C39, C$4)))</f>
        <v/>
      </c>
      <c r="D16" s="236" t="str">
        <f>IF(ISBLANK($B16), "", ABS(SUMIFS(transactions!$F$4:$F39, transactions!$G$4:$G39, $B16, transactions!$C$4:$C39, D$4)))</f>
        <v/>
      </c>
      <c r="E16" s="6"/>
      <c r="F16" s="6"/>
      <c r="G16" s="6"/>
      <c r="H16" s="6"/>
      <c r="I16" s="6"/>
      <c r="J16" s="6"/>
      <c r="N16" s="6"/>
      <c r="O16" s="6"/>
      <c r="P16" s="6"/>
    </row>
    <row r="17">
      <c r="A17" s="6"/>
      <c r="B17" s="237"/>
      <c r="C17" s="236" t="str">
        <f>IF(ISBLANK($B17), "", ABS(SUMIFS(transactions!$F$4:$F39, transactions!$G$4:$G39, $B17, transactions!$C$4:$C39, C$4)))</f>
        <v/>
      </c>
      <c r="D17" s="236" t="str">
        <f>IF(ISBLANK($B17), "", ABS(SUMIFS(transactions!$F$4:$F39, transactions!$G$4:$G39, $B17, transactions!$C$4:$C39, D$4)))</f>
        <v/>
      </c>
      <c r="E17" s="6"/>
      <c r="F17" s="6"/>
      <c r="G17" s="6"/>
      <c r="H17" s="6"/>
      <c r="I17" s="6"/>
      <c r="J17" s="6"/>
      <c r="N17" s="6"/>
      <c r="O17" s="6"/>
      <c r="P17" s="6"/>
    </row>
    <row r="18">
      <c r="A18" s="6"/>
      <c r="B18" s="237"/>
      <c r="C18" s="236" t="str">
        <f>IF(ISBLANK($B18), "", ABS(SUMIFS(transactions!$F$4:$F39, transactions!$G$4:$G39, $B18, transactions!$C$4:$C39, C$4)))</f>
        <v/>
      </c>
      <c r="D18" s="236" t="str">
        <f>IF(ISBLANK($B18), "", ABS(SUMIFS(transactions!$F$4:$F39, transactions!$G$4:$G39, $B18, transactions!$C$4:$C39, D$4)))</f>
        <v/>
      </c>
      <c r="E18" s="6"/>
      <c r="F18" s="6"/>
      <c r="G18" s="6"/>
      <c r="H18" s="6"/>
      <c r="I18" s="6"/>
      <c r="J18" s="6"/>
      <c r="N18" s="6"/>
      <c r="O18" s="6"/>
      <c r="P18" s="6"/>
    </row>
    <row r="19">
      <c r="A19" s="1"/>
      <c r="B19" s="237"/>
      <c r="C19" s="236" t="str">
        <f>IF(ISBLANK($B19), "", ABS(SUMIFS(transactions!$F$4:$F39, transactions!$G$4:$G39, $B19, transactions!$C$4:$C39, C$4)))</f>
        <v/>
      </c>
      <c r="D19" s="236" t="str">
        <f>IF(ISBLANK($B19), "", ABS(SUMIFS(transactions!$F$4:$F39, transactions!$G$4:$G39, $B19, transactions!$C$4:$C39, D$4)))</f>
        <v/>
      </c>
      <c r="E19" s="1"/>
      <c r="F19" s="238" t="str">
        <f>CONCAT("Total Expenses ", C4)</f>
        <v>Total Expenses January</v>
      </c>
      <c r="H19" s="239">
        <f>SUM(C5:C33)</f>
        <v>0</v>
      </c>
      <c r="I19" s="1"/>
      <c r="K19" s="240" t="str">
        <f>CONCAT("Total Expenses ", D4)</f>
        <v>Total Expenses December</v>
      </c>
      <c r="M19" s="241">
        <f>SUM(D5:D33)</f>
        <v>0</v>
      </c>
      <c r="N19" s="1"/>
    </row>
    <row r="20">
      <c r="A20" s="1"/>
      <c r="B20" s="237"/>
      <c r="C20" s="236" t="str">
        <f>IF(ISBLANK($B20), "", ABS(SUMIFS(transactions!$F$4:$F39, transactions!$G$4:$G39, $B20, transactions!$C$4:$C39, C$4)))</f>
        <v/>
      </c>
      <c r="D20" s="236" t="str">
        <f>IF(ISBLANK($B20), "", ABS(SUMIFS(transactions!$F$4:$F39, transactions!$G$4:$G39, $B20, transactions!$C$4:$C39, D$4)))</f>
        <v/>
      </c>
      <c r="E20" s="1"/>
    </row>
    <row r="21">
      <c r="A21" s="6"/>
      <c r="B21" s="237"/>
      <c r="C21" s="236" t="str">
        <f>IF(ISBLANK($B21), "", ABS(SUMIFS(transactions!$F$4:$F39, transactions!$G$4:$G39, $B21, transactions!$C$4:$C39, C$4)))</f>
        <v/>
      </c>
      <c r="D21" s="236" t="str">
        <f>IF(ISBLANK($B21), "", ABS(SUMIFS(transactions!$F$4:$F39, transactions!$G$4:$G39, $B21, transactions!$C$4:$C39, D$4)))</f>
        <v/>
      </c>
      <c r="E21" s="6"/>
      <c r="F21" s="6"/>
      <c r="G21" s="6"/>
      <c r="H21" s="6"/>
      <c r="I21" s="6"/>
      <c r="J21" s="6"/>
      <c r="N21" s="6"/>
      <c r="O21" s="242"/>
      <c r="P21" s="6"/>
    </row>
    <row r="22">
      <c r="A22" s="6"/>
      <c r="B22" s="237"/>
      <c r="C22" s="236" t="str">
        <f>IF(ISBLANK($B22), "", ABS(SUMIFS(transactions!$F$4:$F39, transactions!$G$4:$G39, $B22, transactions!$C$4:$C39, C$4)))</f>
        <v/>
      </c>
      <c r="D22" s="236" t="str">
        <f>IF(ISBLANK($B22), "", ABS(SUMIFS(transactions!$F$4:$F39, transactions!$G$4:$G39, $B22, transactions!$C$4:$C39, D$4)))</f>
        <v/>
      </c>
      <c r="E22" s="6"/>
      <c r="F22" s="6"/>
      <c r="G22" s="6"/>
      <c r="H22" s="6"/>
      <c r="I22" s="6"/>
      <c r="J22" s="6"/>
      <c r="N22" s="6"/>
      <c r="O22" s="6"/>
      <c r="P22" s="6"/>
    </row>
    <row r="23">
      <c r="A23" s="6"/>
      <c r="B23" s="237"/>
      <c r="C23" s="236" t="str">
        <f>IF(ISBLANK($B23), "", ABS(SUMIFS(transactions!$F$4:$F39, transactions!$G$4:$G39, $B23, transactions!$C$4:$C39, C$4)))</f>
        <v/>
      </c>
      <c r="D23" s="236" t="str">
        <f>IF(ISBLANK($B23), "", ABS(SUMIFS(transactions!$F$4:$F39, transactions!$G$4:$G39, $B23, transactions!$C$4:$C39, D$4)))</f>
        <v/>
      </c>
      <c r="E23" s="6"/>
      <c r="F23" s="6"/>
      <c r="G23" s="6"/>
      <c r="H23" s="6"/>
      <c r="I23" s="6"/>
      <c r="J23" s="6"/>
      <c r="N23" s="6"/>
      <c r="O23" s="6"/>
      <c r="P23" s="6"/>
    </row>
    <row r="24">
      <c r="A24" s="6"/>
      <c r="B24" s="237"/>
      <c r="C24" s="236" t="str">
        <f>IF(ISBLANK($B24), "", ABS(SUMIFS(transactions!$F$4:$F39, transactions!$G$4:$G39, $B24, transactions!$C$4:$C39, C$4)))</f>
        <v/>
      </c>
      <c r="D24" s="236" t="str">
        <f>IF(ISBLANK($B24), "", ABS(SUMIFS(transactions!$F$4:$F39, transactions!$G$4:$G39, $B24, transactions!$C$4:$C39, D$4)))</f>
        <v/>
      </c>
      <c r="E24" s="6"/>
      <c r="F24" s="6"/>
      <c r="G24" s="6"/>
      <c r="H24" s="6"/>
      <c r="I24" s="6"/>
      <c r="J24" s="6"/>
      <c r="N24" s="6"/>
      <c r="O24" s="6"/>
      <c r="P24" s="6"/>
    </row>
    <row r="25">
      <c r="A25" s="6"/>
      <c r="B25" s="237"/>
      <c r="C25" s="236" t="str">
        <f>IF(ISBLANK($B25), "", ABS(SUMIFS(transactions!$F$4:$F39, transactions!$G$4:$G39, $B25, transactions!$C$4:$C39, C$4)))</f>
        <v/>
      </c>
      <c r="D25" s="236" t="str">
        <f>IF(ISBLANK($B25), "", ABS(SUMIFS(transactions!$F$4:$F39, transactions!$G$4:$G39, $B25, transactions!$C$4:$C39, D$4)))</f>
        <v/>
      </c>
      <c r="E25" s="6"/>
      <c r="F25" s="6"/>
      <c r="G25" s="6"/>
      <c r="H25" s="6"/>
      <c r="I25" s="6"/>
      <c r="J25" s="6"/>
      <c r="N25" s="6"/>
      <c r="O25" s="6"/>
      <c r="P25" s="6"/>
    </row>
    <row r="26">
      <c r="A26" s="6"/>
      <c r="B26" s="237"/>
      <c r="C26" s="236" t="str">
        <f>IF(ISBLANK($B26), "", ABS(SUMIFS(transactions!$F$4:$F39, transactions!$G$4:$G39, $B26, transactions!$C$4:$C39, C$4)))</f>
        <v/>
      </c>
      <c r="D26" s="236" t="str">
        <f>IF(ISBLANK($B26), "", ABS(SUMIFS(transactions!$F$4:$F39, transactions!$G$4:$G39, $B26, transactions!$C$4:$C39, D$4)))</f>
        <v/>
      </c>
      <c r="E26" s="6"/>
      <c r="F26" s="6"/>
      <c r="G26" s="6"/>
      <c r="H26" s="6"/>
      <c r="I26" s="6"/>
      <c r="J26" s="6"/>
      <c r="N26" s="6"/>
      <c r="O26" s="6"/>
      <c r="P26" s="6"/>
    </row>
    <row r="27">
      <c r="A27" s="6"/>
      <c r="B27" s="237"/>
      <c r="C27" s="236" t="str">
        <f>IF(ISBLANK($B27), "", ABS(SUMIFS(transactions!$F$4:$F39, transactions!$G$4:$G39, $B27, transactions!$C$4:$C39, C$4)))</f>
        <v/>
      </c>
      <c r="D27" s="236" t="str">
        <f>IF(ISBLANK($B27), "", ABS(SUMIFS(transactions!$F$4:$F39, transactions!$G$4:$G39, $B27, transactions!$C$4:$C39, D$4)))</f>
        <v/>
      </c>
      <c r="E27" s="6"/>
      <c r="F27" s="6"/>
      <c r="G27" s="6"/>
      <c r="H27" s="6"/>
      <c r="I27" s="6"/>
      <c r="J27" s="6"/>
      <c r="N27" s="6"/>
      <c r="O27" s="6"/>
      <c r="P27" s="6"/>
    </row>
    <row r="28">
      <c r="A28" s="6"/>
      <c r="B28" s="237"/>
      <c r="C28" s="236" t="str">
        <f>IF(ISBLANK($B28), "", ABS(SUMIFS(transactions!$F$4:$F39, transactions!$G$4:$G39, $B28, transactions!$C$4:$C39, C$4)))</f>
        <v/>
      </c>
      <c r="D28" s="236" t="str">
        <f>IF(ISBLANK($B28), "", ABS(SUMIFS(transactions!$F$4:$F39, transactions!$G$4:$G39, $B28, transactions!$C$4:$C39, D$4)))</f>
        <v/>
      </c>
      <c r="E28" s="6"/>
      <c r="F28" s="6"/>
      <c r="G28" s="6"/>
      <c r="H28" s="6"/>
      <c r="I28" s="6"/>
      <c r="J28" s="6"/>
      <c r="N28" s="6"/>
      <c r="O28" s="6"/>
      <c r="P28" s="6"/>
    </row>
    <row r="29">
      <c r="A29" s="6"/>
      <c r="B29" s="237"/>
      <c r="C29" s="236" t="str">
        <f>IF(ISBLANK($B29), "", ABS(SUMIFS(transactions!$F$4:$F39, transactions!$G$4:$G39, $B29, transactions!$C$4:$C39, C$4)))</f>
        <v/>
      </c>
      <c r="D29" s="236" t="str">
        <f>IF(ISBLANK($B29), "", ABS(SUMIFS(transactions!$F$4:$F39, transactions!$G$4:$G39, $B29, transactions!$C$4:$C39, D$4)))</f>
        <v/>
      </c>
      <c r="E29" s="6"/>
      <c r="F29" s="6"/>
      <c r="G29" s="6"/>
      <c r="H29" s="6"/>
      <c r="I29" s="6"/>
      <c r="J29" s="6"/>
      <c r="N29" s="6"/>
      <c r="O29" s="6"/>
      <c r="P29" s="6"/>
    </row>
    <row r="30">
      <c r="A30" s="6"/>
      <c r="B30" s="237"/>
      <c r="C30" s="236" t="str">
        <f>IF(ISBLANK($B30), "", ABS(SUMIFS(transactions!$F$4:$F39, transactions!$G$4:$G39, $B30, transactions!$C$4:$C39, C$4)))</f>
        <v/>
      </c>
      <c r="D30" s="236" t="str">
        <f>IF(ISBLANK($B30), "", ABS(SUMIFS(transactions!$F$4:$F39, transactions!$G$4:$G39, $B30, transactions!$C$4:$C39, D$4)))</f>
        <v/>
      </c>
      <c r="E30" s="6"/>
      <c r="F30" s="6"/>
      <c r="G30" s="6"/>
      <c r="H30" s="6"/>
      <c r="I30" s="6"/>
      <c r="J30" s="6"/>
      <c r="N30" s="6"/>
      <c r="O30" s="6"/>
      <c r="P30" s="6"/>
    </row>
    <row r="31">
      <c r="A31" s="6"/>
      <c r="B31" s="237"/>
      <c r="C31" s="236" t="str">
        <f>IF(ISBLANK($B31), "", ABS(SUMIFS(transactions!$F$4:$F39, transactions!$G$4:$G39, $B31, transactions!$C$4:$C39, C$4)))</f>
        <v/>
      </c>
      <c r="D31" s="236" t="str">
        <f>IF(ISBLANK($B31), "", ABS(SUMIFS(transactions!$F$4:$F39, transactions!$G$4:$G39, $B31, transactions!$C$4:$C39, D$4)))</f>
        <v/>
      </c>
      <c r="E31" s="6"/>
      <c r="F31" s="6"/>
      <c r="G31" s="6"/>
      <c r="H31" s="6"/>
      <c r="I31" s="6"/>
      <c r="J31" s="6"/>
      <c r="N31" s="6"/>
      <c r="O31" s="6"/>
      <c r="P31" s="6"/>
    </row>
    <row r="32">
      <c r="A32" s="6"/>
      <c r="B32" s="237"/>
      <c r="C32" s="236" t="str">
        <f>IF(ISBLANK($B32), "", ABS(SUMIFS(transactions!$F$4:$F39, transactions!$G$4:$G39, $B32, transactions!$C$4:$C39, C$4)))</f>
        <v/>
      </c>
      <c r="D32" s="236" t="str">
        <f>IF(ISBLANK($B32), "", ABS(SUMIFS(transactions!$F$4:$F39, transactions!$G$4:$G39, $B32, transactions!$C$4:$C39, D$4)))</f>
        <v/>
      </c>
      <c r="E32" s="6"/>
      <c r="F32" s="6"/>
      <c r="G32" s="6"/>
      <c r="H32" s="6"/>
      <c r="I32" s="6"/>
      <c r="J32" s="6"/>
      <c r="N32" s="6"/>
      <c r="O32" s="6"/>
      <c r="P32" s="6"/>
    </row>
    <row r="33">
      <c r="A33" s="6"/>
      <c r="B33" s="237"/>
      <c r="C33" s="236" t="str">
        <f>IF(ISBLANK($B33), "", ABS(SUMIFS(transactions!$F$4:$F39, transactions!$G$4:$G39, $B33, transactions!$C$4:$C39, C$4)))</f>
        <v/>
      </c>
      <c r="D33" s="236" t="str">
        <f>IF(ISBLANK($B33), "", ABS(SUMIFS(transactions!$F$4:$F39, transactions!$G$4:$G39, $B33, transactions!$C$4:$C39, D$4)))</f>
        <v/>
      </c>
      <c r="E33" s="6"/>
      <c r="F33" s="6"/>
      <c r="G33" s="6"/>
      <c r="H33" s="6"/>
      <c r="I33" s="6"/>
      <c r="J33" s="6"/>
      <c r="N33" s="6"/>
      <c r="O33" s="6"/>
      <c r="P33" s="6"/>
    </row>
    <row r="34">
      <c r="A34" s="6"/>
      <c r="B34" s="243" t="s">
        <v>76</v>
      </c>
      <c r="C34" s="244">
        <f t="shared" ref="C34:D34" si="1">sum(C5:C33)</f>
        <v>0</v>
      </c>
      <c r="D34" s="244">
        <f t="shared" si="1"/>
        <v>0</v>
      </c>
      <c r="E34" s="6"/>
      <c r="F34" s="6"/>
      <c r="G34" s="6"/>
      <c r="H34" s="6"/>
      <c r="I34" s="6"/>
      <c r="J34" s="6"/>
      <c r="K34" s="6"/>
      <c r="L34" s="6"/>
      <c r="M34" s="6"/>
      <c r="N34" s="6"/>
      <c r="O34" s="6"/>
      <c r="P34" s="6"/>
    </row>
    <row r="35">
      <c r="A35" s="6"/>
      <c r="B35" s="245" t="s">
        <v>77</v>
      </c>
      <c r="C35" s="246">
        <f>SUMIFS(transactions!$F$4:$F39, transactions!$C$4:$C39, $C$4, transactions!$H$4:$H39, "income")</f>
        <v>0</v>
      </c>
      <c r="D35" s="246">
        <f>SUMIFS(transactions!$F$4:$F39, transactions!$C$4:$C39, $D$4, transactions!$H$4:$H39, "income")</f>
        <v>0</v>
      </c>
      <c r="E35" s="6"/>
      <c r="F35" s="6"/>
      <c r="G35" s="6"/>
      <c r="H35" s="6"/>
      <c r="I35" s="6"/>
      <c r="J35" s="6"/>
      <c r="K35" s="6"/>
      <c r="L35" s="6"/>
      <c r="M35" s="6"/>
      <c r="N35" s="6"/>
      <c r="O35" s="6"/>
      <c r="P35" s="6"/>
    </row>
    <row r="36">
      <c r="A36" s="6"/>
      <c r="B36" s="247" t="s">
        <v>78</v>
      </c>
      <c r="C36" s="248">
        <f t="shared" ref="C36:D36" si="2">C35-C34</f>
        <v>0</v>
      </c>
      <c r="D36" s="248">
        <f t="shared" si="2"/>
        <v>0</v>
      </c>
      <c r="F36" s="6"/>
      <c r="G36" s="6"/>
      <c r="H36" s="6"/>
      <c r="I36" s="6"/>
      <c r="J36" s="6"/>
      <c r="K36" s="6"/>
      <c r="L36" s="6"/>
      <c r="M36" s="6"/>
      <c r="N36" s="6"/>
      <c r="O36" s="6"/>
      <c r="P36" s="6"/>
    </row>
    <row r="37">
      <c r="A37" s="6"/>
      <c r="E37" s="6"/>
      <c r="F37" s="6"/>
      <c r="G37" s="6"/>
      <c r="H37" s="6"/>
      <c r="I37" s="6"/>
      <c r="J37" s="6"/>
      <c r="K37" s="6"/>
      <c r="L37" s="6"/>
      <c r="M37" s="6"/>
      <c r="N37" s="6"/>
      <c r="O37" s="6"/>
      <c r="P37" s="6"/>
    </row>
    <row r="38">
      <c r="A38" s="6"/>
      <c r="F38" s="6"/>
      <c r="G38" s="6"/>
      <c r="H38" s="6"/>
      <c r="I38" s="6"/>
      <c r="J38" s="6"/>
      <c r="K38" s="6"/>
      <c r="L38" s="6"/>
      <c r="M38" s="6"/>
      <c r="N38" s="6"/>
      <c r="O38" s="6"/>
      <c r="P38" s="6"/>
    </row>
    <row r="39">
      <c r="A39" s="6"/>
      <c r="B39" s="249"/>
      <c r="C39" s="250"/>
      <c r="D39" s="250"/>
      <c r="F39" s="6"/>
      <c r="G39" s="6"/>
      <c r="H39" s="6"/>
      <c r="I39" s="6"/>
      <c r="J39" s="6"/>
      <c r="K39" s="6"/>
      <c r="L39" s="6"/>
      <c r="M39" s="6"/>
      <c r="N39" s="6"/>
      <c r="O39" s="6"/>
      <c r="P39" s="6"/>
    </row>
  </sheetData>
  <mergeCells count="9">
    <mergeCell ref="M19:M20"/>
    <mergeCell ref="N19:P20"/>
    <mergeCell ref="B1:D1"/>
    <mergeCell ref="L1:N1"/>
    <mergeCell ref="B3:D3"/>
    <mergeCell ref="F19:G20"/>
    <mergeCell ref="H19:H20"/>
    <mergeCell ref="I19:J20"/>
    <mergeCell ref="K19:L20"/>
  </mergeCells>
  <dataValidations>
    <dataValidation type="list" allowBlank="1" showInputMessage="1" showErrorMessage="1" prompt="Choose a valid month" sqref="C4:D4">
      <formula1>summary!$B$4:$B$15</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showGridLines="0" workbookViewId="0"/>
  </sheetViews>
  <sheetFormatPr customHeight="1" defaultColWidth="11.22" defaultRowHeight="15.75"/>
  <cols>
    <col customWidth="1" min="1" max="1" width="5.11"/>
    <col customWidth="1" min="2" max="2" width="15.67"/>
    <col customWidth="1" min="3" max="3" width="3.78"/>
    <col customWidth="1" min="4" max="4" width="24.78"/>
    <col customWidth="1" min="5" max="5" width="14.78"/>
    <col customWidth="1" min="6" max="6" width="64.33"/>
    <col customWidth="1" min="7" max="7" width="3.78"/>
    <col customWidth="1" min="8" max="10" width="13.56"/>
    <col customWidth="1" min="11" max="12" width="3.67"/>
  </cols>
  <sheetData>
    <row r="1" ht="27.75" customHeight="1">
      <c r="A1" s="1"/>
      <c r="B1" s="2" t="s">
        <v>79</v>
      </c>
      <c r="E1" s="3"/>
      <c r="F1" s="1"/>
      <c r="G1" s="1"/>
      <c r="H1" s="1"/>
      <c r="I1" s="1"/>
      <c r="J1" s="1"/>
      <c r="K1" s="6"/>
      <c r="L1" s="6"/>
    </row>
    <row r="2">
      <c r="A2" s="226"/>
      <c r="B2" s="6"/>
      <c r="C2" s="6"/>
      <c r="D2" s="251"/>
      <c r="E2" s="6"/>
      <c r="F2" s="6"/>
      <c r="G2" s="226"/>
      <c r="H2" s="226"/>
      <c r="I2" s="6"/>
      <c r="J2" s="6"/>
      <c r="K2" s="6"/>
      <c r="L2" s="6"/>
    </row>
    <row r="3">
      <c r="A3" s="226"/>
      <c r="B3" s="252" t="s">
        <v>80</v>
      </c>
      <c r="C3" s="253"/>
      <c r="D3" s="254" t="s">
        <v>81</v>
      </c>
      <c r="E3" s="255" t="s">
        <v>82</v>
      </c>
      <c r="F3" s="256" t="s">
        <v>83</v>
      </c>
      <c r="G3" s="226"/>
      <c r="H3" s="257" t="s">
        <v>84</v>
      </c>
      <c r="I3" s="258"/>
      <c r="J3" s="259"/>
      <c r="K3" s="6"/>
      <c r="L3" s="6"/>
    </row>
    <row r="4">
      <c r="A4" s="226"/>
      <c r="B4" s="260"/>
      <c r="C4" s="261"/>
      <c r="D4" s="262" t="s">
        <v>85</v>
      </c>
      <c r="E4" s="263" t="s">
        <v>86</v>
      </c>
      <c r="F4" s="264" t="s">
        <v>87</v>
      </c>
      <c r="G4" s="226"/>
      <c r="H4" s="265" t="s">
        <v>88</v>
      </c>
      <c r="I4" s="266"/>
      <c r="J4" s="266"/>
      <c r="K4" s="6"/>
      <c r="L4" s="6"/>
    </row>
    <row r="5">
      <c r="A5" s="261"/>
      <c r="B5" s="267"/>
      <c r="C5" s="261"/>
      <c r="D5" s="268" t="s">
        <v>89</v>
      </c>
      <c r="E5" s="268" t="s">
        <v>90</v>
      </c>
      <c r="F5" s="269" t="s">
        <v>91</v>
      </c>
      <c r="G5" s="226"/>
      <c r="H5" s="270" t="s">
        <v>92</v>
      </c>
      <c r="I5" s="271"/>
      <c r="J5" s="271"/>
      <c r="K5" s="6"/>
      <c r="L5" s="6"/>
    </row>
    <row r="6">
      <c r="A6" s="226"/>
      <c r="B6" s="267"/>
      <c r="C6" s="261"/>
      <c r="D6" s="267"/>
      <c r="E6" s="268"/>
      <c r="F6" s="269"/>
      <c r="G6" s="226"/>
      <c r="H6" s="270" t="s">
        <v>93</v>
      </c>
      <c r="I6" s="271"/>
      <c r="J6" s="271"/>
      <c r="K6" s="6"/>
      <c r="L6" s="6"/>
    </row>
    <row r="7">
      <c r="A7" s="226"/>
      <c r="B7" s="267"/>
      <c r="C7" s="27"/>
      <c r="D7" s="267"/>
      <c r="E7" s="268"/>
      <c r="F7" s="269"/>
      <c r="G7" s="226"/>
      <c r="H7" s="270" t="s">
        <v>94</v>
      </c>
      <c r="I7" s="271"/>
      <c r="J7" s="271"/>
      <c r="K7" s="6"/>
      <c r="L7" s="6"/>
    </row>
    <row r="8">
      <c r="A8" s="261"/>
      <c r="B8" s="267"/>
      <c r="C8" s="261"/>
      <c r="D8" s="267"/>
      <c r="E8" s="268"/>
      <c r="F8" s="269"/>
      <c r="G8" s="226"/>
      <c r="H8" s="272"/>
      <c r="I8" s="266"/>
      <c r="J8" s="266"/>
      <c r="K8" s="6"/>
      <c r="L8" s="6"/>
    </row>
    <row r="9">
      <c r="A9" s="226"/>
      <c r="B9" s="273"/>
      <c r="C9" s="27"/>
      <c r="D9" s="267"/>
      <c r="E9" s="268"/>
      <c r="F9" s="269"/>
      <c r="G9" s="226"/>
      <c r="H9" s="274"/>
      <c r="I9" s="271"/>
      <c r="J9" s="271"/>
      <c r="K9" s="6"/>
      <c r="L9" s="6"/>
    </row>
    <row r="10">
      <c r="A10" s="226"/>
      <c r="B10" s="267"/>
      <c r="C10" s="27"/>
      <c r="D10" s="267"/>
      <c r="E10" s="268"/>
      <c r="F10" s="269"/>
      <c r="G10" s="226"/>
      <c r="H10" s="274"/>
      <c r="I10" s="271"/>
      <c r="J10" s="271"/>
      <c r="K10" s="6"/>
      <c r="L10" s="6"/>
    </row>
    <row r="11">
      <c r="A11" s="226"/>
      <c r="B11" s="273"/>
      <c r="C11" s="27"/>
      <c r="D11" s="267"/>
      <c r="E11" s="268"/>
      <c r="F11" s="269"/>
      <c r="G11" s="226"/>
      <c r="H11" s="274"/>
      <c r="I11" s="271"/>
      <c r="J11" s="271"/>
      <c r="K11" s="6"/>
      <c r="L11" s="6"/>
    </row>
    <row r="12">
      <c r="A12" s="226"/>
      <c r="B12" s="275" t="s">
        <v>95</v>
      </c>
      <c r="C12" s="27"/>
      <c r="D12" s="267"/>
      <c r="E12" s="268"/>
      <c r="F12" s="269"/>
      <c r="G12" s="226"/>
      <c r="H12" s="6"/>
      <c r="I12" s="6"/>
      <c r="J12" s="6"/>
      <c r="K12" s="6"/>
      <c r="L12" s="6"/>
    </row>
    <row r="13">
      <c r="A13" s="226"/>
      <c r="B13" s="276"/>
      <c r="C13" s="27"/>
      <c r="D13" s="267"/>
      <c r="E13" s="268"/>
      <c r="F13" s="269"/>
      <c r="G13" s="226"/>
      <c r="H13" s="6"/>
      <c r="I13" s="6"/>
      <c r="J13" s="6"/>
      <c r="K13" s="6"/>
      <c r="L13" s="6"/>
    </row>
    <row r="14">
      <c r="A14" s="226"/>
      <c r="B14" s="277"/>
      <c r="C14" s="27"/>
      <c r="D14" s="267"/>
      <c r="E14" s="268"/>
      <c r="F14" s="269"/>
      <c r="G14" s="226"/>
      <c r="H14" s="6"/>
      <c r="I14" s="6"/>
      <c r="J14" s="6"/>
      <c r="K14" s="6"/>
      <c r="L14" s="6"/>
    </row>
    <row r="15">
      <c r="A15" s="226"/>
      <c r="B15" s="277"/>
      <c r="C15" s="27"/>
      <c r="D15" s="267"/>
      <c r="E15" s="268"/>
      <c r="F15" s="269"/>
      <c r="G15" s="226"/>
      <c r="H15" s="6"/>
      <c r="I15" s="6"/>
      <c r="J15" s="6"/>
      <c r="K15" s="6"/>
      <c r="L15" s="6"/>
    </row>
    <row r="16">
      <c r="A16" s="226"/>
      <c r="B16" s="277"/>
      <c r="C16" s="27"/>
      <c r="D16" s="278"/>
      <c r="E16" s="268"/>
      <c r="F16" s="279"/>
      <c r="G16" s="226"/>
      <c r="H16" s="6"/>
      <c r="I16" s="6"/>
      <c r="J16" s="6"/>
      <c r="K16" s="6"/>
      <c r="L16" s="6"/>
    </row>
    <row r="17">
      <c r="A17" s="226"/>
      <c r="B17" s="277"/>
      <c r="C17" s="27"/>
      <c r="D17" s="278"/>
      <c r="E17" s="268"/>
      <c r="F17" s="279"/>
      <c r="G17" s="6"/>
      <c r="H17" s="6"/>
      <c r="I17" s="6"/>
      <c r="J17" s="6"/>
      <c r="K17" s="6"/>
      <c r="L17" s="6"/>
    </row>
    <row r="18">
      <c r="A18" s="226"/>
      <c r="B18" s="6"/>
      <c r="C18" s="27"/>
      <c r="D18" s="280"/>
      <c r="E18" s="268"/>
      <c r="F18" s="279"/>
      <c r="G18" s="6"/>
      <c r="H18" s="6"/>
      <c r="I18" s="6"/>
      <c r="J18" s="6"/>
      <c r="K18" s="6"/>
      <c r="L18" s="6"/>
    </row>
    <row r="19">
      <c r="A19" s="226"/>
      <c r="B19" s="6"/>
      <c r="C19" s="27"/>
      <c r="D19" s="281"/>
      <c r="E19" s="268"/>
      <c r="F19" s="279"/>
      <c r="G19" s="6"/>
      <c r="H19" s="6"/>
      <c r="I19" s="6"/>
      <c r="J19" s="6"/>
      <c r="K19" s="6"/>
      <c r="L19" s="6"/>
    </row>
    <row r="20">
      <c r="A20" s="226"/>
      <c r="B20" s="226"/>
      <c r="C20" s="27"/>
      <c r="D20" s="278"/>
      <c r="E20" s="268"/>
      <c r="F20" s="279"/>
      <c r="G20" s="6"/>
      <c r="H20" s="6"/>
      <c r="I20" s="6"/>
      <c r="J20" s="6"/>
      <c r="K20" s="6"/>
      <c r="L20" s="6"/>
    </row>
    <row r="21">
      <c r="A21" s="226"/>
      <c r="B21" s="226"/>
      <c r="C21" s="27"/>
      <c r="D21" s="267"/>
      <c r="E21" s="268"/>
      <c r="F21" s="269"/>
      <c r="G21" s="6"/>
      <c r="H21" s="6"/>
      <c r="I21" s="6"/>
      <c r="J21" s="6"/>
      <c r="K21" s="6"/>
      <c r="L21" s="6"/>
    </row>
    <row r="22">
      <c r="A22" s="226"/>
      <c r="B22" s="226"/>
      <c r="C22" s="27"/>
      <c r="D22" s="267"/>
      <c r="E22" s="268"/>
      <c r="F22" s="269"/>
      <c r="G22" s="6"/>
      <c r="H22" s="6"/>
      <c r="I22" s="6"/>
      <c r="J22" s="6"/>
      <c r="K22" s="6"/>
      <c r="L22" s="6"/>
    </row>
    <row r="23">
      <c r="A23" s="226"/>
      <c r="B23" s="226"/>
      <c r="C23" s="27"/>
      <c r="D23" s="267"/>
      <c r="E23" s="268"/>
      <c r="F23" s="269"/>
      <c r="G23" s="6"/>
      <c r="H23" s="6"/>
      <c r="I23" s="6"/>
      <c r="J23" s="6"/>
      <c r="K23" s="6"/>
      <c r="L23" s="6"/>
    </row>
    <row r="24">
      <c r="A24" s="226"/>
      <c r="B24" s="226"/>
      <c r="C24" s="27"/>
      <c r="D24" s="267"/>
      <c r="E24" s="268"/>
      <c r="F24" s="269"/>
      <c r="G24" s="6"/>
      <c r="H24" s="6"/>
      <c r="I24" s="6"/>
      <c r="J24" s="6"/>
      <c r="K24" s="6"/>
      <c r="L24" s="6"/>
    </row>
    <row r="25">
      <c r="A25" s="226"/>
      <c r="B25" s="226"/>
      <c r="C25" s="27"/>
      <c r="D25" s="267"/>
      <c r="E25" s="268"/>
      <c r="F25" s="269"/>
      <c r="G25" s="6"/>
      <c r="H25" s="6"/>
      <c r="I25" s="6"/>
      <c r="J25" s="6"/>
      <c r="K25" s="6"/>
      <c r="L25" s="6"/>
    </row>
    <row r="26">
      <c r="A26" s="226"/>
      <c r="B26" s="226"/>
      <c r="C26" s="27"/>
      <c r="D26" s="267"/>
      <c r="E26" s="268"/>
      <c r="F26" s="269"/>
      <c r="G26" s="6"/>
      <c r="H26" s="6"/>
      <c r="I26" s="6"/>
      <c r="J26" s="6"/>
      <c r="K26" s="6"/>
      <c r="L26" s="6"/>
    </row>
    <row r="27">
      <c r="A27" s="226"/>
      <c r="B27" s="226"/>
      <c r="C27" s="27"/>
      <c r="D27" s="267"/>
      <c r="E27" s="268"/>
      <c r="F27" s="269"/>
      <c r="G27" s="6"/>
      <c r="H27" s="6"/>
      <c r="I27" s="6"/>
      <c r="J27" s="6"/>
      <c r="K27" s="6"/>
      <c r="L27" s="6"/>
    </row>
    <row r="28">
      <c r="A28" s="226"/>
      <c r="B28" s="226"/>
      <c r="C28" s="27"/>
      <c r="D28" s="267"/>
      <c r="E28" s="268"/>
      <c r="F28" s="269"/>
      <c r="G28" s="6"/>
      <c r="H28" s="6"/>
      <c r="I28" s="6"/>
      <c r="J28" s="6"/>
      <c r="K28" s="6"/>
      <c r="L28" s="6"/>
    </row>
    <row r="29">
      <c r="A29" s="226"/>
      <c r="B29" s="226"/>
      <c r="C29" s="27"/>
      <c r="D29" s="267"/>
      <c r="E29" s="268"/>
      <c r="F29" s="269"/>
      <c r="G29" s="6"/>
      <c r="H29" s="6"/>
      <c r="I29" s="6"/>
      <c r="J29" s="6"/>
      <c r="K29" s="6"/>
      <c r="L29" s="6"/>
    </row>
    <row r="30">
      <c r="A30" s="226"/>
      <c r="B30" s="226"/>
      <c r="C30" s="27"/>
      <c r="D30" s="267"/>
      <c r="E30" s="268"/>
      <c r="F30" s="269"/>
      <c r="G30" s="6"/>
      <c r="H30" s="6"/>
      <c r="I30" s="6"/>
      <c r="J30" s="6"/>
      <c r="K30" s="6"/>
      <c r="L30" s="6"/>
    </row>
    <row r="31">
      <c r="A31" s="226"/>
      <c r="B31" s="226"/>
      <c r="C31" s="27"/>
      <c r="D31" s="267"/>
      <c r="E31" s="268"/>
      <c r="F31" s="269"/>
      <c r="G31" s="6"/>
      <c r="H31" s="6"/>
      <c r="I31" s="6"/>
      <c r="J31" s="6"/>
      <c r="K31" s="6"/>
      <c r="L31" s="6"/>
    </row>
    <row r="32">
      <c r="A32" s="226"/>
      <c r="B32" s="226"/>
      <c r="C32" s="27"/>
      <c r="D32" s="267"/>
      <c r="E32" s="268"/>
      <c r="F32" s="269"/>
      <c r="G32" s="6"/>
      <c r="H32" s="6"/>
      <c r="I32" s="6"/>
      <c r="J32" s="6"/>
      <c r="K32" s="6"/>
      <c r="L32" s="6"/>
    </row>
    <row r="33">
      <c r="A33" s="226"/>
      <c r="B33" s="226"/>
      <c r="C33" s="27"/>
      <c r="D33" s="267"/>
      <c r="E33" s="268"/>
      <c r="F33" s="282"/>
      <c r="G33" s="6"/>
      <c r="H33" s="6"/>
      <c r="I33" s="6"/>
      <c r="J33" s="6"/>
      <c r="K33" s="6"/>
      <c r="L33" s="6"/>
    </row>
    <row r="34">
      <c r="A34" s="226"/>
      <c r="B34" s="226"/>
      <c r="C34" s="27"/>
      <c r="D34" s="267"/>
      <c r="E34" s="268"/>
      <c r="F34" s="269"/>
      <c r="G34" s="6"/>
      <c r="H34" s="6"/>
      <c r="I34" s="6"/>
      <c r="J34" s="6"/>
      <c r="K34" s="6"/>
      <c r="L34" s="6"/>
    </row>
    <row r="35">
      <c r="A35" s="6"/>
      <c r="B35" s="6"/>
      <c r="C35" s="27"/>
      <c r="D35" s="267"/>
      <c r="E35" s="268"/>
      <c r="F35" s="282"/>
      <c r="G35" s="6"/>
      <c r="H35" s="6"/>
      <c r="I35" s="6"/>
      <c r="J35" s="6"/>
      <c r="K35" s="6"/>
      <c r="L35" s="6"/>
    </row>
    <row r="36">
      <c r="A36" s="6"/>
      <c r="B36" s="6"/>
      <c r="C36" s="27"/>
      <c r="D36" s="267"/>
      <c r="E36" s="268"/>
      <c r="F36" s="282"/>
      <c r="G36" s="6"/>
      <c r="H36" s="6"/>
      <c r="I36" s="6"/>
      <c r="J36" s="6"/>
      <c r="K36" s="6"/>
      <c r="L36" s="6"/>
    </row>
    <row r="37">
      <c r="A37" s="6"/>
      <c r="B37" s="6"/>
      <c r="C37" s="27"/>
      <c r="D37" s="267"/>
      <c r="E37" s="268"/>
      <c r="F37" s="269"/>
      <c r="G37" s="6"/>
      <c r="H37" s="6"/>
      <c r="I37" s="6"/>
      <c r="J37" s="6"/>
      <c r="K37" s="6"/>
      <c r="L37" s="6"/>
    </row>
    <row r="38">
      <c r="A38" s="6"/>
      <c r="B38" s="6"/>
      <c r="C38" s="6"/>
      <c r="D38" s="267"/>
      <c r="E38" s="268"/>
      <c r="F38" s="282"/>
      <c r="G38" s="6"/>
      <c r="H38" s="6"/>
      <c r="I38" s="6"/>
      <c r="J38" s="6"/>
      <c r="K38" s="6"/>
      <c r="L38" s="6"/>
    </row>
    <row r="39">
      <c r="A39" s="6"/>
      <c r="B39" s="6"/>
      <c r="C39" s="6"/>
      <c r="D39" s="267"/>
      <c r="E39" s="268"/>
      <c r="F39" s="283"/>
      <c r="G39" s="6"/>
      <c r="H39" s="6"/>
      <c r="I39" s="6"/>
      <c r="J39" s="6"/>
      <c r="K39" s="6"/>
      <c r="L39" s="6"/>
    </row>
    <row r="40">
      <c r="A40" s="6"/>
      <c r="B40" s="6"/>
      <c r="C40" s="6"/>
      <c r="D40" s="284"/>
      <c r="E40" s="268"/>
      <c r="F40" s="285"/>
      <c r="G40" s="6"/>
      <c r="H40" s="6"/>
      <c r="I40" s="6"/>
      <c r="J40" s="6"/>
      <c r="K40" s="6"/>
      <c r="L40" s="6"/>
    </row>
    <row r="41">
      <c r="A41" s="6"/>
      <c r="B41" s="6"/>
      <c r="C41" s="6"/>
      <c r="D41" s="284"/>
      <c r="E41" s="268"/>
      <c r="F41" s="285"/>
      <c r="G41" s="6"/>
      <c r="H41" s="6"/>
      <c r="I41" s="6"/>
      <c r="J41" s="6"/>
      <c r="K41" s="6"/>
      <c r="L41" s="6"/>
    </row>
    <row r="42">
      <c r="A42" s="6"/>
      <c r="B42" s="6"/>
      <c r="C42" s="6"/>
      <c r="D42" s="284"/>
      <c r="E42" s="268"/>
      <c r="F42" s="285"/>
      <c r="G42" s="6"/>
      <c r="H42" s="6"/>
      <c r="I42" s="6"/>
      <c r="J42" s="6"/>
      <c r="K42" s="6"/>
      <c r="L42" s="6"/>
    </row>
    <row r="43">
      <c r="A43" s="6"/>
      <c r="B43" s="6"/>
      <c r="C43" s="6"/>
      <c r="D43" s="284"/>
      <c r="E43" s="268"/>
      <c r="F43" s="285"/>
      <c r="G43" s="6"/>
      <c r="H43" s="6"/>
      <c r="I43" s="6"/>
      <c r="J43" s="6"/>
      <c r="K43" s="6"/>
      <c r="L43" s="6"/>
    </row>
    <row r="44">
      <c r="A44" s="6"/>
      <c r="B44" s="6"/>
      <c r="C44" s="6"/>
      <c r="D44" s="284"/>
      <c r="E44" s="268"/>
      <c r="F44" s="285"/>
      <c r="G44" s="6"/>
      <c r="H44" s="6"/>
      <c r="I44" s="6"/>
      <c r="J44" s="6"/>
      <c r="K44" s="6"/>
      <c r="L44" s="6"/>
    </row>
    <row r="45">
      <c r="A45" s="6"/>
      <c r="B45" s="6"/>
      <c r="C45" s="6"/>
      <c r="D45" s="284"/>
      <c r="E45" s="268"/>
      <c r="F45" s="285"/>
      <c r="G45" s="6"/>
      <c r="H45" s="6"/>
      <c r="I45" s="6"/>
      <c r="J45" s="6"/>
      <c r="K45" s="6"/>
      <c r="L45" s="6"/>
    </row>
    <row r="46">
      <c r="A46" s="6"/>
      <c r="B46" s="6"/>
      <c r="C46" s="6"/>
      <c r="D46" s="284"/>
      <c r="E46" s="268"/>
      <c r="F46" s="285"/>
      <c r="G46" s="6"/>
      <c r="H46" s="6"/>
      <c r="I46" s="6"/>
      <c r="J46" s="6"/>
      <c r="K46" s="6"/>
      <c r="L46" s="6"/>
    </row>
    <row r="47">
      <c r="A47" s="6"/>
      <c r="B47" s="6"/>
      <c r="C47" s="6"/>
      <c r="D47" s="284"/>
      <c r="E47" s="268"/>
      <c r="F47" s="285"/>
      <c r="G47" s="6"/>
      <c r="H47" s="6"/>
      <c r="I47" s="6"/>
      <c r="J47" s="6"/>
      <c r="K47" s="6"/>
      <c r="L47" s="6"/>
    </row>
    <row r="48">
      <c r="A48" s="6"/>
      <c r="B48" s="6"/>
      <c r="C48" s="6"/>
      <c r="D48" s="284"/>
      <c r="E48" s="268"/>
      <c r="F48" s="285"/>
      <c r="G48" s="6"/>
      <c r="H48" s="6"/>
      <c r="I48" s="6"/>
      <c r="J48" s="6"/>
      <c r="K48" s="6"/>
      <c r="L48" s="6"/>
    </row>
    <row r="49">
      <c r="A49" s="6"/>
      <c r="B49" s="6"/>
      <c r="C49" s="6"/>
      <c r="D49" s="267"/>
      <c r="E49" s="268"/>
      <c r="F49" s="283"/>
      <c r="G49" s="6"/>
      <c r="H49" s="6"/>
      <c r="I49" s="6"/>
      <c r="J49" s="6"/>
      <c r="K49" s="6"/>
      <c r="L49" s="6"/>
    </row>
    <row r="50">
      <c r="A50" s="6"/>
      <c r="B50" s="6"/>
      <c r="C50" s="6"/>
      <c r="D50" s="251"/>
      <c r="E50" s="6"/>
      <c r="F50" s="6"/>
      <c r="G50" s="6"/>
      <c r="H50" s="6"/>
      <c r="I50" s="6"/>
      <c r="J50" s="6"/>
      <c r="K50" s="6"/>
      <c r="L50" s="6"/>
    </row>
    <row r="51">
      <c r="A51" s="6"/>
      <c r="B51" s="6"/>
      <c r="C51" s="6"/>
      <c r="D51" s="251"/>
      <c r="E51" s="6"/>
      <c r="F51" s="6"/>
      <c r="G51" s="6"/>
      <c r="H51" s="6"/>
      <c r="I51" s="6"/>
      <c r="J51" s="6"/>
      <c r="K51" s="6"/>
      <c r="L51" s="6"/>
    </row>
    <row r="52">
      <c r="A52" s="6"/>
      <c r="B52" s="6"/>
      <c r="C52" s="6"/>
      <c r="D52" s="251"/>
      <c r="E52" s="6"/>
      <c r="F52" s="6"/>
      <c r="G52" s="6"/>
      <c r="H52" s="6"/>
      <c r="I52" s="6"/>
      <c r="J52" s="6"/>
      <c r="K52" s="6"/>
      <c r="L52" s="6"/>
    </row>
    <row r="53">
      <c r="A53" s="6"/>
      <c r="B53" s="6"/>
      <c r="C53" s="6"/>
      <c r="D53" s="251"/>
      <c r="E53" s="6"/>
      <c r="F53" s="6"/>
      <c r="G53" s="6"/>
      <c r="H53" s="6"/>
      <c r="I53" s="6"/>
      <c r="J53" s="6"/>
      <c r="K53" s="6"/>
      <c r="L53" s="6"/>
    </row>
    <row r="54">
      <c r="A54" s="6"/>
      <c r="B54" s="6"/>
      <c r="C54" s="6"/>
      <c r="D54" s="251"/>
      <c r="E54" s="6"/>
      <c r="F54" s="6"/>
      <c r="G54" s="6"/>
      <c r="H54" s="6"/>
      <c r="I54" s="6"/>
      <c r="J54" s="6"/>
      <c r="K54" s="6"/>
      <c r="L54" s="6"/>
    </row>
    <row r="55">
      <c r="A55" s="6"/>
      <c r="B55" s="6"/>
      <c r="C55" s="6"/>
      <c r="D55" s="251"/>
      <c r="E55" s="6"/>
      <c r="F55" s="6"/>
      <c r="G55" s="6"/>
      <c r="H55" s="6"/>
      <c r="I55" s="6"/>
      <c r="J55" s="6"/>
      <c r="K55" s="6"/>
      <c r="L55" s="6"/>
    </row>
    <row r="56">
      <c r="A56" s="6"/>
      <c r="B56" s="6"/>
      <c r="C56" s="6"/>
      <c r="D56" s="251"/>
      <c r="E56" s="6"/>
      <c r="F56" s="6"/>
      <c r="G56" s="6"/>
      <c r="H56" s="6"/>
      <c r="I56" s="6"/>
      <c r="J56" s="6"/>
      <c r="K56" s="6"/>
      <c r="L56" s="6"/>
    </row>
    <row r="57">
      <c r="A57" s="6"/>
      <c r="B57" s="6"/>
      <c r="C57" s="6"/>
      <c r="D57" s="251"/>
      <c r="E57" s="6"/>
      <c r="F57" s="6"/>
      <c r="G57" s="6"/>
      <c r="H57" s="6"/>
      <c r="I57" s="6"/>
      <c r="J57" s="6"/>
      <c r="K57" s="6"/>
      <c r="L57" s="6"/>
    </row>
    <row r="58">
      <c r="A58" s="6"/>
      <c r="B58" s="6"/>
      <c r="C58" s="6"/>
      <c r="D58" s="251"/>
      <c r="E58" s="6"/>
      <c r="F58" s="6"/>
      <c r="G58" s="6"/>
      <c r="H58" s="6"/>
      <c r="I58" s="6"/>
      <c r="J58" s="6"/>
      <c r="K58" s="6"/>
      <c r="L58" s="6"/>
    </row>
    <row r="59">
      <c r="A59" s="6"/>
      <c r="B59" s="6"/>
      <c r="C59" s="6"/>
      <c r="D59" s="251"/>
      <c r="E59" s="6"/>
      <c r="F59" s="6"/>
      <c r="G59" s="6"/>
      <c r="H59" s="6"/>
      <c r="I59" s="6"/>
      <c r="J59" s="6"/>
      <c r="K59" s="6"/>
      <c r="L59" s="6"/>
    </row>
  </sheetData>
  <mergeCells count="10">
    <mergeCell ref="H9:J9"/>
    <mergeCell ref="H10:J10"/>
    <mergeCell ref="H11:J11"/>
    <mergeCell ref="B1:D1"/>
    <mergeCell ref="H3:J3"/>
    <mergeCell ref="H4:J4"/>
    <mergeCell ref="H5:J5"/>
    <mergeCell ref="H6:J6"/>
    <mergeCell ref="H7:J7"/>
    <mergeCell ref="H8:J8"/>
  </mergeCells>
  <conditionalFormatting sqref="E4:E59">
    <cfRule type="cellIs" dxfId="9" priority="1" operator="equal">
      <formula>"income"</formula>
    </cfRule>
  </conditionalFormatting>
  <conditionalFormatting sqref="E4:E59">
    <cfRule type="cellIs" dxfId="10" priority="2" operator="equal">
      <formula>"expense"</formula>
    </cfRule>
  </conditionalFormatting>
  <conditionalFormatting sqref="E6:E49">
    <cfRule type="cellIs" dxfId="11" priority="3" operator="equal">
      <formula>"investment"</formula>
    </cfRule>
  </conditionalFormatting>
  <conditionalFormatting sqref="E4:E49">
    <cfRule type="cellIs" dxfId="11" priority="4" operator="equal">
      <formula>"saving"</formula>
    </cfRule>
  </conditionalFormatting>
  <conditionalFormatting sqref="E4:E59">
    <cfRule type="notContainsBlanks" dxfId="12" priority="5">
      <formula>LEN(TRIM(E4))&gt;0</formula>
    </cfRule>
  </conditionalFormatting>
  <dataValidations>
    <dataValidation type="list" allowBlank="1" sqref="E6:E49">
      <formula1>"expense,income,investment,saving"</formula1>
    </dataValidation>
  </dataValidations>
  <drawing r:id="rId1"/>
</worksheet>
</file>